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njun.baheransyah\Music\"/>
    </mc:Choice>
  </mc:AlternateContent>
  <xr:revisionPtr revIDLastSave="0" documentId="8_{AFF4ECBE-511B-4DE8-A5CA-ECB85D4A53E3}" xr6:coauthVersionLast="47" xr6:coauthVersionMax="47" xr10:uidLastSave="{00000000-0000-0000-0000-000000000000}"/>
  <bookViews>
    <workbookView xWindow="-120" yWindow="-120" windowWidth="20730" windowHeight="11160" tabRatio="859" firstSheet="1" activeTab="2" xr2:uid="{00000000-000D-0000-FFFF-FFFF00000000}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KKF" sheetId="54" r:id="rId8"/>
    <sheet name="RAB" sheetId="11" r:id="rId9"/>
    <sheet name="GAMBAR" sheetId="82" r:id="rId10"/>
    <sheet name="Peta lokasi" sheetId="83" r:id="rId11"/>
    <sheet name="SLD " sheetId="84" r:id="rId12"/>
    <sheet name="PDL" sheetId="6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</externalReferences>
  <definedNames>
    <definedName name="\A" localSheetId="6">#REF!</definedName>
    <definedName name="\A" localSheetId="9">#REF!</definedName>
    <definedName name="\A" localSheetId="7">#REF!</definedName>
    <definedName name="\A" localSheetId="5">#REF!</definedName>
    <definedName name="\A" localSheetId="10">#REF!</definedName>
    <definedName name="\A">#REF!</definedName>
    <definedName name="\B" localSheetId="6">#REF!</definedName>
    <definedName name="\B" localSheetId="9">#REF!</definedName>
    <definedName name="\B" localSheetId="7">#REF!</definedName>
    <definedName name="\B" localSheetId="10">#REF!</definedName>
    <definedName name="\B">#REF!</definedName>
    <definedName name="\C" localSheetId="6">#REF!</definedName>
    <definedName name="\C" localSheetId="7">#REF!</definedName>
    <definedName name="\C" localSheetId="10">#REF!</definedName>
    <definedName name="\C">#REF!</definedName>
    <definedName name="\D" localSheetId="6">#REF!</definedName>
    <definedName name="\D" localSheetId="9">#REF!</definedName>
    <definedName name="\D" localSheetId="7">#REF!</definedName>
    <definedName name="\D" localSheetId="10">#REF!</definedName>
    <definedName name="\D">#REF!</definedName>
    <definedName name="\E" localSheetId="6">#REF!</definedName>
    <definedName name="\E" localSheetId="9">#REF!</definedName>
    <definedName name="\E" localSheetId="7">#REF!</definedName>
    <definedName name="\E" localSheetId="10">#REF!</definedName>
    <definedName name="\E">#REF!</definedName>
    <definedName name="\F" localSheetId="6">#REF!</definedName>
    <definedName name="\F" localSheetId="9">#REF!</definedName>
    <definedName name="\F" localSheetId="7">#REF!</definedName>
    <definedName name="\F" localSheetId="10">#REF!</definedName>
    <definedName name="\F">#REF!</definedName>
    <definedName name="\G" localSheetId="6">#REF!</definedName>
    <definedName name="\G" localSheetId="9">#REF!</definedName>
    <definedName name="\G" localSheetId="7">#REF!</definedName>
    <definedName name="\G" localSheetId="10">#REF!</definedName>
    <definedName name="\G">#REF!</definedName>
    <definedName name="\H" localSheetId="6">#REF!</definedName>
    <definedName name="\H" localSheetId="9">#REF!</definedName>
    <definedName name="\H" localSheetId="7">#REF!</definedName>
    <definedName name="\H" localSheetId="10">#REF!</definedName>
    <definedName name="\H">#REF!</definedName>
    <definedName name="\I" localSheetId="6">#REF!</definedName>
    <definedName name="\I" localSheetId="9">#REF!</definedName>
    <definedName name="\I" localSheetId="7">#REF!</definedName>
    <definedName name="\I" localSheetId="10">#REF!</definedName>
    <definedName name="\I">#REF!</definedName>
    <definedName name="\J" localSheetId="6">#REF!</definedName>
    <definedName name="\J" localSheetId="9">#REF!</definedName>
    <definedName name="\J" localSheetId="7">#REF!</definedName>
    <definedName name="\J" localSheetId="10">#REF!</definedName>
    <definedName name="\J">#REF!</definedName>
    <definedName name="\K" localSheetId="6">#REF!</definedName>
    <definedName name="\K" localSheetId="9">#REF!</definedName>
    <definedName name="\K" localSheetId="7">#REF!</definedName>
    <definedName name="\K" localSheetId="10">#REF!</definedName>
    <definedName name="\K">#REF!</definedName>
    <definedName name="\L" localSheetId="6">#REF!</definedName>
    <definedName name="\L" localSheetId="9">#REF!</definedName>
    <definedName name="\L" localSheetId="7">#REF!</definedName>
    <definedName name="\L" localSheetId="10">#REF!</definedName>
    <definedName name="\L">#REF!</definedName>
    <definedName name="\LX1" localSheetId="6">#REF!</definedName>
    <definedName name="\LX1" localSheetId="9">#REF!</definedName>
    <definedName name="\LX1" localSheetId="7">#REF!</definedName>
    <definedName name="\LX1" localSheetId="10">#REF!</definedName>
    <definedName name="\LX1">#REF!</definedName>
    <definedName name="\M" localSheetId="6">#REF!</definedName>
    <definedName name="\M" localSheetId="9">#REF!</definedName>
    <definedName name="\M" localSheetId="7">#REF!</definedName>
    <definedName name="\M" localSheetId="10">#REF!</definedName>
    <definedName name="\M">#REF!</definedName>
    <definedName name="\P" localSheetId="6">#REF!</definedName>
    <definedName name="\P" localSheetId="9">#REF!</definedName>
    <definedName name="\P" localSheetId="7">#REF!</definedName>
    <definedName name="\P" localSheetId="10">#REF!</definedName>
    <definedName name="\P">#REF!</definedName>
    <definedName name="\Q" localSheetId="6">#REF!</definedName>
    <definedName name="\Q" localSheetId="9">#REF!</definedName>
    <definedName name="\Q" localSheetId="7">#REF!</definedName>
    <definedName name="\Q" localSheetId="10">#REF!</definedName>
    <definedName name="\Q">#REF!</definedName>
    <definedName name="\R" localSheetId="6">#REF!</definedName>
    <definedName name="\R" localSheetId="9">#REF!</definedName>
    <definedName name="\R" localSheetId="7">#REF!</definedName>
    <definedName name="\R" localSheetId="10">#REF!</definedName>
    <definedName name="\R">#REF!</definedName>
    <definedName name="\S" localSheetId="6">#REF!</definedName>
    <definedName name="\S" localSheetId="9">#REF!</definedName>
    <definedName name="\S" localSheetId="7">#REF!</definedName>
    <definedName name="\S" localSheetId="10">#REF!</definedName>
    <definedName name="\S">#REF!</definedName>
    <definedName name="\T" localSheetId="6">#REF!</definedName>
    <definedName name="\T" localSheetId="9">#REF!</definedName>
    <definedName name="\T" localSheetId="7">#REF!</definedName>
    <definedName name="\T" localSheetId="10">#REF!</definedName>
    <definedName name="\T">#REF!</definedName>
    <definedName name="\W" localSheetId="6">#REF!</definedName>
    <definedName name="\W" localSheetId="9">#REF!</definedName>
    <definedName name="\W" localSheetId="7">#REF!</definedName>
    <definedName name="\W" localSheetId="10">#REF!</definedName>
    <definedName name="\W">#REF!</definedName>
    <definedName name="\Z" localSheetId="6">#REF!</definedName>
    <definedName name="\Z" localSheetId="9">#REF!</definedName>
    <definedName name="\Z" localSheetId="7">#REF!</definedName>
    <definedName name="\Z" localSheetId="10">#REF!</definedName>
    <definedName name="\Z">#REF!</definedName>
    <definedName name="_" localSheetId="6">#REF!</definedName>
    <definedName name="_" localSheetId="9">#REF!</definedName>
    <definedName name="_" localSheetId="7">#REF!</definedName>
    <definedName name="_" localSheetId="10">#REF!</definedName>
    <definedName name="_">#REF!</definedName>
    <definedName name="____\A" localSheetId="6">#REF!</definedName>
    <definedName name="____\A" localSheetId="7">#REF!</definedName>
    <definedName name="____\A" localSheetId="10">#REF!</definedName>
    <definedName name="____\A">#REF!</definedName>
    <definedName name="____\B" localSheetId="6">#REF!</definedName>
    <definedName name="____\B" localSheetId="7">#REF!</definedName>
    <definedName name="____\B" localSheetId="10">#REF!</definedName>
    <definedName name="____\B">#REF!</definedName>
    <definedName name="____\C" localSheetId="6">#REF!</definedName>
    <definedName name="____\C" localSheetId="7">#REF!</definedName>
    <definedName name="____\C" localSheetId="10">#REF!</definedName>
    <definedName name="____\C">#REF!</definedName>
    <definedName name="____\D" localSheetId="6">#REF!</definedName>
    <definedName name="____\D" localSheetId="7">#REF!</definedName>
    <definedName name="____\D" localSheetId="10">#REF!</definedName>
    <definedName name="____\D">#REF!</definedName>
    <definedName name="____\E" localSheetId="6">#REF!</definedName>
    <definedName name="____\E" localSheetId="7">#REF!</definedName>
    <definedName name="____\E" localSheetId="10">#REF!</definedName>
    <definedName name="____\E">#REF!</definedName>
    <definedName name="____\F" localSheetId="6">#REF!</definedName>
    <definedName name="____\F" localSheetId="7">#REF!</definedName>
    <definedName name="____\F" localSheetId="10">#REF!</definedName>
    <definedName name="____\F">#REF!</definedName>
    <definedName name="____\G" localSheetId="6">#REF!</definedName>
    <definedName name="____\G" localSheetId="7">#REF!</definedName>
    <definedName name="____\G" localSheetId="10">#REF!</definedName>
    <definedName name="____\G">#REF!</definedName>
    <definedName name="____\H" localSheetId="6">#REF!</definedName>
    <definedName name="____\H" localSheetId="7">#REF!</definedName>
    <definedName name="____\H" localSheetId="10">#REF!</definedName>
    <definedName name="____\H">#REF!</definedName>
    <definedName name="____\I" localSheetId="6">#REF!</definedName>
    <definedName name="____\I" localSheetId="7">#REF!</definedName>
    <definedName name="____\I" localSheetId="10">#REF!</definedName>
    <definedName name="____\I">#REF!</definedName>
    <definedName name="____\J" localSheetId="6">#REF!</definedName>
    <definedName name="____\J" localSheetId="7">#REF!</definedName>
    <definedName name="____\J" localSheetId="10">#REF!</definedName>
    <definedName name="____\J">#REF!</definedName>
    <definedName name="____\K" localSheetId="6">#REF!</definedName>
    <definedName name="____\K" localSheetId="7">#REF!</definedName>
    <definedName name="____\K" localSheetId="10">#REF!</definedName>
    <definedName name="____\K">#REF!</definedName>
    <definedName name="____\L" localSheetId="6">#REF!</definedName>
    <definedName name="____\L" localSheetId="7">#REF!</definedName>
    <definedName name="____\L" localSheetId="10">#REF!</definedName>
    <definedName name="____\L">#REF!</definedName>
    <definedName name="____\LX1" localSheetId="6">#REF!</definedName>
    <definedName name="____\LX1" localSheetId="7">#REF!</definedName>
    <definedName name="____\LX1" localSheetId="10">#REF!</definedName>
    <definedName name="____\LX1">#REF!</definedName>
    <definedName name="____\M" localSheetId="6">#REF!</definedName>
    <definedName name="____\M" localSheetId="7">#REF!</definedName>
    <definedName name="____\M" localSheetId="10">#REF!</definedName>
    <definedName name="____\M">#REF!</definedName>
    <definedName name="____\P" localSheetId="6">#REF!</definedName>
    <definedName name="____\P" localSheetId="7">#REF!</definedName>
    <definedName name="____\P" localSheetId="10">#REF!</definedName>
    <definedName name="____\P">#REF!</definedName>
    <definedName name="____\Q" localSheetId="6">#REF!</definedName>
    <definedName name="____\Q" localSheetId="7">#REF!</definedName>
    <definedName name="____\Q" localSheetId="10">#REF!</definedName>
    <definedName name="____\Q">#REF!</definedName>
    <definedName name="____\R" localSheetId="6">#REF!</definedName>
    <definedName name="____\R" localSheetId="7">#REF!</definedName>
    <definedName name="____\R" localSheetId="10">#REF!</definedName>
    <definedName name="____\R">#REF!</definedName>
    <definedName name="____\S" localSheetId="6">#REF!</definedName>
    <definedName name="____\S" localSheetId="7">#REF!</definedName>
    <definedName name="____\S" localSheetId="10">#REF!</definedName>
    <definedName name="____\S">#REF!</definedName>
    <definedName name="____\T" localSheetId="6">#REF!</definedName>
    <definedName name="____\T" localSheetId="7">#REF!</definedName>
    <definedName name="____\T" localSheetId="10">#REF!</definedName>
    <definedName name="____\T">#REF!</definedName>
    <definedName name="____\W" localSheetId="6">#REF!</definedName>
    <definedName name="____\W" localSheetId="7">#REF!</definedName>
    <definedName name="____\W" localSheetId="10">#REF!</definedName>
    <definedName name="____\W">#REF!</definedName>
    <definedName name="____\Z" localSheetId="6">#REF!</definedName>
    <definedName name="____\Z" localSheetId="7">#REF!</definedName>
    <definedName name="____\Z" localSheetId="10">#REF!</definedName>
    <definedName name="____\Z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9">[2]prod03!#REF!</definedName>
    <definedName name="____BIM1" localSheetId="7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9">[2]prod03!#REF!</definedName>
    <definedName name="____DEN1" localSheetId="7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9">[2]prod03!#REF!</definedName>
    <definedName name="____DIL1" localSheetId="7">[2]prod03!#REF!</definedName>
    <definedName name="____DIL1">[2]prod03!#REF!</definedName>
    <definedName name="____END1" localSheetId="6">[2]prod03!#REF!</definedName>
    <definedName name="____END1" localSheetId="9">[2]prod03!#REF!</definedName>
    <definedName name="____END1" localSheetId="7">[2]prod03!#REF!</definedName>
    <definedName name="____END1">[2]prod03!#REF!</definedName>
    <definedName name="____KUP1" localSheetId="6">[2]prod03!#REF!</definedName>
    <definedName name="____KUP1" localSheetId="9">[2]prod03!#REF!</definedName>
    <definedName name="____KUP1" localSheetId="7">[2]prod03!#REF!</definedName>
    <definedName name="____KUP1">[2]prod03!#REF!</definedName>
    <definedName name="____MAT1" localSheetId="6">[2]prod03!#REF!</definedName>
    <definedName name="____MAT1" localSheetId="7">[2]prod03!#REF!</definedName>
    <definedName name="____MAT1">[2]prod03!#REF!</definedName>
    <definedName name="____SIN1" localSheetId="6">[2]prod03!#REF!</definedName>
    <definedName name="____SIN1" localSheetId="7">[2]prod03!#REF!</definedName>
    <definedName name="____SIN1">[2]prod03!#REF!</definedName>
    <definedName name="____SUM1" localSheetId="6">[2]prod03!#REF!</definedName>
    <definedName name="____SUM1" localSheetId="7">[2]prod03!#REF!</definedName>
    <definedName name="____SUM1">[2]prod03!#REF!</definedName>
    <definedName name="____WAI1" localSheetId="6">[2]prod03!#REF!</definedName>
    <definedName name="____WAI1" localSheetId="7">[2]prod03!#REF!</definedName>
    <definedName name="____WAI1">[2]prod03!#REF!</definedName>
    <definedName name="____WIL1" localSheetId="6">[2]prod03!#REF!</definedName>
    <definedName name="____WIL1" localSheetId="7">[2]prod03!#REF!</definedName>
    <definedName name="____WIL1">[2]prod03!#REF!</definedName>
    <definedName name="___BIM1" localSheetId="6">[2]prod03!#REF!</definedName>
    <definedName name="___BIM1" localSheetId="7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9">[2]prod03!#REF!</definedName>
    <definedName name="___DEN1" localSheetId="7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9">[2]prod03!#REF!</definedName>
    <definedName name="___DIL1" localSheetId="7">[2]prod03!#REF!</definedName>
    <definedName name="___DIL1">[2]prod03!#REF!</definedName>
    <definedName name="___END1" localSheetId="6">[2]prod03!#REF!</definedName>
    <definedName name="___END1" localSheetId="9">[2]prod03!#REF!</definedName>
    <definedName name="___END1" localSheetId="7">[2]prod03!#REF!</definedName>
    <definedName name="___END1">[2]prod03!#REF!</definedName>
    <definedName name="___KUP1" localSheetId="6">[2]prod03!#REF!</definedName>
    <definedName name="___KUP1" localSheetId="9">[2]prod03!#REF!</definedName>
    <definedName name="___KUP1" localSheetId="7">[2]prod03!#REF!</definedName>
    <definedName name="___KUP1">[2]prod03!#REF!</definedName>
    <definedName name="___MAT1" localSheetId="6">[2]prod03!#REF!</definedName>
    <definedName name="___MAT1" localSheetId="7">[2]prod03!#REF!</definedName>
    <definedName name="___MAT1">[2]prod03!#REF!</definedName>
    <definedName name="___MEI92" localSheetId="6">#REF!</definedName>
    <definedName name="___MEI92" localSheetId="9">#REF!</definedName>
    <definedName name="___MEI92" localSheetId="7">#REF!</definedName>
    <definedName name="___MEI92" localSheetId="5">#REF!</definedName>
    <definedName name="___MEI92" localSheetId="10">#REF!</definedName>
    <definedName name="___MEI92">#REF!</definedName>
    <definedName name="___SIN1" localSheetId="6">[2]prod03!#REF!</definedName>
    <definedName name="___SIN1" localSheetId="9">[2]prod03!#REF!</definedName>
    <definedName name="___SIN1" localSheetId="7">[2]prod03!#REF!</definedName>
    <definedName name="___SIN1" localSheetId="5">[2]prod03!#REF!</definedName>
    <definedName name="___SIN1" localSheetId="10">[2]prod03!#REF!</definedName>
    <definedName name="___SIN1">[2]prod03!#REF!</definedName>
    <definedName name="___SUM1" localSheetId="6">[2]prod03!#REF!</definedName>
    <definedName name="___SUM1" localSheetId="9">[2]prod03!#REF!</definedName>
    <definedName name="___SUM1" localSheetId="7">[2]prod03!#REF!</definedName>
    <definedName name="___SUM1">[2]prod03!#REF!</definedName>
    <definedName name="___WAI1" localSheetId="6">[2]prod03!#REF!</definedName>
    <definedName name="___WAI1" localSheetId="7">[2]prod03!#REF!</definedName>
    <definedName name="___WAI1">[2]prod03!#REF!</definedName>
    <definedName name="___WIL1" localSheetId="6">[2]prod03!#REF!</definedName>
    <definedName name="___WIL1" localSheetId="7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9" hidden="1">[6]DExp.Lmb!#REF!</definedName>
    <definedName name="__123Graph_A" localSheetId="7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[7]C!$D$322:$K$322</definedName>
    <definedName name="__123Graph_A2" hidden="1">[7]C!$D$372:$K$372</definedName>
    <definedName name="__123gRAPH_ab" localSheetId="6" hidden="1">[5]DExp.Lmb!#REF!</definedName>
    <definedName name="__123gRAPH_ab" localSheetId="9" hidden="1">[5]DExp.Lmb!#REF!</definedName>
    <definedName name="__123gRAPH_ab" localSheetId="7" hidden="1">[5]DExp.Lmb!#REF!</definedName>
    <definedName name="__123gRAPH_ab" localSheetId="5" hidden="1">[5]DExp.Lmb!#REF!</definedName>
    <definedName name="__123gRAPH_ab" localSheetId="10" hidden="1">[5]DExp.Lmb!#REF!</definedName>
    <definedName name="__123gRAPH_ab" localSheetId="11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9" hidden="1">[6]DExp.Lmb!#REF!</definedName>
    <definedName name="__123Graph_B" localSheetId="7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[7]C!$D$323:$K$323</definedName>
    <definedName name="__123Graph_B2" hidden="1">[7]C!$D$373:$K$373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9" hidden="1">[9]PkRp!#REF!</definedName>
    <definedName name="__123Graph_D" localSheetId="7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9" hidden="1">[6]DExp.Lmb!#REF!</definedName>
    <definedName name="__123Graph_X" localSheetId="7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9" hidden="1">[5]DExp.Lmb!#REF!</definedName>
    <definedName name="__123gRAPH_x1" localSheetId="7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9">[2]prod03!#REF!</definedName>
    <definedName name="__BIM1" localSheetId="7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9">#REF!</definedName>
    <definedName name="__cch1" localSheetId="7">#REF!</definedName>
    <definedName name="__cch1" localSheetId="5">#REF!</definedName>
    <definedName name="__cch1" localSheetId="10">#REF!</definedName>
    <definedName name="__cch1">#REF!</definedName>
    <definedName name="__DAF1">[1]Sheet3!$II$7944</definedName>
    <definedName name="__DEN1" localSheetId="6">[2]prod03!#REF!</definedName>
    <definedName name="__DEN1" localSheetId="9">[2]prod03!#REF!</definedName>
    <definedName name="__DEN1" localSheetId="7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9">[2]prod03!#REF!</definedName>
    <definedName name="__DIL1" localSheetId="7">[2]prod03!#REF!</definedName>
    <definedName name="__DIL1">[2]prod03!#REF!</definedName>
    <definedName name="__END1" localSheetId="6">[2]prod03!#REF!</definedName>
    <definedName name="__END1" localSheetId="9">[2]prod03!#REF!</definedName>
    <definedName name="__END1" localSheetId="7">[2]prod03!#REF!</definedName>
    <definedName name="__END1">[2]prod03!#REF!</definedName>
    <definedName name="__KUP1" localSheetId="6">[2]prod03!#REF!</definedName>
    <definedName name="__KUP1" localSheetId="9">[2]prod03!#REF!</definedName>
    <definedName name="__KUP1" localSheetId="7">[2]prod03!#REF!</definedName>
    <definedName name="__KUP1">[2]prod03!#REF!</definedName>
    <definedName name="__MAT1" localSheetId="6">[2]prod03!#REF!</definedName>
    <definedName name="__MAT1" localSheetId="7">[2]prod03!#REF!</definedName>
    <definedName name="__MAT1">[2]prod03!#REF!</definedName>
    <definedName name="__mat2" localSheetId="6">#REF!</definedName>
    <definedName name="__mat2" localSheetId="9">#REF!</definedName>
    <definedName name="__mat2" localSheetId="7">#REF!</definedName>
    <definedName name="__mat2" localSheetId="5">#REF!</definedName>
    <definedName name="__mat2" localSheetId="10">#REF!</definedName>
    <definedName name="__mat2">#REF!</definedName>
    <definedName name="__MEI92" localSheetId="6">#REF!</definedName>
    <definedName name="__MEI92" localSheetId="9">#REF!</definedName>
    <definedName name="__MEI92" localSheetId="7">#REF!</definedName>
    <definedName name="__MEI92" localSheetId="10">#REF!</definedName>
    <definedName name="__MEI92">#REF!</definedName>
    <definedName name="__SIN1" localSheetId="6">[2]prod03!#REF!</definedName>
    <definedName name="__SIN1" localSheetId="9">[2]prod03!#REF!</definedName>
    <definedName name="__SIN1" localSheetId="7">[2]prod03!#REF!</definedName>
    <definedName name="__SIN1" localSheetId="10">[2]prod03!#REF!</definedName>
    <definedName name="__SIN1">[2]prod03!#REF!</definedName>
    <definedName name="__SUM1" localSheetId="6">[2]prod03!#REF!</definedName>
    <definedName name="__SUM1" localSheetId="9">[2]prod03!#REF!</definedName>
    <definedName name="__SUM1" localSheetId="7">[2]prod03!#REF!</definedName>
    <definedName name="__SUM1">[2]prod03!#REF!</definedName>
    <definedName name="__TGL1" localSheetId="6">#REF!</definedName>
    <definedName name="__TGL1" localSheetId="9">#REF!</definedName>
    <definedName name="__TGL1" localSheetId="7">#REF!</definedName>
    <definedName name="__TGL1" localSheetId="5">#REF!</definedName>
    <definedName name="__TGL1" localSheetId="10">#REF!</definedName>
    <definedName name="__TGL1">#REF!</definedName>
    <definedName name="__TGL2" localSheetId="6">#REF!</definedName>
    <definedName name="__TGL2" localSheetId="9">#REF!</definedName>
    <definedName name="__TGL2" localSheetId="7">#REF!</definedName>
    <definedName name="__TGL2" localSheetId="10">#REF!</definedName>
    <definedName name="__TGL2">#REF!</definedName>
    <definedName name="__WAI1" localSheetId="6">[2]prod03!#REF!</definedName>
    <definedName name="__WAI1" localSheetId="9">[2]prod03!#REF!</definedName>
    <definedName name="__WAI1" localSheetId="7">[2]prod03!#REF!</definedName>
    <definedName name="__WAI1" localSheetId="10">[2]prod03!#REF!</definedName>
    <definedName name="__WAI1">[2]prod03!#REF!</definedName>
    <definedName name="__WIL1" localSheetId="6">[2]prod03!#REF!</definedName>
    <definedName name="__WIL1" localSheetId="9">[2]prod03!#REF!</definedName>
    <definedName name="__WIL1" localSheetId="7">[2]prod03!#REF!</definedName>
    <definedName name="__WIL1">[2]prod03!#REF!</definedName>
    <definedName name="_1" localSheetId="6">#REF!</definedName>
    <definedName name="_1" localSheetId="9">#REF!</definedName>
    <definedName name="_1" localSheetId="7">#REF!</definedName>
    <definedName name="_1" localSheetId="5">#REF!</definedName>
    <definedName name="_1" localSheetId="10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9">#REF!</definedName>
    <definedName name="_1_2002_VS_2001" localSheetId="7">#REF!</definedName>
    <definedName name="_1_2002_VS_2001" localSheetId="5">#REF!</definedName>
    <definedName name="_1_2002_VS_2001" localSheetId="10">#REF!</definedName>
    <definedName name="_1_2002_VS_2001">#REF!</definedName>
    <definedName name="_10__123Graph_CCHART_2" hidden="1">[3]graf2!$D$14:$L$14</definedName>
    <definedName name="_10__123Graph_LBL_BCHART_2" localSheetId="9" hidden="1">[12]graf2!$D$12:$L$12</definedName>
    <definedName name="_10__123Graph_LBL_BCHART_2" localSheetId="10" hidden="1">[13]graf2!$D$12:$L$12</definedName>
    <definedName name="_10__123Graph_LBL_BCHART_2" localSheetId="11" hidden="1">[13]graf2!$D$12:$L$12</definedName>
    <definedName name="_10__123Graph_LBL_BCHART_2" hidden="1">[14]graf2!$D$12:$L$12</definedName>
    <definedName name="_10_INV_PERUSAHAA_2" localSheetId="6">#REF!</definedName>
    <definedName name="_10_INV_PERUSAHAA_2" localSheetId="9">#REF!</definedName>
    <definedName name="_10_INV_PERUSAHAA_2" localSheetId="7">#REF!</definedName>
    <definedName name="_10_INV_PERUSAHAA_2" localSheetId="5">#REF!</definedName>
    <definedName name="_10_INV_PERUSAHAA_2" localSheetId="10">#REF!</definedName>
    <definedName name="_10_INV_PERUSAHAA_2">#REF!</definedName>
    <definedName name="_10BAHAS_DISTURB" localSheetId="6">#REF!</definedName>
    <definedName name="_10BAHAS_DISTURB" localSheetId="9">#REF!</definedName>
    <definedName name="_10BAHAS_DISTURB" localSheetId="7">#REF!</definedName>
    <definedName name="_10BAHAS_DISTURB" localSheetId="10">#REF!</definedName>
    <definedName name="_10BAHAS_DISTURB">#REF!</definedName>
    <definedName name="_10GH_2_SPINDEL" localSheetId="6">#REF!</definedName>
    <definedName name="_10GH_2_SPINDEL" localSheetId="9">#REF!</definedName>
    <definedName name="_10GH_2_SPINDEL" localSheetId="7">#REF!</definedName>
    <definedName name="_10GH_2_SPINDEL" localSheetId="10">#REF!</definedName>
    <definedName name="_10GH_2_SPINDEL">#REF!</definedName>
    <definedName name="_10INV_PERUSAHAA_2" localSheetId="6">#REF!</definedName>
    <definedName name="_10INV_PERUSAHAA_2" localSheetId="9">#REF!</definedName>
    <definedName name="_10INV_PERUSAHAA_2" localSheetId="7">#REF!</definedName>
    <definedName name="_10INV_PERUSAHAA_2" localSheetId="10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9">#REF!</definedName>
    <definedName name="_11_INV_PERUSAHAAN" localSheetId="7">#REF!</definedName>
    <definedName name="_11_INV_PERUSAHAAN" localSheetId="5">#REF!</definedName>
    <definedName name="_11_INV_PERUSAHAAN" localSheetId="10">#REF!</definedName>
    <definedName name="_11_INV_PERUSAHAAN">#REF!</definedName>
    <definedName name="_117" localSheetId="6">#REF!</definedName>
    <definedName name="_117" localSheetId="9">#REF!</definedName>
    <definedName name="_117" localSheetId="7">#REF!</definedName>
    <definedName name="_117" localSheetId="10">#REF!</definedName>
    <definedName name="_117">#REF!</definedName>
    <definedName name="_11INV_PERUSAHAA_2" localSheetId="6">#REF!</definedName>
    <definedName name="_11INV_PERUSAHAA_2" localSheetId="9">#REF!</definedName>
    <definedName name="_11INV_PERUSAHAA_2" localSheetId="7">#REF!</definedName>
    <definedName name="_11INV_PERUSAHAA_2" localSheetId="10">#REF!</definedName>
    <definedName name="_11INV_PERUSAHAA_2">#REF!</definedName>
    <definedName name="_11INV_PERUSAHAAN" localSheetId="6">#REF!</definedName>
    <definedName name="_11INV_PERUSAHAAN" localSheetId="9">#REF!</definedName>
    <definedName name="_11INV_PERUSAHAAN" localSheetId="7">#REF!</definedName>
    <definedName name="_11INV_PERUSAHAAN" localSheetId="10">#REF!</definedName>
    <definedName name="_11INV_PERUSAHAAN">#REF!</definedName>
    <definedName name="_12__123Graph_LBL_ACHART_2" localSheetId="9" hidden="1">[12]graf2!$D$10:$L$10</definedName>
    <definedName name="_12__123Graph_LBL_ACHART_2" localSheetId="10" hidden="1">[13]graf2!$D$10:$L$10</definedName>
    <definedName name="_12__123Graph_LBL_ACHART_2" localSheetId="11" hidden="1">[13]graf2!$D$10:$L$10</definedName>
    <definedName name="_12__123Graph_LBL_ACHART_2" hidden="1">[14]graf2!$D$10:$L$10</definedName>
    <definedName name="_12__123Graph_LBL_BCHART_2" hidden="1">[3]graf2!$D$12:$L$12</definedName>
    <definedName name="_12__123Graph_LBL_CCHART_2" localSheetId="9" hidden="1">[12]graf2!$D$14:$L$14</definedName>
    <definedName name="_12__123Graph_LBL_CCHART_2" localSheetId="10" hidden="1">[13]graf2!$D$14:$L$14</definedName>
    <definedName name="_12__123Graph_LBL_CCHART_2" localSheetId="11" hidden="1">[13]graf2!$D$14:$L$14</definedName>
    <definedName name="_12__123Graph_LBL_CCHART_2" hidden="1">[14]graf2!$D$14:$L$14</definedName>
    <definedName name="_12_JTM_PER_TW" localSheetId="6">#REF!</definedName>
    <definedName name="_12_JTM_PER_TW" localSheetId="9">#REF!</definedName>
    <definedName name="_12_JTM_PER_TW" localSheetId="7">#REF!</definedName>
    <definedName name="_12_JTM_PER_TW" localSheetId="5">#REF!</definedName>
    <definedName name="_12_JTM_PER_TW" localSheetId="10">#REF!</definedName>
    <definedName name="_12_JTM_PER_TW">#REF!</definedName>
    <definedName name="_12FORM_A" localSheetId="6">#REF!</definedName>
    <definedName name="_12FORM_A" localSheetId="9">#REF!</definedName>
    <definedName name="_12FORM_A" localSheetId="7">#REF!</definedName>
    <definedName name="_12FORM_A" localSheetId="10">#REF!</definedName>
    <definedName name="_12FORM_A">#REF!</definedName>
    <definedName name="_12INV_PERUSAHAAN" localSheetId="6">#REF!</definedName>
    <definedName name="_12INV_PERUSAHAAN" localSheetId="9">#REF!</definedName>
    <definedName name="_12INV_PERUSAHAAN" localSheetId="7">#REF!</definedName>
    <definedName name="_12INV_PERUSAHAAN" localSheetId="10">#REF!</definedName>
    <definedName name="_12INV_PERUSAHAAN">#REF!</definedName>
    <definedName name="_12JTM_PER_TW" localSheetId="6">#REF!</definedName>
    <definedName name="_12JTM_PER_TW" localSheetId="9">#REF!</definedName>
    <definedName name="_12JTM_PER_TW" localSheetId="7">#REF!</definedName>
    <definedName name="_12JTM_PER_TW" localSheetId="10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9">#REF!</definedName>
    <definedName name="_13_REKAP_KEGIATAN" localSheetId="7">#REF!</definedName>
    <definedName name="_13_REKAP_KEGIATAN" localSheetId="5">#REF!</definedName>
    <definedName name="_13_REKAP_KEGIATAN" localSheetId="10">#REF!</definedName>
    <definedName name="_13_REKAP_KEGIATAN">#REF!</definedName>
    <definedName name="_13JTM_PER_TW" localSheetId="6">#REF!</definedName>
    <definedName name="_13JTM_PER_TW" localSheetId="9">#REF!</definedName>
    <definedName name="_13JTM_PER_TW" localSheetId="7">#REF!</definedName>
    <definedName name="_13JTM_PER_TW" localSheetId="10">#REF!</definedName>
    <definedName name="_13JTM_PER_TW">#REF!</definedName>
    <definedName name="_13REKAP_KEGIATAN" localSheetId="6">#REF!</definedName>
    <definedName name="_13REKAP_KEGIATAN" localSheetId="9">#REF!</definedName>
    <definedName name="_13REKAP_KEGIATAN" localSheetId="7">#REF!</definedName>
    <definedName name="_13REKAP_KEGIATAN" localSheetId="10">#REF!</definedName>
    <definedName name="_13REKAP_KEGIATAN">#REF!</definedName>
    <definedName name="_14__123Graph_XCHART_2" localSheetId="9" hidden="1">[12]graf2!$D$8:$L$8</definedName>
    <definedName name="_14__123Graph_XCHART_2" localSheetId="10" hidden="1">[13]graf2!$D$8:$L$8</definedName>
    <definedName name="_14__123Graph_XCHART_2" localSheetId="11" hidden="1">[13]graf2!$D$8:$L$8</definedName>
    <definedName name="_14__123Graph_XCHART_2" hidden="1">[14]graf2!$D$8:$L$8</definedName>
    <definedName name="_14_REKAP_PAK_AEP" localSheetId="6">#REF!</definedName>
    <definedName name="_14_REKAP_PAK_AEP" localSheetId="9">#REF!</definedName>
    <definedName name="_14_REKAP_PAK_AEP" localSheetId="7">#REF!</definedName>
    <definedName name="_14_REKAP_PAK_AEP" localSheetId="5">#REF!</definedName>
    <definedName name="_14_REKAP_PAK_AEP" localSheetId="10">#REF!</definedName>
    <definedName name="_14_REKAP_PAK_AEP">#REF!</definedName>
    <definedName name="_14FORM_B" localSheetId="6">#REF!</definedName>
    <definedName name="_14FORM_B" localSheetId="9">#REF!</definedName>
    <definedName name="_14FORM_B" localSheetId="7">#REF!</definedName>
    <definedName name="_14FORM_B" localSheetId="10">#REF!</definedName>
    <definedName name="_14FORM_B">#REF!</definedName>
    <definedName name="_14REKAP_KEGIATAN" localSheetId="6">#REF!</definedName>
    <definedName name="_14REKAP_KEGIATAN" localSheetId="9">#REF!</definedName>
    <definedName name="_14REKAP_KEGIATAN" localSheetId="7">#REF!</definedName>
    <definedName name="_14REKAP_KEGIATAN" localSheetId="10">#REF!</definedName>
    <definedName name="_14REKAP_KEGIATAN">#REF!</definedName>
    <definedName name="_14REKAP_PAK_AEP" localSheetId="6">#REF!</definedName>
    <definedName name="_14REKAP_PAK_AEP" localSheetId="9">#REF!</definedName>
    <definedName name="_14REKAP_PAK_AEP" localSheetId="7">#REF!</definedName>
    <definedName name="_14REKAP_PAK_AEP" localSheetId="10">#REF!</definedName>
    <definedName name="_14REKAP_PAK_AEP">#REF!</definedName>
    <definedName name="_15___123Graph_ACHART_2" hidden="1">[3]graf2!$D$10:$L$10</definedName>
    <definedName name="_15__123Graph_LBL_BCHART_2" localSheetId="9" hidden="1">[12]graf2!$D$12:$L$12</definedName>
    <definedName name="_15__123Graph_LBL_BCHART_2" localSheetId="10" hidden="1">[13]graf2!$D$12:$L$12</definedName>
    <definedName name="_15__123Graph_LBL_BCHART_2" localSheetId="11" hidden="1">[13]graf2!$D$12:$L$12</definedName>
    <definedName name="_15__123Graph_LBL_BCHART_2" hidden="1">[14]graf2!$D$12:$L$12</definedName>
    <definedName name="_15_SUM_MUTDAL" localSheetId="6">#REF!</definedName>
    <definedName name="_15_SUM_MUTDAL" localSheetId="9">#REF!</definedName>
    <definedName name="_15_SUM_MUTDAL" localSheetId="7">#REF!</definedName>
    <definedName name="_15_SUM_MUTDAL" localSheetId="5">#REF!</definedName>
    <definedName name="_15_SUM_MUTDAL" localSheetId="10">#REF!</definedName>
    <definedName name="_15_SUM_MUTDAL">#REF!</definedName>
    <definedName name="_15REKAP_PAK_AEP" localSheetId="6">#REF!</definedName>
    <definedName name="_15REKAP_PAK_AEP" localSheetId="9">#REF!</definedName>
    <definedName name="_15REKAP_PAK_AEP" localSheetId="7">#REF!</definedName>
    <definedName name="_15REKAP_PAK_AEP" localSheetId="10">#REF!</definedName>
    <definedName name="_15REKAP_PAK_AEP">#REF!</definedName>
    <definedName name="_15SUM_MUTDAL" localSheetId="6">#REF!</definedName>
    <definedName name="_15SUM_MUTDAL" localSheetId="9">#REF!</definedName>
    <definedName name="_15SUM_MUTDAL" localSheetId="7">#REF!</definedName>
    <definedName name="_15SUM_MUTDAL" localSheetId="10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9">#REF!</definedName>
    <definedName name="_16_2002_VS_2001" localSheetId="7">#REF!</definedName>
    <definedName name="_16_2002_VS_2001" localSheetId="5">#REF!</definedName>
    <definedName name="_16_2002_VS_2001" localSheetId="10">#REF!</definedName>
    <definedName name="_16_2002_VS_2001">#REF!</definedName>
    <definedName name="_16GD_PER_TW" localSheetId="6">#REF!</definedName>
    <definedName name="_16GD_PER_TW" localSheetId="9">#REF!</definedName>
    <definedName name="_16GD_PER_TW" localSheetId="7">#REF!</definedName>
    <definedName name="_16GD_PER_TW" localSheetId="10">#REF!</definedName>
    <definedName name="_16GD_PER_TW">#REF!</definedName>
    <definedName name="_16SUM_MUTDAL" localSheetId="6">#REF!</definedName>
    <definedName name="_16SUM_MUTDAL" localSheetId="9">#REF!</definedName>
    <definedName name="_16SUM_MUTDAL" localSheetId="7">#REF!</definedName>
    <definedName name="_16SUM_MUTDAL" localSheetId="10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9">#REF!</definedName>
    <definedName name="_177Lamp_4b_2" localSheetId="7">#REF!</definedName>
    <definedName name="_177Lamp_4b_2" localSheetId="5">#REF!</definedName>
    <definedName name="_177Lamp_4b_2" localSheetId="10">#REF!</definedName>
    <definedName name="_177Lamp_4b_2">#REF!</definedName>
    <definedName name="_17ANGG_PERUSAHA_2" localSheetId="6">#REF!</definedName>
    <definedName name="_17ANGG_PERUSAHA_2" localSheetId="9">#REF!</definedName>
    <definedName name="_17ANGG_PERUSAHA_2" localSheetId="7">#REF!</definedName>
    <definedName name="_17ANGG_PERUSAHA_2" localSheetId="10">#REF!</definedName>
    <definedName name="_17ANGG_PERUSAHA_2">#REF!</definedName>
    <definedName name="_18___123Graph_LBL_ACHART_2" hidden="1">[3]graf2!$D$10:$L$10</definedName>
    <definedName name="_18__123Graph_LBL_CCHART_2" localSheetId="9" hidden="1">[12]graf2!$D$14:$L$14</definedName>
    <definedName name="_18__123Graph_LBL_CCHART_2" localSheetId="10" hidden="1">[13]graf2!$D$14:$L$14</definedName>
    <definedName name="_18__123Graph_LBL_CCHART_2" localSheetId="11" hidden="1">[13]graf2!$D$14:$L$14</definedName>
    <definedName name="_18__123Graph_LBL_CCHART_2" hidden="1">[14]graf2!$D$14:$L$14</definedName>
    <definedName name="_18ANGG_PERUSAHAAN" localSheetId="6">#REF!</definedName>
    <definedName name="_18ANGG_PERUSAHAAN" localSheetId="9">#REF!</definedName>
    <definedName name="_18ANGG_PERUSAHAAN" localSheetId="7">#REF!</definedName>
    <definedName name="_18ANGG_PERUSAHAAN" localSheetId="5">#REF!</definedName>
    <definedName name="_18ANGG_PERUSAHAAN" localSheetId="10">#REF!</definedName>
    <definedName name="_18ANGG_PERUSAHAAN">#REF!</definedName>
    <definedName name="_18GH_2_SPINDEL" localSheetId="6">#REF!</definedName>
    <definedName name="_18GH_2_SPINDEL" localSheetId="9">#REF!</definedName>
    <definedName name="_18GH_2_SPINDEL" localSheetId="7">#REF!</definedName>
    <definedName name="_18GH_2_SPINDEL" localSheetId="10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9">#REF!</definedName>
    <definedName name="_19BAHAS_ANGG." localSheetId="7">#REF!</definedName>
    <definedName name="_19BAHAS_ANGG." localSheetId="5">#REF!</definedName>
    <definedName name="_19BAHAS_ANGG." localSheetId="10">#REF!</definedName>
    <definedName name="_19BAHAS_ANGG.">#REF!</definedName>
    <definedName name="_2" localSheetId="6">#REF!</definedName>
    <definedName name="_2" localSheetId="9">#REF!</definedName>
    <definedName name="_2" localSheetId="7">#REF!</definedName>
    <definedName name="_2" localSheetId="10">#REF!</definedName>
    <definedName name="_2">#REF!</definedName>
    <definedName name="_2_____123Graph_BCHART_2" hidden="1">[3]graf2!$D$12:$L$12</definedName>
    <definedName name="_2__123Graph_ACHART_2" localSheetId="9" hidden="1">[12]graf2!$D$10:$L$10</definedName>
    <definedName name="_2__123Graph_ACHART_2" localSheetId="10" hidden="1">[13]graf2!$D$10:$L$10</definedName>
    <definedName name="_2__123Graph_ACHART_2" localSheetId="11" hidden="1">[13]graf2!$D$10:$L$10</definedName>
    <definedName name="_2__123Graph_ACHART_2" hidden="1">[14]graf2!$D$10:$L$10</definedName>
    <definedName name="_2__123Graph_BCHART_2" hidden="1">[3]graf2!$D$12:$L$12</definedName>
    <definedName name="_2_2002_VS_2001" localSheetId="6">#REF!</definedName>
    <definedName name="_2_2002_VS_2001" localSheetId="9">#REF!</definedName>
    <definedName name="_2_2002_VS_2001" localSheetId="7">#REF!</definedName>
    <definedName name="_2_2002_VS_2001" localSheetId="5">#REF!</definedName>
    <definedName name="_2_2002_VS_2001" localSheetId="10">#REF!</definedName>
    <definedName name="_2_2002_VS_2001">#REF!</definedName>
    <definedName name="_2_ANGG_PERUSAHA_2" localSheetId="6">#REF!</definedName>
    <definedName name="_2_ANGG_PERUSAHA_2" localSheetId="9">#REF!</definedName>
    <definedName name="_2_ANGG_PERUSAHA_2" localSheetId="7">#REF!</definedName>
    <definedName name="_2_ANGG_PERUSAHA_2" localSheetId="10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9">#REF!</definedName>
    <definedName name="_20BAHAS_DISTURB" localSheetId="7">#REF!</definedName>
    <definedName name="_20BAHAS_DISTURB" localSheetId="5">#REF!</definedName>
    <definedName name="_20BAHAS_DISTURB" localSheetId="10">#REF!</definedName>
    <definedName name="_20BAHAS_DISTURB">#REF!</definedName>
    <definedName name="_20INV_PERUSAHAA_2" localSheetId="6">#REF!</definedName>
    <definedName name="_20INV_PERUSAHAA_2" localSheetId="9">#REF!</definedName>
    <definedName name="_20INV_PERUSAHAA_2" localSheetId="7">#REF!</definedName>
    <definedName name="_20INV_PERUSAHAA_2" localSheetId="10">#REF!</definedName>
    <definedName name="_20INV_PERUSAHAA_2">#REF!</definedName>
    <definedName name="_21___123Graph_XCHART_2" hidden="1">[3]graf2!$D$8:$L$8</definedName>
    <definedName name="_21__123Graph_XCHART_2" localSheetId="9" hidden="1">[12]graf2!$D$8:$L$8</definedName>
    <definedName name="_21__123Graph_XCHART_2" localSheetId="10" hidden="1">[13]graf2!$D$8:$L$8</definedName>
    <definedName name="_21__123Graph_XCHART_2" localSheetId="11" hidden="1">[13]graf2!$D$8:$L$8</definedName>
    <definedName name="_21__123Graph_XCHART_2" hidden="1">[14]graf2!$D$8:$L$8</definedName>
    <definedName name="_21FORM_A" localSheetId="6">#REF!</definedName>
    <definedName name="_21FORM_A" localSheetId="9">#REF!</definedName>
    <definedName name="_21FORM_A" localSheetId="7">#REF!</definedName>
    <definedName name="_21FORM_A" localSheetId="5">#REF!</definedName>
    <definedName name="_21FORM_A" localSheetId="10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9">#REF!</definedName>
    <definedName name="_22FORM_B" localSheetId="7">#REF!</definedName>
    <definedName name="_22FORM_B" localSheetId="5">#REF!</definedName>
    <definedName name="_22FORM_B" localSheetId="10">#REF!</definedName>
    <definedName name="_22FORM_B">#REF!</definedName>
    <definedName name="_22INV_PERUSAHAAN" localSheetId="6">#REF!</definedName>
    <definedName name="_22INV_PERUSAHAAN" localSheetId="9">#REF!</definedName>
    <definedName name="_22INV_PERUSAHAAN" localSheetId="7">#REF!</definedName>
    <definedName name="_22INV_PERUSAHAAN" localSheetId="10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9">#REF!</definedName>
    <definedName name="_23GD_PER_TW" localSheetId="7">#REF!</definedName>
    <definedName name="_23GD_PER_TW" localSheetId="5">#REF!</definedName>
    <definedName name="_23GD_PER_TW" localSheetId="10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9">#REF!</definedName>
    <definedName name="_24GH_2_SPINDEL" localSheetId="7">#REF!</definedName>
    <definedName name="_24GH_2_SPINDEL" localSheetId="5">#REF!</definedName>
    <definedName name="_24GH_2_SPINDEL" localSheetId="10">#REF!</definedName>
    <definedName name="_24GH_2_SPINDEL">#REF!</definedName>
    <definedName name="_24JTM_PER_TW" localSheetId="6">#REF!</definedName>
    <definedName name="_24JTM_PER_TW" localSheetId="9">#REF!</definedName>
    <definedName name="_24JTM_PER_TW" localSheetId="7">#REF!</definedName>
    <definedName name="_24JTM_PER_TW" localSheetId="10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9">#REF!</definedName>
    <definedName name="_25INV_PERUSAHAA_2" localSheetId="7">#REF!</definedName>
    <definedName name="_25INV_PERUSAHAA_2" localSheetId="5">#REF!</definedName>
    <definedName name="_25INV_PERUSAHAA_2" localSheetId="10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9">#REF!</definedName>
    <definedName name="_26INV_PERUSAHAAN" localSheetId="7">#REF!</definedName>
    <definedName name="_26INV_PERUSAHAAN" localSheetId="5">#REF!</definedName>
    <definedName name="_26INV_PERUSAHAAN" localSheetId="10">#REF!</definedName>
    <definedName name="_26INV_PERUSAHAAN">#REF!</definedName>
    <definedName name="_26REKAP_KEGIATAN" localSheetId="6">#REF!</definedName>
    <definedName name="_26REKAP_KEGIATAN" localSheetId="9">#REF!</definedName>
    <definedName name="_26REKAP_KEGIATAN" localSheetId="7">#REF!</definedName>
    <definedName name="_26REKAP_KEGIATAN" localSheetId="10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9">#REF!</definedName>
    <definedName name="_27JTM_PER_TW" localSheetId="7">#REF!</definedName>
    <definedName name="_27JTM_PER_TW" localSheetId="5">#REF!</definedName>
    <definedName name="_27JTM_PER_TW" localSheetId="10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9">#REF!</definedName>
    <definedName name="_28REKAP_KEGIATAN" localSheetId="7">#REF!</definedName>
    <definedName name="_28REKAP_KEGIATAN" localSheetId="5">#REF!</definedName>
    <definedName name="_28REKAP_KEGIATAN" localSheetId="10">#REF!</definedName>
    <definedName name="_28REKAP_KEGIATAN">#REF!</definedName>
    <definedName name="_28REKAP_PAK_AEP" localSheetId="6">#REF!</definedName>
    <definedName name="_28REKAP_PAK_AEP" localSheetId="9">#REF!</definedName>
    <definedName name="_28REKAP_PAK_AEP" localSheetId="7">#REF!</definedName>
    <definedName name="_28REKAP_PAK_AEP" localSheetId="10">#REF!</definedName>
    <definedName name="_28REKAP_PAK_AEP">#REF!</definedName>
    <definedName name="_29REKAP_PAK_AEP" localSheetId="6">#REF!</definedName>
    <definedName name="_29REKAP_PAK_AEP" localSheetId="9">#REF!</definedName>
    <definedName name="_29REKAP_PAK_AEP" localSheetId="7">#REF!</definedName>
    <definedName name="_29REKAP_PAK_AEP" localSheetId="10">#REF!</definedName>
    <definedName name="_29REKAP_PAK_AEP">#REF!</definedName>
    <definedName name="_2ANGG_PERUSAHA_2" localSheetId="6">#REF!</definedName>
    <definedName name="_2ANGG_PERUSAHA_2" localSheetId="9">#REF!</definedName>
    <definedName name="_2ANGG_PERUSAHA_2" localSheetId="7">#REF!</definedName>
    <definedName name="_2ANGG_PERUSAHA_2" localSheetId="10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9">#REF!</definedName>
    <definedName name="_3" localSheetId="7">#REF!</definedName>
    <definedName name="_3" localSheetId="10">#REF!</definedName>
    <definedName name="_3">#REF!</definedName>
    <definedName name="_3_____123Graph_CCHART_2" hidden="1">[3]graf2!$D$14:$L$14</definedName>
    <definedName name="_3__123Graph_ACHART_2" localSheetId="9" hidden="1">[12]graf2!$D$10:$L$10</definedName>
    <definedName name="_3__123Graph_ACHART_2" localSheetId="10" hidden="1">[13]graf2!$D$10:$L$10</definedName>
    <definedName name="_3__123Graph_ACHART_2" localSheetId="11" hidden="1">[13]graf2!$D$10:$L$10</definedName>
    <definedName name="_3__123Graph_ACHART_2" hidden="1">[14]graf2!$D$10:$L$10</definedName>
    <definedName name="_3__123Graph_CCHART_2" hidden="1">[3]graf2!$D$14:$L$14</definedName>
    <definedName name="_3_ANGG_PERUSAHAAN" localSheetId="6">#REF!</definedName>
    <definedName name="_3_ANGG_PERUSAHAAN" localSheetId="9">#REF!</definedName>
    <definedName name="_3_ANGG_PERUSAHAAN" localSheetId="7">#REF!</definedName>
    <definedName name="_3_ANGG_PERUSAHAAN" localSheetId="5">#REF!</definedName>
    <definedName name="_3_ANGG_PERUSAHAAN" localSheetId="10">#REF!</definedName>
    <definedName name="_3_ANGG_PERUSAHAAN">#REF!</definedName>
    <definedName name="_30SUM_MUTDAL" localSheetId="6">#REF!</definedName>
    <definedName name="_30SUM_MUTDAL" localSheetId="9">#REF!</definedName>
    <definedName name="_30SUM_MUTDAL" localSheetId="7">#REF!</definedName>
    <definedName name="_30SUM_MUTDAL" localSheetId="10">#REF!</definedName>
    <definedName name="_30SUM_MUTDAL">#REF!</definedName>
    <definedName name="_3ANGG_PERUSAHA_2" localSheetId="6">#REF!</definedName>
    <definedName name="_3ANGG_PERUSAHA_2" localSheetId="9">#REF!</definedName>
    <definedName name="_3ANGG_PERUSAHA_2" localSheetId="7">#REF!</definedName>
    <definedName name="_3ANGG_PERUSAHA_2" localSheetId="10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9">#REF!</definedName>
    <definedName name="_3ANGG_PERUSAHAAN" localSheetId="7">#REF!</definedName>
    <definedName name="_3ANGG_PERUSAHAAN" localSheetId="10">#REF!</definedName>
    <definedName name="_3ANGG_PERUSAHAAN">#REF!</definedName>
    <definedName name="_4" localSheetId="6">#REF!</definedName>
    <definedName name="_4" localSheetId="9">#REF!</definedName>
    <definedName name="_4" localSheetId="7">#REF!</definedName>
    <definedName name="_4" localSheetId="10">#REF!</definedName>
    <definedName name="_4">#REF!</definedName>
    <definedName name="_4_____123Graph_LBL_ACHART_2" hidden="1">[3]graf2!$D$10:$L$10</definedName>
    <definedName name="_4__123Graph_BCHART_2" localSheetId="9" hidden="1">[12]graf2!$D$12:$L$12</definedName>
    <definedName name="_4__123Graph_BCHART_2" localSheetId="10" hidden="1">[13]graf2!$D$12:$L$12</definedName>
    <definedName name="_4__123Graph_BCHART_2" localSheetId="11" hidden="1">[13]graf2!$D$12:$L$12</definedName>
    <definedName name="_4__123Graph_BCHART_2" hidden="1">[14]graf2!$D$12:$L$12</definedName>
    <definedName name="_4__123Graph_LBL_ACHART_2" hidden="1">[3]graf2!$D$10:$L$10</definedName>
    <definedName name="_4_BAHAS_ANGG." localSheetId="6">#REF!</definedName>
    <definedName name="_4_BAHAS_ANGG." localSheetId="9">#REF!</definedName>
    <definedName name="_4_BAHAS_ANGG." localSheetId="7">#REF!</definedName>
    <definedName name="_4_BAHAS_ANGG." localSheetId="5">#REF!</definedName>
    <definedName name="_4_BAHAS_ANGG." localSheetId="10">#REF!</definedName>
    <definedName name="_4_BAHAS_ANGG.">#REF!</definedName>
    <definedName name="_4ANGG_PERUSAHA_2" localSheetId="6">#REF!</definedName>
    <definedName name="_4ANGG_PERUSAHA_2" localSheetId="9">#REF!</definedName>
    <definedName name="_4ANGG_PERUSAHA_2" localSheetId="7">#REF!</definedName>
    <definedName name="_4ANGG_PERUSAHA_2" localSheetId="10">#REF!</definedName>
    <definedName name="_4ANGG_PERUSAHA_2">#REF!</definedName>
    <definedName name="_4ANGG_PERUSAHAAN" localSheetId="6">#REF!</definedName>
    <definedName name="_4ANGG_PERUSAHAAN" localSheetId="9">#REF!</definedName>
    <definedName name="_4ANGG_PERUSAHAAN" localSheetId="7">#REF!</definedName>
    <definedName name="_4ANGG_PERUSAHAAN" localSheetId="10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9">#REF!</definedName>
    <definedName name="_4BAHAS_ANGG." localSheetId="7">#REF!</definedName>
    <definedName name="_4BAHAS_ANGG." localSheetId="10">#REF!</definedName>
    <definedName name="_4BAHAS_ANGG.">#REF!</definedName>
    <definedName name="_5" localSheetId="6">#REF!</definedName>
    <definedName name="_5" localSheetId="9">#REF!</definedName>
    <definedName name="_5" localSheetId="7">#REF!</definedName>
    <definedName name="_5" localSheetId="10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9">#REF!</definedName>
    <definedName name="_5_BAHAS_DISTURB" localSheetId="7">#REF!</definedName>
    <definedName name="_5_BAHAS_DISTURB" localSheetId="5">#REF!</definedName>
    <definedName name="_5_BAHAS_DISTURB" localSheetId="10">#REF!</definedName>
    <definedName name="_5_BAHAS_DISTURB">#REF!</definedName>
    <definedName name="_5BAHAS_ANGG." localSheetId="6">#REF!</definedName>
    <definedName name="_5BAHAS_ANGG." localSheetId="9">#REF!</definedName>
    <definedName name="_5BAHAS_ANGG." localSheetId="7">#REF!</definedName>
    <definedName name="_5BAHAS_ANGG." localSheetId="10">#REF!</definedName>
    <definedName name="_5BAHAS_ANGG.">#REF!</definedName>
    <definedName name="_5BAHAS_DISTURB" localSheetId="6">#REF!</definedName>
    <definedName name="_5BAHAS_DISTURB" localSheetId="9">#REF!</definedName>
    <definedName name="_5BAHAS_DISTURB" localSheetId="7">#REF!</definedName>
    <definedName name="_5BAHAS_DISTURB" localSheetId="10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9" hidden="1">[12]graf2!$D$12:$L$12</definedName>
    <definedName name="_6__123Graph_BCHART_2" localSheetId="10" hidden="1">[13]graf2!$D$12:$L$12</definedName>
    <definedName name="_6__123Graph_BCHART_2" localSheetId="11" hidden="1">[13]graf2!$D$12:$L$12</definedName>
    <definedName name="_6__123Graph_BCHART_2" hidden="1">[14]graf2!$D$12:$L$12</definedName>
    <definedName name="_6__123Graph_CCHART_2" localSheetId="9" hidden="1">[12]graf2!$D$14:$L$14</definedName>
    <definedName name="_6__123Graph_CCHART_2" localSheetId="10" hidden="1">[13]graf2!$D$14:$L$14</definedName>
    <definedName name="_6__123Graph_CCHART_2" localSheetId="11" hidden="1">[13]graf2!$D$14:$L$14</definedName>
    <definedName name="_6__123Graph_CCHART_2" hidden="1">[14]graf2!$D$14:$L$14</definedName>
    <definedName name="_6__123Graph_LBL_CCHART_2" hidden="1">[3]graf2!$D$14:$L$14</definedName>
    <definedName name="_6_FORM_A" localSheetId="6">#REF!</definedName>
    <definedName name="_6_FORM_A" localSheetId="9">#REF!</definedName>
    <definedName name="_6_FORM_A" localSheetId="7">#REF!</definedName>
    <definedName name="_6_FORM_A" localSheetId="5">#REF!</definedName>
    <definedName name="_6_FORM_A" localSheetId="10">#REF!</definedName>
    <definedName name="_6_FORM_A">#REF!</definedName>
    <definedName name="_6ANGG_PERUSAHAAN" localSheetId="6">#REF!</definedName>
    <definedName name="_6ANGG_PERUSAHAAN" localSheetId="9">#REF!</definedName>
    <definedName name="_6ANGG_PERUSAHAAN" localSheetId="7">#REF!</definedName>
    <definedName name="_6ANGG_PERUSAHAAN" localSheetId="10">#REF!</definedName>
    <definedName name="_6ANGG_PERUSAHAAN">#REF!</definedName>
    <definedName name="_6BAHAS_DISTURB" localSheetId="6">#REF!</definedName>
    <definedName name="_6BAHAS_DISTURB" localSheetId="9">#REF!</definedName>
    <definedName name="_6BAHAS_DISTURB" localSheetId="7">#REF!</definedName>
    <definedName name="_6BAHAS_DISTURB" localSheetId="10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9">#REF!</definedName>
    <definedName name="_6FORM_A" localSheetId="7">#REF!</definedName>
    <definedName name="_6FORM_A" localSheetId="10">#REF!</definedName>
    <definedName name="_6FORM_A">#REF!</definedName>
    <definedName name="_7" localSheetId="6">#REF!</definedName>
    <definedName name="_7" localSheetId="9">#REF!</definedName>
    <definedName name="_7" localSheetId="7">#REF!</definedName>
    <definedName name="_7" localSheetId="10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9">#REF!</definedName>
    <definedName name="_7_FORM_B" localSheetId="7">#REF!</definedName>
    <definedName name="_7_FORM_B" localSheetId="5">#REF!</definedName>
    <definedName name="_7_FORM_B" localSheetId="10">#REF!</definedName>
    <definedName name="_7_FORM_B">#REF!</definedName>
    <definedName name="_7FORM_A" localSheetId="6">#REF!</definedName>
    <definedName name="_7FORM_A" localSheetId="9">#REF!</definedName>
    <definedName name="_7FORM_A" localSheetId="7">#REF!</definedName>
    <definedName name="_7FORM_A" localSheetId="10">#REF!</definedName>
    <definedName name="_7FORM_A">#REF!</definedName>
    <definedName name="_7FORM_B" localSheetId="6">#REF!</definedName>
    <definedName name="_7FORM_B" localSheetId="9">#REF!</definedName>
    <definedName name="_7FORM_B" localSheetId="7">#REF!</definedName>
    <definedName name="_7FORM_B" localSheetId="10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9">#REF!</definedName>
    <definedName name="_8" localSheetId="7">#REF!</definedName>
    <definedName name="_8" localSheetId="10">#REF!</definedName>
    <definedName name="_8">#REF!</definedName>
    <definedName name="_8__123Graph_ACHART_2" hidden="1">[3]graf2!$D$10:$L$10</definedName>
    <definedName name="_8__123Graph_LBL_ACHART_2" localSheetId="9" hidden="1">[12]graf2!$D$10:$L$10</definedName>
    <definedName name="_8__123Graph_LBL_ACHART_2" localSheetId="10" hidden="1">[13]graf2!$D$10:$L$10</definedName>
    <definedName name="_8__123Graph_LBL_ACHART_2" localSheetId="11" hidden="1">[13]graf2!$D$10:$L$10</definedName>
    <definedName name="_8__123Graph_LBL_ACHART_2" hidden="1">[14]graf2!$D$10:$L$10</definedName>
    <definedName name="_8_GD_PER_TW" localSheetId="6">#REF!</definedName>
    <definedName name="_8_GD_PER_TW" localSheetId="9">#REF!</definedName>
    <definedName name="_8_GD_PER_TW" localSheetId="7">#REF!</definedName>
    <definedName name="_8_GD_PER_TW" localSheetId="5">#REF!</definedName>
    <definedName name="_8_GD_PER_TW" localSheetId="10">#REF!</definedName>
    <definedName name="_8_GD_PER_TW">#REF!</definedName>
    <definedName name="_8BAHAS_ANGG." localSheetId="6">#REF!</definedName>
    <definedName name="_8BAHAS_ANGG." localSheetId="9">#REF!</definedName>
    <definedName name="_8BAHAS_ANGG." localSheetId="7">#REF!</definedName>
    <definedName name="_8BAHAS_ANGG." localSheetId="10">#REF!</definedName>
    <definedName name="_8BAHAS_ANGG.">#REF!</definedName>
    <definedName name="_8FORM_B" localSheetId="6">#REF!</definedName>
    <definedName name="_8FORM_B" localSheetId="9">#REF!</definedName>
    <definedName name="_8FORM_B" localSheetId="7">#REF!</definedName>
    <definedName name="_8FORM_B" localSheetId="10">#REF!</definedName>
    <definedName name="_8FORM_B">#REF!</definedName>
    <definedName name="_8GD_PER_TW" localSheetId="6">#REF!</definedName>
    <definedName name="_8GD_PER_TW" localSheetId="9">#REF!</definedName>
    <definedName name="_8GD_PER_TW" localSheetId="7">#REF!</definedName>
    <definedName name="_8GD_PER_TW" localSheetId="10">#REF!</definedName>
    <definedName name="_8GD_PER_TW">#REF!</definedName>
    <definedName name="_9__123Graph_BCHART_2" hidden="1">[3]graf2!$D$12:$L$12</definedName>
    <definedName name="_9__123Graph_CCHART_2" localSheetId="9" hidden="1">[12]graf2!$D$14:$L$14</definedName>
    <definedName name="_9__123Graph_CCHART_2" localSheetId="10" hidden="1">[13]graf2!$D$14:$L$14</definedName>
    <definedName name="_9__123Graph_CCHART_2" localSheetId="11" hidden="1">[13]graf2!$D$14:$L$14</definedName>
    <definedName name="_9__123Graph_CCHART_2" hidden="1">[14]graf2!$D$14:$L$14</definedName>
    <definedName name="_9_GH_2_SPINDEL" localSheetId="6">#REF!</definedName>
    <definedName name="_9_GH_2_SPINDEL" localSheetId="9">#REF!</definedName>
    <definedName name="_9_GH_2_SPINDEL" localSheetId="7">#REF!</definedName>
    <definedName name="_9_GH_2_SPINDEL" localSheetId="5">#REF!</definedName>
    <definedName name="_9_GH_2_SPINDEL" localSheetId="10">#REF!</definedName>
    <definedName name="_9_GH_2_SPINDEL">#REF!</definedName>
    <definedName name="_9GD_PER_TW" localSheetId="6">#REF!</definedName>
    <definedName name="_9GD_PER_TW" localSheetId="9">#REF!</definedName>
    <definedName name="_9GD_PER_TW" localSheetId="7">#REF!</definedName>
    <definedName name="_9GD_PER_TW" localSheetId="10">#REF!</definedName>
    <definedName name="_9GD_PER_TW">#REF!</definedName>
    <definedName name="_9GH_2_SPINDEL" localSheetId="6">#REF!</definedName>
    <definedName name="_9GH_2_SPINDEL" localSheetId="9">#REF!</definedName>
    <definedName name="_9GH_2_SPINDEL" localSheetId="7">#REF!</definedName>
    <definedName name="_9GH_2_SPINDEL" localSheetId="10">#REF!</definedName>
    <definedName name="_9GH_2_SPINDEL">#REF!</definedName>
    <definedName name="_A" localSheetId="6">#REF!</definedName>
    <definedName name="_A" localSheetId="9">#REF!</definedName>
    <definedName name="_A" localSheetId="7">#REF!</definedName>
    <definedName name="_A" localSheetId="10">#REF!</definedName>
    <definedName name="_A">#REF!</definedName>
    <definedName name="_add55" localSheetId="6">#REF!</definedName>
    <definedName name="_add55" localSheetId="7">#REF!</definedName>
    <definedName name="_add55" localSheetId="10">#REF!</definedName>
    <definedName name="_add55">#REF!</definedName>
    <definedName name="_B" localSheetId="6">#REF!</definedName>
    <definedName name="_B" localSheetId="9">#REF!</definedName>
    <definedName name="_B" localSheetId="7">#REF!</definedName>
    <definedName name="_B" localSheetId="10">#REF!</definedName>
    <definedName name="_B">#REF!</definedName>
    <definedName name="_bap22" localSheetId="6">#REF!</definedName>
    <definedName name="_bap22" localSheetId="7">#REF!</definedName>
    <definedName name="_bap22" localSheetId="10">#REF!</definedName>
    <definedName name="_bap22">#REF!</definedName>
    <definedName name="_bap23" localSheetId="6">#REF!</definedName>
    <definedName name="_bap23" localSheetId="7">#REF!</definedName>
    <definedName name="_bap23" localSheetId="10">#REF!</definedName>
    <definedName name="_bap23">#REF!</definedName>
    <definedName name="_bap24" localSheetId="6">#REF!</definedName>
    <definedName name="_bap24" localSheetId="7">#REF!</definedName>
    <definedName name="_bap24" localSheetId="10">#REF!</definedName>
    <definedName name="_bap24">#REF!</definedName>
    <definedName name="_bap25" localSheetId="6">#REF!</definedName>
    <definedName name="_bap25" localSheetId="7">#REF!</definedName>
    <definedName name="_bap25" localSheetId="10">#REF!</definedName>
    <definedName name="_bap25">#REF!</definedName>
    <definedName name="_bap26" localSheetId="6">#REF!</definedName>
    <definedName name="_bap26" localSheetId="7">#REF!</definedName>
    <definedName name="_bap26" localSheetId="10">#REF!</definedName>
    <definedName name="_bap26">#REF!</definedName>
    <definedName name="_bap27" localSheetId="6">#REF!</definedName>
    <definedName name="_bap27" localSheetId="7">#REF!</definedName>
    <definedName name="_bap27" localSheetId="10">#REF!</definedName>
    <definedName name="_bap27">#REF!</definedName>
    <definedName name="_bap28" localSheetId="6">#REF!</definedName>
    <definedName name="_bap28" localSheetId="7">#REF!</definedName>
    <definedName name="_bap28" localSheetId="10">#REF!</definedName>
    <definedName name="_bap28">#REF!</definedName>
    <definedName name="_bap29" localSheetId="6">#REF!</definedName>
    <definedName name="_bap29" localSheetId="7">#REF!</definedName>
    <definedName name="_bap29" localSheetId="10">#REF!</definedName>
    <definedName name="_bap29">#REF!</definedName>
    <definedName name="_bap30" localSheetId="6">#REF!</definedName>
    <definedName name="_bap30" localSheetId="7">#REF!</definedName>
    <definedName name="_bap30" localSheetId="10">#REF!</definedName>
    <definedName name="_bap30">#REF!</definedName>
    <definedName name="_bap31" localSheetId="6">#REF!</definedName>
    <definedName name="_bap31" localSheetId="7">#REF!</definedName>
    <definedName name="_bap31" localSheetId="10">#REF!</definedName>
    <definedName name="_bap31">#REF!</definedName>
    <definedName name="_bap32" localSheetId="6">#REF!</definedName>
    <definedName name="_bap32" localSheetId="7">#REF!</definedName>
    <definedName name="_bap32" localSheetId="10">#REF!</definedName>
    <definedName name="_bap32">#REF!</definedName>
    <definedName name="_bap33" localSheetId="6">#REF!</definedName>
    <definedName name="_bap33" localSheetId="7">#REF!</definedName>
    <definedName name="_bap33" localSheetId="10">#REF!</definedName>
    <definedName name="_bap33">#REF!</definedName>
    <definedName name="_bap34" localSheetId="6">#REF!</definedName>
    <definedName name="_bap34" localSheetId="7">#REF!</definedName>
    <definedName name="_bap34" localSheetId="10">#REF!</definedName>
    <definedName name="_bap34">#REF!</definedName>
    <definedName name="_bap35" localSheetId="6">#REF!</definedName>
    <definedName name="_bap35" localSheetId="7">#REF!</definedName>
    <definedName name="_bap35" localSheetId="10">#REF!</definedName>
    <definedName name="_bap35">#REF!</definedName>
    <definedName name="_bap36" localSheetId="6">#REF!</definedName>
    <definedName name="_bap36" localSheetId="7">#REF!</definedName>
    <definedName name="_bap36" localSheetId="10">#REF!</definedName>
    <definedName name="_bap36">#REF!</definedName>
    <definedName name="_bap37" localSheetId="6">#REF!</definedName>
    <definedName name="_bap37" localSheetId="7">#REF!</definedName>
    <definedName name="_bap37" localSheetId="10">#REF!</definedName>
    <definedName name="_bap37">#REF!</definedName>
    <definedName name="_bap38" localSheetId="6">#REF!</definedName>
    <definedName name="_bap38" localSheetId="7">#REF!</definedName>
    <definedName name="_bap38" localSheetId="10">#REF!</definedName>
    <definedName name="_bap38">#REF!</definedName>
    <definedName name="_bap39" localSheetId="6">#REF!</definedName>
    <definedName name="_bap39" localSheetId="7">#REF!</definedName>
    <definedName name="_bap39" localSheetId="10">#REF!</definedName>
    <definedName name="_bap39">#REF!</definedName>
    <definedName name="_bap399" localSheetId="6">#REF!</definedName>
    <definedName name="_bap399" localSheetId="7">#REF!</definedName>
    <definedName name="_bap399" localSheetId="10">#REF!</definedName>
    <definedName name="_bap399">#REF!</definedName>
    <definedName name="_bap40" localSheetId="6">#REF!</definedName>
    <definedName name="_bap40" localSheetId="7">#REF!</definedName>
    <definedName name="_bap40" localSheetId="10">#REF!</definedName>
    <definedName name="_bap40">#REF!</definedName>
    <definedName name="_bap41" localSheetId="6">#REF!</definedName>
    <definedName name="_bap41" localSheetId="7">#REF!</definedName>
    <definedName name="_bap41" localSheetId="10">#REF!</definedName>
    <definedName name="_bap41">#REF!</definedName>
    <definedName name="_bap42" localSheetId="6">#REF!</definedName>
    <definedName name="_bap42" localSheetId="7">#REF!</definedName>
    <definedName name="_bap42" localSheetId="10">#REF!</definedName>
    <definedName name="_bap42">#REF!</definedName>
    <definedName name="_BIM1" localSheetId="6">[2]prod03!#REF!</definedName>
    <definedName name="_BIM1" localSheetId="7">[2]prod03!#REF!</definedName>
    <definedName name="_BIM1" localSheetId="10">[2]prod03!#REF!</definedName>
    <definedName name="_BIM1">[2]prod03!#REF!</definedName>
    <definedName name="_cch1" localSheetId="6">#REF!</definedName>
    <definedName name="_cch1" localSheetId="9">#REF!</definedName>
    <definedName name="_cch1" localSheetId="7">#REF!</definedName>
    <definedName name="_cch1" localSheetId="5">#REF!</definedName>
    <definedName name="_cch1" localSheetId="10">#REF!</definedName>
    <definedName name="_cch1">#REF!</definedName>
    <definedName name="_DAF1" localSheetId="6">#REF!</definedName>
    <definedName name="_DAF1" localSheetId="9">#REF!</definedName>
    <definedName name="_DAF1" localSheetId="7">#REF!</definedName>
    <definedName name="_DAF1" localSheetId="10">#REF!</definedName>
    <definedName name="_DAF1">#REF!</definedName>
    <definedName name="_DAF11" localSheetId="6">#REF!</definedName>
    <definedName name="_DAF11" localSheetId="9">#REF!</definedName>
    <definedName name="_DAF11" localSheetId="7">#REF!</definedName>
    <definedName name="_DAF11" localSheetId="10">#REF!</definedName>
    <definedName name="_DAF11">#REF!</definedName>
    <definedName name="_DAF12" localSheetId="6">#REF!</definedName>
    <definedName name="_DAF12" localSheetId="9">#REF!</definedName>
    <definedName name="_DAF12" localSheetId="7">#REF!</definedName>
    <definedName name="_DAF12" localSheetId="10">#REF!</definedName>
    <definedName name="_DAF12">#REF!</definedName>
    <definedName name="_DAF13" localSheetId="6">#REF!</definedName>
    <definedName name="_DAF13" localSheetId="9">#REF!</definedName>
    <definedName name="_DAF13" localSheetId="7">#REF!</definedName>
    <definedName name="_DAF13" localSheetId="10">#REF!</definedName>
    <definedName name="_DAF13">#REF!</definedName>
    <definedName name="_daf133" localSheetId="6">#REF!</definedName>
    <definedName name="_daf133" localSheetId="9">#REF!</definedName>
    <definedName name="_daf133" localSheetId="7">#REF!</definedName>
    <definedName name="_daf133" localSheetId="10">#REF!</definedName>
    <definedName name="_daf133">#REF!</definedName>
    <definedName name="_DAF14" localSheetId="6">#REF!</definedName>
    <definedName name="_DAF14" localSheetId="9">#REF!</definedName>
    <definedName name="_DAF14" localSheetId="7">#REF!</definedName>
    <definedName name="_DAF14" localSheetId="10">#REF!</definedName>
    <definedName name="_DAF14">#REF!</definedName>
    <definedName name="_DAF15" localSheetId="6">#REF!</definedName>
    <definedName name="_DAF15" localSheetId="9">#REF!</definedName>
    <definedName name="_DAF15" localSheetId="7">#REF!</definedName>
    <definedName name="_DAF15" localSheetId="10">#REF!</definedName>
    <definedName name="_DAF15">#REF!</definedName>
    <definedName name="_DAF16" localSheetId="6">#REF!</definedName>
    <definedName name="_DAF16" localSheetId="9">#REF!</definedName>
    <definedName name="_DAF16" localSheetId="7">#REF!</definedName>
    <definedName name="_DAF16" localSheetId="10">#REF!</definedName>
    <definedName name="_DAF16">#REF!</definedName>
    <definedName name="_DAF17" localSheetId="6">#REF!</definedName>
    <definedName name="_DAF17" localSheetId="9">#REF!</definedName>
    <definedName name="_DAF17" localSheetId="7">#REF!</definedName>
    <definedName name="_DAF17" localSheetId="10">#REF!</definedName>
    <definedName name="_DAF17">#REF!</definedName>
    <definedName name="_DAF2" localSheetId="6">#REF!</definedName>
    <definedName name="_DAF2" localSheetId="9">#REF!</definedName>
    <definedName name="_DAF2" localSheetId="7">#REF!</definedName>
    <definedName name="_DAF2" localSheetId="10">#REF!</definedName>
    <definedName name="_DAF2">#REF!</definedName>
    <definedName name="_DAF3" localSheetId="6">#REF!</definedName>
    <definedName name="_DAF3" localSheetId="9">#REF!</definedName>
    <definedName name="_DAF3" localSheetId="7">#REF!</definedName>
    <definedName name="_DAF3" localSheetId="10">#REF!</definedName>
    <definedName name="_DAF3">#REF!</definedName>
    <definedName name="_DEN1" localSheetId="6">[2]prod03!#REF!</definedName>
    <definedName name="_DEN1" localSheetId="7">[2]prod03!#REF!</definedName>
    <definedName name="_DEN1" localSheetId="10">[2]prod03!#REF!</definedName>
    <definedName name="_DEN1">[2]prod03!#REF!</definedName>
    <definedName name="_DIL1" localSheetId="6">[2]prod03!#REF!</definedName>
    <definedName name="_DIL1" localSheetId="7">[2]prod03!#REF!</definedName>
    <definedName name="_DIL1">[2]prod03!#REF!</definedName>
    <definedName name="_END1" localSheetId="6">[2]prod03!#REF!</definedName>
    <definedName name="_END1" localSheetId="7">[2]prod03!#REF!</definedName>
    <definedName name="_END1">[2]prod03!#REF!</definedName>
    <definedName name="_Fill" localSheetId="6" hidden="1">#REF!</definedName>
    <definedName name="_Fill" localSheetId="9" hidden="1">#REF!</definedName>
    <definedName name="_Fill" localSheetId="7" hidden="1">#REF!</definedName>
    <definedName name="_Fill" localSheetId="10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9" hidden="1">#REF!</definedName>
    <definedName name="_Fill1" localSheetId="7" hidden="1">#REF!</definedName>
    <definedName name="_Fill1" localSheetId="10" hidden="1">#REF!</definedName>
    <definedName name="_Fill1" hidden="1">#REF!</definedName>
    <definedName name="_xlnm._FilterDatabase" localSheetId="4" hidden="1">'HARGA SATUAN'!$A$4:$IU$4</definedName>
    <definedName name="_xlnm._FilterDatabase" localSheetId="8" hidden="1">RAB!$A$11:$X$13</definedName>
    <definedName name="_xlnm._FilterDatabase" localSheetId="0" hidden="1">'REKAP MATERIAL'!$B$10:$H$41</definedName>
    <definedName name="_xlnm._FilterDatabase" localSheetId="2" hidden="1">'REKAP MDU'!$B$14:$K$166</definedName>
    <definedName name="_xlnm._FilterDatabase" localSheetId="1" hidden="1">'REKAP TIANG'!$B$14:$K$36</definedName>
    <definedName name="_gmb1" localSheetId="6">#REF!</definedName>
    <definedName name="_gmb1" localSheetId="7">#REF!</definedName>
    <definedName name="_gmb1" localSheetId="5">#REF!</definedName>
    <definedName name="_gmb1" localSheetId="10">#REF!</definedName>
    <definedName name="_gmb1">#REF!</definedName>
    <definedName name="_isi" localSheetId="6" hidden="1">#REF!</definedName>
    <definedName name="_isi" localSheetId="9" hidden="1">#REF!</definedName>
    <definedName name="_isi" localSheetId="7" hidden="1">#REF!</definedName>
    <definedName name="_isi" localSheetId="10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9" hidden="1">#REF!</definedName>
    <definedName name="_ke2" localSheetId="7" hidden="1">#REF!</definedName>
    <definedName name="_ke2" localSheetId="10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9" hidden="1">#REF!</definedName>
    <definedName name="_Key1" localSheetId="7" hidden="1">#REF!</definedName>
    <definedName name="_Key1" localSheetId="10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7" hidden="1">#REF!</definedName>
    <definedName name="_Key2" localSheetId="10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9" hidden="1">#REF!</definedName>
    <definedName name="_Kunci2" localSheetId="7" hidden="1">#REF!</definedName>
    <definedName name="_Kunci2" localSheetId="10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7">[2]prod03!#REF!</definedName>
    <definedName name="_KUP1" localSheetId="10">[2]prod03!#REF!</definedName>
    <definedName name="_KUP1">[2]prod03!#REF!</definedName>
    <definedName name="_MAT1" localSheetId="6">[2]prod03!#REF!</definedName>
    <definedName name="_MAT1" localSheetId="7">[2]prod03!#REF!</definedName>
    <definedName name="_MAT1">[2]prod03!#REF!</definedName>
    <definedName name="_mat2" localSheetId="6">#REF!</definedName>
    <definedName name="_mat2" localSheetId="9">#REF!</definedName>
    <definedName name="_mat2" localSheetId="7">#REF!</definedName>
    <definedName name="_mat2" localSheetId="5">#REF!</definedName>
    <definedName name="_mat2" localSheetId="10">#REF!</definedName>
    <definedName name="_mat2">#REF!</definedName>
    <definedName name="_MEI92" localSheetId="6">#REF!</definedName>
    <definedName name="_MEI92" localSheetId="9">#REF!</definedName>
    <definedName name="_MEI92" localSheetId="7">#REF!</definedName>
    <definedName name="_MEI92" localSheetId="10">#REF!</definedName>
    <definedName name="_MEI92">#REF!</definedName>
    <definedName name="_no23" localSheetId="6">#REF!</definedName>
    <definedName name="_no23" localSheetId="9">#REF!</definedName>
    <definedName name="_no23" localSheetId="7">#REF!</definedName>
    <definedName name="_no23" localSheetId="10">#REF!</definedName>
    <definedName name="_no23">#REF!</definedName>
    <definedName name="_no24" localSheetId="6">#REF!</definedName>
    <definedName name="_no24" localSheetId="7">#REF!</definedName>
    <definedName name="_no24" localSheetId="10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9">#REF!</definedName>
    <definedName name="_P" localSheetId="7">#REF!</definedName>
    <definedName name="_P" localSheetId="10">#REF!</definedName>
    <definedName name="_P">#REF!</definedName>
    <definedName name="_pot22" localSheetId="6">#REF!</definedName>
    <definedName name="_pot22" localSheetId="9">#REF!</definedName>
    <definedName name="_pot22" localSheetId="7">#REF!</definedName>
    <definedName name="_pot22" localSheetId="10">#REF!</definedName>
    <definedName name="_pot22">#REF!</definedName>
    <definedName name="_pot23" localSheetId="6">#REF!</definedName>
    <definedName name="_pot23" localSheetId="7">#REF!</definedName>
    <definedName name="_pot23" localSheetId="10">#REF!</definedName>
    <definedName name="_pot23">#REF!</definedName>
    <definedName name="_pot24" localSheetId="6">#REF!</definedName>
    <definedName name="_pot24" localSheetId="7">#REF!</definedName>
    <definedName name="_pot24" localSheetId="10">#REF!</definedName>
    <definedName name="_pot24">#REF!</definedName>
    <definedName name="_pot25" localSheetId="6">#REF!</definedName>
    <definedName name="_pot25" localSheetId="7">#REF!</definedName>
    <definedName name="_pot25" localSheetId="10">#REF!</definedName>
    <definedName name="_pot25">#REF!</definedName>
    <definedName name="_pot26" localSheetId="6">#REF!</definedName>
    <definedName name="_pot26" localSheetId="7">#REF!</definedName>
    <definedName name="_pot26" localSheetId="10">#REF!</definedName>
    <definedName name="_pot26">#REF!</definedName>
    <definedName name="_pot27" localSheetId="6">#REF!</definedName>
    <definedName name="_pot27" localSheetId="7">#REF!</definedName>
    <definedName name="_pot27" localSheetId="10">#REF!</definedName>
    <definedName name="_pot27">#REF!</definedName>
    <definedName name="_pot28" localSheetId="6">#REF!</definedName>
    <definedName name="_pot28" localSheetId="7">#REF!</definedName>
    <definedName name="_pot28" localSheetId="10">#REF!</definedName>
    <definedName name="_pot28">#REF!</definedName>
    <definedName name="_pot29" localSheetId="6">#REF!</definedName>
    <definedName name="_pot29" localSheetId="7">#REF!</definedName>
    <definedName name="_pot29" localSheetId="10">#REF!</definedName>
    <definedName name="_pot29">#REF!</definedName>
    <definedName name="_pot30" localSheetId="6">#REF!</definedName>
    <definedName name="_pot30" localSheetId="7">#REF!</definedName>
    <definedName name="_pot30" localSheetId="10">#REF!</definedName>
    <definedName name="_pot30">#REF!</definedName>
    <definedName name="_pot31" localSheetId="6">#REF!</definedName>
    <definedName name="_pot31" localSheetId="7">#REF!</definedName>
    <definedName name="_pot31" localSheetId="10">#REF!</definedName>
    <definedName name="_pot31">#REF!</definedName>
    <definedName name="_pot32" localSheetId="6">#REF!</definedName>
    <definedName name="_pot32" localSheetId="7">#REF!</definedName>
    <definedName name="_pot32" localSheetId="10">#REF!</definedName>
    <definedName name="_pot32">#REF!</definedName>
    <definedName name="_pot322" localSheetId="6">#REF!</definedName>
    <definedName name="_pot322" localSheetId="7">#REF!</definedName>
    <definedName name="_pot322" localSheetId="10">#REF!</definedName>
    <definedName name="_pot322">#REF!</definedName>
    <definedName name="_pot33" localSheetId="6">#REF!</definedName>
    <definedName name="_pot33" localSheetId="7">#REF!</definedName>
    <definedName name="_pot33" localSheetId="10">#REF!</definedName>
    <definedName name="_pot33">#REF!</definedName>
    <definedName name="_pot34" localSheetId="6">#REF!</definedName>
    <definedName name="_pot34" localSheetId="7">#REF!</definedName>
    <definedName name="_pot34" localSheetId="10">#REF!</definedName>
    <definedName name="_pot34">#REF!</definedName>
    <definedName name="_PRSB_A11..B_O1" localSheetId="6">#REF!</definedName>
    <definedName name="_PRSB_A11..B_O1" localSheetId="9">#REF!</definedName>
    <definedName name="_PRSB_A11..B_O1" localSheetId="7">#REF!</definedName>
    <definedName name="_PRSB_A11..B_O1" localSheetId="10">#REF!</definedName>
    <definedName name="_PRSB_A11..B_O1">#REF!</definedName>
    <definedName name="_PRSS1..AD1683_" localSheetId="6">#REF!</definedName>
    <definedName name="_PRSS1..AD1683_" localSheetId="9">#REF!</definedName>
    <definedName name="_PRSS1..AD1683_" localSheetId="7">#REF!</definedName>
    <definedName name="_PRSS1..AD1683_" localSheetId="10">#REF!</definedName>
    <definedName name="_PRSS1..AD1683_">#REF!</definedName>
    <definedName name="_R" localSheetId="6">#REF!</definedName>
    <definedName name="_R" localSheetId="9">#REF!</definedName>
    <definedName name="_R" localSheetId="7">#REF!</definedName>
    <definedName name="_R" localSheetId="10">#REF!</definedName>
    <definedName name="_R">#REF!</definedName>
    <definedName name="_Regression_Int">1</definedName>
    <definedName name="_S" localSheetId="6">#REF!</definedName>
    <definedName name="_S" localSheetId="9">#REF!</definedName>
    <definedName name="_S" localSheetId="7">#REF!</definedName>
    <definedName name="_S" localSheetId="10">#REF!</definedName>
    <definedName name="_S">#REF!</definedName>
    <definedName name="_SIN1" localSheetId="6">[2]prod03!#REF!</definedName>
    <definedName name="_SIN1" localSheetId="9">[2]prod03!#REF!</definedName>
    <definedName name="_SIN1" localSheetId="7">[2]prod03!#REF!</definedName>
    <definedName name="_SIN1" localSheetId="10">[2]prod03!#REF!</definedName>
    <definedName name="_SIN1">[2]prod03!#REF!</definedName>
    <definedName name="_SMSJM" localSheetId="6" hidden="1">#REF!</definedName>
    <definedName name="_SMSJM" localSheetId="9" hidden="1">#REF!</definedName>
    <definedName name="_SMSJM" localSheetId="7" hidden="1">#REF!</definedName>
    <definedName name="_SMSJM" localSheetId="5" hidden="1">#REF!</definedName>
    <definedName name="_SMSJM" localSheetId="10" hidden="1">#REF!</definedName>
    <definedName name="_SMSJM" hidden="1">#REF!</definedName>
    <definedName name="_Sort" localSheetId="6" hidden="1">#REF!</definedName>
    <definedName name="_Sort" localSheetId="9" hidden="1">#REF!</definedName>
    <definedName name="_Sort" localSheetId="7" hidden="1">#REF!</definedName>
    <definedName name="_Sort" localSheetId="10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9" hidden="1">#REF!</definedName>
    <definedName name="_Sortir" localSheetId="7" hidden="1">#REF!</definedName>
    <definedName name="_Sortir" localSheetId="10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9" hidden="1">#REF!</definedName>
    <definedName name="_srot" localSheetId="7" hidden="1">#REF!</definedName>
    <definedName name="_srot" localSheetId="10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7">[2]prod03!#REF!</definedName>
    <definedName name="_SUM1" localSheetId="10">[2]prod03!#REF!</definedName>
    <definedName name="_SUM1">[2]prod03!#REF!</definedName>
    <definedName name="_TGL1" localSheetId="6">#REF!</definedName>
    <definedName name="_TGL1" localSheetId="9">#REF!</definedName>
    <definedName name="_TGL1" localSheetId="7">#REF!</definedName>
    <definedName name="_TGL1" localSheetId="5">#REF!</definedName>
    <definedName name="_TGL1" localSheetId="10">#REF!</definedName>
    <definedName name="_TGL1">#REF!</definedName>
    <definedName name="_TGL2" localSheetId="6">#REF!</definedName>
    <definedName name="_TGL2" localSheetId="9">#REF!</definedName>
    <definedName name="_TGL2" localSheetId="7">#REF!</definedName>
    <definedName name="_TGL2" localSheetId="10">#REF!</definedName>
    <definedName name="_TGL2">#REF!</definedName>
    <definedName name="_tgl22" localSheetId="6">#REF!</definedName>
    <definedName name="_tgl22" localSheetId="9">#REF!</definedName>
    <definedName name="_tgl22" localSheetId="7">#REF!</definedName>
    <definedName name="_tgl22" localSheetId="10">#REF!</definedName>
    <definedName name="_tgl22">#REF!</definedName>
    <definedName name="_tgl23" localSheetId="6">#REF!</definedName>
    <definedName name="_tgl23" localSheetId="7">#REF!</definedName>
    <definedName name="_tgl23" localSheetId="10">#REF!</definedName>
    <definedName name="_tgl23">#REF!</definedName>
    <definedName name="_tgl24" localSheetId="6">#REF!</definedName>
    <definedName name="_tgl24" localSheetId="7">#REF!</definedName>
    <definedName name="_tgl24" localSheetId="10">#REF!</definedName>
    <definedName name="_tgl24">#REF!</definedName>
    <definedName name="_tgl25" localSheetId="6">#REF!</definedName>
    <definedName name="_tgl25" localSheetId="7">#REF!</definedName>
    <definedName name="_tgl25" localSheetId="10">#REF!</definedName>
    <definedName name="_tgl25">#REF!</definedName>
    <definedName name="_tgl26" localSheetId="6">#REF!</definedName>
    <definedName name="_tgl26" localSheetId="7">#REF!</definedName>
    <definedName name="_tgl26" localSheetId="10">#REF!</definedName>
    <definedName name="_tgl26">#REF!</definedName>
    <definedName name="_tgl27" localSheetId="6">#REF!</definedName>
    <definedName name="_tgl27" localSheetId="7">#REF!</definedName>
    <definedName name="_tgl27" localSheetId="10">#REF!</definedName>
    <definedName name="_tgl27">#REF!</definedName>
    <definedName name="_tgl28" localSheetId="6">#REF!</definedName>
    <definedName name="_tgl28" localSheetId="7">#REF!</definedName>
    <definedName name="_tgl28" localSheetId="10">#REF!</definedName>
    <definedName name="_tgl28">#REF!</definedName>
    <definedName name="_tgl29" localSheetId="6">#REF!</definedName>
    <definedName name="_tgl29" localSheetId="7">#REF!</definedName>
    <definedName name="_tgl29" localSheetId="10">#REF!</definedName>
    <definedName name="_tgl29">#REF!</definedName>
    <definedName name="_tgl30" localSheetId="6">#REF!</definedName>
    <definedName name="_tgl30" localSheetId="7">#REF!</definedName>
    <definedName name="_tgl30" localSheetId="10">#REF!</definedName>
    <definedName name="_tgl30">#REF!</definedName>
    <definedName name="_tgl31" localSheetId="6">#REF!</definedName>
    <definedName name="_tgl31" localSheetId="7">#REF!</definedName>
    <definedName name="_tgl31" localSheetId="10">#REF!</definedName>
    <definedName name="_tgl31">#REF!</definedName>
    <definedName name="_tgl32" localSheetId="6">#REF!</definedName>
    <definedName name="_tgl32" localSheetId="7">#REF!</definedName>
    <definedName name="_tgl32" localSheetId="10">#REF!</definedName>
    <definedName name="_tgl32">#REF!</definedName>
    <definedName name="_tgl33" localSheetId="6">#REF!</definedName>
    <definedName name="_tgl33" localSheetId="7">#REF!</definedName>
    <definedName name="_tgl33" localSheetId="10">#REF!</definedName>
    <definedName name="_tgl33">#REF!</definedName>
    <definedName name="_tgl34" localSheetId="6">#REF!</definedName>
    <definedName name="_tgl34" localSheetId="7">#REF!</definedName>
    <definedName name="_tgl34" localSheetId="10">#REF!</definedName>
    <definedName name="_tgl34">#REF!</definedName>
    <definedName name="_TH1" localSheetId="6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0" hidden="1">{#N/A,#N/A,FALSE,"M.34"}</definedName>
    <definedName name="_TH1" localSheetId="11" hidden="1">{#N/A,#N/A,FALSE,"M.34"}</definedName>
    <definedName name="_TH1" hidden="1">{#N/A,#N/A,FALSE,"M.34"}</definedName>
    <definedName name="_TH1A" localSheetId="6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0" hidden="1">{#N/A,#N/A,FALSE,"M.34"}</definedName>
    <definedName name="_TH1A" localSheetId="11" hidden="1">{#N/A,#N/A,FALSE,"M.34"}</definedName>
    <definedName name="_TH1A" hidden="1">{#N/A,#N/A,FALSE,"M.34"}</definedName>
    <definedName name="_th2" localSheetId="6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0" hidden="1">{#N/A,#N/A,FALSE,"M.42"}</definedName>
    <definedName name="_th2" localSheetId="11" hidden="1">{#N/A,#N/A,FALSE,"M.42"}</definedName>
    <definedName name="_th2" hidden="1">{#N/A,#N/A,FALSE,"M.42"}</definedName>
    <definedName name="_TW1" localSheetId="6">#REF!</definedName>
    <definedName name="_TW1" localSheetId="9">#REF!</definedName>
    <definedName name="_TW1" localSheetId="7">#REF!</definedName>
    <definedName name="_TW1" localSheetId="5">#REF!</definedName>
    <definedName name="_TW1" localSheetId="10">#REF!</definedName>
    <definedName name="_TW1">#REF!</definedName>
    <definedName name="_TW2" localSheetId="6">#REF!</definedName>
    <definedName name="_TW2" localSheetId="9">#REF!</definedName>
    <definedName name="_TW2" localSheetId="7">#REF!</definedName>
    <definedName name="_TW2" localSheetId="10">#REF!</definedName>
    <definedName name="_TW2">#REF!</definedName>
    <definedName name="_WAI1" localSheetId="6">[2]prod03!#REF!</definedName>
    <definedName name="_WAI1" localSheetId="9">[2]prod03!#REF!</definedName>
    <definedName name="_WAI1" localSheetId="7">[2]prod03!#REF!</definedName>
    <definedName name="_WAI1" localSheetId="10">[2]prod03!#REF!</definedName>
    <definedName name="_WAI1">[2]prod03!#REF!</definedName>
    <definedName name="_WIL1" localSheetId="6">[2]prod03!#REF!</definedName>
    <definedName name="_WIL1" localSheetId="9">[2]prod03!#REF!</definedName>
    <definedName name="_WIL1" localSheetId="7">[2]prod03!#REF!</definedName>
    <definedName name="_WIL1">[2]prod03!#REF!</definedName>
    <definedName name="_Z" localSheetId="6">#REF!</definedName>
    <definedName name="_Z" localSheetId="9">#REF!</definedName>
    <definedName name="_Z" localSheetId="7">#REF!</definedName>
    <definedName name="_Z" localSheetId="10">#REF!</definedName>
    <definedName name="_Z">#REF!</definedName>
    <definedName name="a" localSheetId="6">[15]JAN07!#REF!</definedName>
    <definedName name="a" localSheetId="9">#REF!</definedName>
    <definedName name="a" localSheetId="7">[15]JAN07!#REF!</definedName>
    <definedName name="a" localSheetId="10">#REF!</definedName>
    <definedName name="a" localSheetId="11">#REF!</definedName>
    <definedName name="a">#REF!</definedName>
    <definedName name="a3c" localSheetId="6">#REF!</definedName>
    <definedName name="a3c" localSheetId="7">#REF!</definedName>
    <definedName name="a3c" localSheetId="10">#REF!</definedName>
    <definedName name="a3c">#REF!</definedName>
    <definedName name="aa" localSheetId="6">#REF!</definedName>
    <definedName name="aa" localSheetId="7">#REF!</definedName>
    <definedName name="AA" localSheetId="10">#REF!</definedName>
    <definedName name="AA">#REF!</definedName>
    <definedName name="aaa" localSheetId="6">#REF!</definedName>
    <definedName name="aaa" localSheetId="9">#REF!</definedName>
    <definedName name="aaa" localSheetId="7">#REF!</definedName>
    <definedName name="aaa" localSheetId="10">#REF!</definedName>
    <definedName name="aaa">#REF!</definedName>
    <definedName name="AAAA" localSheetId="6">#REF!</definedName>
    <definedName name="AAAA" localSheetId="7">#REF!</definedName>
    <definedName name="AAAA" localSheetId="10">#REF!</definedName>
    <definedName name="AAAA">#REF!</definedName>
    <definedName name="AAAAA">[16]x!$H$9:$H$47</definedName>
    <definedName name="aaaaaaaa" localSheetId="6">#REF!</definedName>
    <definedName name="aaaaaaaa" localSheetId="9">#REF!</definedName>
    <definedName name="aaaaaaaa" localSheetId="7">#REF!</definedName>
    <definedName name="aaaaaaaa" localSheetId="5">#REF!</definedName>
    <definedName name="aaaaaaaa" localSheetId="10">#REF!</definedName>
    <definedName name="aaaaaaaa">#REF!</definedName>
    <definedName name="aaaaaaaaaaaaaa" localSheetId="6" hidden="1">#REF!</definedName>
    <definedName name="aaaaaaaaaaaaaa" localSheetId="9" hidden="1">#REF!</definedName>
    <definedName name="aaaaaaaaaaaaaa" localSheetId="7" hidden="1">#REF!</definedName>
    <definedName name="aaaaaaaaaaaaaa" localSheetId="10" hidden="1">#REF!</definedName>
    <definedName name="aaaaaaaaaaaaaa" hidden="1">#REF!</definedName>
    <definedName name="AAAB" localSheetId="6">#REF!</definedName>
    <definedName name="AAAB" localSheetId="9">#REF!</definedName>
    <definedName name="AAAB" localSheetId="7">#REF!</definedName>
    <definedName name="AAAB" localSheetId="10">#REF!</definedName>
    <definedName name="AAAB">#REF!</definedName>
    <definedName name="AAAC" localSheetId="6">#REF!</definedName>
    <definedName name="AAAC" localSheetId="7">#REF!</definedName>
    <definedName name="AAAC" localSheetId="10">#REF!</definedName>
    <definedName name="AAAC">#REF!</definedName>
    <definedName name="AAAD" localSheetId="6">#REF!</definedName>
    <definedName name="AAAD" localSheetId="7">#REF!</definedName>
    <definedName name="AAAD" localSheetId="10">#REF!</definedName>
    <definedName name="AAAD">#REF!</definedName>
    <definedName name="AAAE" localSheetId="6">#REF!</definedName>
    <definedName name="AAAE" localSheetId="7">#REF!</definedName>
    <definedName name="AAAE" localSheetId="10">#REF!</definedName>
    <definedName name="AAAE">#REF!</definedName>
    <definedName name="AAAF" localSheetId="6">#REF!</definedName>
    <definedName name="AAAF" localSheetId="7">#REF!</definedName>
    <definedName name="AAAF" localSheetId="10">#REF!</definedName>
    <definedName name="AAAF">#REF!</definedName>
    <definedName name="AAAG" localSheetId="6">#REF!</definedName>
    <definedName name="AAAG" localSheetId="7">#REF!</definedName>
    <definedName name="AAAG" localSheetId="10">#REF!</definedName>
    <definedName name="AAAG">#REF!</definedName>
    <definedName name="AAAH" localSheetId="6">#REF!</definedName>
    <definedName name="AAAH" localSheetId="7">#REF!</definedName>
    <definedName name="AAAH" localSheetId="10">#REF!</definedName>
    <definedName name="AAAH">#REF!</definedName>
    <definedName name="AAAI" localSheetId="6">#REF!</definedName>
    <definedName name="AAAI" localSheetId="7">#REF!</definedName>
    <definedName name="AAAI" localSheetId="10">#REF!</definedName>
    <definedName name="AAAI">#REF!</definedName>
    <definedName name="AAAJ" localSheetId="6">#REF!</definedName>
    <definedName name="AAAJ" localSheetId="7">#REF!</definedName>
    <definedName name="AAAJ" localSheetId="10">#REF!</definedName>
    <definedName name="AAAJ">#REF!</definedName>
    <definedName name="AABA" localSheetId="6">#REF!</definedName>
    <definedName name="AABA" localSheetId="7">#REF!</definedName>
    <definedName name="AABA" localSheetId="10">#REF!</definedName>
    <definedName name="AABA">#REF!</definedName>
    <definedName name="AABB" localSheetId="6">#REF!</definedName>
    <definedName name="AABB" localSheetId="7">#REF!</definedName>
    <definedName name="AABB" localSheetId="10">#REF!</definedName>
    <definedName name="AABB">#REF!</definedName>
    <definedName name="AABC" localSheetId="6">#REF!</definedName>
    <definedName name="AABC" localSheetId="7">#REF!</definedName>
    <definedName name="AABC" localSheetId="10">#REF!</definedName>
    <definedName name="AABC">#REF!</definedName>
    <definedName name="AABD" localSheetId="6">#REF!</definedName>
    <definedName name="AABD" localSheetId="7">#REF!</definedName>
    <definedName name="AABD" localSheetId="10">#REF!</definedName>
    <definedName name="AABD">#REF!</definedName>
    <definedName name="AABE" localSheetId="6">#REF!</definedName>
    <definedName name="AABE" localSheetId="7">#REF!</definedName>
    <definedName name="AABE" localSheetId="10">#REF!</definedName>
    <definedName name="AABE">#REF!</definedName>
    <definedName name="AABF" localSheetId="6">#REF!</definedName>
    <definedName name="AABF" localSheetId="7">#REF!</definedName>
    <definedName name="AABF" localSheetId="10">#REF!</definedName>
    <definedName name="AABF">#REF!</definedName>
    <definedName name="AABG" localSheetId="6">#REF!</definedName>
    <definedName name="AABG" localSheetId="7">#REF!</definedName>
    <definedName name="AABG" localSheetId="10">#REF!</definedName>
    <definedName name="AABG">#REF!</definedName>
    <definedName name="AABH" localSheetId="6">#REF!</definedName>
    <definedName name="AABH" localSheetId="7">#REF!</definedName>
    <definedName name="AABH" localSheetId="10">#REF!</definedName>
    <definedName name="AABH">#REF!</definedName>
    <definedName name="AABI" localSheetId="6">#REF!</definedName>
    <definedName name="AABI" localSheetId="7">#REF!</definedName>
    <definedName name="AABI" localSheetId="10">#REF!</definedName>
    <definedName name="AABI">#REF!</definedName>
    <definedName name="AABJ" localSheetId="6">#REF!</definedName>
    <definedName name="AABJ" localSheetId="7">#REF!</definedName>
    <definedName name="AABJ" localSheetId="10">#REF!</definedName>
    <definedName name="AABJ">#REF!</definedName>
    <definedName name="AACA" localSheetId="6">#REF!</definedName>
    <definedName name="AACA" localSheetId="7">#REF!</definedName>
    <definedName name="AACA" localSheetId="10">#REF!</definedName>
    <definedName name="AACA">#REF!</definedName>
    <definedName name="AACB" localSheetId="6">#REF!</definedName>
    <definedName name="AACB" localSheetId="7">#REF!</definedName>
    <definedName name="AACB" localSheetId="10">#REF!</definedName>
    <definedName name="AACB">#REF!</definedName>
    <definedName name="AACC" localSheetId="6">#REF!</definedName>
    <definedName name="AACC" localSheetId="7">#REF!</definedName>
    <definedName name="AACC" localSheetId="10">#REF!</definedName>
    <definedName name="AACC">#REF!</definedName>
    <definedName name="AACD" localSheetId="6">#REF!</definedName>
    <definedName name="AACD" localSheetId="7">#REF!</definedName>
    <definedName name="AACD" localSheetId="10">#REF!</definedName>
    <definedName name="AACD">#REF!</definedName>
    <definedName name="AACE" localSheetId="6">#REF!</definedName>
    <definedName name="AACE" localSheetId="7">#REF!</definedName>
    <definedName name="AACE" localSheetId="10">#REF!</definedName>
    <definedName name="AACE">#REF!</definedName>
    <definedName name="AACF" localSheetId="6">#REF!</definedName>
    <definedName name="AACF" localSheetId="7">#REF!</definedName>
    <definedName name="AACF" localSheetId="10">#REF!</definedName>
    <definedName name="AACF">#REF!</definedName>
    <definedName name="AACG" localSheetId="6">#REF!</definedName>
    <definedName name="AACG" localSheetId="7">#REF!</definedName>
    <definedName name="AACG" localSheetId="10">#REF!</definedName>
    <definedName name="AACG">#REF!</definedName>
    <definedName name="AACH" localSheetId="6">#REF!</definedName>
    <definedName name="AACH" localSheetId="7">#REF!</definedName>
    <definedName name="AACH" localSheetId="10">#REF!</definedName>
    <definedName name="AACH">#REF!</definedName>
    <definedName name="AACI" localSheetId="6">#REF!</definedName>
    <definedName name="AACI" localSheetId="7">#REF!</definedName>
    <definedName name="AACI" localSheetId="10">#REF!</definedName>
    <definedName name="AACI">#REF!</definedName>
    <definedName name="AACJ" localSheetId="6">#REF!</definedName>
    <definedName name="AACJ" localSheetId="7">#REF!</definedName>
    <definedName name="AACJ" localSheetId="10">#REF!</definedName>
    <definedName name="AACJ">#REF!</definedName>
    <definedName name="AADA" localSheetId="6">#REF!</definedName>
    <definedName name="AADA" localSheetId="7">#REF!</definedName>
    <definedName name="AADA" localSheetId="10">#REF!</definedName>
    <definedName name="AADA">#REF!</definedName>
    <definedName name="AADB" localSheetId="6">#REF!</definedName>
    <definedName name="AADB" localSheetId="7">#REF!</definedName>
    <definedName name="AADB" localSheetId="10">#REF!</definedName>
    <definedName name="AADB">#REF!</definedName>
    <definedName name="AADC" localSheetId="6">#REF!</definedName>
    <definedName name="AADC" localSheetId="7">#REF!</definedName>
    <definedName name="AADC" localSheetId="10">#REF!</definedName>
    <definedName name="AADC">#REF!</definedName>
    <definedName name="AADD" localSheetId="6">#REF!</definedName>
    <definedName name="AADD" localSheetId="7">#REF!</definedName>
    <definedName name="AADD" localSheetId="10">#REF!</definedName>
    <definedName name="AADD">#REF!</definedName>
    <definedName name="AADE" localSheetId="6">#REF!</definedName>
    <definedName name="AADE" localSheetId="7">#REF!</definedName>
    <definedName name="AADE" localSheetId="10">#REF!</definedName>
    <definedName name="AADE">#REF!</definedName>
    <definedName name="AADF" localSheetId="6">#REF!</definedName>
    <definedName name="AADF" localSheetId="7">#REF!</definedName>
    <definedName name="AADF" localSheetId="10">#REF!</definedName>
    <definedName name="AADF">#REF!</definedName>
    <definedName name="AADG" localSheetId="6">#REF!</definedName>
    <definedName name="AADG" localSheetId="7">#REF!</definedName>
    <definedName name="AADG" localSheetId="10">#REF!</definedName>
    <definedName name="AADG">#REF!</definedName>
    <definedName name="AADH" localSheetId="6">#REF!</definedName>
    <definedName name="AADH" localSheetId="7">#REF!</definedName>
    <definedName name="AADH" localSheetId="10">#REF!</definedName>
    <definedName name="AADH">#REF!</definedName>
    <definedName name="AADI" localSheetId="6">#REF!</definedName>
    <definedName name="AADI" localSheetId="7">#REF!</definedName>
    <definedName name="AADI" localSheetId="10">#REF!</definedName>
    <definedName name="AADI">#REF!</definedName>
    <definedName name="AADJ" localSheetId="6">#REF!</definedName>
    <definedName name="AADJ" localSheetId="7">#REF!</definedName>
    <definedName name="AADJ" localSheetId="10">#REF!</definedName>
    <definedName name="AADJ">#REF!</definedName>
    <definedName name="AAEA" localSheetId="6">#REF!</definedName>
    <definedName name="AAEA" localSheetId="7">#REF!</definedName>
    <definedName name="AAEA" localSheetId="10">#REF!</definedName>
    <definedName name="AAEA">#REF!</definedName>
    <definedName name="AAEB" localSheetId="6">#REF!</definedName>
    <definedName name="AAEB" localSheetId="7">#REF!</definedName>
    <definedName name="AAEB" localSheetId="10">#REF!</definedName>
    <definedName name="AAEB">#REF!</definedName>
    <definedName name="AAEC" localSheetId="6">#REF!</definedName>
    <definedName name="AAEC" localSheetId="7">#REF!</definedName>
    <definedName name="AAEC" localSheetId="10">#REF!</definedName>
    <definedName name="AAEC">#REF!</definedName>
    <definedName name="AAED" localSheetId="6">#REF!</definedName>
    <definedName name="AAED" localSheetId="7">#REF!</definedName>
    <definedName name="AAED" localSheetId="10">#REF!</definedName>
    <definedName name="AAED">#REF!</definedName>
    <definedName name="AAEE" localSheetId="6">#REF!</definedName>
    <definedName name="AAEE" localSheetId="7">#REF!</definedName>
    <definedName name="AAEE" localSheetId="10">#REF!</definedName>
    <definedName name="AAEE">#REF!</definedName>
    <definedName name="AAEF" localSheetId="6">#REF!</definedName>
    <definedName name="AAEF" localSheetId="7">#REF!</definedName>
    <definedName name="AAEF" localSheetId="10">#REF!</definedName>
    <definedName name="AAEF">#REF!</definedName>
    <definedName name="AAEG" localSheetId="6">#REF!</definedName>
    <definedName name="AAEG" localSheetId="7">#REF!</definedName>
    <definedName name="AAEG" localSheetId="10">#REF!</definedName>
    <definedName name="AAEG">#REF!</definedName>
    <definedName name="AAEH" localSheetId="6">#REF!</definedName>
    <definedName name="AAEH" localSheetId="7">#REF!</definedName>
    <definedName name="AAEH" localSheetId="10">#REF!</definedName>
    <definedName name="AAEH">#REF!</definedName>
    <definedName name="AAEI" localSheetId="6">#REF!</definedName>
    <definedName name="AAEI" localSheetId="7">#REF!</definedName>
    <definedName name="AAEI" localSheetId="10">#REF!</definedName>
    <definedName name="AAEI">#REF!</definedName>
    <definedName name="AAEJ" localSheetId="6">#REF!</definedName>
    <definedName name="AAEJ" localSheetId="7">#REF!</definedName>
    <definedName name="AAEJ" localSheetId="10">#REF!</definedName>
    <definedName name="AAEJ">#REF!</definedName>
    <definedName name="AAFA" localSheetId="6">#REF!</definedName>
    <definedName name="AAFA" localSheetId="7">#REF!</definedName>
    <definedName name="AAFA" localSheetId="10">#REF!</definedName>
    <definedName name="AAFA">#REF!</definedName>
    <definedName name="AAFB" localSheetId="6">#REF!</definedName>
    <definedName name="AAFB" localSheetId="7">#REF!</definedName>
    <definedName name="AAFB" localSheetId="10">#REF!</definedName>
    <definedName name="AAFB">#REF!</definedName>
    <definedName name="AAFC" localSheetId="6">#REF!</definedName>
    <definedName name="AAFC" localSheetId="7">#REF!</definedName>
    <definedName name="AAFC" localSheetId="10">#REF!</definedName>
    <definedName name="AAFC">#REF!</definedName>
    <definedName name="AAFD" localSheetId="6">#REF!</definedName>
    <definedName name="AAFD" localSheetId="7">#REF!</definedName>
    <definedName name="AAFD" localSheetId="10">#REF!</definedName>
    <definedName name="AAFD">#REF!</definedName>
    <definedName name="AAFE" localSheetId="6">#REF!</definedName>
    <definedName name="AAFE" localSheetId="7">#REF!</definedName>
    <definedName name="AAFE" localSheetId="10">#REF!</definedName>
    <definedName name="AAFE">#REF!</definedName>
    <definedName name="AAFF" localSheetId="6">#REF!</definedName>
    <definedName name="AAFF" localSheetId="7">#REF!</definedName>
    <definedName name="AAFF" localSheetId="10">#REF!</definedName>
    <definedName name="AAFF">#REF!</definedName>
    <definedName name="AAFG" localSheetId="6">#REF!</definedName>
    <definedName name="AAFG" localSheetId="7">#REF!</definedName>
    <definedName name="AAFG" localSheetId="10">#REF!</definedName>
    <definedName name="AAFG">#REF!</definedName>
    <definedName name="AAFH" localSheetId="6">#REF!</definedName>
    <definedName name="AAFH" localSheetId="7">#REF!</definedName>
    <definedName name="AAFH" localSheetId="10">#REF!</definedName>
    <definedName name="AAFH">#REF!</definedName>
    <definedName name="AAFI" localSheetId="6">#REF!</definedName>
    <definedName name="AAFI" localSheetId="7">#REF!</definedName>
    <definedName name="AAFI" localSheetId="10">#REF!</definedName>
    <definedName name="AAFI">#REF!</definedName>
    <definedName name="AAFJ" localSheetId="6">#REF!</definedName>
    <definedName name="AAFJ" localSheetId="7">#REF!</definedName>
    <definedName name="AAFJ" localSheetId="10">#REF!</definedName>
    <definedName name="AAFJ">#REF!</definedName>
    <definedName name="AAGA" localSheetId="6">#REF!</definedName>
    <definedName name="AAGA" localSheetId="7">#REF!</definedName>
    <definedName name="AAGA" localSheetId="10">#REF!</definedName>
    <definedName name="AAGA">#REF!</definedName>
    <definedName name="AAGB" localSheetId="6">#REF!</definedName>
    <definedName name="AAGB" localSheetId="7">#REF!</definedName>
    <definedName name="AAGB" localSheetId="10">#REF!</definedName>
    <definedName name="AAGB">#REF!</definedName>
    <definedName name="AAGC" localSheetId="6">#REF!</definedName>
    <definedName name="AAGC" localSheetId="7">#REF!</definedName>
    <definedName name="AAGC" localSheetId="10">#REF!</definedName>
    <definedName name="AAGC">#REF!</definedName>
    <definedName name="AAGD" localSheetId="6">#REF!</definedName>
    <definedName name="AAGD" localSheetId="7">#REF!</definedName>
    <definedName name="AAGD" localSheetId="10">#REF!</definedName>
    <definedName name="AAGD">#REF!</definedName>
    <definedName name="AAGE" localSheetId="6">#REF!</definedName>
    <definedName name="AAGE" localSheetId="7">#REF!</definedName>
    <definedName name="AAGE" localSheetId="10">#REF!</definedName>
    <definedName name="AAGE">#REF!</definedName>
    <definedName name="AAGF" localSheetId="6">#REF!</definedName>
    <definedName name="AAGF" localSheetId="7">#REF!</definedName>
    <definedName name="AAGF" localSheetId="10">#REF!</definedName>
    <definedName name="AAGF">#REF!</definedName>
    <definedName name="AAGG" localSheetId="6">#REF!</definedName>
    <definedName name="AAGG" localSheetId="7">#REF!</definedName>
    <definedName name="AAGG" localSheetId="10">#REF!</definedName>
    <definedName name="AAGG">#REF!</definedName>
    <definedName name="AAGH" localSheetId="6">#REF!</definedName>
    <definedName name="AAGH" localSheetId="7">#REF!</definedName>
    <definedName name="AAGH" localSheetId="10">#REF!</definedName>
    <definedName name="AAGH">#REF!</definedName>
    <definedName name="AAGI" localSheetId="6">#REF!</definedName>
    <definedName name="AAGI" localSheetId="7">#REF!</definedName>
    <definedName name="AAGI" localSheetId="10">#REF!</definedName>
    <definedName name="AAGI">#REF!</definedName>
    <definedName name="AAGJ" localSheetId="6">#REF!</definedName>
    <definedName name="AAGJ" localSheetId="7">#REF!</definedName>
    <definedName name="AAGJ" localSheetId="10">#REF!</definedName>
    <definedName name="AAGJ">#REF!</definedName>
    <definedName name="AAHA" localSheetId="6">#REF!</definedName>
    <definedName name="AAHA" localSheetId="7">#REF!</definedName>
    <definedName name="AAHA" localSheetId="10">#REF!</definedName>
    <definedName name="AAHA">#REF!</definedName>
    <definedName name="AAHB" localSheetId="6">#REF!</definedName>
    <definedName name="AAHB" localSheetId="7">#REF!</definedName>
    <definedName name="AAHB" localSheetId="10">#REF!</definedName>
    <definedName name="AAHB">#REF!</definedName>
    <definedName name="AAHC" localSheetId="6">#REF!</definedName>
    <definedName name="AAHC" localSheetId="7">#REF!</definedName>
    <definedName name="AAHC" localSheetId="10">#REF!</definedName>
    <definedName name="AAHC">#REF!</definedName>
    <definedName name="AAHD" localSheetId="6">#REF!</definedName>
    <definedName name="AAHD" localSheetId="7">#REF!</definedName>
    <definedName name="AAHD" localSheetId="10">#REF!</definedName>
    <definedName name="AAHD">#REF!</definedName>
    <definedName name="AAHE" localSheetId="6">#REF!</definedName>
    <definedName name="AAHE" localSheetId="7">#REF!</definedName>
    <definedName name="AAHE" localSheetId="10">#REF!</definedName>
    <definedName name="AAHE">#REF!</definedName>
    <definedName name="AAHF" localSheetId="6">#REF!</definedName>
    <definedName name="AAHF" localSheetId="7">#REF!</definedName>
    <definedName name="AAHF" localSheetId="10">#REF!</definedName>
    <definedName name="AAHF">#REF!</definedName>
    <definedName name="AAHG" localSheetId="6">#REF!</definedName>
    <definedName name="AAHG" localSheetId="7">#REF!</definedName>
    <definedName name="AAHG" localSheetId="10">#REF!</definedName>
    <definedName name="AAHG">#REF!</definedName>
    <definedName name="AAHH" localSheetId="6">#REF!</definedName>
    <definedName name="AAHH" localSheetId="7">#REF!</definedName>
    <definedName name="AAHH" localSheetId="10">#REF!</definedName>
    <definedName name="AAHH">#REF!</definedName>
    <definedName name="AAHI" localSheetId="6">#REF!</definedName>
    <definedName name="AAHI" localSheetId="7">#REF!</definedName>
    <definedName name="AAHI" localSheetId="10">#REF!</definedName>
    <definedName name="AAHI">#REF!</definedName>
    <definedName name="AAHJ" localSheetId="6">#REF!</definedName>
    <definedName name="AAHJ" localSheetId="7">#REF!</definedName>
    <definedName name="AAHJ" localSheetId="10">#REF!</definedName>
    <definedName name="AAHJ">#REF!</definedName>
    <definedName name="AAIA" localSheetId="6">#REF!</definedName>
    <definedName name="AAIA" localSheetId="7">#REF!</definedName>
    <definedName name="AAIA" localSheetId="10">#REF!</definedName>
    <definedName name="AAIA">#REF!</definedName>
    <definedName name="AAIB" localSheetId="6">#REF!</definedName>
    <definedName name="AAIB" localSheetId="7">#REF!</definedName>
    <definedName name="AAIB" localSheetId="10">#REF!</definedName>
    <definedName name="AAIB">#REF!</definedName>
    <definedName name="AAIC" localSheetId="6">#REF!</definedName>
    <definedName name="AAIC" localSheetId="7">#REF!</definedName>
    <definedName name="AAIC" localSheetId="10">#REF!</definedName>
    <definedName name="AAIC">#REF!</definedName>
    <definedName name="AAID" localSheetId="6">#REF!</definedName>
    <definedName name="AAID" localSheetId="7">#REF!</definedName>
    <definedName name="AAID" localSheetId="10">#REF!</definedName>
    <definedName name="AAID">#REF!</definedName>
    <definedName name="AAIE" localSheetId="6">#REF!</definedName>
    <definedName name="AAIE" localSheetId="7">#REF!</definedName>
    <definedName name="AAIE" localSheetId="10">#REF!</definedName>
    <definedName name="AAIE">#REF!</definedName>
    <definedName name="AAIF" localSheetId="6">#REF!</definedName>
    <definedName name="AAIF" localSheetId="7">#REF!</definedName>
    <definedName name="AAIF" localSheetId="10">#REF!</definedName>
    <definedName name="AAIF">#REF!</definedName>
    <definedName name="AAIG" localSheetId="6">#REF!</definedName>
    <definedName name="AAIG" localSheetId="7">#REF!</definedName>
    <definedName name="AAIG" localSheetId="10">#REF!</definedName>
    <definedName name="AAIG">#REF!</definedName>
    <definedName name="AAIH" localSheetId="6">#REF!</definedName>
    <definedName name="AAIH" localSheetId="7">#REF!</definedName>
    <definedName name="AAIH" localSheetId="10">#REF!</definedName>
    <definedName name="AAIH">#REF!</definedName>
    <definedName name="AAII" localSheetId="6">#REF!</definedName>
    <definedName name="AAII" localSheetId="7">#REF!</definedName>
    <definedName name="AAII" localSheetId="10">#REF!</definedName>
    <definedName name="AAII">#REF!</definedName>
    <definedName name="AAIJ" localSheetId="6">#REF!</definedName>
    <definedName name="AAIJ" localSheetId="7">#REF!</definedName>
    <definedName name="AAIJ" localSheetId="10">#REF!</definedName>
    <definedName name="AAIJ">#REF!</definedName>
    <definedName name="AAJA" localSheetId="6">#REF!</definedName>
    <definedName name="AAJA" localSheetId="7">#REF!</definedName>
    <definedName name="AAJA" localSheetId="10">#REF!</definedName>
    <definedName name="AAJA">#REF!</definedName>
    <definedName name="AAJB" localSheetId="6">#REF!</definedName>
    <definedName name="AAJB" localSheetId="7">#REF!</definedName>
    <definedName name="AAJB" localSheetId="10">#REF!</definedName>
    <definedName name="AAJB">#REF!</definedName>
    <definedName name="AAJC" localSheetId="6">#REF!</definedName>
    <definedName name="AAJC" localSheetId="7">#REF!</definedName>
    <definedName name="AAJC" localSheetId="10">#REF!</definedName>
    <definedName name="AAJC">#REF!</definedName>
    <definedName name="AAJD" localSheetId="6">#REF!</definedName>
    <definedName name="AAJD" localSheetId="7">#REF!</definedName>
    <definedName name="AAJD" localSheetId="10">#REF!</definedName>
    <definedName name="AAJD">#REF!</definedName>
    <definedName name="AAJE" localSheetId="6">#REF!</definedName>
    <definedName name="AAJE" localSheetId="7">#REF!</definedName>
    <definedName name="AAJE" localSheetId="10">#REF!</definedName>
    <definedName name="AAJE">#REF!</definedName>
    <definedName name="AAJF" localSheetId="6">#REF!</definedName>
    <definedName name="AAJF" localSheetId="7">#REF!</definedName>
    <definedName name="AAJF" localSheetId="10">#REF!</definedName>
    <definedName name="AAJF">#REF!</definedName>
    <definedName name="AAJG" localSheetId="6">#REF!</definedName>
    <definedName name="AAJG" localSheetId="7">#REF!</definedName>
    <definedName name="AAJG" localSheetId="10">#REF!</definedName>
    <definedName name="AAJG">#REF!</definedName>
    <definedName name="AAJH" localSheetId="6">#REF!</definedName>
    <definedName name="AAJH" localSheetId="7">#REF!</definedName>
    <definedName name="AAJH" localSheetId="10">#REF!</definedName>
    <definedName name="AAJH">#REF!</definedName>
    <definedName name="AAJI" localSheetId="6">#REF!</definedName>
    <definedName name="AAJI" localSheetId="7">#REF!</definedName>
    <definedName name="AAJI" localSheetId="10">#REF!</definedName>
    <definedName name="AAJI">#REF!</definedName>
    <definedName name="AAJJ" localSheetId="6">#REF!</definedName>
    <definedName name="AAJJ" localSheetId="7">#REF!</definedName>
    <definedName name="AAJJ" localSheetId="10">#REF!</definedName>
    <definedName name="AAJJ">#REF!</definedName>
    <definedName name="AASS" localSheetId="10">[2]prod03!#REF!</definedName>
    <definedName name="AASS">[2]prod03!#REF!</definedName>
    <definedName name="ab" localSheetId="6" hidden="1">{#N/A,#N/A,FALSE,"M.01"}</definedName>
    <definedName name="ab" localSheetId="9" hidden="1">{#N/A,#N/A,FALSE,"M.01"}</definedName>
    <definedName name="ab" localSheetId="7" hidden="1">{#N/A,#N/A,FALSE,"M.01"}</definedName>
    <definedName name="ab" localSheetId="5" hidden="1">{#N/A,#N/A,FALSE,"M.01"}</definedName>
    <definedName name="ab" localSheetId="10" hidden="1">{#N/A,#N/A,FALSE,"M.01"}</definedName>
    <definedName name="ab" localSheetId="11" hidden="1">{#N/A,#N/A,FALSE,"M.01"}</definedName>
    <definedName name="ab" hidden="1">{#N/A,#N/A,FALSE,"M.01"}</definedName>
    <definedName name="ABAA" localSheetId="6">#REF!</definedName>
    <definedName name="ABAA" localSheetId="9">#REF!</definedName>
    <definedName name="ABAA" localSheetId="7">#REF!</definedName>
    <definedName name="ABAA" localSheetId="5">#REF!</definedName>
    <definedName name="ABAA" localSheetId="10">#REF!</definedName>
    <definedName name="ABAA">#REF!</definedName>
    <definedName name="ABAB" localSheetId="6">#REF!</definedName>
    <definedName name="ABAB" localSheetId="9">#REF!</definedName>
    <definedName name="ABAB" localSheetId="7">#REF!</definedName>
    <definedName name="ABAB" localSheetId="10">#REF!</definedName>
    <definedName name="ABAB">#REF!</definedName>
    <definedName name="ABAC" localSheetId="6">#REF!</definedName>
    <definedName name="ABAC" localSheetId="9">#REF!</definedName>
    <definedName name="ABAC" localSheetId="7">#REF!</definedName>
    <definedName name="ABAC" localSheetId="10">#REF!</definedName>
    <definedName name="ABAC">#REF!</definedName>
    <definedName name="ABAD" localSheetId="6">#REF!</definedName>
    <definedName name="ABAD" localSheetId="7">#REF!</definedName>
    <definedName name="ABAD" localSheetId="10">#REF!</definedName>
    <definedName name="ABAD">#REF!</definedName>
    <definedName name="ABAE" localSheetId="6">#REF!</definedName>
    <definedName name="ABAE" localSheetId="7">#REF!</definedName>
    <definedName name="ABAE" localSheetId="10">#REF!</definedName>
    <definedName name="ABAE">#REF!</definedName>
    <definedName name="ABAF" localSheetId="6">#REF!</definedName>
    <definedName name="ABAF" localSheetId="7">#REF!</definedName>
    <definedName name="ABAF" localSheetId="10">#REF!</definedName>
    <definedName name="ABAF">#REF!</definedName>
    <definedName name="ABAG" localSheetId="6">#REF!</definedName>
    <definedName name="ABAG" localSheetId="7">#REF!</definedName>
    <definedName name="ABAG" localSheetId="10">#REF!</definedName>
    <definedName name="ABAG">#REF!</definedName>
    <definedName name="ABAH" localSheetId="6">#REF!</definedName>
    <definedName name="ABAH" localSheetId="7">#REF!</definedName>
    <definedName name="ABAH" localSheetId="10">#REF!</definedName>
    <definedName name="ABAH">#REF!</definedName>
    <definedName name="ABAI" localSheetId="6">#REF!</definedName>
    <definedName name="ABAI" localSheetId="7">#REF!</definedName>
    <definedName name="ABAI" localSheetId="10">#REF!</definedName>
    <definedName name="ABAI">#REF!</definedName>
    <definedName name="ABAJ" localSheetId="6">#REF!</definedName>
    <definedName name="ABAJ" localSheetId="7">#REF!</definedName>
    <definedName name="ABAJ" localSheetId="10">#REF!</definedName>
    <definedName name="ABAJ">#REF!</definedName>
    <definedName name="ABBA" localSheetId="6">#REF!</definedName>
    <definedName name="ABBA" localSheetId="7">#REF!</definedName>
    <definedName name="ABBA" localSheetId="10">#REF!</definedName>
    <definedName name="ABBA">#REF!</definedName>
    <definedName name="ABBB" localSheetId="6">#REF!</definedName>
    <definedName name="ABBB" localSheetId="7">#REF!</definedName>
    <definedName name="ABBB" localSheetId="10">#REF!</definedName>
    <definedName name="ABBB">#REF!</definedName>
    <definedName name="ABBC" localSheetId="6">#REF!</definedName>
    <definedName name="ABBC" localSheetId="7">#REF!</definedName>
    <definedName name="ABBC" localSheetId="10">#REF!</definedName>
    <definedName name="ABBC">#REF!</definedName>
    <definedName name="ABBD" localSheetId="6">#REF!</definedName>
    <definedName name="ABBD" localSheetId="7">#REF!</definedName>
    <definedName name="ABBD" localSheetId="10">#REF!</definedName>
    <definedName name="ABBD">#REF!</definedName>
    <definedName name="ABBE" localSheetId="6">#REF!</definedName>
    <definedName name="ABBE" localSheetId="7">#REF!</definedName>
    <definedName name="ABBE" localSheetId="10">#REF!</definedName>
    <definedName name="ABBE">#REF!</definedName>
    <definedName name="ABBF" localSheetId="6">#REF!</definedName>
    <definedName name="ABBF" localSheetId="7">#REF!</definedName>
    <definedName name="ABBF" localSheetId="10">#REF!</definedName>
    <definedName name="ABBF">#REF!</definedName>
    <definedName name="ABBG" localSheetId="6">#REF!</definedName>
    <definedName name="ABBG" localSheetId="7">#REF!</definedName>
    <definedName name="ABBG" localSheetId="10">#REF!</definedName>
    <definedName name="ABBG">#REF!</definedName>
    <definedName name="ABBH" localSheetId="6">#REF!</definedName>
    <definedName name="ABBH" localSheetId="7">#REF!</definedName>
    <definedName name="ABBH" localSheetId="10">#REF!</definedName>
    <definedName name="ABBH">#REF!</definedName>
    <definedName name="ABBI" localSheetId="6">#REF!</definedName>
    <definedName name="ABBI" localSheetId="7">#REF!</definedName>
    <definedName name="ABBI" localSheetId="10">#REF!</definedName>
    <definedName name="ABBI">#REF!</definedName>
    <definedName name="ABBJ" localSheetId="6">#REF!</definedName>
    <definedName name="ABBJ" localSheetId="7">#REF!</definedName>
    <definedName name="ABBJ" localSheetId="10">#REF!</definedName>
    <definedName name="ABBJ">#REF!</definedName>
    <definedName name="ABC" localSheetId="6">#REF!</definedName>
    <definedName name="ABC" localSheetId="7">#REF!</definedName>
    <definedName name="ABC" localSheetId="10">#REF!</definedName>
    <definedName name="ABC">#REF!</definedName>
    <definedName name="ABCA" localSheetId="6">#REF!</definedName>
    <definedName name="ABCA" localSheetId="7">#REF!</definedName>
    <definedName name="ABCA" localSheetId="10">#REF!</definedName>
    <definedName name="ABCA">#REF!</definedName>
    <definedName name="ABCB" localSheetId="6">#REF!</definedName>
    <definedName name="ABCB" localSheetId="7">#REF!</definedName>
    <definedName name="ABCB" localSheetId="10">#REF!</definedName>
    <definedName name="ABCB">#REF!</definedName>
    <definedName name="ABCC" localSheetId="6">#REF!</definedName>
    <definedName name="ABCC" localSheetId="7">#REF!</definedName>
    <definedName name="ABCC" localSheetId="10">#REF!</definedName>
    <definedName name="ABCC">#REF!</definedName>
    <definedName name="ABCD">[16]x!$B$100:$B$101</definedName>
    <definedName name="ABCE" localSheetId="6">#REF!</definedName>
    <definedName name="ABCE" localSheetId="9">#REF!</definedName>
    <definedName name="ABCE" localSheetId="7">#REF!</definedName>
    <definedName name="ABCE" localSheetId="5">#REF!</definedName>
    <definedName name="ABCE" localSheetId="10">#REF!</definedName>
    <definedName name="ABCE">#REF!</definedName>
    <definedName name="ABCF" localSheetId="6">#REF!</definedName>
    <definedName name="ABCF" localSheetId="9">#REF!</definedName>
    <definedName name="ABCF" localSheetId="7">#REF!</definedName>
    <definedName name="ABCF" localSheetId="10">#REF!</definedName>
    <definedName name="ABCF">#REF!</definedName>
    <definedName name="ABCG" localSheetId="6">#REF!</definedName>
    <definedName name="ABCG" localSheetId="9">#REF!</definedName>
    <definedName name="ABCG" localSheetId="7">#REF!</definedName>
    <definedName name="ABCG" localSheetId="10">#REF!</definedName>
    <definedName name="ABCG">#REF!</definedName>
    <definedName name="ABCH" localSheetId="6">#REF!</definedName>
    <definedName name="ABCH" localSheetId="7">#REF!</definedName>
    <definedName name="ABCH" localSheetId="10">#REF!</definedName>
    <definedName name="ABCH">#REF!</definedName>
    <definedName name="ABCI" localSheetId="6">#REF!</definedName>
    <definedName name="ABCI" localSheetId="7">#REF!</definedName>
    <definedName name="ABCI" localSheetId="10">#REF!</definedName>
    <definedName name="ABCI">#REF!</definedName>
    <definedName name="ABCJ" localSheetId="6">#REF!</definedName>
    <definedName name="ABCJ" localSheetId="7">#REF!</definedName>
    <definedName name="ABCJ" localSheetId="10">#REF!</definedName>
    <definedName name="ABCJ">#REF!</definedName>
    <definedName name="ABDA" localSheetId="6">#REF!</definedName>
    <definedName name="ABDA" localSheetId="7">#REF!</definedName>
    <definedName name="ABDA" localSheetId="10">#REF!</definedName>
    <definedName name="ABDA">#REF!</definedName>
    <definedName name="ABDB" localSheetId="6">#REF!</definedName>
    <definedName name="ABDB" localSheetId="7">#REF!</definedName>
    <definedName name="ABDB" localSheetId="10">#REF!</definedName>
    <definedName name="ABDB">#REF!</definedName>
    <definedName name="ABDC" localSheetId="6">#REF!</definedName>
    <definedName name="ABDC" localSheetId="7">#REF!</definedName>
    <definedName name="ABDC" localSheetId="10">#REF!</definedName>
    <definedName name="ABDC">#REF!</definedName>
    <definedName name="ABDD" localSheetId="6">#REF!</definedName>
    <definedName name="ABDD" localSheetId="7">#REF!</definedName>
    <definedName name="ABDD" localSheetId="10">#REF!</definedName>
    <definedName name="ABDD">#REF!</definedName>
    <definedName name="ABDE" localSheetId="6">#REF!</definedName>
    <definedName name="ABDE" localSheetId="7">#REF!</definedName>
    <definedName name="ABDE" localSheetId="10">#REF!</definedName>
    <definedName name="ABDE">#REF!</definedName>
    <definedName name="ABDF" localSheetId="6">#REF!</definedName>
    <definedName name="ABDF" localSheetId="7">#REF!</definedName>
    <definedName name="ABDF" localSheetId="10">#REF!</definedName>
    <definedName name="ABDF">#REF!</definedName>
    <definedName name="ABDG" localSheetId="6">#REF!</definedName>
    <definedName name="ABDG" localSheetId="7">#REF!</definedName>
    <definedName name="ABDG" localSheetId="10">#REF!</definedName>
    <definedName name="ABDG">#REF!</definedName>
    <definedName name="ABDH" localSheetId="6">#REF!</definedName>
    <definedName name="ABDH" localSheetId="7">#REF!</definedName>
    <definedName name="ABDH" localSheetId="10">#REF!</definedName>
    <definedName name="ABDH">#REF!</definedName>
    <definedName name="ABDI" localSheetId="6">#REF!</definedName>
    <definedName name="ABDI" localSheetId="7">#REF!</definedName>
    <definedName name="ABDI" localSheetId="10">#REF!</definedName>
    <definedName name="ABDI">#REF!</definedName>
    <definedName name="ABDJ" localSheetId="6">#REF!</definedName>
    <definedName name="ABDJ" localSheetId="7">#REF!</definedName>
    <definedName name="ABDJ" localSheetId="10">#REF!</definedName>
    <definedName name="ABDJ">#REF!</definedName>
    <definedName name="ABEA" localSheetId="6">#REF!</definedName>
    <definedName name="ABEA" localSheetId="7">#REF!</definedName>
    <definedName name="ABEA" localSheetId="10">#REF!</definedName>
    <definedName name="ABEA">#REF!</definedName>
    <definedName name="ABEB" localSheetId="6">#REF!</definedName>
    <definedName name="ABEB" localSheetId="7">#REF!</definedName>
    <definedName name="ABEB" localSheetId="10">#REF!</definedName>
    <definedName name="ABEB">#REF!</definedName>
    <definedName name="ABEC" localSheetId="6">#REF!</definedName>
    <definedName name="ABEC" localSheetId="7">#REF!</definedName>
    <definedName name="ABEC" localSheetId="10">#REF!</definedName>
    <definedName name="ABEC">#REF!</definedName>
    <definedName name="ABED" localSheetId="6">#REF!</definedName>
    <definedName name="ABED" localSheetId="7">#REF!</definedName>
    <definedName name="ABED" localSheetId="10">#REF!</definedName>
    <definedName name="ABED">#REF!</definedName>
    <definedName name="ABEE" localSheetId="6">#REF!</definedName>
    <definedName name="ABEE" localSheetId="7">#REF!</definedName>
    <definedName name="ABEE" localSheetId="10">#REF!</definedName>
    <definedName name="ABEE">#REF!</definedName>
    <definedName name="ABEF" localSheetId="6">#REF!</definedName>
    <definedName name="ABEF" localSheetId="7">#REF!</definedName>
    <definedName name="ABEF" localSheetId="10">#REF!</definedName>
    <definedName name="ABEF">#REF!</definedName>
    <definedName name="ABEG" localSheetId="6">#REF!</definedName>
    <definedName name="ABEG" localSheetId="7">#REF!</definedName>
    <definedName name="ABEG" localSheetId="10">#REF!</definedName>
    <definedName name="ABEG">#REF!</definedName>
    <definedName name="ABEH" localSheetId="6">#REF!</definedName>
    <definedName name="ABEH" localSheetId="7">#REF!</definedName>
    <definedName name="ABEH" localSheetId="10">#REF!</definedName>
    <definedName name="ABEH">#REF!</definedName>
    <definedName name="ABEI" localSheetId="6">#REF!</definedName>
    <definedName name="ABEI" localSheetId="7">#REF!</definedName>
    <definedName name="ABEI" localSheetId="10">#REF!</definedName>
    <definedName name="ABEI">#REF!</definedName>
    <definedName name="ABEJ" localSheetId="6">#REF!</definedName>
    <definedName name="ABEJ" localSheetId="7">#REF!</definedName>
    <definedName name="ABEJ" localSheetId="10">#REF!</definedName>
    <definedName name="ABEJ">#REF!</definedName>
    <definedName name="ABFA" localSheetId="6">#REF!</definedName>
    <definedName name="ABFA" localSheetId="7">#REF!</definedName>
    <definedName name="ABFA" localSheetId="10">#REF!</definedName>
    <definedName name="ABFA">#REF!</definedName>
    <definedName name="ABFB" localSheetId="6">#REF!</definedName>
    <definedName name="ABFB" localSheetId="7">#REF!</definedName>
    <definedName name="ABFB" localSheetId="10">#REF!</definedName>
    <definedName name="ABFB">#REF!</definedName>
    <definedName name="ABFC" localSheetId="6">#REF!</definedName>
    <definedName name="ABFC" localSheetId="7">#REF!</definedName>
    <definedName name="ABFC" localSheetId="10">#REF!</definedName>
    <definedName name="ABFC">#REF!</definedName>
    <definedName name="ABFD" localSheetId="6">#REF!</definedName>
    <definedName name="ABFD" localSheetId="7">#REF!</definedName>
    <definedName name="ABFD" localSheetId="10">#REF!</definedName>
    <definedName name="ABFD">#REF!</definedName>
    <definedName name="ABFE" localSheetId="6">#REF!</definedName>
    <definedName name="ABFE" localSheetId="7">#REF!</definedName>
    <definedName name="ABFE" localSheetId="10">#REF!</definedName>
    <definedName name="ABFE">#REF!</definedName>
    <definedName name="ABFF" localSheetId="6">#REF!</definedName>
    <definedName name="ABFF" localSheetId="7">#REF!</definedName>
    <definedName name="ABFF" localSheetId="10">#REF!</definedName>
    <definedName name="ABFF">#REF!</definedName>
    <definedName name="ABFG" localSheetId="6">#REF!</definedName>
    <definedName name="ABFG" localSheetId="7">#REF!</definedName>
    <definedName name="ABFG" localSheetId="10">#REF!</definedName>
    <definedName name="ABFG">#REF!</definedName>
    <definedName name="ABFH" localSheetId="6">#REF!</definedName>
    <definedName name="ABFH" localSheetId="7">#REF!</definedName>
    <definedName name="ABFH" localSheetId="10">#REF!</definedName>
    <definedName name="ABFH">#REF!</definedName>
    <definedName name="ABFI" localSheetId="6">#REF!</definedName>
    <definedName name="ABFI" localSheetId="7">#REF!</definedName>
    <definedName name="ABFI" localSheetId="10">#REF!</definedName>
    <definedName name="ABFI">#REF!</definedName>
    <definedName name="ABFJ" localSheetId="6">#REF!</definedName>
    <definedName name="ABFJ" localSheetId="7">#REF!</definedName>
    <definedName name="ABFJ" localSheetId="10">#REF!</definedName>
    <definedName name="ABFJ">#REF!</definedName>
    <definedName name="ABGA" localSheetId="6">#REF!</definedName>
    <definedName name="ABGA" localSheetId="7">#REF!</definedName>
    <definedName name="ABGA" localSheetId="10">#REF!</definedName>
    <definedName name="ABGA">#REF!</definedName>
    <definedName name="ABGB" localSheetId="6">#REF!</definedName>
    <definedName name="ABGB" localSheetId="7">#REF!</definedName>
    <definedName name="ABGB" localSheetId="10">#REF!</definedName>
    <definedName name="ABGB">#REF!</definedName>
    <definedName name="ABGC" localSheetId="6">#REF!</definedName>
    <definedName name="ABGC" localSheetId="7">#REF!</definedName>
    <definedName name="ABGC" localSheetId="10">#REF!</definedName>
    <definedName name="ABGC">#REF!</definedName>
    <definedName name="ABGD" localSheetId="6">#REF!</definedName>
    <definedName name="ABGD" localSheetId="7">#REF!</definedName>
    <definedName name="ABGD" localSheetId="10">#REF!</definedName>
    <definedName name="ABGD">#REF!</definedName>
    <definedName name="ABGE" localSheetId="6">#REF!</definedName>
    <definedName name="ABGE" localSheetId="7">#REF!</definedName>
    <definedName name="ABGE" localSheetId="10">#REF!</definedName>
    <definedName name="ABGE">#REF!</definedName>
    <definedName name="ABGF" localSheetId="6">#REF!</definedName>
    <definedName name="ABGF" localSheetId="7">#REF!</definedName>
    <definedName name="ABGF" localSheetId="10">#REF!</definedName>
    <definedName name="ABGF">#REF!</definedName>
    <definedName name="ABGG" localSheetId="6">#REF!</definedName>
    <definedName name="ABGG" localSheetId="7">#REF!</definedName>
    <definedName name="ABGG" localSheetId="10">#REF!</definedName>
    <definedName name="ABGG">#REF!</definedName>
    <definedName name="ABGH" localSheetId="6">#REF!</definedName>
    <definedName name="ABGH" localSheetId="7">#REF!</definedName>
    <definedName name="ABGH" localSheetId="10">#REF!</definedName>
    <definedName name="ABGH">#REF!</definedName>
    <definedName name="ABGI" localSheetId="6">#REF!</definedName>
    <definedName name="ABGI" localSheetId="7">#REF!</definedName>
    <definedName name="ABGI" localSheetId="10">#REF!</definedName>
    <definedName name="ABGI">#REF!</definedName>
    <definedName name="ABGJ" localSheetId="6">#REF!</definedName>
    <definedName name="ABGJ" localSheetId="7">#REF!</definedName>
    <definedName name="ABGJ" localSheetId="10">#REF!</definedName>
    <definedName name="ABGJ">#REF!</definedName>
    <definedName name="ABHA" localSheetId="6">#REF!</definedName>
    <definedName name="ABHA" localSheetId="7">#REF!</definedName>
    <definedName name="ABHA" localSheetId="10">#REF!</definedName>
    <definedName name="ABHA">#REF!</definedName>
    <definedName name="ABHB" localSheetId="6">#REF!</definedName>
    <definedName name="ABHB" localSheetId="7">#REF!</definedName>
    <definedName name="ABHB" localSheetId="10">#REF!</definedName>
    <definedName name="ABHB">#REF!</definedName>
    <definedName name="ABHC" localSheetId="6">#REF!</definedName>
    <definedName name="ABHC" localSheetId="7">#REF!</definedName>
    <definedName name="ABHC" localSheetId="10">#REF!</definedName>
    <definedName name="ABHC">#REF!</definedName>
    <definedName name="ABHD" localSheetId="6">#REF!</definedName>
    <definedName name="ABHD" localSheetId="7">#REF!</definedName>
    <definedName name="ABHD" localSheetId="10">#REF!</definedName>
    <definedName name="ABHD">#REF!</definedName>
    <definedName name="ABHE" localSheetId="6">#REF!</definedName>
    <definedName name="ABHE" localSheetId="7">#REF!</definedName>
    <definedName name="ABHE" localSheetId="10">#REF!</definedName>
    <definedName name="ABHE">#REF!</definedName>
    <definedName name="ABHF" localSheetId="6">#REF!</definedName>
    <definedName name="ABHF" localSheetId="7">#REF!</definedName>
    <definedName name="ABHF" localSheetId="10">#REF!</definedName>
    <definedName name="ABHF">#REF!</definedName>
    <definedName name="ABHG" localSheetId="6">#REF!</definedName>
    <definedName name="ABHG" localSheetId="7">#REF!</definedName>
    <definedName name="ABHG" localSheetId="10">#REF!</definedName>
    <definedName name="ABHG">#REF!</definedName>
    <definedName name="ABHH" localSheetId="6">#REF!</definedName>
    <definedName name="ABHH" localSheetId="7">#REF!</definedName>
    <definedName name="ABHH" localSheetId="10">#REF!</definedName>
    <definedName name="ABHH">#REF!</definedName>
    <definedName name="ABHI" localSheetId="6">#REF!</definedName>
    <definedName name="ABHI" localSheetId="7">#REF!</definedName>
    <definedName name="ABHI" localSheetId="10">#REF!</definedName>
    <definedName name="ABHI">#REF!</definedName>
    <definedName name="ABHJ" localSheetId="6">#REF!</definedName>
    <definedName name="ABHJ" localSheetId="7">#REF!</definedName>
    <definedName name="ABHJ" localSheetId="10">#REF!</definedName>
    <definedName name="ABHJ">#REF!</definedName>
    <definedName name="ABIA" localSheetId="6">#REF!</definedName>
    <definedName name="ABIA" localSheetId="7">#REF!</definedName>
    <definedName name="ABIA" localSheetId="10">#REF!</definedName>
    <definedName name="ABIA">#REF!</definedName>
    <definedName name="ABIB" localSheetId="6">#REF!</definedName>
    <definedName name="ABIB" localSheetId="7">#REF!</definedName>
    <definedName name="ABIB" localSheetId="10">#REF!</definedName>
    <definedName name="ABIB">#REF!</definedName>
    <definedName name="ABIC" localSheetId="6">#REF!</definedName>
    <definedName name="ABIC" localSheetId="7">#REF!</definedName>
    <definedName name="ABIC" localSheetId="10">#REF!</definedName>
    <definedName name="ABIC">#REF!</definedName>
    <definedName name="ABID" localSheetId="6">#REF!</definedName>
    <definedName name="ABID" localSheetId="7">#REF!</definedName>
    <definedName name="ABID" localSheetId="10">#REF!</definedName>
    <definedName name="ABID">#REF!</definedName>
    <definedName name="ABIE" localSheetId="6">#REF!</definedName>
    <definedName name="ABIE" localSheetId="7">#REF!</definedName>
    <definedName name="ABIE" localSheetId="10">#REF!</definedName>
    <definedName name="ABIE">#REF!</definedName>
    <definedName name="ABIF" localSheetId="6">#REF!</definedName>
    <definedName name="ABIF" localSheetId="7">#REF!</definedName>
    <definedName name="ABIF" localSheetId="10">#REF!</definedName>
    <definedName name="ABIF">#REF!</definedName>
    <definedName name="ABIG" localSheetId="6">#REF!</definedName>
    <definedName name="ABIG" localSheetId="7">#REF!</definedName>
    <definedName name="ABIG" localSheetId="10">#REF!</definedName>
    <definedName name="ABIG">#REF!</definedName>
    <definedName name="ABIH" localSheetId="6">#REF!</definedName>
    <definedName name="ABIH" localSheetId="7">#REF!</definedName>
    <definedName name="ABIH" localSheetId="10">#REF!</definedName>
    <definedName name="ABIH">#REF!</definedName>
    <definedName name="ABII" localSheetId="6">#REF!</definedName>
    <definedName name="ABII" localSheetId="7">#REF!</definedName>
    <definedName name="ABII" localSheetId="10">#REF!</definedName>
    <definedName name="ABII">#REF!</definedName>
    <definedName name="ABIJ" localSheetId="6">#REF!</definedName>
    <definedName name="ABIJ" localSheetId="7">#REF!</definedName>
    <definedName name="ABIJ" localSheetId="10">#REF!</definedName>
    <definedName name="ABIJ">#REF!</definedName>
    <definedName name="ABJA" localSheetId="6">#REF!</definedName>
    <definedName name="ABJA" localSheetId="7">#REF!</definedName>
    <definedName name="ABJA" localSheetId="10">#REF!</definedName>
    <definedName name="ABJA">#REF!</definedName>
    <definedName name="ABJAD">[17]MEMO!$A$1:$B$65536</definedName>
    <definedName name="ABJB" localSheetId="6">#REF!</definedName>
    <definedName name="ABJB" localSheetId="9">#REF!</definedName>
    <definedName name="ABJB" localSheetId="7">#REF!</definedName>
    <definedName name="ABJB" localSheetId="5">#REF!</definedName>
    <definedName name="ABJB" localSheetId="10">#REF!</definedName>
    <definedName name="ABJB">#REF!</definedName>
    <definedName name="ABJC" localSheetId="6">#REF!</definedName>
    <definedName name="ABJC" localSheetId="9">#REF!</definedName>
    <definedName name="ABJC" localSheetId="7">#REF!</definedName>
    <definedName name="ABJC" localSheetId="10">#REF!</definedName>
    <definedName name="ABJC">#REF!</definedName>
    <definedName name="ABJD" localSheetId="6">#REF!</definedName>
    <definedName name="ABJD" localSheetId="9">#REF!</definedName>
    <definedName name="ABJD" localSheetId="7">#REF!</definedName>
    <definedName name="ABJD" localSheetId="10">#REF!</definedName>
    <definedName name="ABJD">#REF!</definedName>
    <definedName name="ABJE" localSheetId="6">#REF!</definedName>
    <definedName name="ABJE" localSheetId="7">#REF!</definedName>
    <definedName name="ABJE" localSheetId="10">#REF!</definedName>
    <definedName name="ABJE">#REF!</definedName>
    <definedName name="ABJF" localSheetId="6">#REF!</definedName>
    <definedName name="ABJF" localSheetId="7">#REF!</definedName>
    <definedName name="ABJF" localSheetId="10">#REF!</definedName>
    <definedName name="ABJF">#REF!</definedName>
    <definedName name="ABJG" localSheetId="6">#REF!</definedName>
    <definedName name="ABJG" localSheetId="7">#REF!</definedName>
    <definedName name="ABJG" localSheetId="10">#REF!</definedName>
    <definedName name="ABJG">#REF!</definedName>
    <definedName name="ABJH" localSheetId="6">#REF!</definedName>
    <definedName name="ABJH" localSheetId="7">#REF!</definedName>
    <definedName name="ABJH" localSheetId="10">#REF!</definedName>
    <definedName name="ABJH">#REF!</definedName>
    <definedName name="ABJI" localSheetId="6">#REF!</definedName>
    <definedName name="ABJI" localSheetId="7">#REF!</definedName>
    <definedName name="ABJI" localSheetId="10">#REF!</definedName>
    <definedName name="ABJI">#REF!</definedName>
    <definedName name="ABJJ" localSheetId="6">#REF!</definedName>
    <definedName name="ABJJ" localSheetId="7">#REF!</definedName>
    <definedName name="ABJJ" localSheetId="10">#REF!</definedName>
    <definedName name="ABJJ">#REF!</definedName>
    <definedName name="ABSW" localSheetId="6">#REF!</definedName>
    <definedName name="ABSW" localSheetId="7">#REF!</definedName>
    <definedName name="ABSW" localSheetId="10">#REF!</definedName>
    <definedName name="ABSW">#REF!</definedName>
    <definedName name="acaa" localSheetId="6">#REF!</definedName>
    <definedName name="acaa" localSheetId="7">#REF!</definedName>
    <definedName name="acaa" localSheetId="10">#REF!</definedName>
    <definedName name="acaa">#REF!</definedName>
    <definedName name="ACAB" localSheetId="6">#REF!</definedName>
    <definedName name="ACAB" localSheetId="7">#REF!</definedName>
    <definedName name="ACAB" localSheetId="10">#REF!</definedName>
    <definedName name="ACAB">#REF!</definedName>
    <definedName name="ACAC" localSheetId="6">#REF!</definedName>
    <definedName name="ACAC" localSheetId="7">#REF!</definedName>
    <definedName name="ACAC" localSheetId="10">#REF!</definedName>
    <definedName name="ACAC">#REF!</definedName>
    <definedName name="acad" localSheetId="6">#REF!</definedName>
    <definedName name="acad" localSheetId="7">#REF!</definedName>
    <definedName name="acad" localSheetId="10">#REF!</definedName>
    <definedName name="acad">#REF!</definedName>
    <definedName name="acae" localSheetId="6">#REF!</definedName>
    <definedName name="acae" localSheetId="7">#REF!</definedName>
    <definedName name="acae" localSheetId="10">#REF!</definedName>
    <definedName name="acae">#REF!</definedName>
    <definedName name="acaf" localSheetId="6">#REF!</definedName>
    <definedName name="acaf" localSheetId="7">#REF!</definedName>
    <definedName name="acaf" localSheetId="10">#REF!</definedName>
    <definedName name="acaf">#REF!</definedName>
    <definedName name="acag" localSheetId="6">#REF!</definedName>
    <definedName name="acag" localSheetId="7">#REF!</definedName>
    <definedName name="acag" localSheetId="10">#REF!</definedName>
    <definedName name="acag">#REF!</definedName>
    <definedName name="ACAH" localSheetId="6">#REF!</definedName>
    <definedName name="ACAH" localSheetId="7">#REF!</definedName>
    <definedName name="ACAH" localSheetId="10">#REF!</definedName>
    <definedName name="ACAH">#REF!</definedName>
    <definedName name="ACAI" localSheetId="6">#REF!</definedName>
    <definedName name="ACAI" localSheetId="7">#REF!</definedName>
    <definedName name="ACAI" localSheetId="10">#REF!</definedName>
    <definedName name="ACAI">#REF!</definedName>
    <definedName name="ACAJ" localSheetId="6">#REF!</definedName>
    <definedName name="ACAJ" localSheetId="7">#REF!</definedName>
    <definedName name="ACAJ" localSheetId="10">#REF!</definedName>
    <definedName name="ACAJ">#REF!</definedName>
    <definedName name="ACBA" localSheetId="6">#REF!</definedName>
    <definedName name="ACBA" localSheetId="7">#REF!</definedName>
    <definedName name="ACBA" localSheetId="10">#REF!</definedName>
    <definedName name="ACBA">#REF!</definedName>
    <definedName name="ACBB" localSheetId="6">#REF!</definedName>
    <definedName name="ACBB" localSheetId="7">#REF!</definedName>
    <definedName name="ACBB" localSheetId="10">#REF!</definedName>
    <definedName name="ACBB">#REF!</definedName>
    <definedName name="ACBC" localSheetId="6">#REF!</definedName>
    <definedName name="ACBC" localSheetId="7">#REF!</definedName>
    <definedName name="ACBC" localSheetId="10">#REF!</definedName>
    <definedName name="ACBC">#REF!</definedName>
    <definedName name="ACBD" localSheetId="6">#REF!</definedName>
    <definedName name="ACBD" localSheetId="7">#REF!</definedName>
    <definedName name="ACBD" localSheetId="10">#REF!</definedName>
    <definedName name="ACBD">#REF!</definedName>
    <definedName name="acbe" localSheetId="6">#REF!</definedName>
    <definedName name="acbe" localSheetId="7">#REF!</definedName>
    <definedName name="acbe" localSheetId="10">#REF!</definedName>
    <definedName name="acbe">#REF!</definedName>
    <definedName name="ACBF" localSheetId="6">#REF!</definedName>
    <definedName name="ACBF" localSheetId="7">#REF!</definedName>
    <definedName name="ACBF" localSheetId="10">#REF!</definedName>
    <definedName name="ACBF">#REF!</definedName>
    <definedName name="ACBG" localSheetId="6">#REF!</definedName>
    <definedName name="ACBG" localSheetId="7">#REF!</definedName>
    <definedName name="ACBG" localSheetId="10">#REF!</definedName>
    <definedName name="ACBG">#REF!</definedName>
    <definedName name="ACBH" localSheetId="6">#REF!</definedName>
    <definedName name="ACBH" localSheetId="7">#REF!</definedName>
    <definedName name="ACBH" localSheetId="10">#REF!</definedName>
    <definedName name="ACBH">#REF!</definedName>
    <definedName name="ACBI" localSheetId="6">#REF!</definedName>
    <definedName name="ACBI" localSheetId="7">#REF!</definedName>
    <definedName name="ACBI" localSheetId="10">#REF!</definedName>
    <definedName name="ACBI">#REF!</definedName>
    <definedName name="ACBJ" localSheetId="6">#REF!</definedName>
    <definedName name="ACBJ" localSheetId="7">#REF!</definedName>
    <definedName name="ACBJ" localSheetId="10">#REF!</definedName>
    <definedName name="ACBJ">#REF!</definedName>
    <definedName name="ACCA" localSheetId="6">#REF!</definedName>
    <definedName name="ACCA" localSheetId="7">#REF!</definedName>
    <definedName name="ACCA" localSheetId="10">#REF!</definedName>
    <definedName name="ACCA">#REF!</definedName>
    <definedName name="ACCB" localSheetId="6">#REF!</definedName>
    <definedName name="ACCB" localSheetId="7">#REF!</definedName>
    <definedName name="ACCB" localSheetId="10">#REF!</definedName>
    <definedName name="ACCB">#REF!</definedName>
    <definedName name="ACCC" localSheetId="6">#REF!</definedName>
    <definedName name="ACCC" localSheetId="7">#REF!</definedName>
    <definedName name="ACCC" localSheetId="10">#REF!</definedName>
    <definedName name="ACCC">#REF!</definedName>
    <definedName name="ACCD" localSheetId="6">#REF!</definedName>
    <definedName name="ACCD" localSheetId="7">#REF!</definedName>
    <definedName name="ACCD" localSheetId="10">#REF!</definedName>
    <definedName name="ACCD">#REF!</definedName>
    <definedName name="ACCE" localSheetId="6">#REF!</definedName>
    <definedName name="ACCE" localSheetId="7">#REF!</definedName>
    <definedName name="ACCE" localSheetId="10">#REF!</definedName>
    <definedName name="ACCE">#REF!</definedName>
    <definedName name="ACCF" localSheetId="6">#REF!</definedName>
    <definedName name="ACCF" localSheetId="7">#REF!</definedName>
    <definedName name="ACCF" localSheetId="10">#REF!</definedName>
    <definedName name="ACCF">#REF!</definedName>
    <definedName name="ACCG" localSheetId="6">#REF!</definedName>
    <definedName name="ACCG" localSheetId="7">#REF!</definedName>
    <definedName name="ACCG" localSheetId="10">#REF!</definedName>
    <definedName name="ACCG">#REF!</definedName>
    <definedName name="ACCH" localSheetId="6">#REF!</definedName>
    <definedName name="ACCH" localSheetId="7">#REF!</definedName>
    <definedName name="ACCH" localSheetId="10">#REF!</definedName>
    <definedName name="ACCH">#REF!</definedName>
    <definedName name="ACCI" localSheetId="6">#REF!</definedName>
    <definedName name="ACCI" localSheetId="7">#REF!</definedName>
    <definedName name="ACCI" localSheetId="10">#REF!</definedName>
    <definedName name="ACCI">#REF!</definedName>
    <definedName name="ACCJ" localSheetId="6">#REF!</definedName>
    <definedName name="ACCJ" localSheetId="7">#REF!</definedName>
    <definedName name="ACCJ" localSheetId="10">#REF!</definedName>
    <definedName name="ACCJ">#REF!</definedName>
    <definedName name="ACDA" localSheetId="6">#REF!</definedName>
    <definedName name="ACDA" localSheetId="7">#REF!</definedName>
    <definedName name="ACDA" localSheetId="10">#REF!</definedName>
    <definedName name="ACDA">#REF!</definedName>
    <definedName name="ACDB" localSheetId="6">#REF!</definedName>
    <definedName name="ACDB" localSheetId="7">#REF!</definedName>
    <definedName name="ACDB" localSheetId="10">#REF!</definedName>
    <definedName name="ACDB">#REF!</definedName>
    <definedName name="ACDC" localSheetId="6">#REF!</definedName>
    <definedName name="ACDC" localSheetId="7">#REF!</definedName>
    <definedName name="ACDC" localSheetId="10">#REF!</definedName>
    <definedName name="ACDC">#REF!</definedName>
    <definedName name="ACDD" localSheetId="6">#REF!</definedName>
    <definedName name="ACDD" localSheetId="7">#REF!</definedName>
    <definedName name="ACDD" localSheetId="10">#REF!</definedName>
    <definedName name="ACDD">#REF!</definedName>
    <definedName name="ACDE" localSheetId="6">#REF!</definedName>
    <definedName name="ACDE" localSheetId="7">#REF!</definedName>
    <definedName name="ACDE" localSheetId="10">#REF!</definedName>
    <definedName name="ACDE">#REF!</definedName>
    <definedName name="ACDF" localSheetId="6">#REF!</definedName>
    <definedName name="ACDF" localSheetId="7">#REF!</definedName>
    <definedName name="ACDF" localSheetId="10">#REF!</definedName>
    <definedName name="ACDF">#REF!</definedName>
    <definedName name="ACDG" localSheetId="6">#REF!</definedName>
    <definedName name="ACDG" localSheetId="7">#REF!</definedName>
    <definedName name="ACDG" localSheetId="10">#REF!</definedName>
    <definedName name="ACDG">#REF!</definedName>
    <definedName name="ACDH" localSheetId="6">#REF!</definedName>
    <definedName name="ACDH" localSheetId="7">#REF!</definedName>
    <definedName name="ACDH" localSheetId="10">#REF!</definedName>
    <definedName name="ACDH">#REF!</definedName>
    <definedName name="ACDI" localSheetId="6">#REF!</definedName>
    <definedName name="ACDI" localSheetId="7">#REF!</definedName>
    <definedName name="ACDI" localSheetId="10">#REF!</definedName>
    <definedName name="ACDI">#REF!</definedName>
    <definedName name="ACDJ" localSheetId="6">#REF!</definedName>
    <definedName name="ACDJ" localSheetId="7">#REF!</definedName>
    <definedName name="ACDJ" localSheetId="10">#REF!</definedName>
    <definedName name="ACDJ">#REF!</definedName>
    <definedName name="ACEA" localSheetId="6">#REF!</definedName>
    <definedName name="ACEA" localSheetId="7">#REF!</definedName>
    <definedName name="ACEA" localSheetId="10">#REF!</definedName>
    <definedName name="ACEA">#REF!</definedName>
    <definedName name="ACEB" localSheetId="6">#REF!</definedName>
    <definedName name="ACEB" localSheetId="7">#REF!</definedName>
    <definedName name="ACEB" localSheetId="10">#REF!</definedName>
    <definedName name="ACEB">#REF!</definedName>
    <definedName name="ACEC" localSheetId="6">#REF!</definedName>
    <definedName name="ACEC" localSheetId="7">#REF!</definedName>
    <definedName name="ACEC" localSheetId="10">#REF!</definedName>
    <definedName name="ACEC">#REF!</definedName>
    <definedName name="ACED" localSheetId="6">#REF!</definedName>
    <definedName name="ACED" localSheetId="7">#REF!</definedName>
    <definedName name="ACED" localSheetId="10">#REF!</definedName>
    <definedName name="ACED">#REF!</definedName>
    <definedName name="ACEE" localSheetId="6">#REF!</definedName>
    <definedName name="ACEE" localSheetId="7">#REF!</definedName>
    <definedName name="ACEE" localSheetId="10">#REF!</definedName>
    <definedName name="ACEE">#REF!</definedName>
    <definedName name="ACEF" localSheetId="6">#REF!</definedName>
    <definedName name="ACEF" localSheetId="7">#REF!</definedName>
    <definedName name="ACEF" localSheetId="10">#REF!</definedName>
    <definedName name="ACEF">#REF!</definedName>
    <definedName name="ACEG" localSheetId="6">#REF!</definedName>
    <definedName name="ACEG" localSheetId="7">#REF!</definedName>
    <definedName name="ACEG" localSheetId="10">#REF!</definedName>
    <definedName name="ACEG">#REF!</definedName>
    <definedName name="ACEH" localSheetId="6">#REF!</definedName>
    <definedName name="ACEH" localSheetId="7">#REF!</definedName>
    <definedName name="ACEH" localSheetId="10">#REF!</definedName>
    <definedName name="ACEH">#REF!</definedName>
    <definedName name="ACEI" localSheetId="6">#REF!</definedName>
    <definedName name="ACEI" localSheetId="7">#REF!</definedName>
    <definedName name="ACEI" localSheetId="10">#REF!</definedName>
    <definedName name="ACEI">#REF!</definedName>
    <definedName name="ACEJ" localSheetId="6">#REF!</definedName>
    <definedName name="ACEJ" localSheetId="7">#REF!</definedName>
    <definedName name="ACEJ" localSheetId="10">#REF!</definedName>
    <definedName name="ACEJ">#REF!</definedName>
    <definedName name="ACFA" localSheetId="6">#REF!</definedName>
    <definedName name="ACFA" localSheetId="7">#REF!</definedName>
    <definedName name="ACFA" localSheetId="10">#REF!</definedName>
    <definedName name="ACFA">#REF!</definedName>
    <definedName name="ACFB" localSheetId="6">#REF!</definedName>
    <definedName name="ACFB" localSheetId="7">#REF!</definedName>
    <definedName name="ACFB" localSheetId="10">#REF!</definedName>
    <definedName name="ACFB">#REF!</definedName>
    <definedName name="ACFC" localSheetId="6">#REF!</definedName>
    <definedName name="ACFC" localSheetId="7">#REF!</definedName>
    <definedName name="ACFC" localSheetId="10">#REF!</definedName>
    <definedName name="ACFC">#REF!</definedName>
    <definedName name="ACFD" localSheetId="6">#REF!</definedName>
    <definedName name="ACFD" localSheetId="7">#REF!</definedName>
    <definedName name="ACFD" localSheetId="10">#REF!</definedName>
    <definedName name="ACFD">#REF!</definedName>
    <definedName name="ACFE" localSheetId="6">#REF!</definedName>
    <definedName name="ACFE" localSheetId="7">#REF!</definedName>
    <definedName name="ACFE" localSheetId="10">#REF!</definedName>
    <definedName name="ACFE">#REF!</definedName>
    <definedName name="ACFF" localSheetId="6">#REF!</definedName>
    <definedName name="ACFF" localSheetId="7">#REF!</definedName>
    <definedName name="ACFF" localSheetId="10">#REF!</definedName>
    <definedName name="ACFF">#REF!</definedName>
    <definedName name="ACFG" localSheetId="6">#REF!</definedName>
    <definedName name="ACFG" localSheetId="7">#REF!</definedName>
    <definedName name="ACFG" localSheetId="10">#REF!</definedName>
    <definedName name="ACFG">#REF!</definedName>
    <definedName name="ACFH" localSheetId="6">#REF!</definedName>
    <definedName name="ACFH" localSheetId="7">#REF!</definedName>
    <definedName name="ACFH" localSheetId="10">#REF!</definedName>
    <definedName name="ACFH">#REF!</definedName>
    <definedName name="ACFI" localSheetId="6">#REF!</definedName>
    <definedName name="ACFI" localSheetId="7">#REF!</definedName>
    <definedName name="ACFI" localSheetId="10">#REF!</definedName>
    <definedName name="ACFI">#REF!</definedName>
    <definedName name="ACFJ" localSheetId="6">#REF!</definedName>
    <definedName name="ACFJ" localSheetId="7">#REF!</definedName>
    <definedName name="ACFJ" localSheetId="10">#REF!</definedName>
    <definedName name="ACFJ">#REF!</definedName>
    <definedName name="ACGA" localSheetId="6">#REF!</definedName>
    <definedName name="ACGA" localSheetId="7">#REF!</definedName>
    <definedName name="ACGA" localSheetId="10">#REF!</definedName>
    <definedName name="ACGA">#REF!</definedName>
    <definedName name="ACGB" localSheetId="6">#REF!</definedName>
    <definedName name="ACGB" localSheetId="7">#REF!</definedName>
    <definedName name="ACGB" localSheetId="10">#REF!</definedName>
    <definedName name="ACGB">#REF!</definedName>
    <definedName name="ACGC" localSheetId="6">#REF!</definedName>
    <definedName name="ACGC" localSheetId="7">#REF!</definedName>
    <definedName name="ACGC" localSheetId="10">#REF!</definedName>
    <definedName name="ACGC">#REF!</definedName>
    <definedName name="ACGD" localSheetId="6">#REF!</definedName>
    <definedName name="ACGD" localSheetId="7">#REF!</definedName>
    <definedName name="ACGD" localSheetId="10">#REF!</definedName>
    <definedName name="ACGD">#REF!</definedName>
    <definedName name="ACGE" localSheetId="6">#REF!</definedName>
    <definedName name="ACGE" localSheetId="7">#REF!</definedName>
    <definedName name="ACGE" localSheetId="10">#REF!</definedName>
    <definedName name="ACGE">#REF!</definedName>
    <definedName name="ACGF" localSheetId="6">#REF!</definedName>
    <definedName name="ACGF" localSheetId="7">#REF!</definedName>
    <definedName name="ACGF" localSheetId="10">#REF!</definedName>
    <definedName name="ACGF">#REF!</definedName>
    <definedName name="ACGG" localSheetId="6">#REF!</definedName>
    <definedName name="ACGG" localSheetId="7">#REF!</definedName>
    <definedName name="ACGG" localSheetId="10">#REF!</definedName>
    <definedName name="ACGG">#REF!</definedName>
    <definedName name="ACGH" localSheetId="6">#REF!</definedName>
    <definedName name="ACGH" localSheetId="7">#REF!</definedName>
    <definedName name="ACGH" localSheetId="10">#REF!</definedName>
    <definedName name="ACGH">#REF!</definedName>
    <definedName name="ACGI" localSheetId="6">#REF!</definedName>
    <definedName name="ACGI" localSheetId="7">#REF!</definedName>
    <definedName name="ACGI" localSheetId="10">#REF!</definedName>
    <definedName name="ACGI">#REF!</definedName>
    <definedName name="ACGJ" localSheetId="6">#REF!</definedName>
    <definedName name="ACGJ" localSheetId="7">#REF!</definedName>
    <definedName name="ACGJ" localSheetId="10">#REF!</definedName>
    <definedName name="ACGJ">#REF!</definedName>
    <definedName name="ACHA" localSheetId="6">#REF!</definedName>
    <definedName name="ACHA" localSheetId="7">#REF!</definedName>
    <definedName name="ACHA" localSheetId="10">#REF!</definedName>
    <definedName name="ACHA">#REF!</definedName>
    <definedName name="ACHB" localSheetId="6">#REF!</definedName>
    <definedName name="ACHB" localSheetId="7">#REF!</definedName>
    <definedName name="ACHB" localSheetId="10">#REF!</definedName>
    <definedName name="ACHB">#REF!</definedName>
    <definedName name="ACHC" localSheetId="6">#REF!</definedName>
    <definedName name="ACHC" localSheetId="7">#REF!</definedName>
    <definedName name="ACHC" localSheetId="10">#REF!</definedName>
    <definedName name="ACHC">#REF!</definedName>
    <definedName name="ACHD" localSheetId="6">#REF!</definedName>
    <definedName name="ACHD" localSheetId="7">#REF!</definedName>
    <definedName name="ACHD" localSheetId="10">#REF!</definedName>
    <definedName name="ACHD">#REF!</definedName>
    <definedName name="ACHE" localSheetId="6">#REF!</definedName>
    <definedName name="ACHE" localSheetId="7">#REF!</definedName>
    <definedName name="ACHE" localSheetId="10">#REF!</definedName>
    <definedName name="ACHE">#REF!</definedName>
    <definedName name="ACHF" localSheetId="6">#REF!</definedName>
    <definedName name="ACHF" localSheetId="7">#REF!</definedName>
    <definedName name="ACHF" localSheetId="10">#REF!</definedName>
    <definedName name="ACHF">#REF!</definedName>
    <definedName name="ACHG" localSheetId="6">#REF!</definedName>
    <definedName name="ACHG" localSheetId="7">#REF!</definedName>
    <definedName name="ACHG" localSheetId="10">#REF!</definedName>
    <definedName name="ACHG">#REF!</definedName>
    <definedName name="ACHH" localSheetId="6">#REF!</definedName>
    <definedName name="ACHH" localSheetId="7">#REF!</definedName>
    <definedName name="ACHH" localSheetId="10">#REF!</definedName>
    <definedName name="ACHH">#REF!</definedName>
    <definedName name="ACHI" localSheetId="6">#REF!</definedName>
    <definedName name="ACHI" localSheetId="7">#REF!</definedName>
    <definedName name="ACHI" localSheetId="10">#REF!</definedName>
    <definedName name="ACHI">#REF!</definedName>
    <definedName name="ACHJ" localSheetId="6">#REF!</definedName>
    <definedName name="ACHJ" localSheetId="7">#REF!</definedName>
    <definedName name="ACHJ" localSheetId="10">#REF!</definedName>
    <definedName name="ACHJ">#REF!</definedName>
    <definedName name="ACIA" localSheetId="6">#REF!</definedName>
    <definedName name="ACIA" localSheetId="7">#REF!</definedName>
    <definedName name="ACIA" localSheetId="10">#REF!</definedName>
    <definedName name="ACIA">#REF!</definedName>
    <definedName name="ACIB" localSheetId="6">#REF!</definedName>
    <definedName name="ACIB" localSheetId="7">#REF!</definedName>
    <definedName name="ACIB" localSheetId="10">#REF!</definedName>
    <definedName name="ACIB">#REF!</definedName>
    <definedName name="ACIC" localSheetId="6">#REF!</definedName>
    <definedName name="ACIC" localSheetId="7">#REF!</definedName>
    <definedName name="ACIC" localSheetId="10">#REF!</definedName>
    <definedName name="ACIC">#REF!</definedName>
    <definedName name="ACID" localSheetId="6">#REF!</definedName>
    <definedName name="ACID" localSheetId="7">#REF!</definedName>
    <definedName name="ACID" localSheetId="10">#REF!</definedName>
    <definedName name="ACID">#REF!</definedName>
    <definedName name="ACIE" localSheetId="6">#REF!</definedName>
    <definedName name="ACIE" localSheetId="7">#REF!</definedName>
    <definedName name="ACIE" localSheetId="10">#REF!</definedName>
    <definedName name="ACIE">#REF!</definedName>
    <definedName name="ACIF" localSheetId="6">#REF!</definedName>
    <definedName name="ACIF" localSheetId="7">#REF!</definedName>
    <definedName name="ACIF" localSheetId="10">#REF!</definedName>
    <definedName name="ACIF">#REF!</definedName>
    <definedName name="ACIG" localSheetId="6">#REF!</definedName>
    <definedName name="ACIG" localSheetId="7">#REF!</definedName>
    <definedName name="ACIG" localSheetId="10">#REF!</definedName>
    <definedName name="ACIG">#REF!</definedName>
    <definedName name="ACIH" localSheetId="6">#REF!</definedName>
    <definedName name="ACIH" localSheetId="7">#REF!</definedName>
    <definedName name="ACIH" localSheetId="10">#REF!</definedName>
    <definedName name="ACIH">#REF!</definedName>
    <definedName name="ACII" localSheetId="6">#REF!</definedName>
    <definedName name="ACII" localSheetId="7">#REF!</definedName>
    <definedName name="ACII" localSheetId="10">#REF!</definedName>
    <definedName name="ACII">#REF!</definedName>
    <definedName name="ACIJ" localSheetId="6">#REF!</definedName>
    <definedName name="ACIJ" localSheetId="7">#REF!</definedName>
    <definedName name="ACIJ" localSheetId="10">#REF!</definedName>
    <definedName name="ACIJ">#REF!</definedName>
    <definedName name="ACJA" localSheetId="6">#REF!</definedName>
    <definedName name="ACJA" localSheetId="7">#REF!</definedName>
    <definedName name="ACJA" localSheetId="10">#REF!</definedName>
    <definedName name="ACJA">#REF!</definedName>
    <definedName name="ACJB" localSheetId="6">#REF!</definedName>
    <definedName name="ACJB" localSheetId="7">#REF!</definedName>
    <definedName name="ACJB" localSheetId="10">#REF!</definedName>
    <definedName name="ACJB">#REF!</definedName>
    <definedName name="ACJC" localSheetId="6">#REF!</definedName>
    <definedName name="ACJC" localSheetId="7">#REF!</definedName>
    <definedName name="ACJC" localSheetId="10">#REF!</definedName>
    <definedName name="ACJC">#REF!</definedName>
    <definedName name="ACJD" localSheetId="6">#REF!</definedName>
    <definedName name="ACJD" localSheetId="7">#REF!</definedName>
    <definedName name="ACJD" localSheetId="10">#REF!</definedName>
    <definedName name="ACJD">#REF!</definedName>
    <definedName name="ACJE" localSheetId="6">#REF!</definedName>
    <definedName name="ACJE" localSheetId="7">#REF!</definedName>
    <definedName name="ACJE" localSheetId="10">#REF!</definedName>
    <definedName name="ACJE">#REF!</definedName>
    <definedName name="ACJF" localSheetId="6">#REF!</definedName>
    <definedName name="ACJF" localSheetId="7">#REF!</definedName>
    <definedName name="ACJF" localSheetId="10">#REF!</definedName>
    <definedName name="ACJF">#REF!</definedName>
    <definedName name="ACJG" localSheetId="6">#REF!</definedName>
    <definedName name="ACJG" localSheetId="7">#REF!</definedName>
    <definedName name="ACJG" localSheetId="10">#REF!</definedName>
    <definedName name="ACJG">#REF!</definedName>
    <definedName name="ACJH" localSheetId="6">#REF!</definedName>
    <definedName name="ACJH" localSheetId="7">#REF!</definedName>
    <definedName name="ACJH" localSheetId="10">#REF!</definedName>
    <definedName name="ACJH">#REF!</definedName>
    <definedName name="ACJI" localSheetId="6">#REF!</definedName>
    <definedName name="ACJI" localSheetId="7">#REF!</definedName>
    <definedName name="ACJI" localSheetId="10">#REF!</definedName>
    <definedName name="ACJI">#REF!</definedName>
    <definedName name="ACJJ" localSheetId="6">#REF!</definedName>
    <definedName name="ACJJ" localSheetId="7">#REF!</definedName>
    <definedName name="ACJJ" localSheetId="10">#REF!</definedName>
    <definedName name="ACJJ">#REF!</definedName>
    <definedName name="ad" localSheetId="6">[18]JAN09!#REF!</definedName>
    <definedName name="ad" localSheetId="7">[18]JAN09!#REF!</definedName>
    <definedName name="ad" localSheetId="10">[18]JAN09!#REF!</definedName>
    <definedName name="ad">[18]JAN09!#REF!</definedName>
    <definedName name="ADAA" localSheetId="6">#REF!</definedName>
    <definedName name="ADAA" localSheetId="9">#REF!</definedName>
    <definedName name="ADAA" localSheetId="7">#REF!</definedName>
    <definedName name="ADAA" localSheetId="5">#REF!</definedName>
    <definedName name="ADAA" localSheetId="10">#REF!</definedName>
    <definedName name="ADAA">#REF!</definedName>
    <definedName name="ADAB" localSheetId="6">#REF!</definedName>
    <definedName name="ADAB" localSheetId="9">#REF!</definedName>
    <definedName name="ADAB" localSheetId="7">#REF!</definedName>
    <definedName name="ADAB" localSheetId="10">#REF!</definedName>
    <definedName name="ADAB">#REF!</definedName>
    <definedName name="ADAC" localSheetId="6">#REF!</definedName>
    <definedName name="ADAC" localSheetId="9">#REF!</definedName>
    <definedName name="ADAC" localSheetId="7">#REF!</definedName>
    <definedName name="ADAC" localSheetId="10">#REF!</definedName>
    <definedName name="ADAC">#REF!</definedName>
    <definedName name="ADAD" localSheetId="6">#REF!</definedName>
    <definedName name="ADAD" localSheetId="7">#REF!</definedName>
    <definedName name="ADAD" localSheetId="10">#REF!</definedName>
    <definedName name="ADAD">#REF!</definedName>
    <definedName name="adadd" localSheetId="10">#REF!</definedName>
    <definedName name="adadd">#REF!</definedName>
    <definedName name="ADAE" localSheetId="6">#REF!</definedName>
    <definedName name="ADAE" localSheetId="7">#REF!</definedName>
    <definedName name="ADAE" localSheetId="10">#REF!</definedName>
    <definedName name="ADAE">#REF!</definedName>
    <definedName name="ADAF" localSheetId="6">#REF!</definedName>
    <definedName name="ADAF" localSheetId="7">#REF!</definedName>
    <definedName name="ADAF" localSheetId="10">#REF!</definedName>
    <definedName name="ADAF">#REF!</definedName>
    <definedName name="ADAG" localSheetId="6">#REF!</definedName>
    <definedName name="ADAG" localSheetId="7">#REF!</definedName>
    <definedName name="ADAG" localSheetId="10">#REF!</definedName>
    <definedName name="ADAG">#REF!</definedName>
    <definedName name="ADAH" localSheetId="6">#REF!</definedName>
    <definedName name="ADAH" localSheetId="7">#REF!</definedName>
    <definedName name="ADAH" localSheetId="10">#REF!</definedName>
    <definedName name="ADAH">#REF!</definedName>
    <definedName name="ADAI" localSheetId="6">#REF!</definedName>
    <definedName name="ADAI" localSheetId="7">#REF!</definedName>
    <definedName name="ADAI" localSheetId="10">#REF!</definedName>
    <definedName name="ADAI">#REF!</definedName>
    <definedName name="ADAJ" localSheetId="6">#REF!</definedName>
    <definedName name="ADAJ" localSheetId="7">#REF!</definedName>
    <definedName name="ADAJ" localSheetId="10">#REF!</definedName>
    <definedName name="ADAJ">#REF!</definedName>
    <definedName name="ADBA" localSheetId="6">#REF!</definedName>
    <definedName name="ADBA" localSheetId="7">#REF!</definedName>
    <definedName name="ADBA" localSheetId="10">#REF!</definedName>
    <definedName name="ADBA">#REF!</definedName>
    <definedName name="ADBB" localSheetId="6">#REF!</definedName>
    <definedName name="ADBB" localSheetId="7">#REF!</definedName>
    <definedName name="ADBB" localSheetId="10">#REF!</definedName>
    <definedName name="ADBB">#REF!</definedName>
    <definedName name="ADBC" localSheetId="6">#REF!</definedName>
    <definedName name="ADBC" localSheetId="7">#REF!</definedName>
    <definedName name="ADBC" localSheetId="10">#REF!</definedName>
    <definedName name="ADBC">#REF!</definedName>
    <definedName name="ADBD" localSheetId="6">#REF!</definedName>
    <definedName name="ADBD" localSheetId="7">#REF!</definedName>
    <definedName name="ADBD" localSheetId="10">#REF!</definedName>
    <definedName name="ADBD">#REF!</definedName>
    <definedName name="ADBE" localSheetId="6">#REF!</definedName>
    <definedName name="ADBE" localSheetId="7">#REF!</definedName>
    <definedName name="ADBE" localSheetId="10">#REF!</definedName>
    <definedName name="ADBE">#REF!</definedName>
    <definedName name="ADBF" localSheetId="6">#REF!</definedName>
    <definedName name="ADBF" localSheetId="7">#REF!</definedName>
    <definedName name="ADBF" localSheetId="10">#REF!</definedName>
    <definedName name="ADBF">#REF!</definedName>
    <definedName name="ADBG" localSheetId="6">#REF!</definedName>
    <definedName name="ADBG" localSheetId="7">#REF!</definedName>
    <definedName name="ADBG" localSheetId="10">#REF!</definedName>
    <definedName name="ADBG">#REF!</definedName>
    <definedName name="ADBH" localSheetId="6">#REF!</definedName>
    <definedName name="ADBH" localSheetId="7">#REF!</definedName>
    <definedName name="ADBH" localSheetId="10">#REF!</definedName>
    <definedName name="ADBH">#REF!</definedName>
    <definedName name="ADBI" localSheetId="6">#REF!</definedName>
    <definedName name="ADBI" localSheetId="7">#REF!</definedName>
    <definedName name="ADBI" localSheetId="10">#REF!</definedName>
    <definedName name="ADBI">#REF!</definedName>
    <definedName name="ADBJ" localSheetId="6">#REF!</definedName>
    <definedName name="ADBJ" localSheetId="7">#REF!</definedName>
    <definedName name="ADBJ" localSheetId="10">#REF!</definedName>
    <definedName name="ADBJ">#REF!</definedName>
    <definedName name="ADCA" localSheetId="6">#REF!</definedName>
    <definedName name="ADCA" localSheetId="7">#REF!</definedName>
    <definedName name="ADCA" localSheetId="10">#REF!</definedName>
    <definedName name="ADCA">#REF!</definedName>
    <definedName name="ADCJ" localSheetId="6">#REF!</definedName>
    <definedName name="ADCJ" localSheetId="7">#REF!</definedName>
    <definedName name="ADCJ" localSheetId="10">#REF!</definedName>
    <definedName name="ADCJ">#REF!</definedName>
    <definedName name="adfasf" localSheetId="6">#REF!</definedName>
    <definedName name="adfasf" localSheetId="7">#REF!</definedName>
    <definedName name="adfasf" localSheetId="10">#REF!</definedName>
    <definedName name="adfasf">#REF!</definedName>
    <definedName name="ADJA" localSheetId="6">#REF!</definedName>
    <definedName name="ADJA" localSheetId="7">#REF!</definedName>
    <definedName name="ADJA" localSheetId="10">#REF!</definedName>
    <definedName name="ADJA">#REF!</definedName>
    <definedName name="ADJB" localSheetId="6">#REF!</definedName>
    <definedName name="ADJB" localSheetId="7">#REF!</definedName>
    <definedName name="ADJB" localSheetId="10">#REF!</definedName>
    <definedName name="ADJB">#REF!</definedName>
    <definedName name="ADJC" localSheetId="6">#REF!</definedName>
    <definedName name="ADJC" localSheetId="7">#REF!</definedName>
    <definedName name="ADJC" localSheetId="10">#REF!</definedName>
    <definedName name="ADJC">#REF!</definedName>
    <definedName name="ADJD" localSheetId="6">#REF!</definedName>
    <definedName name="ADJD" localSheetId="7">#REF!</definedName>
    <definedName name="ADJD" localSheetId="10">#REF!</definedName>
    <definedName name="ADJD">#REF!</definedName>
    <definedName name="ADJE" localSheetId="6">#REF!</definedName>
    <definedName name="ADJE" localSheetId="7">#REF!</definedName>
    <definedName name="ADJE" localSheetId="10">#REF!</definedName>
    <definedName name="ADJE">#REF!</definedName>
    <definedName name="ADJF" localSheetId="6">#REF!</definedName>
    <definedName name="ADJF" localSheetId="7">#REF!</definedName>
    <definedName name="ADJF" localSheetId="10">#REF!</definedName>
    <definedName name="ADJF">#REF!</definedName>
    <definedName name="ADJG" localSheetId="6">#REF!</definedName>
    <definedName name="ADJG" localSheetId="7">#REF!</definedName>
    <definedName name="ADJG" localSheetId="10">#REF!</definedName>
    <definedName name="ADJG">#REF!</definedName>
    <definedName name="ADJH" localSheetId="6">#REF!</definedName>
    <definedName name="ADJH" localSheetId="7">#REF!</definedName>
    <definedName name="ADJH" localSheetId="10">#REF!</definedName>
    <definedName name="ADJH">#REF!</definedName>
    <definedName name="ADJI" localSheetId="6">#REF!</definedName>
    <definedName name="ADJI" localSheetId="7">#REF!</definedName>
    <definedName name="ADJI" localSheetId="10">#REF!</definedName>
    <definedName name="ADJI">#REF!</definedName>
    <definedName name="ADJJ" localSheetId="6">#REF!</definedName>
    <definedName name="ADJJ" localSheetId="7">#REF!</definedName>
    <definedName name="ADJJ" localSheetId="10">#REF!</definedName>
    <definedName name="ADJJ">#REF!</definedName>
    <definedName name="AdmProBln" localSheetId="9">'[19]AHS - Personel'!$F$9</definedName>
    <definedName name="AdmProBln">#N/A</definedName>
    <definedName name="aegbn" localSheetId="6">#REF!</definedName>
    <definedName name="aegbn" localSheetId="9">#REF!</definedName>
    <definedName name="aegbn" localSheetId="7">#REF!</definedName>
    <definedName name="aegbn" localSheetId="5">#REF!</definedName>
    <definedName name="aegbn" localSheetId="10">#REF!</definedName>
    <definedName name="aegbn">#REF!</definedName>
    <definedName name="afag" localSheetId="9">#REF!</definedName>
    <definedName name="afag" localSheetId="10">#REF!</definedName>
    <definedName name="afag">#REF!</definedName>
    <definedName name="afasdf" localSheetId="9" hidden="1">[5]DExp.Lmb!#REF!</definedName>
    <definedName name="afasdf" localSheetId="10" hidden="1">[5]DExp.Lmb!#REF!</definedName>
    <definedName name="afasdf" hidden="1">[5]DExp.Lmb!#REF!</definedName>
    <definedName name="afgggg" localSheetId="6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0" hidden="1">{#N/A,#N/A,FALSE,"M.43"}</definedName>
    <definedName name="afgggg" localSheetId="11" hidden="1">{#N/A,#N/A,FALSE,"M.43"}</definedName>
    <definedName name="afgggg" hidden="1">{#N/A,#N/A,FALSE,"M.43"}</definedName>
    <definedName name="AJAA" localSheetId="6">#REF!</definedName>
    <definedName name="AJAA" localSheetId="9">#REF!</definedName>
    <definedName name="AJAA" localSheetId="7">#REF!</definedName>
    <definedName name="AJAA" localSheetId="5">#REF!</definedName>
    <definedName name="AJAA" localSheetId="10">#REF!</definedName>
    <definedName name="AJAA">#REF!</definedName>
    <definedName name="AJAB" localSheetId="6">#REF!</definedName>
    <definedName name="AJAB" localSheetId="9">#REF!</definedName>
    <definedName name="AJAB" localSheetId="7">#REF!</definedName>
    <definedName name="AJAB" localSheetId="10">#REF!</definedName>
    <definedName name="AJAB">#REF!</definedName>
    <definedName name="AJAC" localSheetId="6">#REF!</definedName>
    <definedName name="AJAC" localSheetId="9">#REF!</definedName>
    <definedName name="AJAC" localSheetId="7">#REF!</definedName>
    <definedName name="AJAC" localSheetId="10">#REF!</definedName>
    <definedName name="AJAC">#REF!</definedName>
    <definedName name="AJAD" localSheetId="6">#REF!</definedName>
    <definedName name="AJAD" localSheetId="7">#REF!</definedName>
    <definedName name="AJAD" localSheetId="10">#REF!</definedName>
    <definedName name="AJAD">#REF!</definedName>
    <definedName name="AJAE" localSheetId="6">#REF!</definedName>
    <definedName name="AJAE" localSheetId="7">#REF!</definedName>
    <definedName name="AJAE" localSheetId="10">#REF!</definedName>
    <definedName name="AJAE">#REF!</definedName>
    <definedName name="AJAF" localSheetId="6">#REF!</definedName>
    <definedName name="AJAF" localSheetId="7">#REF!</definedName>
    <definedName name="AJAF" localSheetId="10">#REF!</definedName>
    <definedName name="AJAF">#REF!</definedName>
    <definedName name="AJAG" localSheetId="6">#REF!</definedName>
    <definedName name="AJAG" localSheetId="7">#REF!</definedName>
    <definedName name="AJAG" localSheetId="10">#REF!</definedName>
    <definedName name="AJAG">#REF!</definedName>
    <definedName name="AJAH" localSheetId="6">#REF!</definedName>
    <definedName name="AJAH" localSheetId="7">#REF!</definedName>
    <definedName name="AJAH" localSheetId="10">#REF!</definedName>
    <definedName name="AJAH">#REF!</definedName>
    <definedName name="AJAI" localSheetId="6">#REF!</definedName>
    <definedName name="AJAI" localSheetId="7">#REF!</definedName>
    <definedName name="AJAI" localSheetId="10">#REF!</definedName>
    <definedName name="AJAI">#REF!</definedName>
    <definedName name="AJAJ" localSheetId="6">#REF!</definedName>
    <definedName name="AJAJ" localSheetId="7">#REF!</definedName>
    <definedName name="AJAJ" localSheetId="10">#REF!</definedName>
    <definedName name="AJAJ">#REF!</definedName>
    <definedName name="AJBA" localSheetId="6">#REF!</definedName>
    <definedName name="AJBA" localSheetId="7">#REF!</definedName>
    <definedName name="AJBA" localSheetId="10">#REF!</definedName>
    <definedName name="AJBA">#REF!</definedName>
    <definedName name="AJBB" localSheetId="6">#REF!</definedName>
    <definedName name="AJBB" localSheetId="7">#REF!</definedName>
    <definedName name="AJBB" localSheetId="10">#REF!</definedName>
    <definedName name="AJBB">#REF!</definedName>
    <definedName name="AJBC" localSheetId="6">#REF!</definedName>
    <definedName name="AJBC" localSheetId="7">#REF!</definedName>
    <definedName name="AJBC" localSheetId="10">#REF!</definedName>
    <definedName name="AJBC">#REF!</definedName>
    <definedName name="AJBD" localSheetId="6">#REF!</definedName>
    <definedName name="AJBD" localSheetId="7">#REF!</definedName>
    <definedName name="AJBD" localSheetId="10">#REF!</definedName>
    <definedName name="AJBD">#REF!</definedName>
    <definedName name="AJBE" localSheetId="6">#REF!</definedName>
    <definedName name="AJBE" localSheetId="7">#REF!</definedName>
    <definedName name="AJBE" localSheetId="10">#REF!</definedName>
    <definedName name="AJBE">#REF!</definedName>
    <definedName name="AJBF" localSheetId="6">#REF!</definedName>
    <definedName name="AJBF" localSheetId="7">#REF!</definedName>
    <definedName name="AJBF" localSheetId="10">#REF!</definedName>
    <definedName name="AJBF">#REF!</definedName>
    <definedName name="AJBG" localSheetId="6">#REF!</definedName>
    <definedName name="AJBG" localSheetId="7">#REF!</definedName>
    <definedName name="AJBG" localSheetId="10">#REF!</definedName>
    <definedName name="AJBG">#REF!</definedName>
    <definedName name="AJBH" localSheetId="6">#REF!</definedName>
    <definedName name="AJBH" localSheetId="7">#REF!</definedName>
    <definedName name="AJBH" localSheetId="10">#REF!</definedName>
    <definedName name="AJBH">#REF!</definedName>
    <definedName name="AJBI" localSheetId="6">#REF!</definedName>
    <definedName name="AJBI" localSheetId="7">#REF!</definedName>
    <definedName name="AJBI" localSheetId="10">#REF!</definedName>
    <definedName name="AJBI">#REF!</definedName>
    <definedName name="AJBJ" localSheetId="6">#REF!</definedName>
    <definedName name="AJBJ" localSheetId="7">#REF!</definedName>
    <definedName name="AJBJ" localSheetId="10">#REF!</definedName>
    <definedName name="AJBJ">#REF!</definedName>
    <definedName name="AJCA" localSheetId="6">#REF!</definedName>
    <definedName name="AJCA" localSheetId="7">#REF!</definedName>
    <definedName name="AJCA" localSheetId="10">#REF!</definedName>
    <definedName name="AJCA">#REF!</definedName>
    <definedName name="AJCB" localSheetId="6">#REF!</definedName>
    <definedName name="AJCB" localSheetId="7">#REF!</definedName>
    <definedName name="AJCB" localSheetId="10">#REF!</definedName>
    <definedName name="AJCB">#REF!</definedName>
    <definedName name="AJCC" localSheetId="6">#REF!</definedName>
    <definedName name="AJCC" localSheetId="7">#REF!</definedName>
    <definedName name="AJCC" localSheetId="10">#REF!</definedName>
    <definedName name="AJCC">#REF!</definedName>
    <definedName name="AJCD" localSheetId="6">#REF!</definedName>
    <definedName name="AJCD" localSheetId="7">#REF!</definedName>
    <definedName name="AJCD" localSheetId="10">#REF!</definedName>
    <definedName name="AJCD">#REF!</definedName>
    <definedName name="AJCE" localSheetId="6">#REF!</definedName>
    <definedName name="AJCE" localSheetId="7">#REF!</definedName>
    <definedName name="AJCE" localSheetId="10">#REF!</definedName>
    <definedName name="AJCE">#REF!</definedName>
    <definedName name="AJCF" localSheetId="6">#REF!</definedName>
    <definedName name="AJCF" localSheetId="7">#REF!</definedName>
    <definedName name="AJCF" localSheetId="10">#REF!</definedName>
    <definedName name="AJCF">#REF!</definedName>
    <definedName name="AJCG" localSheetId="6">#REF!</definedName>
    <definedName name="AJCG" localSheetId="7">#REF!</definedName>
    <definedName name="AJCG" localSheetId="10">#REF!</definedName>
    <definedName name="AJCG">#REF!</definedName>
    <definedName name="AJCH" localSheetId="6">#REF!</definedName>
    <definedName name="AJCH" localSheetId="7">#REF!</definedName>
    <definedName name="AJCH" localSheetId="10">#REF!</definedName>
    <definedName name="AJCH">#REF!</definedName>
    <definedName name="AJCI" localSheetId="6">#REF!</definedName>
    <definedName name="AJCI" localSheetId="7">#REF!</definedName>
    <definedName name="AJCI" localSheetId="10">#REF!</definedName>
    <definedName name="AJCI">#REF!</definedName>
    <definedName name="AJCJ" localSheetId="6">#REF!</definedName>
    <definedName name="AJCJ" localSheetId="7">#REF!</definedName>
    <definedName name="AJCJ" localSheetId="10">#REF!</definedName>
    <definedName name="AJCJ">#REF!</definedName>
    <definedName name="AJDA" localSheetId="6">#REF!</definedName>
    <definedName name="AJDA" localSheetId="7">#REF!</definedName>
    <definedName name="AJDA" localSheetId="10">#REF!</definedName>
    <definedName name="AJDA">#REF!</definedName>
    <definedName name="AJDB" localSheetId="6">#REF!</definedName>
    <definedName name="AJDB" localSheetId="7">#REF!</definedName>
    <definedName name="AJDB" localSheetId="10">#REF!</definedName>
    <definedName name="AJDB">#REF!</definedName>
    <definedName name="AJDC" localSheetId="6">#REF!</definedName>
    <definedName name="AJDC" localSheetId="7">#REF!</definedName>
    <definedName name="AJDC" localSheetId="10">#REF!</definedName>
    <definedName name="AJDC">#REF!</definedName>
    <definedName name="AJDD" localSheetId="6">#REF!</definedName>
    <definedName name="AJDD" localSheetId="7">#REF!</definedName>
    <definedName name="AJDD" localSheetId="10">#REF!</definedName>
    <definedName name="AJDD">#REF!</definedName>
    <definedName name="AJDE" localSheetId="6">#REF!</definedName>
    <definedName name="AJDE" localSheetId="7">#REF!</definedName>
    <definedName name="AJDE" localSheetId="10">#REF!</definedName>
    <definedName name="AJDE">#REF!</definedName>
    <definedName name="AJDF" localSheetId="6">#REF!</definedName>
    <definedName name="AJDF" localSheetId="7">#REF!</definedName>
    <definedName name="AJDF" localSheetId="10">#REF!</definedName>
    <definedName name="AJDF">#REF!</definedName>
    <definedName name="AJDG" localSheetId="6">#REF!</definedName>
    <definedName name="AJDG" localSheetId="7">#REF!</definedName>
    <definedName name="AJDG" localSheetId="10">#REF!</definedName>
    <definedName name="AJDG">#REF!</definedName>
    <definedName name="AJDH" localSheetId="6">#REF!</definedName>
    <definedName name="AJDH" localSheetId="7">#REF!</definedName>
    <definedName name="AJDH" localSheetId="10">#REF!</definedName>
    <definedName name="AJDH">#REF!</definedName>
    <definedName name="AJDI" localSheetId="6">#REF!</definedName>
    <definedName name="AJDI" localSheetId="7">#REF!</definedName>
    <definedName name="AJDI" localSheetId="10">#REF!</definedName>
    <definedName name="AJDI">#REF!</definedName>
    <definedName name="AJDJ" localSheetId="6">#REF!</definedName>
    <definedName name="AJDJ" localSheetId="7">#REF!</definedName>
    <definedName name="AJDJ" localSheetId="10">#REF!</definedName>
    <definedName name="AJDJ">#REF!</definedName>
    <definedName name="AJEA" localSheetId="6">#REF!</definedName>
    <definedName name="AJEA" localSheetId="7">#REF!</definedName>
    <definedName name="AJEA" localSheetId="10">#REF!</definedName>
    <definedName name="AJEA">#REF!</definedName>
    <definedName name="AJEB" localSheetId="6">#REF!</definedName>
    <definedName name="AJEB" localSheetId="7">#REF!</definedName>
    <definedName name="AJEB" localSheetId="10">#REF!</definedName>
    <definedName name="AJEB">#REF!</definedName>
    <definedName name="AJEC" localSheetId="6">#REF!</definedName>
    <definedName name="AJEC" localSheetId="7">#REF!</definedName>
    <definedName name="AJEC" localSheetId="10">#REF!</definedName>
    <definedName name="AJEC">#REF!</definedName>
    <definedName name="AJED" localSheetId="6">#REF!</definedName>
    <definedName name="AJED" localSheetId="7">#REF!</definedName>
    <definedName name="AJED" localSheetId="10">#REF!</definedName>
    <definedName name="AJED">#REF!</definedName>
    <definedName name="AJEE" localSheetId="6">#REF!</definedName>
    <definedName name="AJEE" localSheetId="7">#REF!</definedName>
    <definedName name="AJEE" localSheetId="10">#REF!</definedName>
    <definedName name="AJEE">#REF!</definedName>
    <definedName name="AJEF" localSheetId="6">#REF!</definedName>
    <definedName name="AJEF" localSheetId="7">#REF!</definedName>
    <definedName name="AJEF" localSheetId="10">#REF!</definedName>
    <definedName name="AJEF">#REF!</definedName>
    <definedName name="AJEG" localSheetId="6">#REF!</definedName>
    <definedName name="AJEG" localSheetId="7">#REF!</definedName>
    <definedName name="AJEG" localSheetId="10">#REF!</definedName>
    <definedName name="AJEG">#REF!</definedName>
    <definedName name="AJEH" localSheetId="6">#REF!</definedName>
    <definedName name="AJEH" localSheetId="7">#REF!</definedName>
    <definedName name="AJEH" localSheetId="10">#REF!</definedName>
    <definedName name="AJEH">#REF!</definedName>
    <definedName name="AJEI" localSheetId="6">#REF!</definedName>
    <definedName name="AJEI" localSheetId="7">#REF!</definedName>
    <definedName name="AJEI" localSheetId="10">#REF!</definedName>
    <definedName name="AJEI">#REF!</definedName>
    <definedName name="AJEJ" localSheetId="6">#REF!</definedName>
    <definedName name="AJEJ" localSheetId="7">#REF!</definedName>
    <definedName name="AJEJ" localSheetId="10">#REF!</definedName>
    <definedName name="AJEJ">#REF!</definedName>
    <definedName name="AJFA" localSheetId="6">#REF!</definedName>
    <definedName name="AJFA" localSheetId="7">#REF!</definedName>
    <definedName name="AJFA" localSheetId="10">#REF!</definedName>
    <definedName name="AJFA">#REF!</definedName>
    <definedName name="AJFB" localSheetId="6">#REF!</definedName>
    <definedName name="AJFB" localSheetId="7">#REF!</definedName>
    <definedName name="AJFB" localSheetId="10">#REF!</definedName>
    <definedName name="AJFB">#REF!</definedName>
    <definedName name="AJFC" localSheetId="6">#REF!</definedName>
    <definedName name="AJFC" localSheetId="7">#REF!</definedName>
    <definedName name="AJFC" localSheetId="10">#REF!</definedName>
    <definedName name="AJFC">#REF!</definedName>
    <definedName name="AJFD" localSheetId="6">#REF!</definedName>
    <definedName name="AJFD" localSheetId="7">#REF!</definedName>
    <definedName name="AJFD" localSheetId="10">#REF!</definedName>
    <definedName name="AJFD">#REF!</definedName>
    <definedName name="AJFE" localSheetId="6">#REF!</definedName>
    <definedName name="AJFE" localSheetId="7">#REF!</definedName>
    <definedName name="AJFE" localSheetId="10">#REF!</definedName>
    <definedName name="AJFE">#REF!</definedName>
    <definedName name="AJFF" localSheetId="6">#REF!</definedName>
    <definedName name="AJFF" localSheetId="7">#REF!</definedName>
    <definedName name="AJFF" localSheetId="10">#REF!</definedName>
    <definedName name="AJFF">#REF!</definedName>
    <definedName name="AJFG" localSheetId="6">#REF!</definedName>
    <definedName name="AJFG" localSheetId="7">#REF!</definedName>
    <definedName name="AJFG" localSheetId="10">#REF!</definedName>
    <definedName name="AJFG">#REF!</definedName>
    <definedName name="AJFH" localSheetId="6">#REF!</definedName>
    <definedName name="AJFH" localSheetId="7">#REF!</definedName>
    <definedName name="AJFH" localSheetId="10">#REF!</definedName>
    <definedName name="AJFH">#REF!</definedName>
    <definedName name="AJFI" localSheetId="6">#REF!</definedName>
    <definedName name="AJFI" localSheetId="7">#REF!</definedName>
    <definedName name="AJFI" localSheetId="10">#REF!</definedName>
    <definedName name="AJFI">#REF!</definedName>
    <definedName name="AJFJ" localSheetId="6">#REF!</definedName>
    <definedName name="AJFJ" localSheetId="7">#REF!</definedName>
    <definedName name="AJFJ" localSheetId="10">#REF!</definedName>
    <definedName name="AJFJ">#REF!</definedName>
    <definedName name="AJGA" localSheetId="6">#REF!</definedName>
    <definedName name="AJGA" localSheetId="7">#REF!</definedName>
    <definedName name="AJGA" localSheetId="10">#REF!</definedName>
    <definedName name="AJGA">#REF!</definedName>
    <definedName name="AJGB" localSheetId="6">#REF!</definedName>
    <definedName name="AJGB" localSheetId="7">#REF!</definedName>
    <definedName name="AJGB" localSheetId="10">#REF!</definedName>
    <definedName name="AJGB">#REF!</definedName>
    <definedName name="AJGC" localSheetId="6">#REF!</definedName>
    <definedName name="AJGC" localSheetId="7">#REF!</definedName>
    <definedName name="AJGC" localSheetId="10">#REF!</definedName>
    <definedName name="AJGC">#REF!</definedName>
    <definedName name="AJGD" localSheetId="6">#REF!</definedName>
    <definedName name="AJGD" localSheetId="7">#REF!</definedName>
    <definedName name="AJGD" localSheetId="10">#REF!</definedName>
    <definedName name="AJGD">#REF!</definedName>
    <definedName name="AJGE" localSheetId="6">#REF!</definedName>
    <definedName name="AJGE" localSheetId="7">#REF!</definedName>
    <definedName name="AJGE" localSheetId="10">#REF!</definedName>
    <definedName name="AJGE">#REF!</definedName>
    <definedName name="AJGF" localSheetId="6">#REF!</definedName>
    <definedName name="AJGF" localSheetId="7">#REF!</definedName>
    <definedName name="AJGF" localSheetId="10">#REF!</definedName>
    <definedName name="AJGF">#REF!</definedName>
    <definedName name="AJGG" localSheetId="6">#REF!</definedName>
    <definedName name="AJGG" localSheetId="7">#REF!</definedName>
    <definedName name="AJGG" localSheetId="10">#REF!</definedName>
    <definedName name="AJGG">#REF!</definedName>
    <definedName name="AJGH" localSheetId="6">#REF!</definedName>
    <definedName name="AJGH" localSheetId="7">#REF!</definedName>
    <definedName name="AJGH" localSheetId="10">#REF!</definedName>
    <definedName name="AJGH">#REF!</definedName>
    <definedName name="AJGI" localSheetId="6">#REF!</definedName>
    <definedName name="AJGI" localSheetId="7">#REF!</definedName>
    <definedName name="AJGI" localSheetId="10">#REF!</definedName>
    <definedName name="AJGI">#REF!</definedName>
    <definedName name="AJGJ" localSheetId="6">#REF!</definedName>
    <definedName name="AJGJ" localSheetId="7">#REF!</definedName>
    <definedName name="AJGJ" localSheetId="10">#REF!</definedName>
    <definedName name="AJGJ">#REF!</definedName>
    <definedName name="AJHA" localSheetId="6">#REF!</definedName>
    <definedName name="AJHA" localSheetId="7">#REF!</definedName>
    <definedName name="AJHA" localSheetId="10">#REF!</definedName>
    <definedName name="AJHA">#REF!</definedName>
    <definedName name="AJHB" localSheetId="6">#REF!</definedName>
    <definedName name="AJHB" localSheetId="7">#REF!</definedName>
    <definedName name="AJHB" localSheetId="10">#REF!</definedName>
    <definedName name="AJHB">#REF!</definedName>
    <definedName name="AJHC" localSheetId="6">#REF!</definedName>
    <definedName name="AJHC" localSheetId="7">#REF!</definedName>
    <definedName name="AJHC" localSheetId="10">#REF!</definedName>
    <definedName name="AJHC">#REF!</definedName>
    <definedName name="AJHD" localSheetId="6">#REF!</definedName>
    <definedName name="AJHD" localSheetId="7">#REF!</definedName>
    <definedName name="AJHD" localSheetId="10">#REF!</definedName>
    <definedName name="AJHD">#REF!</definedName>
    <definedName name="AJHE" localSheetId="6">#REF!</definedName>
    <definedName name="AJHE" localSheetId="7">#REF!</definedName>
    <definedName name="AJHE" localSheetId="10">#REF!</definedName>
    <definedName name="AJHE">#REF!</definedName>
    <definedName name="AJHF" localSheetId="6">#REF!</definedName>
    <definedName name="AJHF" localSheetId="7">#REF!</definedName>
    <definedName name="AJHF" localSheetId="10">#REF!</definedName>
    <definedName name="AJHF">#REF!</definedName>
    <definedName name="AJHG" localSheetId="6">#REF!</definedName>
    <definedName name="AJHG" localSheetId="7">#REF!</definedName>
    <definedName name="AJHG" localSheetId="10">#REF!</definedName>
    <definedName name="AJHG">#REF!</definedName>
    <definedName name="AJHH" localSheetId="6">#REF!</definedName>
    <definedName name="AJHH" localSheetId="7">#REF!</definedName>
    <definedName name="AJHH" localSheetId="10">#REF!</definedName>
    <definedName name="AJHH">#REF!</definedName>
    <definedName name="AJHI" localSheetId="6">#REF!</definedName>
    <definedName name="AJHI" localSheetId="7">#REF!</definedName>
    <definedName name="AJHI" localSheetId="10">#REF!</definedName>
    <definedName name="AJHI">#REF!</definedName>
    <definedName name="AJHJ" localSheetId="6">#REF!</definedName>
    <definedName name="AJHJ" localSheetId="7">#REF!</definedName>
    <definedName name="AJHJ" localSheetId="10">#REF!</definedName>
    <definedName name="AJHJ">#REF!</definedName>
    <definedName name="AJI" localSheetId="10">#REF!</definedName>
    <definedName name="AJI">#REF!</definedName>
    <definedName name="AJIA" localSheetId="6">#REF!</definedName>
    <definedName name="AJIA" localSheetId="7">#REF!</definedName>
    <definedName name="AJIA" localSheetId="10">#REF!</definedName>
    <definedName name="AJIA">#REF!</definedName>
    <definedName name="AJIB" localSheetId="6">#REF!</definedName>
    <definedName name="AJIB" localSheetId="7">#REF!</definedName>
    <definedName name="AJIB" localSheetId="10">#REF!</definedName>
    <definedName name="AJIB">#REF!</definedName>
    <definedName name="AJIC" localSheetId="6">#REF!</definedName>
    <definedName name="AJIC" localSheetId="7">#REF!</definedName>
    <definedName name="AJIC" localSheetId="10">#REF!</definedName>
    <definedName name="AJIC">#REF!</definedName>
    <definedName name="AJID" localSheetId="6">#REF!</definedName>
    <definedName name="AJID" localSheetId="7">#REF!</definedName>
    <definedName name="AJID" localSheetId="10">#REF!</definedName>
    <definedName name="AJID">#REF!</definedName>
    <definedName name="AJIE" localSheetId="6">#REF!</definedName>
    <definedName name="AJIE" localSheetId="7">#REF!</definedName>
    <definedName name="AJIE" localSheetId="10">#REF!</definedName>
    <definedName name="AJIE">#REF!</definedName>
    <definedName name="AJIF" localSheetId="6">#REF!</definedName>
    <definedName name="AJIF" localSheetId="7">#REF!</definedName>
    <definedName name="AJIF" localSheetId="10">#REF!</definedName>
    <definedName name="AJIF">#REF!</definedName>
    <definedName name="AJIG" localSheetId="6">#REF!</definedName>
    <definedName name="AJIG" localSheetId="7">#REF!</definedName>
    <definedName name="AJIG" localSheetId="10">#REF!</definedName>
    <definedName name="AJIG">#REF!</definedName>
    <definedName name="AJIH" localSheetId="6">#REF!</definedName>
    <definedName name="AJIH" localSheetId="7">#REF!</definedName>
    <definedName name="AJIH" localSheetId="10">#REF!</definedName>
    <definedName name="AJIH">#REF!</definedName>
    <definedName name="AJII" localSheetId="6">#REF!</definedName>
    <definedName name="AJII" localSheetId="7">#REF!</definedName>
    <definedName name="AJII" localSheetId="10">#REF!</definedName>
    <definedName name="AJII">#REF!</definedName>
    <definedName name="AJIJ" localSheetId="6">#REF!</definedName>
    <definedName name="AJIJ" localSheetId="7">#REF!</definedName>
    <definedName name="AJIJ" localSheetId="10">#REF!</definedName>
    <definedName name="AJIJ">#REF!</definedName>
    <definedName name="AJJA" localSheetId="6">#REF!</definedName>
    <definedName name="AJJA" localSheetId="7">#REF!</definedName>
    <definedName name="AJJA" localSheetId="10">#REF!</definedName>
    <definedName name="AJJA">#REF!</definedName>
    <definedName name="AJJB" localSheetId="6">#REF!</definedName>
    <definedName name="AJJB" localSheetId="7">#REF!</definedName>
    <definedName name="AJJB" localSheetId="10">#REF!</definedName>
    <definedName name="AJJB">#REF!</definedName>
    <definedName name="AJJC" localSheetId="6">#REF!</definedName>
    <definedName name="AJJC" localSheetId="7">#REF!</definedName>
    <definedName name="AJJC" localSheetId="10">#REF!</definedName>
    <definedName name="AJJC">#REF!</definedName>
    <definedName name="AJJD" localSheetId="6">#REF!</definedName>
    <definedName name="AJJD" localSheetId="7">#REF!</definedName>
    <definedName name="AJJD" localSheetId="10">#REF!</definedName>
    <definedName name="AJJD">#REF!</definedName>
    <definedName name="AJJE" localSheetId="6">#REF!</definedName>
    <definedName name="AJJE" localSheetId="7">#REF!</definedName>
    <definedName name="AJJE" localSheetId="10">#REF!</definedName>
    <definedName name="AJJE">#REF!</definedName>
    <definedName name="AJJF" localSheetId="6">#REF!</definedName>
    <definedName name="AJJF" localSheetId="7">#REF!</definedName>
    <definedName name="AJJF" localSheetId="10">#REF!</definedName>
    <definedName name="AJJF">#REF!</definedName>
    <definedName name="AJJG" localSheetId="6">#REF!</definedName>
    <definedName name="AJJG" localSheetId="7">#REF!</definedName>
    <definedName name="AJJG" localSheetId="10">#REF!</definedName>
    <definedName name="AJJG">#REF!</definedName>
    <definedName name="AJJH" localSheetId="6">#REF!</definedName>
    <definedName name="AJJH" localSheetId="7">#REF!</definedName>
    <definedName name="AJJH" localSheetId="10">#REF!</definedName>
    <definedName name="AJJH">#REF!</definedName>
    <definedName name="AJJI" localSheetId="6">#REF!</definedName>
    <definedName name="AJJI" localSheetId="7">#REF!</definedName>
    <definedName name="AJJI" localSheetId="10">#REF!</definedName>
    <definedName name="AJJI">#REF!</definedName>
    <definedName name="AkumATFungsi" localSheetId="6">#REF!</definedName>
    <definedName name="AkumATFungsi" localSheetId="7">#REF!</definedName>
    <definedName name="AkumATFungsi" localSheetId="10">#REF!</definedName>
    <definedName name="AkumATFungsi">#REF!</definedName>
    <definedName name="AkumATJenis" localSheetId="6">#REF!</definedName>
    <definedName name="AkumATJenis" localSheetId="9">#REF!</definedName>
    <definedName name="AkumATJenis" localSheetId="7">#REF!</definedName>
    <definedName name="AkumATJenis" localSheetId="10">#REF!</definedName>
    <definedName name="AkumATJenis">#REF!</definedName>
    <definedName name="ALAMAT" localSheetId="6">#REF!</definedName>
    <definedName name="ALAMAT" localSheetId="7">#REF!</definedName>
    <definedName name="ALAMAT" localSheetId="10">#REF!</definedName>
    <definedName name="ALAMAT">#REF!</definedName>
    <definedName name="an" localSheetId="6">[18]JAN09!#REF!</definedName>
    <definedName name="an" localSheetId="7">[18]JAN09!#REF!</definedName>
    <definedName name="an" localSheetId="10">[18]JAN09!#REF!</definedName>
    <definedName name="an">[18]JAN09!#REF!</definedName>
    <definedName name="analisa" localSheetId="6">#REF!</definedName>
    <definedName name="analisa" localSheetId="9">#REF!</definedName>
    <definedName name="analisa" localSheetId="7">#REF!</definedName>
    <definedName name="analisa" localSheetId="5">#REF!</definedName>
    <definedName name="analisa" localSheetId="10">#REF!</definedName>
    <definedName name="analisa">#REF!</definedName>
    <definedName name="AnalisaPenjualan" localSheetId="6">#REF!</definedName>
    <definedName name="AnalisaPenjualan" localSheetId="9">#REF!</definedName>
    <definedName name="AnalisaPenjualan" localSheetId="7">#REF!</definedName>
    <definedName name="AnalisaPenjualan" localSheetId="10">#REF!</definedName>
    <definedName name="AnalisaPenjualan">#REF!</definedName>
    <definedName name="AnalisHari" localSheetId="9">'[19]AHS - Personel'!$G$10</definedName>
    <definedName name="AnalisHari">#N/A</definedName>
    <definedName name="and" localSheetId="6">[20]JAN09!#REF!</definedName>
    <definedName name="and" localSheetId="9">[20]JAN09!#REF!</definedName>
    <definedName name="and" localSheetId="7">[20]JAN09!#REF!</definedName>
    <definedName name="and" localSheetId="10">[20]JAN09!#REF!</definedName>
    <definedName name="and" localSheetId="11">[20]JAN09!#REF!</definedName>
    <definedName name="and">[20]JAN09!#REF!</definedName>
    <definedName name="andrea" localSheetId="6">[18]JAN09!#REF!</definedName>
    <definedName name="andrea" localSheetId="9">[18]JAN09!#REF!</definedName>
    <definedName name="andrea" localSheetId="7">[18]JAN09!#REF!</definedName>
    <definedName name="andrea">[18]JAN09!#REF!</definedName>
    <definedName name="APRIL92" localSheetId="6">#REF!</definedName>
    <definedName name="APRIL92" localSheetId="9">#REF!</definedName>
    <definedName name="APRIL92" localSheetId="7">#REF!</definedName>
    <definedName name="APRIL92" localSheetId="5">#REF!</definedName>
    <definedName name="APRIL92" localSheetId="10">#REF!</definedName>
    <definedName name="APRIL92">#REF!</definedName>
    <definedName name="aqa" localSheetId="9">#REF!</definedName>
    <definedName name="aqa" localSheetId="10">#REF!</definedName>
    <definedName name="aqa">#REF!</definedName>
    <definedName name="aqDAD" localSheetId="9">#REF!</definedName>
    <definedName name="aqDAD" localSheetId="10">#REF!</definedName>
    <definedName name="aqDAD">#REF!</definedName>
    <definedName name="Area_data">[21]Area_Data!$C$7:$Y$29</definedName>
    <definedName name="area_print" localSheetId="6">#REF!</definedName>
    <definedName name="area_print" localSheetId="9">#REF!</definedName>
    <definedName name="area_print" localSheetId="7">#REF!</definedName>
    <definedName name="area_print" localSheetId="5">#REF!</definedName>
    <definedName name="area_print" localSheetId="10">#REF!</definedName>
    <definedName name="area_print">#REF!</definedName>
    <definedName name="Area_print_Mi" localSheetId="6">#REF!</definedName>
    <definedName name="Area_print_Mi" localSheetId="9">#REF!</definedName>
    <definedName name="Area_print_Mi" localSheetId="7">#REF!</definedName>
    <definedName name="Area_print_Mi" localSheetId="10">#REF!</definedName>
    <definedName name="Area_print_Mi">#REF!</definedName>
    <definedName name="area_print1" localSheetId="6">#REF!</definedName>
    <definedName name="area_print1" localSheetId="9">#REF!</definedName>
    <definedName name="area_print1" localSheetId="7">#REF!</definedName>
    <definedName name="area_print1" localSheetId="10">#REF!</definedName>
    <definedName name="area_print1">#REF!</definedName>
    <definedName name="Area_type">OFFSET('[21]Working Page'!$K$8,0,0,COUNTA('[21]Working Page'!$K$8:$K$20),1)</definedName>
    <definedName name="AREATAPRKAP" localSheetId="6">#REF!</definedName>
    <definedName name="AREATAPRKAP" localSheetId="9">#REF!</definedName>
    <definedName name="AREATAPRKAP" localSheetId="7">#REF!</definedName>
    <definedName name="AREATAPRKAP" localSheetId="5">#REF!</definedName>
    <definedName name="AREATAPRKAP" localSheetId="10">#REF!</definedName>
    <definedName name="AREATAPRKAP">#REF!</definedName>
    <definedName name="arest" localSheetId="6">#REF!</definedName>
    <definedName name="arest" localSheetId="9">#REF!</definedName>
    <definedName name="arest" localSheetId="7">#REF!</definedName>
    <definedName name="arest" localSheetId="10">#REF!</definedName>
    <definedName name="arest">#REF!</definedName>
    <definedName name="arus" localSheetId="6">#REF!</definedName>
    <definedName name="arus" localSheetId="9">#REF!</definedName>
    <definedName name="arus" localSheetId="7">#REF!</definedName>
    <definedName name="arus" localSheetId="10">#REF!</definedName>
    <definedName name="arus">#REF!</definedName>
    <definedName name="ArusKas" localSheetId="6">#REF!</definedName>
    <definedName name="ArusKas" localSheetId="9">#REF!</definedName>
    <definedName name="ArusKas" localSheetId="7">#REF!</definedName>
    <definedName name="ArusKas" localSheetId="10">#REF!</definedName>
    <definedName name="ArusKas">#REF!</definedName>
    <definedName name="AS2DocOpenMode" hidden="1">"AS2DocumentBrowse"</definedName>
    <definedName name="ASASA" localSheetId="6">#REF!</definedName>
    <definedName name="ASASA" localSheetId="9">#REF!</definedName>
    <definedName name="ASASA" localSheetId="7">#REF!</definedName>
    <definedName name="ASASA" localSheetId="5">#REF!</definedName>
    <definedName name="ASASA" localSheetId="10">#REF!</definedName>
    <definedName name="ASASA">#REF!</definedName>
    <definedName name="asasdasd" localSheetId="6" hidden="1">{#N/A,#N/A,FALSE,"M.42"}</definedName>
    <definedName name="asasdasd" localSheetId="9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0" hidden="1">{#N/A,#N/A,FALSE,"M.42"}</definedName>
    <definedName name="asasdasd" localSheetId="11" hidden="1">{#N/A,#N/A,FALSE,"M.42"}</definedName>
    <definedName name="asasdasd" hidden="1">{#N/A,#N/A,FALSE,"M.42"}</definedName>
    <definedName name="Asumsi" localSheetId="6">#REF!</definedName>
    <definedName name="Asumsi" localSheetId="9">#REF!</definedName>
    <definedName name="Asumsi" localSheetId="7">#REF!</definedName>
    <definedName name="Asumsi" localSheetId="10">#REF!</definedName>
    <definedName name="Asumsi">#REF!</definedName>
    <definedName name="ATFungsi" localSheetId="6">#REF!</definedName>
    <definedName name="ATFungsi" localSheetId="9">#REF!</definedName>
    <definedName name="ATFungsi" localSheetId="7">#REF!</definedName>
    <definedName name="ATFungsi" localSheetId="10">#REF!</definedName>
    <definedName name="ATFungsi">#REF!</definedName>
    <definedName name="ATJenis" localSheetId="6">#REF!</definedName>
    <definedName name="ATJenis" localSheetId="9">#REF!</definedName>
    <definedName name="ATJenis" localSheetId="7">#REF!</definedName>
    <definedName name="ATJenis" localSheetId="10">#REF!</definedName>
    <definedName name="ATJenis">#REF!</definedName>
    <definedName name="aw" localSheetId="6" hidden="1">{#N/A,#N/A,FALSE,"M.42"}</definedName>
    <definedName name="aw" localSheetId="9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0" hidden="1">{#N/A,#N/A,FALSE,"M.42"}</definedName>
    <definedName name="aw" localSheetId="11" hidden="1">{#N/A,#N/A,FALSE,"M.42"}</definedName>
    <definedName name="aw" hidden="1">{#N/A,#N/A,FALSE,"M.42"}</definedName>
    <definedName name="B" localSheetId="6">#REF!</definedName>
    <definedName name="B" localSheetId="9">#REF!</definedName>
    <definedName name="B" localSheetId="7">#REF!</definedName>
    <definedName name="B" localSheetId="5">#REF!</definedName>
    <definedName name="B" localSheetId="10">#REF!</definedName>
    <definedName name="B">#REF!</definedName>
    <definedName name="ba" localSheetId="6">[22]Usulan!#REF!</definedName>
    <definedName name="ba" localSheetId="9">[22]Usulan!#REF!</definedName>
    <definedName name="ba" localSheetId="7">[22]Usulan!#REF!</definedName>
    <definedName name="ba" localSheetId="5">[22]Usulan!#REF!</definedName>
    <definedName name="ba" localSheetId="10">[22]Usulan!#REF!</definedName>
    <definedName name="ba">[22]Usulan!#REF!</definedName>
    <definedName name="baba" localSheetId="6">#REF!</definedName>
    <definedName name="baba" localSheetId="9">#REF!</definedName>
    <definedName name="baba" localSheetId="5">#REF!</definedName>
    <definedName name="baba" localSheetId="10">#REF!</definedName>
    <definedName name="baba" localSheetId="11">#REF!</definedName>
    <definedName name="baba">#REF!</definedName>
    <definedName name="Bangsri" localSheetId="6" hidden="1">#REF!</definedName>
    <definedName name="Bangsri" localSheetId="9" hidden="1">#REF!</definedName>
    <definedName name="Bangsri" localSheetId="7" hidden="1">#REF!</definedName>
    <definedName name="Bangsri" localSheetId="10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7">#REF!</definedName>
    <definedName name="bank" localSheetId="10">#REF!</definedName>
    <definedName name="bank">#REF!</definedName>
    <definedName name="BAR" localSheetId="6">'[23]FORM-B'!#REF!</definedName>
    <definedName name="BAR" localSheetId="7">'[23]FORM-B'!#REF!</definedName>
    <definedName name="BAR" localSheetId="10">'[23]FORM-B'!#REF!</definedName>
    <definedName name="BAR">'[23]FORM-B'!#REF!</definedName>
    <definedName name="BAR_19" localSheetId="6">'[23]FORM-B'!#REF!</definedName>
    <definedName name="BAR_19" localSheetId="7">'[23]FORM-B'!#REF!</definedName>
    <definedName name="BAR_19">'[23]FORM-B'!#REF!</definedName>
    <definedName name="BARU" localSheetId="6">#REF!</definedName>
    <definedName name="BARU" localSheetId="9">#REF!</definedName>
    <definedName name="BARU" localSheetId="7">#REF!</definedName>
    <definedName name="BARU" localSheetId="5">#REF!</definedName>
    <definedName name="BARU" localSheetId="10">#REF!</definedName>
    <definedName name="BARU">#REF!</definedName>
    <definedName name="Baru_19" localSheetId="6">'[23]FORM-B'!#REF!</definedName>
    <definedName name="Baru_19" localSheetId="9">'[23]FORM-B'!#REF!</definedName>
    <definedName name="Baru_19" localSheetId="7">'[23]FORM-B'!#REF!</definedName>
    <definedName name="Baru_19" localSheetId="5">'[23]FORM-B'!#REF!</definedName>
    <definedName name="Baru_19" localSheetId="10">'[23]FORM-B'!#REF!</definedName>
    <definedName name="Baru_19">'[23]FORM-B'!#REF!</definedName>
    <definedName name="Bases_of_absorption">OFFSET('[21]Working Page'!$J$8,0,0,COUNTA('[21]Working Page'!$J$8:$J$31),1)</definedName>
    <definedName name="Basis_of_absorption_Area_Overheads">'[21]Regional Overhead Allocation_WJ'!$C$381:$U$404</definedName>
    <definedName name="Basket">[24]Kamus!$D$2:$D$8</definedName>
    <definedName name="Bayar_Tepsco_jpy" localSheetId="6">#REF!</definedName>
    <definedName name="Bayar_Tepsco_jpy" localSheetId="9">#REF!</definedName>
    <definedName name="Bayar_Tepsco_jpy" localSheetId="7">#REF!</definedName>
    <definedName name="Bayar_Tepsco_jpy" localSheetId="5">#REF!</definedName>
    <definedName name="Bayar_Tepsco_jpy" localSheetId="10">#REF!</definedName>
    <definedName name="Bayar_Tepsco_jpy">#REF!</definedName>
    <definedName name="BBakuTRWI">'[25]BBaku(12C3)'!$B$1:$S$46</definedName>
    <definedName name="BBakuTRWII">'[25]BBaku(12C3)'!$B$47:$S$93</definedName>
    <definedName name="BBakuTRWIII">'[25]BBaku(12C3)'!$B$94:$S$140</definedName>
    <definedName name="BBakuTRWIV">'[25]BBaku(12C3)'!$B$141:$S$187</definedName>
    <definedName name="bbb" localSheetId="6" hidden="1">{#N/A,#N/A,FALSE,"M.41"}</definedName>
    <definedName name="bbb" localSheetId="9" hidden="1">{#N/A,#N/A,FALSE,"M.41"}</definedName>
    <definedName name="bbb" localSheetId="7" hidden="1">{#N/A,#N/A,FALSE,"M.41"}</definedName>
    <definedName name="bbb" localSheetId="5" hidden="1">{#N/A,#N/A,FALSE,"M.41"}</definedName>
    <definedName name="bbb" localSheetId="10" hidden="1">{#N/A,#N/A,FALSE,"M.41"}</definedName>
    <definedName name="bbb" localSheetId="11" hidden="1">{#N/A,#N/A,FALSE,"M.41"}</definedName>
    <definedName name="bbb" hidden="1">{#N/A,#N/A,FALSE,"M.41"}</definedName>
    <definedName name="BBMJenisTRWI">'[26]BBMJenis(12B1)'!$B$1:$K$38</definedName>
    <definedName name="BBMJenisTRWII">'[26]BBMJenis(12B1)'!$B$40:$K$77</definedName>
    <definedName name="BBMJenisTRWIII">'[26]BBMJenis(12B1)'!$B$79:$K$116</definedName>
    <definedName name="BBMJenisTRWIV">'[26]BBMJenis(12B1)'!$B$118:$K$155</definedName>
    <definedName name="BEBANKDS" localSheetId="6">#REF!</definedName>
    <definedName name="BEBANKDS" localSheetId="9">#REF!</definedName>
    <definedName name="BEBANKDS" localSheetId="7">#REF!</definedName>
    <definedName name="BEBANKDS" localSheetId="5">#REF!</definedName>
    <definedName name="BEBANKDS" localSheetId="10">#REF!</definedName>
    <definedName name="BEBANKDS">#REF!</definedName>
    <definedName name="BEBANSLG" localSheetId="6">#REF!</definedName>
    <definedName name="BEBANSLG" localSheetId="9">#REF!</definedName>
    <definedName name="BEBANSLG" localSheetId="7">#REF!</definedName>
    <definedName name="BEBANSLG" localSheetId="10">#REF!</definedName>
    <definedName name="BEBANSLG">#REF!</definedName>
    <definedName name="BEBANSMG" localSheetId="6">#REF!</definedName>
    <definedName name="BEBANSMG" localSheetId="9">#REF!</definedName>
    <definedName name="BEBANSMG" localSheetId="7">#REF!</definedName>
    <definedName name="BEBANSMG" localSheetId="10">#REF!</definedName>
    <definedName name="BEBANSMG">#REF!</definedName>
    <definedName name="bf" localSheetId="6" hidden="1">{#N/A,#N/A,FALSE,"M.01";#N/A,#N/A,FALSE,"M.01"}</definedName>
    <definedName name="bf" localSheetId="9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0" hidden="1">{#N/A,#N/A,FALSE,"M.01";#N/A,#N/A,FALSE,"M.01"}</definedName>
    <definedName name="bf" localSheetId="11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9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0" hidden="1">{#N/A,#N/A,FALSE,"M.01";#N/A,#N/A,FALSE,"M.01"}</definedName>
    <definedName name="bg" localSheetId="11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9">#REF!</definedName>
    <definedName name="BHVHY" localSheetId="7">#REF!</definedName>
    <definedName name="BHVHY" localSheetId="5">#REF!</definedName>
    <definedName name="BHVHY" localSheetId="10">#REF!</definedName>
    <definedName name="BHVHY">#REF!</definedName>
    <definedName name="Biak" localSheetId="6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0" hidden="1">{#N/A,#N/A,FALSE,"M.31"}</definedName>
    <definedName name="Biak" localSheetId="11" hidden="1">{#N/A,#N/A,FALSE,"M.31"}</definedName>
    <definedName name="Biak" hidden="1">{#N/A,#N/A,FALSE,"M.31"}</definedName>
    <definedName name="BIAYA" localSheetId="6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0" hidden="1">{#N/A,#N/A,FALSE,"M.01"}</definedName>
    <definedName name="BIAYA" localSheetId="11" hidden="1">{#N/A,#N/A,FALSE,"M.01"}</definedName>
    <definedName name="BIAYA" hidden="1">{#N/A,#N/A,FALSE,"M.01"}</definedName>
    <definedName name="BiInvest" localSheetId="6">#REF!</definedName>
    <definedName name="BiInvest" localSheetId="9">#REF!</definedName>
    <definedName name="BiInvest" localSheetId="7">#REF!</definedName>
    <definedName name="BiInvest" localSheetId="5">#REF!</definedName>
    <definedName name="BiInvest" localSheetId="10">#REF!</definedName>
    <definedName name="BiInvest">#REF!</definedName>
    <definedName name="BiLuOp">'[25]BiLuOp(14)'!$B$1:$G$49</definedName>
    <definedName name="BIM" localSheetId="6">[2]prod03!#REF!</definedName>
    <definedName name="BIM" localSheetId="9">#REF!</definedName>
    <definedName name="BIM" localSheetId="7">[2]prod03!#REF!</definedName>
    <definedName name="BIM" localSheetId="5">#REF!</definedName>
    <definedName name="BIM" localSheetId="10">#REF!</definedName>
    <definedName name="BIM" localSheetId="11">#REF!</definedName>
    <definedName name="BIM">#REF!</definedName>
    <definedName name="bima3" localSheetId="6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0" hidden="1">{#N/A,#N/A,FALSE,"M.02"}</definedName>
    <definedName name="bima3" localSheetId="11" hidden="1">{#N/A,#N/A,FALSE,"M.02"}</definedName>
    <definedName name="bima3" hidden="1">{#N/A,#N/A,FALSE,"M.02"}</definedName>
    <definedName name="BiPegUTRWI">'[25]Bipeg-U(12D2)'!$B$1:$G$53</definedName>
    <definedName name="BiPinjamin">'[26]BiPinjamin(15)'!$B$1:$G$49</definedName>
    <definedName name="bjm" localSheetId="6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0" hidden="1">{#N/A,#N/A,FALSE,"M.02"}</definedName>
    <definedName name="bjm" localSheetId="11" hidden="1">{#N/A,#N/A,FALSE,"M.02"}</definedName>
    <definedName name="bjm" hidden="1">{#N/A,#N/A,FALSE,"M.02"}</definedName>
    <definedName name="bk" localSheetId="6" hidden="1">{#N/A,#N/A,FALSE,"M.32"}</definedName>
    <definedName name="bk" localSheetId="9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0" hidden="1">{#N/A,#N/A,FALSE,"M.32"}</definedName>
    <definedName name="bk" localSheetId="11" hidden="1">{#N/A,#N/A,FALSE,"M.32"}</definedName>
    <definedName name="bk" hidden="1">{#N/A,#N/A,FALSE,"M.32"}</definedName>
    <definedName name="bkimia4v" localSheetId="6">[27]Uraian!#REF!</definedName>
    <definedName name="bkimia4v" localSheetId="7">[27]Uraian!#REF!</definedName>
    <definedName name="bkimia4v">[27]Uraian!#REF!</definedName>
    <definedName name="BlanksRange">'[21]Working Page'!$F$53:$F$85</definedName>
    <definedName name="bn" localSheetId="6">#REF!</definedName>
    <definedName name="bn" localSheetId="9">#REF!</definedName>
    <definedName name="bn" localSheetId="7">#REF!</definedName>
    <definedName name="bn" localSheetId="5">#REF!</definedName>
    <definedName name="bn" localSheetId="10">#REF!</definedName>
    <definedName name="bn">#REF!</definedName>
    <definedName name="BOLain">'[25]BOLain(12E2)'!$B$1:$G$43</definedName>
    <definedName name="BoLainTRWI">'[25]BOLain(12E2)'!$B$1:$L$44</definedName>
    <definedName name="BoLainTRWII">'[25]BOLain(12E2)'!$B$45:$L$88</definedName>
    <definedName name="BoLainTRWIII">'[25]BOLain(12E2)'!$B$89:$L$132</definedName>
    <definedName name="BoLainTRWIV">'[25]BOLain(12E2)'!$B$133:$L$175</definedName>
    <definedName name="bp">[16]x!$H$9:$H$47</definedName>
    <definedName name="BPegFTRWI">'[25]BPeg-F(12D1)'!$B$1:$H$45</definedName>
    <definedName name="BPegFTRWII">'[25]BPeg-F(12D1)'!$B$47:$H$92</definedName>
    <definedName name="BPegFTRWIII">'[25]BPeg-F(12D1)'!$B$93:$H$138</definedName>
    <definedName name="BPegFTRWIV">'[25]BPeg-F(12D1)'!$B$139:$H$184</definedName>
    <definedName name="BUANG" localSheetId="6" hidden="1">{#N/A,#N/A,FALSE,"M.01";#N/A,#N/A,FALSE,"M.01"}</definedName>
    <definedName name="BUANG" localSheetId="9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0" hidden="1">{#N/A,#N/A,FALSE,"M.01";#N/A,#N/A,FALSE,"M.01"}</definedName>
    <definedName name="BUANG" localSheetId="11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9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0" hidden="1">{#N/A,#N/A,FALSE,"M.01";#N/A,#N/A,FALSE,"M.01"}</definedName>
    <definedName name="BUANG1" localSheetId="11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9">#REF!</definedName>
    <definedName name="BukuBesar" localSheetId="7">#REF!</definedName>
    <definedName name="BukuBesar" localSheetId="5">#REF!</definedName>
    <definedName name="BukuBesar" localSheetId="10">#REF!</definedName>
    <definedName name="BukuBesar">#REF!</definedName>
    <definedName name="BULAN" localSheetId="9">[28]MENU1!$D$4:$T$15</definedName>
    <definedName name="BULAN" localSheetId="5">[28]MENU1!$D$4:$T$15</definedName>
    <definedName name="BULAN" localSheetId="10">[28]MENU1!$D$4:$T$15</definedName>
    <definedName name="BULAN" localSheetId="11">[28]MENU1!$D$4:$T$15</definedName>
    <definedName name="BULAN">[28]MENU1!$D$4:$T$15</definedName>
    <definedName name="Bulan_Ke" localSheetId="9">[29]CashFlow!$H$46</definedName>
    <definedName name="Bulan_Ke">#N/A</definedName>
    <definedName name="Business_Revenue">'[21]Service Mapping'!$C$46:$Y$80</definedName>
    <definedName name="C_" localSheetId="6">#REF!</definedName>
    <definedName name="C_" localSheetId="9">#REF!</definedName>
    <definedName name="C_" localSheetId="7">#REF!</definedName>
    <definedName name="C_" localSheetId="5">#REF!</definedName>
    <definedName name="C_" localSheetId="10">#REF!</definedName>
    <definedName name="C_">#REF!</definedName>
    <definedName name="Cab_APJ_3" localSheetId="6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0" hidden="1">{#N/A,#N/A,FALSE,"M.41"}</definedName>
    <definedName name="Cab_APJ_3" localSheetId="11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0" hidden="1">{#N/A,#N/A,FALSE,"M.41"}</definedName>
    <definedName name="Cab_APJ4" localSheetId="11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0" hidden="1">{#N/A,#N/A,FALSE,"M.41"}</definedName>
    <definedName name="CAB_BRB1" localSheetId="11" hidden="1">{#N/A,#N/A,FALSE,"M.41"}</definedName>
    <definedName name="CAB_BRB1" hidden="1">{#N/A,#N/A,FALSE,"M.41"}</definedName>
    <definedName name="CABANG" localSheetId="6">#REF!</definedName>
    <definedName name="CABANG" localSheetId="9">#REF!</definedName>
    <definedName name="CABANG" localSheetId="7">#REF!</definedName>
    <definedName name="CABANG" localSheetId="5">#REF!</definedName>
    <definedName name="CABANG" localSheetId="10">#REF!</definedName>
    <definedName name="CABANG">#REF!</definedName>
    <definedName name="CBJM" localSheetId="6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0" hidden="1">{#N/A,#N/A,FALSE,"M.01";#N/A,#N/A,FALSE,"M.01"}</definedName>
    <definedName name="CBJM" localSheetId="11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0" hidden="1">{#N/A,#N/A,FALSE,"M.02"}</definedName>
    <definedName name="CBRB" localSheetId="11" hidden="1">{#N/A,#N/A,FALSE,"M.02"}</definedName>
    <definedName name="CBRB" hidden="1">{#N/A,#N/A,FALSE,"M.02"}</definedName>
    <definedName name="CCC" localSheetId="6" hidden="1">#REF!</definedName>
    <definedName name="CCC" localSheetId="9" hidden="1">#REF!</definedName>
    <definedName name="CCC" localSheetId="5" hidden="1">#REF!</definedName>
    <definedName name="CCC" localSheetId="10" hidden="1">#REF!</definedName>
    <definedName name="CCC" localSheetId="11" hidden="1">#REF!</definedName>
    <definedName name="CCC" hidden="1">#REF!</definedName>
    <definedName name="cccccccccc" localSheetId="6">#REF!</definedName>
    <definedName name="cccccccccc" localSheetId="9">#REF!</definedName>
    <definedName name="cccccccccc" localSheetId="7">#REF!</definedName>
    <definedName name="cccccccccc" localSheetId="10">#REF!</definedName>
    <definedName name="cccccccccc">#REF!</definedName>
    <definedName name="Central_Overhead">'[21]Central Overhead Allocation'!$C$432:$AL$455</definedName>
    <definedName name="cetak" localSheetId="6">#REF!</definedName>
    <definedName name="cetak" localSheetId="9">#REF!</definedName>
    <definedName name="cetak" localSheetId="7">#REF!</definedName>
    <definedName name="cetak" localSheetId="5">#REF!</definedName>
    <definedName name="cetak" localSheetId="10">#REF!</definedName>
    <definedName name="cetak">#REF!</definedName>
    <definedName name="Chart1">OFFSET('[21]Working Page'!$C$115,0,0,33-COUNTIF('[21]Working Page'!$C$115:$C$147,"=#N/A"),1)</definedName>
    <definedName name="Chart1_data">OFFSET('[21]Working Page'!$N$115,0,0,33-COUNTIF('[21]Working Page'!$C$115:$C$147,"=#N/A"),1)</definedName>
    <definedName name="Chart2_data">OFFSET('[21]Working Page'!$G$151,0,0,33-COUNTIF('[21]Working Page'!$C$115:$C$147,"=#N/A"),1)</definedName>
    <definedName name="cibinong" localSheetId="6">#REF!</definedName>
    <definedName name="cibinong" localSheetId="9">#REF!</definedName>
    <definedName name="cibinong" localSheetId="7">#REF!</definedName>
    <definedName name="cibinong" localSheetId="5">#REF!</definedName>
    <definedName name="cibinong" localSheetId="10">#REF!</definedName>
    <definedName name="cibinong">#REF!</definedName>
    <definedName name="CITRA" localSheetId="6">#REF!</definedName>
    <definedName name="CITRA" localSheetId="9">#REF!</definedName>
    <definedName name="CITRA" localSheetId="7">#REF!</definedName>
    <definedName name="CITRA" localSheetId="10">#REF!</definedName>
    <definedName name="CITRA">#REF!</definedName>
    <definedName name="CKTB" localSheetId="6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0" hidden="1">{#N/A,#N/A,FALSE,"M.31"}</definedName>
    <definedName name="CKTB" localSheetId="11" hidden="1">{#N/A,#N/A,FALSE,"M.31"}</definedName>
    <definedName name="CKTB" hidden="1">{#N/A,#N/A,FALSE,"M.31"}</definedName>
    <definedName name="coba" localSheetId="6" hidden="1">{#N/A,#N/A,FALSE,"M.41"}</definedName>
    <definedName name="coba" localSheetId="9" hidden="1">{#N/A,#N/A,FALSE,"M.41"}</definedName>
    <definedName name="coba" localSheetId="7" hidden="1">{#N/A,#N/A,FALSE,"M.41"}</definedName>
    <definedName name="coba" localSheetId="5" hidden="1">{#N/A,#N/A,FALSE,"M.41"}</definedName>
    <definedName name="coba" localSheetId="10" hidden="1">{#N/A,#N/A,FALSE,"M.41"}</definedName>
    <definedName name="coba" localSheetId="11" hidden="1">{#N/A,#N/A,FALSE,"M.41"}</definedName>
    <definedName name="coba" hidden="1">{#N/A,#N/A,FALSE,"M.41"}</definedName>
    <definedName name="COLR" localSheetId="6">#REF!</definedName>
    <definedName name="COLR" localSheetId="9">#REF!</definedName>
    <definedName name="COLR" localSheetId="7">#REF!</definedName>
    <definedName name="COLR" localSheetId="5">#REF!</definedName>
    <definedName name="COLR" localSheetId="10">#REF!</definedName>
    <definedName name="COLR">#REF!</definedName>
    <definedName name="Contracted_Revenue">'[21]Service Mapping'!$C$46:$Y$79</definedName>
    <definedName name="COPY">'[30]REAL-LR'!$G$17:$G$54</definedName>
    <definedName name="COREALLR" localSheetId="6">#REF!</definedName>
    <definedName name="COREALLR" localSheetId="9">#REF!</definedName>
    <definedName name="COREALLR" localSheetId="7">#REF!</definedName>
    <definedName name="COREALLR" localSheetId="5">#REF!</definedName>
    <definedName name="COREALLR" localSheetId="10">#REF!</definedName>
    <definedName name="COREALLR">#REF!</definedName>
    <definedName name="COUNTER" localSheetId="6">#REF!</definedName>
    <definedName name="COUNTER" localSheetId="9">#REF!</definedName>
    <definedName name="COUNTER" localSheetId="7">#REF!</definedName>
    <definedName name="COUNTER" localSheetId="10">#REF!</definedName>
    <definedName name="COUNTER">#REF!</definedName>
    <definedName name="Cover" localSheetId="6">#REF!</definedName>
    <definedName name="Cover" localSheetId="9">#REF!</definedName>
    <definedName name="Cover" localSheetId="7">#REF!</definedName>
    <definedName name="Cover" localSheetId="10">#REF!</definedName>
    <definedName name="Cover">#REF!</definedName>
    <definedName name="Crit" localSheetId="9">[29]CashFlow!$I$56:$J$57</definedName>
    <definedName name="Crit">#N/A</definedName>
    <definedName name="_xlnm.Criteria" localSheetId="6">#REF!</definedName>
    <definedName name="_xlnm.Criteria" localSheetId="9">#REF!</definedName>
    <definedName name="_xlnm.Criteria" localSheetId="7">#REF!</definedName>
    <definedName name="_xlnm.Criteria" localSheetId="10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9">#REF!</definedName>
    <definedName name="Criteria_MI" localSheetId="7">#REF!</definedName>
    <definedName name="Criteria_MI" localSheetId="10">#REF!</definedName>
    <definedName name="Criteria_MI">#REF!</definedName>
    <definedName name="csa" localSheetId="6">[18]JAN09!#REF!</definedName>
    <definedName name="csa" localSheetId="7">[18]JAN09!#REF!</definedName>
    <definedName name="csa" localSheetId="10">[18]JAN09!#REF!</definedName>
    <definedName name="csa">[18]JAN09!#REF!</definedName>
    <definedName name="csDesignMode">1</definedName>
    <definedName name="Customer_data">'[21]Service Mapping'!$C$85:$Y$119</definedName>
    <definedName name="D" localSheetId="6">#REF!</definedName>
    <definedName name="D" localSheetId="9">#REF!</definedName>
    <definedName name="D" localSheetId="7">#REF!</definedName>
    <definedName name="D" localSheetId="5">#REF!</definedName>
    <definedName name="D" localSheetId="10">#REF!</definedName>
    <definedName name="D">#REF!</definedName>
    <definedName name="DAF13A" localSheetId="6">#REF!</definedName>
    <definedName name="DAF13A" localSheetId="9">#REF!</definedName>
    <definedName name="DAF13A" localSheetId="7">#REF!</definedName>
    <definedName name="DAF13A" localSheetId="10">#REF!</definedName>
    <definedName name="DAF13A">#REF!</definedName>
    <definedName name="DAF13B" localSheetId="6">#REF!</definedName>
    <definedName name="DAF13B" localSheetId="9">#REF!</definedName>
    <definedName name="DAF13B" localSheetId="7">#REF!</definedName>
    <definedName name="DAF13B" localSheetId="10">#REF!</definedName>
    <definedName name="DAF13B">#REF!</definedName>
    <definedName name="DAF14A" localSheetId="6">#REF!</definedName>
    <definedName name="DAF14A" localSheetId="9">#REF!</definedName>
    <definedName name="DAF14A" localSheetId="7">#REF!</definedName>
    <definedName name="DAF14A" localSheetId="10">#REF!</definedName>
    <definedName name="DAF14A">#REF!</definedName>
    <definedName name="DAF14B" localSheetId="6">#REF!</definedName>
    <definedName name="DAF14B" localSheetId="9">#REF!</definedName>
    <definedName name="DAF14B" localSheetId="7">#REF!</definedName>
    <definedName name="DAF14B" localSheetId="10">#REF!</definedName>
    <definedName name="DAF14B">#REF!</definedName>
    <definedName name="DAF14C" localSheetId="6">#REF!</definedName>
    <definedName name="DAF14C" localSheetId="9">#REF!</definedName>
    <definedName name="DAF14C" localSheetId="7">#REF!</definedName>
    <definedName name="DAF14C" localSheetId="10">#REF!</definedName>
    <definedName name="DAF14C">#REF!</definedName>
    <definedName name="DAF14D" localSheetId="6">#REF!</definedName>
    <definedName name="DAF14D" localSheetId="9">#REF!</definedName>
    <definedName name="DAF14D" localSheetId="7">#REF!</definedName>
    <definedName name="DAF14D" localSheetId="10">#REF!</definedName>
    <definedName name="DAF14D">#REF!</definedName>
    <definedName name="DAF14E" localSheetId="6">#REF!</definedName>
    <definedName name="DAF14E" localSheetId="9">#REF!</definedName>
    <definedName name="DAF14E" localSheetId="7">#REF!</definedName>
    <definedName name="DAF14E" localSheetId="10">#REF!</definedName>
    <definedName name="DAF14E">#REF!</definedName>
    <definedName name="Dampak" localSheetId="6">#REF!</definedName>
    <definedName name="Dampak" localSheetId="9">#REF!</definedName>
    <definedName name="Dampak" localSheetId="7">#REF!</definedName>
    <definedName name="Dampak" localSheetId="10">#REF!</definedName>
    <definedName name="Dampak">#REF!</definedName>
    <definedName name="danny">#N/A</definedName>
    <definedName name="dasf" localSheetId="6">#REF!</definedName>
    <definedName name="dasf" localSheetId="9">#REF!</definedName>
    <definedName name="dasf" localSheetId="5">#REF!</definedName>
    <definedName name="dasf" localSheetId="10">#REF!</definedName>
    <definedName name="dasf" localSheetId="11">#REF!</definedName>
    <definedName name="dasf">#REF!</definedName>
    <definedName name="DATA">[31]item!$C$2:$C$550</definedName>
    <definedName name="DATA309" localSheetId="6">#REF!</definedName>
    <definedName name="DATA309" localSheetId="9">#REF!</definedName>
    <definedName name="DATA309" localSheetId="7">#REF!</definedName>
    <definedName name="DATA309" localSheetId="5">#REF!</definedName>
    <definedName name="DATA309" localSheetId="10">#REF!</definedName>
    <definedName name="DATA309">#REF!</definedName>
    <definedName name="_xlnm.Database" localSheetId="6">#REF!</definedName>
    <definedName name="_xlnm.Database" localSheetId="9">#REF!</definedName>
    <definedName name="_xlnm.Database" localSheetId="7">#REF!</definedName>
    <definedName name="_xlnm.Database" localSheetId="10">#REF!</definedName>
    <definedName name="_xlnm.Database" localSheetId="0">#REF!</definedName>
    <definedName name="_xlnm.Database" localSheetId="2">#REF!</definedName>
    <definedName name="_xlnm.Database" localSheetId="1">#REF!</definedName>
    <definedName name="_xlnm.Database">#REF!</definedName>
    <definedName name="Database_MI" localSheetId="6">#REF!</definedName>
    <definedName name="Database_MI" localSheetId="7">#REF!</definedName>
    <definedName name="Database_MI" localSheetId="10">#REF!</definedName>
    <definedName name="Database_MI">#REF!</definedName>
    <definedName name="DAWDFAFD" localSheetId="6">[32]Sheet5!#REF!</definedName>
    <definedName name="DAWDFAFD" localSheetId="7">[32]Sheet5!#REF!</definedName>
    <definedName name="DAWDFAFD" localSheetId="10">[32]Sheet5!#REF!</definedName>
    <definedName name="DAWDFAFD">[32]Sheet5!#REF!</definedName>
    <definedName name="DBGGNSMG" localSheetId="6">#REF!</definedName>
    <definedName name="DBGGNSMG" localSheetId="9">#REF!</definedName>
    <definedName name="DBGGNSMG" localSheetId="7">#REF!</definedName>
    <definedName name="DBGGNSMG" localSheetId="5">#REF!</definedName>
    <definedName name="DBGGNSMG" localSheetId="10">#REF!</definedName>
    <definedName name="DBGGNSMG">#REF!</definedName>
    <definedName name="DBSend" localSheetId="10">[33]Asumsi!$S$10</definedName>
    <definedName name="DBSend" localSheetId="11">[33]Asumsi!$S$10</definedName>
    <definedName name="DBSend">[33]Asumsi!$S$10</definedName>
    <definedName name="DBSend_2">[34]Asumsi!$T$4</definedName>
    <definedName name="DBSend_3">[35]Asumsi!$U$4</definedName>
    <definedName name="dc" localSheetId="6">[36]JAN07!#REF!</definedName>
    <definedName name="dc" localSheetId="9">[37]JAN07!#REF!</definedName>
    <definedName name="dc" localSheetId="7">[36]JAN07!#REF!</definedName>
    <definedName name="dc" localSheetId="5">[37]JAN07!#REF!</definedName>
    <definedName name="dc">[37]JAN07!#REF!</definedName>
    <definedName name="dd" localSheetId="6" hidden="1">{#N/A,#N/A,FALSE,"M.42"}</definedName>
    <definedName name="dd" localSheetId="9" hidden="1">{#N/A,#N/A,FALSE,"M.42"}</definedName>
    <definedName name="dd" localSheetId="7" hidden="1">{#N/A,#N/A,FALSE,"M.42"}</definedName>
    <definedName name="dd" localSheetId="5" hidden="1">{#N/A,#N/A,FALSE,"M.42"}</definedName>
    <definedName name="dd" localSheetId="10" hidden="1">{#N/A,#N/A,FALSE,"M.42"}</definedName>
    <definedName name="dd" localSheetId="11" hidden="1">{#N/A,#N/A,FALSE,"M.42"}</definedName>
    <definedName name="dd" hidden="1">{#N/A,#N/A,FALSE,"M.42"}</definedName>
    <definedName name="DDD" localSheetId="6" hidden="1">[5]DExp.Lmb!#REF!</definedName>
    <definedName name="DDD" localSheetId="7" hidden="1">[5]DExp.Lmb!#REF!</definedName>
    <definedName name="DDD" hidden="1">[5]DExp.Lmb!#REF!</definedName>
    <definedName name="DEN" localSheetId="6">[2]prod03!#REF!</definedName>
    <definedName name="DEN" localSheetId="7">[2]prod03!#REF!</definedName>
    <definedName name="DEN">[2]prod03!#REF!</definedName>
    <definedName name="DENPASAR">[38]DENPASAR!$A$5:$AG$436</definedName>
    <definedName name="deviasi">[39]DeVIASI!$A$4:$AC$20</definedName>
    <definedName name="dfssfdhn" localSheetId="6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0" hidden="1">{#N/A,#N/A,FALSE,"M.42"}</definedName>
    <definedName name="dfssfdhn" localSheetId="11" hidden="1">{#N/A,#N/A,FALSE,"M.42"}</definedName>
    <definedName name="dfssfdhn" hidden="1">{#N/A,#N/A,FALSE,"M.42"}</definedName>
    <definedName name="dgx" localSheetId="6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0" hidden="1">{#N/A,#N/A,FALSE,"M.41"}</definedName>
    <definedName name="dgx" localSheetId="11" hidden="1">{#N/A,#N/A,FALSE,"M.41"}</definedName>
    <definedName name="dgx" hidden="1">{#N/A,#N/A,FALSE,"M.41"}</definedName>
    <definedName name="DIL" localSheetId="6">[2]prod03!#REF!</definedName>
    <definedName name="DIL" localSheetId="7">[2]prod03!#REF!</definedName>
    <definedName name="DIL">[2]prod03!#REF!</definedName>
    <definedName name="DISPATCHER" localSheetId="9">[40]MENU!$H$17:$H$35</definedName>
    <definedName name="DISPATCHER">#N/A</definedName>
    <definedName name="DQDQWDQWDQWD" localSheetId="6">#REF!</definedName>
    <definedName name="DQDQWDQWDQWD" localSheetId="9">#REF!</definedName>
    <definedName name="DQDQWDQWDQWD" localSheetId="7">#REF!</definedName>
    <definedName name="DQDQWDQWDQWD" localSheetId="5">#REF!</definedName>
    <definedName name="DQDQWDQWDQWD" localSheetId="10">#REF!</definedName>
    <definedName name="DQDQWDQWDQWD">#REF!</definedName>
    <definedName name="DrafterHari" localSheetId="9">'[19]AHS - Personel'!$G$17</definedName>
    <definedName name="DrafterHari">#N/A</definedName>
    <definedName name="ds" localSheetId="6" hidden="1">{#N/A,#N/A,FALSE,"M.02"}</definedName>
    <definedName name="ds" localSheetId="9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0" hidden="1">{#N/A,#N/A,FALSE,"M.02"}</definedName>
    <definedName name="ds" localSheetId="11" hidden="1">{#N/A,#N/A,FALSE,"M.02"}</definedName>
    <definedName name="ds" hidden="1">{#N/A,#N/A,FALSE,"M.02"}</definedName>
    <definedName name="DSD" localSheetId="6" hidden="1">{#N/A,#N/A,FALSE,"M.31"}</definedName>
    <definedName name="DSD" localSheetId="9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0" hidden="1">{#N/A,#N/A,FALSE,"M.31"}</definedName>
    <definedName name="DSD" localSheetId="11" hidden="1">{#N/A,#N/A,FALSE,"M.31"}</definedName>
    <definedName name="DSD" hidden="1">{#N/A,#N/A,FALSE,"M.31"}</definedName>
    <definedName name="dyah" localSheetId="6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0" hidden="1">{#N/A,#N/A,FALSE,"M.31"}</definedName>
    <definedName name="dyah" localSheetId="11" hidden="1">{#N/A,#N/A,FALSE,"M.31"}</definedName>
    <definedName name="dyah" hidden="1">{#N/A,#N/A,FALSE,"M.31"}</definedName>
    <definedName name="E" localSheetId="6">#REF!</definedName>
    <definedName name="E" localSheetId="9">#REF!</definedName>
    <definedName name="E" localSheetId="7">#REF!</definedName>
    <definedName name="E" localSheetId="5">#REF!</definedName>
    <definedName name="E" localSheetId="10">#REF!</definedName>
    <definedName name="E">#REF!</definedName>
    <definedName name="EHM" localSheetId="6" hidden="1">#REF!</definedName>
    <definedName name="EHM" localSheetId="9" hidden="1">#REF!</definedName>
    <definedName name="EHM" localSheetId="7" hidden="1">#REF!</definedName>
    <definedName name="EHM" localSheetId="10" hidden="1">#REF!</definedName>
    <definedName name="EHM" hidden="1">#REF!</definedName>
    <definedName name="Employee_data">'[21]Service Mapping'!$C$125:$Y$159</definedName>
    <definedName name="END" localSheetId="6">[2]prod03!#REF!</definedName>
    <definedName name="END" localSheetId="9">[2]prod03!#REF!</definedName>
    <definedName name="END" localSheetId="7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9" hidden="1">{#N/A,#N/A,FALSE,"M.41"}</definedName>
    <definedName name="er" localSheetId="7" hidden="1">{#N/A,#N/A,FALSE,"M.41"}</definedName>
    <definedName name="er" localSheetId="5" hidden="1">{#N/A,#N/A,FALSE,"M.41"}</definedName>
    <definedName name="er" localSheetId="10" hidden="1">{#N/A,#N/A,FALSE,"M.41"}</definedName>
    <definedName name="er" localSheetId="11" hidden="1">{#N/A,#N/A,FALSE,"M.41"}</definedName>
    <definedName name="er" hidden="1">{#N/A,#N/A,FALSE,"M.41"}</definedName>
    <definedName name="ew" localSheetId="6" hidden="1">{#N/A,#N/A,FALSE,"M.34"}</definedName>
    <definedName name="ew" localSheetId="9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0" hidden="1">{#N/A,#N/A,FALSE,"M.34"}</definedName>
    <definedName name="ew" localSheetId="11" hidden="1">{#N/A,#N/A,FALSE,"M.34"}</definedName>
    <definedName name="ew" hidden="1">{#N/A,#N/A,FALSE,"M.34"}</definedName>
    <definedName name="ewr" localSheetId="6">#REF!</definedName>
    <definedName name="ewr" localSheetId="9">#REF!</definedName>
    <definedName name="ewr" localSheetId="7">#REF!</definedName>
    <definedName name="ewr" localSheetId="5">#REF!</definedName>
    <definedName name="ewr" localSheetId="10">#REF!</definedName>
    <definedName name="ewr">#REF!</definedName>
    <definedName name="ewrt" localSheetId="6" hidden="1">{#N/A,#N/A,FALSE,"M.33"}</definedName>
    <definedName name="ewrt" localSheetId="9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0" hidden="1">{#N/A,#N/A,FALSE,"M.33"}</definedName>
    <definedName name="ewrt" localSheetId="11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9">#REF!</definedName>
    <definedName name="Excel_BuiltIn_Print_Area" localSheetId="7">#REF!</definedName>
    <definedName name="Excel_BuiltIn_Print_Area" localSheetId="5">#REF!</definedName>
    <definedName name="Excel_BuiltIn_Print_Area" localSheetId="10">#REF!</definedName>
    <definedName name="Excel_BuiltIn_Print_Area">#REF!</definedName>
    <definedName name="Excel_BuiltIn_Print_Area_1" localSheetId="6">#REF!</definedName>
    <definedName name="Excel_BuiltIn_Print_Area_1" localSheetId="9">#REF!</definedName>
    <definedName name="Excel_BuiltIn_Print_Area_1" localSheetId="7">#REF!</definedName>
    <definedName name="Excel_BuiltIn_Print_Area_1" localSheetId="10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 localSheetId="10">#REF!</definedName>
    <definedName name="Excel_BuiltIn_Print_Area_2">#REF!</definedName>
    <definedName name="Excel_BuiltIn_Print_Area_3" localSheetId="6">#REF!</definedName>
    <definedName name="Excel_BuiltIn_Print_Area_3" localSheetId="9">#REF!</definedName>
    <definedName name="Excel_BuiltIn_Print_Area_3" localSheetId="7">#REF!</definedName>
    <definedName name="Excel_BuiltIn_Print_Area_3" localSheetId="10">#REF!</definedName>
    <definedName name="Excel_BuiltIn_Print_Area_3">#REF!</definedName>
    <definedName name="Excel_BuiltIn_Print_Area_4" localSheetId="6">#REF!</definedName>
    <definedName name="Excel_BuiltIn_Print_Area_4" localSheetId="9">#REF!</definedName>
    <definedName name="Excel_BuiltIn_Print_Area_4" localSheetId="7">#REF!</definedName>
    <definedName name="Excel_BuiltIn_Print_Area_4" localSheetId="10">#REF!</definedName>
    <definedName name="Excel_BuiltIn_Print_Area_4">#REF!</definedName>
    <definedName name="Excel_BuiltIn_Print_Area_5" localSheetId="6">#REF!</definedName>
    <definedName name="Excel_BuiltIn_Print_Area_5" localSheetId="9">#REF!</definedName>
    <definedName name="Excel_BuiltIn_Print_Area_5" localSheetId="7">#REF!</definedName>
    <definedName name="Excel_BuiltIn_Print_Area_5" localSheetId="10">#REF!</definedName>
    <definedName name="Excel_BuiltIn_Print_Area_5">#REF!</definedName>
    <definedName name="Excel_BuiltIn_Print_Area_6" localSheetId="6">#REF!</definedName>
    <definedName name="Excel_BuiltIn_Print_Area_6" localSheetId="9">#REF!</definedName>
    <definedName name="Excel_BuiltIn_Print_Area_6" localSheetId="7">#REF!</definedName>
    <definedName name="Excel_BuiltIn_Print_Area_6" localSheetId="10">#REF!</definedName>
    <definedName name="Excel_BuiltIn_Print_Area_6">#REF!</definedName>
    <definedName name="Excel_BuiltIn_Print_Area_7" localSheetId="6">#REF!</definedName>
    <definedName name="Excel_BuiltIn_Print_Area_7" localSheetId="9">#REF!</definedName>
    <definedName name="Excel_BuiltIn_Print_Area_7" localSheetId="7">#REF!</definedName>
    <definedName name="Excel_BuiltIn_Print_Area_7" localSheetId="10">#REF!</definedName>
    <definedName name="Excel_BuiltIn_Print_Area_7">#REF!</definedName>
    <definedName name="Excel_BuiltIn_Print_Area_8" localSheetId="6">#REF!</definedName>
    <definedName name="Excel_BuiltIn_Print_Area_8" localSheetId="9">#REF!</definedName>
    <definedName name="Excel_BuiltIn_Print_Area_8" localSheetId="7">#REF!</definedName>
    <definedName name="Excel_BuiltIn_Print_Area_8" localSheetId="10">#REF!</definedName>
    <definedName name="Excel_BuiltIn_Print_Area_8">#REF!</definedName>
    <definedName name="Excel_BuiltIn_Print_Titles" localSheetId="6">#REF!</definedName>
    <definedName name="Excel_BuiltIn_Print_Titles" localSheetId="9">#REF!</definedName>
    <definedName name="Excel_BuiltIn_Print_Titles" localSheetId="7">#REF!</definedName>
    <definedName name="Excel_BuiltIn_Print_Titles" localSheetId="10">#REF!</definedName>
    <definedName name="Excel_BuiltIn_Print_Titles">#REF!</definedName>
    <definedName name="Excel_BuiltIn_Print_Titles_1" localSheetId="6">#REF!</definedName>
    <definedName name="Excel_BuiltIn_Print_Titles_1" localSheetId="9">#REF!</definedName>
    <definedName name="Excel_BuiltIn_Print_Titles_1" localSheetId="7">#REF!</definedName>
    <definedName name="Excel_BuiltIn_Print_Titles_1" localSheetId="10">#REF!</definedName>
    <definedName name="Excel_BuiltIn_Print_Titles_1">#REF!</definedName>
    <definedName name="Excel_BuiltIn_Print_Titles_19" localSheetId="6">#REF!</definedName>
    <definedName name="Excel_BuiltIn_Print_Titles_19" localSheetId="9">#REF!</definedName>
    <definedName name="Excel_BuiltIn_Print_Titles_19" localSheetId="7">#REF!</definedName>
    <definedName name="Excel_BuiltIn_Print_Titles_19" localSheetId="10">#REF!</definedName>
    <definedName name="Excel_BuiltIn_Print_Titles_19">#REF!</definedName>
    <definedName name="Excel_BuiltIn_Print_Titles_2" localSheetId="6">(#REF!,#REF!)</definedName>
    <definedName name="Excel_BuiltIn_Print_Titles_2" localSheetId="9">(#REF!,#REF!)</definedName>
    <definedName name="Excel_BuiltIn_Print_Titles_2" localSheetId="7">(#REF!,#REF!)</definedName>
    <definedName name="Excel_BuiltIn_Print_Titles_2" localSheetId="5">(#REF!,#REF!)</definedName>
    <definedName name="Excel_BuiltIn_Print_Titles_2" localSheetId="10">(#REF!,#REF!)</definedName>
    <definedName name="Excel_BuiltIn_Print_Titles_2">(#REF!,#REF!)</definedName>
    <definedName name="Exchange_Rate">'[41]O &amp; M'!$F$2</definedName>
    <definedName name="_xlnm.Extract" localSheetId="6">#REF!</definedName>
    <definedName name="_xlnm.Extract" localSheetId="9">#REF!</definedName>
    <definedName name="_xlnm.Extract" localSheetId="7">#REF!</definedName>
    <definedName name="_xlnm.Extract" localSheetId="10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9">#REF!</definedName>
    <definedName name="Extract_MI" localSheetId="7">#REF!</definedName>
    <definedName name="Extract_MI" localSheetId="10">#REF!</definedName>
    <definedName name="Extract_MI">#REF!</definedName>
    <definedName name="F" localSheetId="6">#REF!</definedName>
    <definedName name="F" localSheetId="9">#REF!</definedName>
    <definedName name="F" localSheetId="7">#REF!</definedName>
    <definedName name="F" localSheetId="10">#REF!</definedName>
    <definedName name="F">#REF!</definedName>
    <definedName name="FAD" localSheetId="6">#REF!</definedName>
    <definedName name="FAD" localSheetId="9">#REF!</definedName>
    <definedName name="FAD" localSheetId="7">#REF!</definedName>
    <definedName name="FAD" localSheetId="10">#REF!</definedName>
    <definedName name="FAD">#REF!</definedName>
    <definedName name="FADF" localSheetId="6">#REF!</definedName>
    <definedName name="FADF" localSheetId="9">#REF!</definedName>
    <definedName name="FADF" localSheetId="7">#REF!</definedName>
    <definedName name="FADF" localSheetId="10">#REF!</definedName>
    <definedName name="FADF">#REF!</definedName>
    <definedName name="FADS" localSheetId="6">#REF!</definedName>
    <definedName name="FADS" localSheetId="9">#REF!</definedName>
    <definedName name="FADS" localSheetId="7">#REF!</definedName>
    <definedName name="FADS" localSheetId="10">#REF!</definedName>
    <definedName name="FADS">#REF!</definedName>
    <definedName name="FASDF" localSheetId="6">#REF!</definedName>
    <definedName name="FASDF" localSheetId="9">#REF!</definedName>
    <definedName name="FASDF" localSheetId="7">#REF!</definedName>
    <definedName name="FASDF" localSheetId="10">#REF!</definedName>
    <definedName name="FASDF">#REF!</definedName>
    <definedName name="FCO" localSheetId="6">#REF!</definedName>
    <definedName name="FCO" localSheetId="7">#REF!</definedName>
    <definedName name="FCO" localSheetId="10">#REF!</definedName>
    <definedName name="FCO">#REF!</definedName>
    <definedName name="fdf" localSheetId="6" hidden="1">{#N/A,#N/A,FALSE,"M.31"}</definedName>
    <definedName name="fdf" localSheetId="9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0" hidden="1">{#N/A,#N/A,FALSE,"M.31"}</definedName>
    <definedName name="fdf" localSheetId="11" hidden="1">{#N/A,#N/A,FALSE,"M.31"}</definedName>
    <definedName name="fdf" hidden="1">{#N/A,#N/A,FALSE,"M.31"}</definedName>
    <definedName name="FEEDERGGNKDS" localSheetId="6">[15]JAN07!#REF!</definedName>
    <definedName name="FEEDERGGNKDS" localSheetId="7">[15]JAN07!#REF!</definedName>
    <definedName name="FEEDERGGNKDS">[42]JAN07!#REF!</definedName>
    <definedName name="FEEDERGGNSLG" localSheetId="6">[15]JAN07!#REF!</definedName>
    <definedName name="FEEDERGGNSLG" localSheetId="7">[15]JAN07!#REF!</definedName>
    <definedName name="FEEDERGGNSLG">[42]JAN07!#REF!</definedName>
    <definedName name="FEEDERKDS" localSheetId="6">#REF!</definedName>
    <definedName name="FEEDERKDS" localSheetId="9">#REF!</definedName>
    <definedName name="FEEDERKDS" localSheetId="7">#REF!</definedName>
    <definedName name="FEEDERKDS" localSheetId="5">#REF!</definedName>
    <definedName name="FEEDERKDS" localSheetId="10">#REF!</definedName>
    <definedName name="FEEDERKDS">#REF!</definedName>
    <definedName name="FEEDERSLG" localSheetId="6">#REF!</definedName>
    <definedName name="FEEDERSLG" localSheetId="9">#REF!</definedName>
    <definedName name="FEEDERSLG" localSheetId="7">#REF!</definedName>
    <definedName name="FEEDERSLG" localSheetId="10">#REF!</definedName>
    <definedName name="FEEDERSLG">#REF!</definedName>
    <definedName name="FEEDERSMG" localSheetId="6">#REF!</definedName>
    <definedName name="FEEDERSMG" localSheetId="9">#REF!</definedName>
    <definedName name="FEEDERSMG" localSheetId="7">#REF!</definedName>
    <definedName name="FEEDERSMG" localSheetId="10">#REF!</definedName>
    <definedName name="FEEDERSMG">#REF!</definedName>
    <definedName name="ff" localSheetId="6" hidden="1">{#N/A,#N/A,FALSE,"M.01"}</definedName>
    <definedName name="ff" localSheetId="9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0" hidden="1">{#N/A,#N/A,FALSE,"M.01"}</definedName>
    <definedName name="ff" localSheetId="11" hidden="1">{#N/A,#N/A,FALSE,"M.01"}</definedName>
    <definedName name="ff" hidden="1">{#N/A,#N/A,FALSE,"M.01"}</definedName>
    <definedName name="ffe" localSheetId="6">#REF!</definedName>
    <definedName name="ffe" localSheetId="9">#REF!</definedName>
    <definedName name="ffe" localSheetId="7">#REF!</definedName>
    <definedName name="ffe" localSheetId="5">#REF!</definedName>
    <definedName name="ffe" localSheetId="10">#REF!</definedName>
    <definedName name="ffe">#REF!</definedName>
    <definedName name="fffff" localSheetId="6">#REF!</definedName>
    <definedName name="fffff" localSheetId="9">#REF!</definedName>
    <definedName name="fffff" localSheetId="7">#REF!</definedName>
    <definedName name="fffff" localSheetId="10">#REF!</definedName>
    <definedName name="fffff">#REF!</definedName>
    <definedName name="final" localSheetId="6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0" hidden="1">{#N/A,#N/A,FALSE,"M.34"}</definedName>
    <definedName name="final" localSheetId="11" hidden="1">{#N/A,#N/A,FALSE,"M.34"}</definedName>
    <definedName name="final" hidden="1">{#N/A,#N/A,FALSE,"M.34"}</definedName>
    <definedName name="FOREX">'[43]Resource Plan (2)'!$H$120</definedName>
    <definedName name="fp">[16]x!$G$9:$G$47</definedName>
    <definedName name="Frekuensi" localSheetId="6">#REF!</definedName>
    <definedName name="Frekuensi" localSheetId="9">#REF!</definedName>
    <definedName name="Frekuensi" localSheetId="7">#REF!</definedName>
    <definedName name="Frekuensi" localSheetId="5">#REF!</definedName>
    <definedName name="Frekuensi" localSheetId="10">#REF!</definedName>
    <definedName name="Frekuensi">#REF!</definedName>
    <definedName name="FSDF" localSheetId="6">#REF!</definedName>
    <definedName name="FSDF" localSheetId="9">#REF!</definedName>
    <definedName name="FSDF" localSheetId="7">#REF!</definedName>
    <definedName name="FSDF" localSheetId="10">#REF!</definedName>
    <definedName name="FSDF">#REF!</definedName>
    <definedName name="FXXHBGH" localSheetId="6" hidden="1">#REF!</definedName>
    <definedName name="FXXHBGH" localSheetId="9" hidden="1">#REF!</definedName>
    <definedName name="FXXHBGH" localSheetId="7" hidden="1">#REF!</definedName>
    <definedName name="FXXHBGH" localSheetId="10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[44]Smg!$I$1:$I$863</definedName>
    <definedName name="gambar" localSheetId="6">#REF!</definedName>
    <definedName name="gambar" localSheetId="9">#REF!</definedName>
    <definedName name="gambar" localSheetId="7">#REF!</definedName>
    <definedName name="gambar" localSheetId="5">#REF!</definedName>
    <definedName name="gambar" localSheetId="10">#REF!</definedName>
    <definedName name="gambar">#REF!</definedName>
    <definedName name="Gambar_2" localSheetId="6" hidden="1">{#N/A,#N/A,FALSE,"M.02"}</definedName>
    <definedName name="Gambar_2" localSheetId="9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0" hidden="1">{#N/A,#N/A,FALSE,"M.02"}</definedName>
    <definedName name="Gambar_2" localSheetId="11" hidden="1">{#N/A,#N/A,FALSE,"M.02"}</definedName>
    <definedName name="Gambar_2" hidden="1">{#N/A,#N/A,FALSE,"M.02"}</definedName>
    <definedName name="GANGGUAN" localSheetId="9">[40]MENU!$M$11:$M$124</definedName>
    <definedName name="GANGGUAN">#N/A</definedName>
    <definedName name="GARDU" localSheetId="9">[40]PARAMETER!$A$11:$A$1059</definedName>
    <definedName name="GARDU">#N/A</definedName>
    <definedName name="GARDU1" localSheetId="9">[40]MENU!$A$11:$A$110</definedName>
    <definedName name="GARDU1">#N/A</definedName>
    <definedName name="GBR" localSheetId="9">INDEX([45]KKO!#REF!,MATCH([45]KKO!#REF!:[45]KKO!#REF!,0)*2)</definedName>
    <definedName name="GBR" localSheetId="10">INDEX([46]KKO!#REF!,MATCH([46]KKO!#REF!:[46]KKO!#REF!,0)*2)</definedName>
    <definedName name="GBR" localSheetId="11">INDEX([46]KKO!#REF!,MATCH([46]KKO!#REF!:[46]KKO!#REF!,0)*2)</definedName>
    <definedName name="GBR">INDEX(KKO!#REF!,MATCH(KKO!#REF!:KKO!#REF!,0)*2)</definedName>
    <definedName name="gf" localSheetId="6">#REF!</definedName>
    <definedName name="gf" localSheetId="9">#REF!</definedName>
    <definedName name="gf" localSheetId="5">#REF!</definedName>
    <definedName name="gf" localSheetId="10">#REF!</definedName>
    <definedName name="gf" localSheetId="11">#REF!</definedName>
    <definedName name="gf">#REF!</definedName>
    <definedName name="GFHHG" localSheetId="6">#REF!</definedName>
    <definedName name="GFHHG" localSheetId="9">#REF!</definedName>
    <definedName name="GFHHG" localSheetId="7">#REF!</definedName>
    <definedName name="GFHHG" localSheetId="10">#REF!</definedName>
    <definedName name="GFHHG">#REF!</definedName>
    <definedName name="GFRKDS" localSheetId="6">#REF!</definedName>
    <definedName name="GFRKDS" localSheetId="7">#REF!</definedName>
    <definedName name="GFRKDS" localSheetId="10">#REF!</definedName>
    <definedName name="GFRKDS">#REF!</definedName>
    <definedName name="GFRSLG" localSheetId="6">#REF!</definedName>
    <definedName name="GFRSLG" localSheetId="7">#REF!</definedName>
    <definedName name="GFRSLG" localSheetId="10">#REF!</definedName>
    <definedName name="GFRSLG">#REF!</definedName>
    <definedName name="GFRSMG" localSheetId="6">#REF!</definedName>
    <definedName name="GFRSMG" localSheetId="7">#REF!</definedName>
    <definedName name="GFRSMG" localSheetId="10">#REF!</definedName>
    <definedName name="GFRSMG">#REF!</definedName>
    <definedName name="gg" localSheetId="6">#REF!</definedName>
    <definedName name="gg" localSheetId="7">#REF!</definedName>
    <definedName name="gg" localSheetId="10">#REF!</definedName>
    <definedName name="gg">#REF!</definedName>
    <definedName name="ggg" localSheetId="6">#REF!</definedName>
    <definedName name="ggg" localSheetId="7">#REF!</definedName>
    <definedName name="ggg" localSheetId="10">#REF!</definedName>
    <definedName name="ggg">#REF!</definedName>
    <definedName name="grafik" localSheetId="6" hidden="1">{#N/A,#N/A,FALSE,"M.41"}</definedName>
    <definedName name="grafik" localSheetId="9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0" hidden="1">{#N/A,#N/A,FALSE,"M.41"}</definedName>
    <definedName name="grafik" localSheetId="11" hidden="1">{#N/A,#N/A,FALSE,"M.41"}</definedName>
    <definedName name="grafik" hidden="1">{#N/A,#N/A,FALSE,"M.41"}</definedName>
    <definedName name="GRAIK" localSheetId="6" hidden="1">#REF!</definedName>
    <definedName name="GRAIK" localSheetId="9" hidden="1">#REF!</definedName>
    <definedName name="GRAIK" localSheetId="7" hidden="1">#REF!</definedName>
    <definedName name="GRAIK" localSheetId="5" hidden="1">#REF!</definedName>
    <definedName name="GRAIK" localSheetId="10" hidden="1">#REF!</definedName>
    <definedName name="GRAIK" hidden="1">#REF!</definedName>
    <definedName name="H" localSheetId="6">#REF!</definedName>
    <definedName name="H" localSheetId="9">#REF!</definedName>
    <definedName name="H" localSheetId="7">#REF!</definedName>
    <definedName name="H" localSheetId="10">#REF!</definedName>
    <definedName name="H">#REF!</definedName>
    <definedName name="harga">[47]RAB!$F$12:$J$175</definedName>
    <definedName name="hari" localSheetId="9">[48]Format!$AA$1:$AG$1</definedName>
    <definedName name="hari">[49]Format!$AA$1:$AG$1</definedName>
    <definedName name="HarJaborTRWI" localSheetId="6">#REF!</definedName>
    <definedName name="HarJaborTRWI" localSheetId="9">#REF!</definedName>
    <definedName name="HarJaborTRWI" localSheetId="7">#REF!</definedName>
    <definedName name="HarJaborTRWI" localSheetId="5">#REF!</definedName>
    <definedName name="HarJaborTRWI" localSheetId="10">#REF!</definedName>
    <definedName name="HarJaborTRWI">#REF!</definedName>
    <definedName name="HarJaborTRWII" localSheetId="6">#REF!</definedName>
    <definedName name="HarJaborTRWII" localSheetId="9">#REF!</definedName>
    <definedName name="HarJaborTRWII" localSheetId="7">#REF!</definedName>
    <definedName name="HarJaborTRWII" localSheetId="10">#REF!</definedName>
    <definedName name="HarJaborTRWII">#REF!</definedName>
    <definedName name="HarJaborTRWIII" localSheetId="6">#REF!</definedName>
    <definedName name="HarJaborTRWIII" localSheetId="9">#REF!</definedName>
    <definedName name="HarJaborTRWIII" localSheetId="7">#REF!</definedName>
    <definedName name="HarJaborTRWIII" localSheetId="10">#REF!</definedName>
    <definedName name="HarJaborTRWIII">#REF!</definedName>
    <definedName name="HarJaborTRWIV" localSheetId="6">#REF!</definedName>
    <definedName name="HarJaborTRWIV" localSheetId="9">#REF!</definedName>
    <definedName name="HarJaborTRWIV" localSheetId="7">#REF!</definedName>
    <definedName name="HarJaborTRWIV" localSheetId="10">#REF!</definedName>
    <definedName name="HarJaborTRWIV">#REF!</definedName>
    <definedName name="HarMatTRWI" localSheetId="6">#REF!</definedName>
    <definedName name="HarMatTRWI" localSheetId="9">#REF!</definedName>
    <definedName name="HarMatTRWI" localSheetId="7">#REF!</definedName>
    <definedName name="HarMatTRWI" localSheetId="10">#REF!</definedName>
    <definedName name="HarMatTRWI">#REF!</definedName>
    <definedName name="HarMatTRWII" localSheetId="6">#REF!</definedName>
    <definedName name="HarMatTRWII" localSheetId="9">#REF!</definedName>
    <definedName name="HarMatTRWII" localSheetId="7">#REF!</definedName>
    <definedName name="HarMatTRWII" localSheetId="10">#REF!</definedName>
    <definedName name="HarMatTRWII">#REF!</definedName>
    <definedName name="HarMatTRWIII" localSheetId="6">#REF!</definedName>
    <definedName name="HarMatTRWIII" localSheetId="9">#REF!</definedName>
    <definedName name="HarMatTRWIII" localSheetId="7">#REF!</definedName>
    <definedName name="HarMatTRWIII" localSheetId="10">#REF!</definedName>
    <definedName name="HarMatTRWIII">#REF!</definedName>
    <definedName name="HarMatTRWIV" localSheetId="6">#REF!</definedName>
    <definedName name="HarMatTRWIV" localSheetId="9">#REF!</definedName>
    <definedName name="HarMatTRWIV" localSheetId="7">#REF!</definedName>
    <definedName name="HarMatTRWIV" localSheetId="10">#REF!</definedName>
    <definedName name="HarMatTRWIV">#REF!</definedName>
    <definedName name="HARTO" localSheetId="6">#REF!</definedName>
    <definedName name="HARTO" localSheetId="7">#REF!</definedName>
    <definedName name="HARTO" localSheetId="10">#REF!</definedName>
    <definedName name="HARTO">#REF!</definedName>
    <definedName name="HB" localSheetId="6">#REF!</definedName>
    <definedName name="HB" localSheetId="7">#REF!</definedName>
    <definedName name="HB" localSheetId="10">#REF!</definedName>
    <definedName name="HB">#REF!</definedName>
    <definedName name="HBDUA" localSheetId="6">#REF!</definedName>
    <definedName name="HBDUA" localSheetId="7">#REF!</definedName>
    <definedName name="HBDUA" localSheetId="10">#REF!</definedName>
    <definedName name="HBDUA">#REF!</definedName>
    <definedName name="HBsatu" localSheetId="6">#REF!</definedName>
    <definedName name="HBsatu" localSheetId="7">#REF!</definedName>
    <definedName name="HBsatu" localSheetId="10">#REF!</definedName>
    <definedName name="HBsatu">#REF!</definedName>
    <definedName name="hh" localSheetId="6" hidden="1">{#N/A,#N/A,FALSE,"M.32"}</definedName>
    <definedName name="hh" localSheetId="9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0" hidden="1">{#N/A,#N/A,FALSE,"M.32"}</definedName>
    <definedName name="hh" localSheetId="11" hidden="1">{#N/A,#N/A,FALSE,"M.32"}</definedName>
    <definedName name="hh" hidden="1">{#N/A,#N/A,FALSE,"M.32"}</definedName>
    <definedName name="hhhhhhhhhhh" localSheetId="6">#REF!</definedName>
    <definedName name="hhhhhhhhhhh" localSheetId="9">#REF!</definedName>
    <definedName name="hhhhhhhhhhh" localSheetId="7">#REF!</definedName>
    <definedName name="hhhhhhhhhhh" localSheetId="5">#REF!</definedName>
    <definedName name="hhhhhhhhhhh" localSheetId="10">#REF!</definedName>
    <definedName name="hhhhhhhhhhh">#REF!</definedName>
    <definedName name="HMAT">'[50]MATERIAL juni 05'!$A$1:$AH$65536</definedName>
    <definedName name="HMRIEL">'[50]UPDATE 25 JANUARI 2007'!$A:$IV</definedName>
    <definedName name="HOUOUOUO" localSheetId="9" hidden="1">{#N/A,#N/A,FALSE,"M.31"}</definedName>
    <definedName name="HOUOUOUO" localSheetId="5" hidden="1">{#N/A,#N/A,FALSE,"M.31"}</definedName>
    <definedName name="HOUOUOUO" localSheetId="10" hidden="1">{#N/A,#N/A,FALSE,"M.31"}</definedName>
    <definedName name="HOUOUOUO" localSheetId="11" hidden="1">{#N/A,#N/A,FALSE,"M.31"}</definedName>
    <definedName name="HOUOUOUO" hidden="1">{#N/A,#N/A,FALSE,"M.31"}</definedName>
    <definedName name="HR" localSheetId="6">#REF!</definedName>
    <definedName name="HR" localSheetId="9">#REF!</definedName>
    <definedName name="HR" localSheetId="7">#REF!</definedName>
    <definedName name="HR" localSheetId="5">#REF!</definedName>
    <definedName name="HR" localSheetId="10">#REF!</definedName>
    <definedName name="HR">#REF!</definedName>
    <definedName name="HSCT3">0.1</definedName>
    <definedName name="i" localSheetId="6">#REF!</definedName>
    <definedName name="i" localSheetId="9">#REF!</definedName>
    <definedName name="i" localSheetId="7">#REF!</definedName>
    <definedName name="i" localSheetId="5">#REF!</definedName>
    <definedName name="i" localSheetId="10">#REF!</definedName>
    <definedName name="i">#REF!</definedName>
    <definedName name="ike" localSheetId="6">#REF!</definedName>
    <definedName name="ike" localSheetId="9">#REF!</definedName>
    <definedName name="ike" localSheetId="7">#REF!</definedName>
    <definedName name="ike" localSheetId="10">#REF!</definedName>
    <definedName name="ike">#REF!</definedName>
    <definedName name="IkhtBiopTRWI">'[26]IkhtisarBiop(12.0)'!$B$1:$M$49</definedName>
    <definedName name="IkhtBiopTRWII">'[26]IkhtisarBiop(12.0)'!$B$51:$M$99</definedName>
    <definedName name="IkhtBiopTRWIII">'[26]IkhtisarBiop(12.0)'!$B$101:$M$149</definedName>
    <definedName name="IkhtBiopTRWIV">'[26]IkhtisarBiop(12.0)'!$B$151:$M$199</definedName>
    <definedName name="INDEX_KODE" localSheetId="9">[40]MENU!$O$11:$O$124</definedName>
    <definedName name="INDEX_KODE">#N/A</definedName>
    <definedName name="INDEX1" localSheetId="9">[40]MENU!$C$11:$C$110</definedName>
    <definedName name="INDEX1">#N/A</definedName>
    <definedName name="Indikator210" localSheetId="6">#REF!</definedName>
    <definedName name="Indikator210" localSheetId="9">#REF!</definedName>
    <definedName name="Indikator210" localSheetId="7">#REF!</definedName>
    <definedName name="Indikator210" localSheetId="5">#REF!</definedName>
    <definedName name="Indikator210" localSheetId="10">#REF!</definedName>
    <definedName name="Indikator210">#REF!</definedName>
    <definedName name="Indikator215" localSheetId="6">#REF!</definedName>
    <definedName name="Indikator215" localSheetId="9">#REF!</definedName>
    <definedName name="Indikator215" localSheetId="7">#REF!</definedName>
    <definedName name="Indikator215" localSheetId="10">#REF!</definedName>
    <definedName name="Indikator215">#REF!</definedName>
    <definedName name="INDUK">[51]DTU!$B$2:$D$48</definedName>
    <definedName name="input" localSheetId="6">'[52]Neraca seAPJ'!#REF!</definedName>
    <definedName name="input" localSheetId="9">'[52]Neraca seAPJ'!#REF!</definedName>
    <definedName name="input" localSheetId="7">'[52]Neraca seAPJ'!#REF!</definedName>
    <definedName name="input" localSheetId="5">'[52]Neraca seAPJ'!#REF!</definedName>
    <definedName name="input">'[52]Neraca seAPJ'!#REF!</definedName>
    <definedName name="INVMlgNew">#N/A</definedName>
    <definedName name="IPP" localSheetId="6">#REF!</definedName>
    <definedName name="IPP" localSheetId="9">#REF!</definedName>
    <definedName name="IPP" localSheetId="7">#REF!</definedName>
    <definedName name="IPP" localSheetId="5">#REF!</definedName>
    <definedName name="IPP" localSheetId="10">#REF!</definedName>
    <definedName name="IPP">#REF!</definedName>
    <definedName name="ips" localSheetId="6">[18]JAN09!#REF!</definedName>
    <definedName name="ips" localSheetId="9">[18]JAN09!#REF!</definedName>
    <definedName name="ips" localSheetId="5">[18]JAN09!#REF!</definedName>
    <definedName name="ips" localSheetId="10">[18]JAN09!#REF!</definedName>
    <definedName name="ips">[18]JAN09!#REF!</definedName>
    <definedName name="IS" localSheetId="6">#REF!</definedName>
    <definedName name="IS" localSheetId="9">#REF!</definedName>
    <definedName name="IS" localSheetId="7">#REF!</definedName>
    <definedName name="IS" localSheetId="5">#REF!</definedName>
    <definedName name="IS" localSheetId="10">#REF!</definedName>
    <definedName name="IS">#REF!</definedName>
    <definedName name="itung" localSheetId="6">#REF!</definedName>
    <definedName name="itung" localSheetId="9">#REF!</definedName>
    <definedName name="itung" localSheetId="7">#REF!</definedName>
    <definedName name="itung" localSheetId="10">#REF!</definedName>
    <definedName name="itung">#REF!</definedName>
    <definedName name="iujnyhnuh" localSheetId="6">#REF!</definedName>
    <definedName name="iujnyhnuh" localSheetId="9">#REF!</definedName>
    <definedName name="iujnyhnuh" localSheetId="7">#REF!</definedName>
    <definedName name="iujnyhnuh" localSheetId="10">#REF!</definedName>
    <definedName name="iujnyhnuh">#REF!</definedName>
    <definedName name="j" localSheetId="6">#REF!</definedName>
    <definedName name="j" localSheetId="7">#REF!</definedName>
    <definedName name="j" localSheetId="10">#REF!</definedName>
    <definedName name="j">#REF!</definedName>
    <definedName name="JAJA" localSheetId="6">'[53]W-NAD'!#REF!</definedName>
    <definedName name="JAJA" localSheetId="7">'[53]W-NAD'!#REF!</definedName>
    <definedName name="JAJA" localSheetId="10">'[53]W-NAD'!#REF!</definedName>
    <definedName name="JAJA">'[53]W-NAD'!#REF!</definedName>
    <definedName name="jamkerja">'[54]D2. ANALISA HS INSHAR'!$D$2</definedName>
    <definedName name="JamKerja01">'[55]E3. ANALISA HS HAR TEK SUTM'!$D$2</definedName>
    <definedName name="jamkerjaentri" localSheetId="6">'[54]D2. ANALISA HS INSHAR'!#REF!</definedName>
    <definedName name="jamkerjaentri" localSheetId="9">'[54]D2. ANALISA HS INSHAR'!#REF!</definedName>
    <definedName name="jamkerjaentri" localSheetId="7">'[54]D2. ANALISA HS INSHAR'!#REF!</definedName>
    <definedName name="jamkerjaentri" localSheetId="5">'[54]D2. ANALISA HS INSHAR'!#REF!</definedName>
    <definedName name="jamkerjaentri">'[54]D2. ANALISA HS INSHAR'!#REF!</definedName>
    <definedName name="jamkerjahar">'[55]E6. ANALISA HS HAR'!$D$2</definedName>
    <definedName name="JARDIST" localSheetId="6">#REF!</definedName>
    <definedName name="JARDIST" localSheetId="9">#REF!</definedName>
    <definedName name="JARDIST" localSheetId="7">#REF!</definedName>
    <definedName name="JARDIST" localSheetId="5">#REF!</definedName>
    <definedName name="JARDIST" localSheetId="10">#REF!</definedName>
    <definedName name="JARDIST">#REF!</definedName>
    <definedName name="jasa">[56]Jasa!$B$1:$F$65536</definedName>
    <definedName name="jasa.">[56]Jasa!$B$1:$F$65536</definedName>
    <definedName name="JBRpst" localSheetId="6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0" hidden="1">{#N/A,#N/A,FALSE,"M.31"}</definedName>
    <definedName name="JBRpst" localSheetId="11" hidden="1">{#N/A,#N/A,FALSE,"M.31"}</definedName>
    <definedName name="JBRpst" hidden="1">{#N/A,#N/A,FALSE,"M.31"}</definedName>
    <definedName name="jbrpst2" localSheetId="6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0" hidden="1">{#N/A,#N/A,FALSE,"M.31"}</definedName>
    <definedName name="jbrpst2" localSheetId="11" hidden="1">{#N/A,#N/A,FALSE,"M.31"}</definedName>
    <definedName name="jbrpst2" hidden="1">{#N/A,#N/A,FALSE,"M.31"}</definedName>
    <definedName name="jenis_kontrak">[57]data!$F$2:$F$4</definedName>
    <definedName name="jenis_pph">[57]data!$E$2:$E$7</definedName>
    <definedName name="JHKJ" localSheetId="6">#REF!</definedName>
    <definedName name="JHKJ" localSheetId="9">#REF!</definedName>
    <definedName name="JHKJ" localSheetId="7">#REF!</definedName>
    <definedName name="JHKJ" localSheetId="5">#REF!</definedName>
    <definedName name="JHKJ" localSheetId="10">#REF!</definedName>
    <definedName name="JHKJ">#REF!</definedName>
    <definedName name="JILHK" localSheetId="9">#REF!</definedName>
    <definedName name="JILHK" localSheetId="10">#REF!</definedName>
    <definedName name="JILHK">#REF!</definedName>
    <definedName name="jj" localSheetId="6" hidden="1">{#N/A,#N/A,FALSE,"M.42"}</definedName>
    <definedName name="jj" localSheetId="9" hidden="1">{#N/A,#N/A,FALSE,"M.42"}</definedName>
    <definedName name="jj" localSheetId="7" hidden="1">{#N/A,#N/A,FALSE,"M.42"}</definedName>
    <definedName name="jj" localSheetId="5" hidden="1">{#N/A,#N/A,FALSE,"M.42"}</definedName>
    <definedName name="jj" localSheetId="10" hidden="1">{#N/A,#N/A,FALSE,"M.42"}</definedName>
    <definedName name="jj" localSheetId="11" hidden="1">{#N/A,#N/A,FALSE,"M.42"}</definedName>
    <definedName name="jj" hidden="1">{#N/A,#N/A,FALSE,"M.42"}</definedName>
    <definedName name="jjjj" localSheetId="6">#REF!</definedName>
    <definedName name="jjjj" localSheetId="9">#REF!</definedName>
    <definedName name="jjjj" localSheetId="7">#REF!</definedName>
    <definedName name="jjjj" localSheetId="5">#REF!</definedName>
    <definedName name="jjjj" localSheetId="10">#REF!</definedName>
    <definedName name="jjjj">#REF!</definedName>
    <definedName name="JKLJL" localSheetId="6">#REF!</definedName>
    <definedName name="JKLJL" localSheetId="9">#REF!</definedName>
    <definedName name="JKLJL" localSheetId="7">#REF!</definedName>
    <definedName name="JKLJL" localSheetId="10">#REF!</definedName>
    <definedName name="JKLJL">#REF!</definedName>
    <definedName name="JP" localSheetId="6">#REF!</definedName>
    <definedName name="JP" localSheetId="9">#REF!</definedName>
    <definedName name="JP" localSheetId="7">#REF!</definedName>
    <definedName name="JP" localSheetId="10">#REF!</definedName>
    <definedName name="JP">#REF!</definedName>
    <definedName name="JTR" localSheetId="6">#REF!</definedName>
    <definedName name="JTR" localSheetId="7">#REF!</definedName>
    <definedName name="JTR" localSheetId="10">#REF!</definedName>
    <definedName name="JTR">#REF!</definedName>
    <definedName name="JualGLangTRWI" localSheetId="6">#REF!</definedName>
    <definedName name="JualGLangTRWI" localSheetId="9">#REF!</definedName>
    <definedName name="JualGLangTRWI" localSheetId="7">#REF!</definedName>
    <definedName name="JualGLangTRWI" localSheetId="10">#REF!</definedName>
    <definedName name="JualGLangTRWI">#REF!</definedName>
    <definedName name="JualGLangTRWII" localSheetId="6">#REF!</definedName>
    <definedName name="JualGLangTRWII" localSheetId="9">#REF!</definedName>
    <definedName name="JualGLangTRWII" localSheetId="7">#REF!</definedName>
    <definedName name="JualGLangTRWII" localSheetId="10">#REF!</definedName>
    <definedName name="JualGLangTRWII">#REF!</definedName>
    <definedName name="JualGLangTRWIII" localSheetId="6">#REF!</definedName>
    <definedName name="JualGLangTRWIII" localSheetId="9">#REF!</definedName>
    <definedName name="JualGLangTRWIII" localSheetId="7">#REF!</definedName>
    <definedName name="JualGLangTRWIII" localSheetId="10">#REF!</definedName>
    <definedName name="JualGLangTRWIII">#REF!</definedName>
    <definedName name="JualGLangTRWIV" localSheetId="6">#REF!</definedName>
    <definedName name="JualGLangTRWIV" localSheetId="9">#REF!</definedName>
    <definedName name="JualGLangTRWIV" localSheetId="7">#REF!</definedName>
    <definedName name="JualGLangTRWIV" localSheetId="10">#REF!</definedName>
    <definedName name="JualGLangTRWIV">#REF!</definedName>
    <definedName name="JualGTarifTRWI">'[26]JualGTarif(11A)'!$B$1:$I$59</definedName>
    <definedName name="JualGTarifTRWII">'[26]JualGTarif(11A)'!$B$61:$I$119</definedName>
    <definedName name="JualGTarifTRWIII">'[26]JualGTarif(11A)'!$B$121:$I$178</definedName>
    <definedName name="JualGTarifTRWIV">'[26]JualGTarif(11A)'!$B$180:$I$237</definedName>
    <definedName name="JUMLAH" localSheetId="6">#REF!</definedName>
    <definedName name="JUMLAH" localSheetId="9">#REF!</definedName>
    <definedName name="JUMLAH" localSheetId="7">#REF!</definedName>
    <definedName name="JUMLAH" localSheetId="5">#REF!</definedName>
    <definedName name="JUMLAH" localSheetId="10">#REF!</definedName>
    <definedName name="JUMLAH">#REF!</definedName>
    <definedName name="JUNI92" localSheetId="6">#REF!</definedName>
    <definedName name="JUNI92" localSheetId="9">#REF!</definedName>
    <definedName name="JUNI92" localSheetId="7">#REF!</definedName>
    <definedName name="JUNI92" localSheetId="10">#REF!</definedName>
    <definedName name="JUNI92">#REF!</definedName>
    <definedName name="jus" localSheetId="6" hidden="1">{#N/A,#N/A,FALSE,"M.41"}</definedName>
    <definedName name="jus" localSheetId="9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0" hidden="1">{#N/A,#N/A,FALSE,"M.41"}</definedName>
    <definedName name="jus" localSheetId="11" hidden="1">{#N/A,#N/A,FALSE,"M.41"}</definedName>
    <definedName name="jus" hidden="1">{#N/A,#N/A,FALSE,"M.41"}</definedName>
    <definedName name="Justy2" localSheetId="6" hidden="1">{#N/A,#N/A,FALSE,"M.02"}</definedName>
    <definedName name="Justy2" localSheetId="9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0" hidden="1">{#N/A,#N/A,FALSE,"M.02"}</definedName>
    <definedName name="Justy2" localSheetId="11" hidden="1">{#N/A,#N/A,FALSE,"M.02"}</definedName>
    <definedName name="Justy2" hidden="1">{#N/A,#N/A,FALSE,"M.02"}</definedName>
    <definedName name="jx" localSheetId="6">#REF!</definedName>
    <definedName name="jx" localSheetId="9">#REF!</definedName>
    <definedName name="jx" localSheetId="5">#REF!</definedName>
    <definedName name="jx" localSheetId="10">#REF!</definedName>
    <definedName name="jx" localSheetId="11">#REF!</definedName>
    <definedName name="jx">#REF!</definedName>
    <definedName name="JYJYTJ" localSheetId="6">#REF!</definedName>
    <definedName name="JYJYTJ" localSheetId="9">#REF!</definedName>
    <definedName name="JYJYTJ" localSheetId="7">#REF!</definedName>
    <definedName name="JYJYTJ" localSheetId="10">#REF!</definedName>
    <definedName name="JYJYTJ">#REF!</definedName>
    <definedName name="K">#N/A</definedName>
    <definedName name="kal" localSheetId="6">[20]JAN09!#REF!</definedName>
    <definedName name="kal" localSheetId="7">[20]JAN09!#REF!</definedName>
    <definedName name="kal" localSheetId="10">[20]JAN09!#REF!</definedName>
    <definedName name="kal">[20]JAN09!#REF!</definedName>
    <definedName name="KALIKDS" localSheetId="6">[15]JAN07!#REF!</definedName>
    <definedName name="KALIKDS" localSheetId="7">[15]JAN07!#REF!</definedName>
    <definedName name="KALIKDS">[42]JAN07!#REF!</definedName>
    <definedName name="KALISLG" localSheetId="6">[15]JAN07!#REF!</definedName>
    <definedName name="KALISLG" localSheetId="7">[15]JAN07!#REF!</definedName>
    <definedName name="KALISLG">[42]JAN07!#REF!</definedName>
    <definedName name="Kategori" localSheetId="6">#REF!</definedName>
    <definedName name="Kategori" localSheetId="9">#REF!</definedName>
    <definedName name="Kategori" localSheetId="7">#REF!</definedName>
    <definedName name="Kategori" localSheetId="5">#REF!</definedName>
    <definedName name="Kategori" localSheetId="10">#REF!</definedName>
    <definedName name="Kategori">#REF!</definedName>
    <definedName name="KDRpst" localSheetId="6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0" hidden="1">{#N/A,#N/A,FALSE,"M.31"}</definedName>
    <definedName name="KDRpst" localSheetId="11" hidden="1">{#N/A,#N/A,FALSE,"M.31"}</definedName>
    <definedName name="KDRpst" hidden="1">{#N/A,#N/A,FALSE,"M.31"}</definedName>
    <definedName name="kdrtpst" localSheetId="6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0" hidden="1">{#N/A,#N/A,FALSE,"M.31"}</definedName>
    <definedName name="kdrtpst" localSheetId="11" hidden="1">{#N/A,#N/A,FALSE,"M.31"}</definedName>
    <definedName name="kdrtpst" hidden="1">{#N/A,#N/A,FALSE,"M.31"}</definedName>
    <definedName name="Kemungkinan" localSheetId="6">#REF!</definedName>
    <definedName name="Kemungkinan" localSheetId="9">#REF!</definedName>
    <definedName name="Kemungkinan" localSheetId="7">#REF!</definedName>
    <definedName name="Kemungkinan" localSheetId="5">#REF!</definedName>
    <definedName name="Kemungkinan" localSheetId="10">#REF!</definedName>
    <definedName name="Kemungkinan">#REF!</definedName>
    <definedName name="kj" localSheetId="9">#REF!</definedName>
    <definedName name="kj" localSheetId="10">#REF!</definedName>
    <definedName name="kj">#REF!</definedName>
    <definedName name="kjdhgf" localSheetId="6">#REF!</definedName>
    <definedName name="kjdhgf" localSheetId="9">#REF!</definedName>
    <definedName name="kjdhgf" localSheetId="7">#REF!</definedName>
    <definedName name="kjdhgf" localSheetId="10">#REF!</definedName>
    <definedName name="kjdhgf">#REF!</definedName>
    <definedName name="kjgjhg" localSheetId="6">#REF!</definedName>
    <definedName name="kjgjhg" localSheetId="7">#REF!</definedName>
    <definedName name="kjgjhg" localSheetId="10">#REF!</definedName>
    <definedName name="kjgjhg">#REF!</definedName>
    <definedName name="KK" localSheetId="6">[22]Usulan!#REF!</definedName>
    <definedName name="KK" localSheetId="7">[22]Usulan!#REF!</definedName>
    <definedName name="KK" localSheetId="10">[22]Usulan!#REF!</definedName>
    <definedName name="KK">[22]Usulan!#REF!</definedName>
    <definedName name="KODE" localSheetId="6">#REF!</definedName>
    <definedName name="KODE" localSheetId="9">#REF!</definedName>
    <definedName name="KODE" localSheetId="7">#REF!</definedName>
    <definedName name="KODE" localSheetId="5">#REF!</definedName>
    <definedName name="KODE" localSheetId="10">#REF!</definedName>
    <definedName name="KODE">#REF!</definedName>
    <definedName name="kode_Cabang" localSheetId="6">#REF!</definedName>
    <definedName name="kode_Cabang" localSheetId="9">#REF!</definedName>
    <definedName name="kode_Cabang" localSheetId="7">#REF!</definedName>
    <definedName name="kode_Cabang" localSheetId="10">#REF!</definedName>
    <definedName name="kode_Cabang">#REF!</definedName>
    <definedName name="KODE_GANGGUAN" localSheetId="9">[40]MENU!$N$11:$N$124</definedName>
    <definedName name="KODE_GANGGUAN">#N/A</definedName>
    <definedName name="kode_Kabupaten" localSheetId="6">#REF!</definedName>
    <definedName name="kode_Kabupaten" localSheetId="9">#REF!</definedName>
    <definedName name="kode_Kabupaten" localSheetId="7">#REF!</definedName>
    <definedName name="kode_Kabupaten" localSheetId="5">#REF!</definedName>
    <definedName name="kode_Kabupaten" localSheetId="10">#REF!</definedName>
    <definedName name="kode_Kabupaten">#REF!</definedName>
    <definedName name="Kode_Kecamatan" localSheetId="6">#REF!</definedName>
    <definedName name="Kode_Kecamatan" localSheetId="9">#REF!</definedName>
    <definedName name="Kode_Kecamatan" localSheetId="7">#REF!</definedName>
    <definedName name="Kode_Kecamatan" localSheetId="10">#REF!</definedName>
    <definedName name="Kode_Kecamatan">#REF!</definedName>
    <definedName name="KODE_OUTGOING" localSheetId="9">[40]PARAMETER!$D$11:$D$1059</definedName>
    <definedName name="KODE_OUTGOING">#N/A</definedName>
    <definedName name="KODE1" localSheetId="9">[40]MENU!$B$11:$B$110</definedName>
    <definedName name="KODE1">#N/A</definedName>
    <definedName name="kokp" localSheetId="6">#REF!</definedName>
    <definedName name="kokp" localSheetId="9">#REF!</definedName>
    <definedName name="kokp" localSheetId="5">#REF!</definedName>
    <definedName name="kokp" localSheetId="10">#REF!</definedName>
    <definedName name="kokp" localSheetId="11">#REF!</definedName>
    <definedName name="kokp">#REF!</definedName>
    <definedName name="komposisi">[39]KoMposisi!$A$6:$BV$22</definedName>
    <definedName name="KomunikasiBulan" localSheetId="9">'[19]AHS - Non Personel'!$D$22</definedName>
    <definedName name="KomunikasiBulan">#N/A</definedName>
    <definedName name="KomunikasiHari" localSheetId="9">'[19]AHS - Non Personel'!$D$21</definedName>
    <definedName name="KomunikasiHari">#N/A</definedName>
    <definedName name="Kontrol" localSheetId="6">#REF!</definedName>
    <definedName name="Kontrol" localSheetId="9">#REF!</definedName>
    <definedName name="Kontrol" localSheetId="7">#REF!</definedName>
    <definedName name="Kontrol" localSheetId="5">#REF!</definedName>
    <definedName name="Kontrol" localSheetId="10">#REF!</definedName>
    <definedName name="Kontrol">#REF!</definedName>
    <definedName name="KontrolBukuBesar" localSheetId="6">#REF!</definedName>
    <definedName name="KontrolBukuBesar" localSheetId="9">#REF!</definedName>
    <definedName name="KontrolBukuBesar" localSheetId="7">#REF!</definedName>
    <definedName name="KontrolBukuBesar" localSheetId="10">#REF!</definedName>
    <definedName name="KontrolBukuBesar">#REF!</definedName>
    <definedName name="KontrolPP" localSheetId="6">#REF!</definedName>
    <definedName name="KontrolPP" localSheetId="9">#REF!</definedName>
    <definedName name="KontrolPP" localSheetId="7">#REF!</definedName>
    <definedName name="KontrolPP" localSheetId="10">#REF!</definedName>
    <definedName name="KontrolPP">#REF!</definedName>
    <definedName name="koroperator_hari" localSheetId="9">'[19]AHS - Personel'!$G$18</definedName>
    <definedName name="koroperator_hari">#N/A</definedName>
    <definedName name="KorPajak" localSheetId="6">#REF!</definedName>
    <definedName name="KorPajak" localSheetId="9">#REF!</definedName>
    <definedName name="KorPajak" localSheetId="7">#REF!</definedName>
    <definedName name="KorPajak" localSheetId="5">#REF!</definedName>
    <definedName name="KorPajak" localSheetId="10">#REF!</definedName>
    <definedName name="KorPajak">#REF!</definedName>
    <definedName name="Kost" localSheetId="9">'[19]AHS - Non Personel'!$D$20</definedName>
    <definedName name="Kost">#N/A</definedName>
    <definedName name="KOTA" localSheetId="6">#REF!</definedName>
    <definedName name="KOTA" localSheetId="9">#REF!</definedName>
    <definedName name="KOTA" localSheetId="7">#REF!</definedName>
    <definedName name="KOTA" localSheetId="5">#REF!</definedName>
    <definedName name="KOTA" localSheetId="10">#REF!</definedName>
    <definedName name="KOTA">#REF!</definedName>
    <definedName name="KPP" localSheetId="6">#REF!</definedName>
    <definedName name="KPP" localSheetId="9">#REF!</definedName>
    <definedName name="KPP" localSheetId="7">#REF!</definedName>
    <definedName name="KPP" localSheetId="10">#REF!</definedName>
    <definedName name="KPP">#REF!</definedName>
    <definedName name="Kuat" localSheetId="6">#REF!</definedName>
    <definedName name="Kuat" localSheetId="9">#REF!</definedName>
    <definedName name="Kuat" localSheetId="7">#REF!</definedName>
    <definedName name="Kuat" localSheetId="10">#REF!</definedName>
    <definedName name="Kuat">#REF!</definedName>
    <definedName name="Kuat1" localSheetId="6">#REF!</definedName>
    <definedName name="Kuat1" localSheetId="7">#REF!</definedName>
    <definedName name="Kuat1" localSheetId="10">#REF!</definedName>
    <definedName name="Kuat1">#REF!</definedName>
    <definedName name="kuh" localSheetId="6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0" hidden="1">{#N/A,#N/A,FALSE,"M.33"}</definedName>
    <definedName name="kuh" localSheetId="11" hidden="1">{#N/A,#N/A,FALSE,"M.33"}</definedName>
    <definedName name="kuh" hidden="1">{#N/A,#N/A,FALSE,"M.33"}</definedName>
    <definedName name="KUP" localSheetId="6">[2]prod03!#REF!</definedName>
    <definedName name="KUP" localSheetId="7">[2]prod03!#REF!</definedName>
    <definedName name="KUP">[2]prod03!#REF!</definedName>
    <definedName name="Kurs">[58]Cover!$C$5</definedName>
    <definedName name="KursUSD">[59]Asumsi!$E$9</definedName>
    <definedName name="kurva" localSheetId="6">#REF!</definedName>
    <definedName name="kurva" localSheetId="9">#REF!</definedName>
    <definedName name="kurva" localSheetId="7">#REF!</definedName>
    <definedName name="kurva" localSheetId="5">#REF!</definedName>
    <definedName name="kurva" localSheetId="10">#REF!</definedName>
    <definedName name="kurva">#REF!</definedName>
    <definedName name="Kutools_PDL0_1" localSheetId="9">INDEX([45]PDL!$B$1:$B$3,IFERROR(MATCH([45]KKO!$D$15,[45]PDL!$A$1:$A$2,),3))</definedName>
    <definedName name="Kutools_PDL0_1" localSheetId="10">INDEX([46]PDL!$B$1:$B$3,IFERROR(MATCH([46]KKO!$D$15,[46]PDL!$A$1:$A$2,),3))</definedName>
    <definedName name="Kutools_PDL0_1" localSheetId="11">INDEX([46]PDL!$B$1:$B$3,IFERROR(MATCH([46]KKO!$D$15,[46]PDL!$A$1:$A$2,),3))</definedName>
    <definedName name="Kutools_PDL0_1">INDEX(PDL!$B$1:$B$3,IFERROR(MATCH(KKO!$D$15,PDL!$A$1:$A$2,),3))</definedName>
    <definedName name="Kutools_PDL1_1" localSheetId="9">INDEX([45]PDL!$D$4:$D$6,IFERROR(MATCH([45]KKO!$D$15,[45]PDL!$C$4:$C$5,),3))</definedName>
    <definedName name="Kutools_PDL1_1" localSheetId="10">INDEX([46]PDL!$D$4:$D$6,IFERROR(MATCH([46]KKO!$D$15,[46]PDL!$C$4:$C$5,),3))</definedName>
    <definedName name="Kutools_PDL1_1" localSheetId="11">INDEX([46]PDL!$D$4:$D$6,IFERROR(MATCH([46]KKO!$D$15,[46]PDL!$C$4:$C$5,),3))</definedName>
    <definedName name="Kutools_PDL1_1">INDEX(PDL!$D$4:$D$6,IFERROR(MATCH(KKO!$D$15,PDL!$C$4:$C$5,),3))</definedName>
    <definedName name="Kutools_PDL10_1" localSheetId="9">INDEX([45]PDL!$V$31:$V$33,IFERROR(MATCH([45]KKO!$K$15,[45]PDL!$U$31:$U$32,),3))</definedName>
    <definedName name="Kutools_PDL10_1" localSheetId="10">INDEX([46]PDL!$V$31:$V$33,IFERROR(MATCH([46]KKO!$K$15,[46]PDL!$U$31:$U$32,),3))</definedName>
    <definedName name="Kutools_PDL10_1" localSheetId="11">INDEX([46]PDL!$V$31:$V$33,IFERROR(MATCH([46]KKO!$K$15,[46]PDL!$U$31:$U$32,),3))</definedName>
    <definedName name="Kutools_PDL10_1">INDEX(PDL!$V$31:$V$33,IFERROR(MATCH(KKO!$K$15,PDL!$U$31:$U$32,),3))</definedName>
    <definedName name="Kutools_PDL2_1" localSheetId="9">INDEX([45]PDL!$F$7:$F$9,IFERROR(MATCH([45]KKO!$K$15,[45]PDL!$E$7:$E$8,),3))</definedName>
    <definedName name="Kutools_PDL2_1" localSheetId="10">INDEX([46]PDL!$F$7:$F$9,IFERROR(MATCH([46]KKO!$K$15,[46]PDL!$E$7:$E$8,),3))</definedName>
    <definedName name="Kutools_PDL2_1" localSheetId="11">INDEX([46]PDL!$F$7:$F$9,IFERROR(MATCH([46]KKO!$K$15,[46]PDL!$E$7:$E$8,),3))</definedName>
    <definedName name="Kutools_PDL2_1">INDEX(PDL!$F$7:$F$9,IFERROR(MATCH(KKO!$K$15,PDL!$E$7:$E$8,),3))</definedName>
    <definedName name="Kutools_PDL3_1" localSheetId="9">INDEX([45]PDL!$H$10:$H$12,IFERROR(MATCH([45]KKO!$D$15,[45]PDL!$G$10:$G$11,),3))</definedName>
    <definedName name="Kutools_PDL3_1" localSheetId="10">INDEX([46]PDL!$H$10:$H$12,IFERROR(MATCH([46]KKO!$D$15,[46]PDL!$G$10:$G$11,),3))</definedName>
    <definedName name="Kutools_PDL3_1" localSheetId="11">INDEX([46]PDL!$H$10:$H$12,IFERROR(MATCH([46]KKO!$D$15,[46]PDL!$G$10:$G$11,),3))</definedName>
    <definedName name="Kutools_PDL3_1">INDEX(PDL!$H$10:$H$12,IFERROR(MATCH(KKO!$D$15,PDL!$G$10:$G$11,),3))</definedName>
    <definedName name="Kutools_PDL4_1" localSheetId="9">INDEX([45]PDL!$J$13:$J$15,IFERROR(MATCH([45]KKO!$D$15,[45]PDL!$I$13:$I$14,),3))</definedName>
    <definedName name="Kutools_PDL4_1" localSheetId="10">INDEX([46]PDL!$J$13:$J$15,IFERROR(MATCH([46]KKO!$D$15,[46]PDL!$I$13:$I$14,),3))</definedName>
    <definedName name="Kutools_PDL4_1" localSheetId="11">INDEX([46]PDL!$J$13:$J$15,IFERROR(MATCH([46]KKO!$D$15,[46]PDL!$I$13:$I$14,),3))</definedName>
    <definedName name="Kutools_PDL4_1">INDEX(PDL!$J$13:$J$15,IFERROR(MATCH(KKO!$D$15,PDL!$I$13:$I$14,),3))</definedName>
    <definedName name="Kutools_PDL5_1" localSheetId="9">INDEX([45]PDL!$L$16:$L$18,IFERROR(MATCH([45]KKO!$K$15,[45]PDL!$K$16:$K$17,),3))</definedName>
    <definedName name="Kutools_PDL5_1" localSheetId="10">INDEX([46]PDL!$L$16:$L$18,IFERROR(MATCH([46]KKO!$K$15,[46]PDL!$K$16:$K$17,),3))</definedName>
    <definedName name="Kutools_PDL5_1" localSheetId="11">INDEX([46]PDL!$L$16:$L$18,IFERROR(MATCH([46]KKO!$K$15,[46]PDL!$K$16:$K$17,),3))</definedName>
    <definedName name="Kutools_PDL5_1">INDEX(PDL!$L$16:$L$18,IFERROR(MATCH(KKO!$K$15,PDL!$K$16:$K$17,),3))</definedName>
    <definedName name="Kutools_PDL6_1" localSheetId="9">INDEX([45]PDL!$N$19:$N$21,IFERROR(MATCH([45]KKO!$D$15,[45]PDL!$M$19:$M$20,),3))</definedName>
    <definedName name="Kutools_PDL6_1" localSheetId="10">INDEX([46]PDL!$N$19:$N$21,IFERROR(MATCH([46]KKO!$D$15,[46]PDL!$M$19:$M$20,),3))</definedName>
    <definedName name="Kutools_PDL6_1" localSheetId="11">INDEX([46]PDL!$N$19:$N$21,IFERROR(MATCH([46]KKO!$D$15,[46]PDL!$M$19:$M$20,),3))</definedName>
    <definedName name="Kutools_PDL6_1">INDEX(PDL!$N$19:$N$21,IFERROR(MATCH(KKO!$D$15,PDL!$M$19:$M$20,),3))</definedName>
    <definedName name="Kutools_PDL7_1" localSheetId="9">INDEX([45]PDL!$P$22:$P$24,IFERROR(MATCH([45]KKO!$D$15,[45]PDL!$O$22:$O$23,),3))</definedName>
    <definedName name="Kutools_PDL7_1" localSheetId="10">INDEX([46]PDL!$P$22:$P$24,IFERROR(MATCH([46]KKO!$D$15,[46]PDL!$O$22:$O$23,),3))</definedName>
    <definedName name="Kutools_PDL7_1" localSheetId="11">INDEX([46]PDL!$P$22:$P$24,IFERROR(MATCH([46]KKO!$D$15,[46]PDL!$O$22:$O$23,),3))</definedName>
    <definedName name="Kutools_PDL7_1">INDEX(PDL!$P$22:$P$24,IFERROR(MATCH(KKO!$D$15,PDL!$O$22:$O$23,),3))</definedName>
    <definedName name="Kutools_PDL8_1" localSheetId="9">INDEX([45]PDL!$R$25:$R$27,IFERROR(MATCH([45]KKO!$D$15,[45]PDL!$Q$25:$Q$26,),3))</definedName>
    <definedName name="Kutools_PDL8_1" localSheetId="10">INDEX([46]PDL!$R$25:$R$27,IFERROR(MATCH([46]KKO!$D$15,[46]PDL!$Q$25:$Q$26,),3))</definedName>
    <definedName name="Kutools_PDL8_1" localSheetId="11">INDEX([46]PDL!$R$25:$R$27,IFERROR(MATCH([46]KKO!$D$15,[46]PDL!$Q$25:$Q$26,),3))</definedName>
    <definedName name="Kutools_PDL8_1">INDEX(PDL!$R$25:$R$27,IFERROR(MATCH(KKO!$D$15,PDL!$Q$25:$Q$26,),3))</definedName>
    <definedName name="Kutools_PDL9_1" localSheetId="9">INDEX([45]PDL!$T$28:$T$30,IFERROR(MATCH([45]KKO!$D$15,[45]PDL!$S$28:$S$29,),3))</definedName>
    <definedName name="Kutools_PDL9_1" localSheetId="10">INDEX([46]PDL!$T$28:$T$30,IFERROR(MATCH([46]KKO!$D$15,[46]PDL!$S$28:$S$29,),3))</definedName>
    <definedName name="Kutools_PDL9_1" localSheetId="11">INDEX([46]PDL!$T$28:$T$30,IFERROR(MATCH([46]KKO!$D$15,[46]PDL!$S$28:$S$29,),3))</definedName>
    <definedName name="Kutools_PDL9_1">INDEX(PDL!$T$28:$T$30,IFERROR(MATCH(KKO!$D$15,PDL!$S$28:$S$29,),3))</definedName>
    <definedName name="KWHKDS" localSheetId="6">#REF!</definedName>
    <definedName name="KWHKDS" localSheetId="9">#REF!</definedName>
    <definedName name="KWHKDS" localSheetId="7">#REF!</definedName>
    <definedName name="KWHKDS" localSheetId="10">#REF!</definedName>
    <definedName name="KWHKDS">#REF!</definedName>
    <definedName name="KWHSLG" localSheetId="6">#REF!</definedName>
    <definedName name="KWHSLG" localSheetId="9">#REF!</definedName>
    <definedName name="KWHSLG" localSheetId="7">#REF!</definedName>
    <definedName name="KWHSLG" localSheetId="10">#REF!</definedName>
    <definedName name="KWHSLG">#REF!</definedName>
    <definedName name="KWHSMG" localSheetId="6">#REF!</definedName>
    <definedName name="KWHSMG" localSheetId="7">#REF!</definedName>
    <definedName name="KWHSMG" localSheetId="10">#REF!</definedName>
    <definedName name="KWHSMG">#REF!</definedName>
    <definedName name="l" localSheetId="6">[60]PMT!#REF!</definedName>
    <definedName name="l" localSheetId="7">[60]PMT!#REF!</definedName>
    <definedName name="l" localSheetId="10">[60]PMT!#REF!</definedName>
    <definedName name="l">[60]PMT!#REF!</definedName>
    <definedName name="L_19" localSheetId="6">'[61]FORM-B'!#REF!</definedName>
    <definedName name="L_19" localSheetId="7">'[61]FORM-B'!#REF!</definedName>
    <definedName name="L_19">'[61]FORM-B'!#REF!</definedName>
    <definedName name="LabaRugi" localSheetId="6">#REF!</definedName>
    <definedName name="LabaRugi" localSheetId="9">#REF!</definedName>
    <definedName name="LabaRugi" localSheetId="7">#REF!</definedName>
    <definedName name="LabaRugi" localSheetId="5">#REF!</definedName>
    <definedName name="LabaRugi" localSheetId="10">#REF!</definedName>
    <definedName name="LabaRugi">#REF!</definedName>
    <definedName name="LabaRugiFungsi">'[26]LabaRugi Fungsi'!$B$1:$J$60</definedName>
    <definedName name="LabaRugiFungsi2004">'[26]LabaRugi Fungsi2004(21B)'!$B$1:$E$46</definedName>
    <definedName name="LabaRugiLainnya">'[26]LabaRugi Lainnya 2005(20)'!$B$1:$G$30</definedName>
    <definedName name="LabaRugiUnsur2004">'[26]LabaRugi Unsur2004(21A)'!$D$1:$G$91</definedName>
    <definedName name="LABARUGIYR">[62]Asumsi!$V$2</definedName>
    <definedName name="LAHTA52101_CTPTKLS_OK" localSheetId="6">#REF!</definedName>
    <definedName name="LAHTA52101_CTPTKLS_OK" localSheetId="9">#REF!</definedName>
    <definedName name="LAHTA52101_CTPTKLS_OK" localSheetId="7">#REF!</definedName>
    <definedName name="LAHTA52101_CTPTKLS_OK" localSheetId="5">#REF!</definedName>
    <definedName name="LAHTA52101_CTPTKLS_OK" localSheetId="10">#REF!</definedName>
    <definedName name="LAHTA52101_CTPTKLS_OK">#REF!</definedName>
    <definedName name="LAMAKDS" localSheetId="6">#REF!</definedName>
    <definedName name="LAMAKDS" localSheetId="9">#REF!</definedName>
    <definedName name="LAMAKDS" localSheetId="7">#REF!</definedName>
    <definedName name="LAMAKDS" localSheetId="10">#REF!</definedName>
    <definedName name="LAMAKDS">#REF!</definedName>
    <definedName name="LAMASLG" localSheetId="6">#REF!</definedName>
    <definedName name="LAMASLG" localSheetId="9">#REF!</definedName>
    <definedName name="LAMASLG" localSheetId="7">#REF!</definedName>
    <definedName name="LAMASLG" localSheetId="10">#REF!</definedName>
    <definedName name="LAMASLG">#REF!</definedName>
    <definedName name="LAMASMG" localSheetId="6">#REF!</definedName>
    <definedName name="LAMASMG" localSheetId="7">#REF!</definedName>
    <definedName name="LAMASMG" localSheetId="10">#REF!</definedName>
    <definedName name="LAMASMG">#REF!</definedName>
    <definedName name="LAMP_1" localSheetId="6">#REF!</definedName>
    <definedName name="LAMP_1" localSheetId="7">#REF!</definedName>
    <definedName name="LAMP_1" localSheetId="10">#REF!</definedName>
    <definedName name="LAMP_1">#REF!</definedName>
    <definedName name="Lamp_10" localSheetId="6">#REF!</definedName>
    <definedName name="Lamp_10" localSheetId="7">#REF!</definedName>
    <definedName name="Lamp_10" localSheetId="10">#REF!</definedName>
    <definedName name="Lamp_10">#REF!</definedName>
    <definedName name="Lamp_11" localSheetId="6">#REF!</definedName>
    <definedName name="Lamp_11" localSheetId="7">#REF!</definedName>
    <definedName name="Lamp_11" localSheetId="10">#REF!</definedName>
    <definedName name="Lamp_11">#REF!</definedName>
    <definedName name="Lamp_12" localSheetId="6">#REF!</definedName>
    <definedName name="Lamp_12" localSheetId="7">#REF!</definedName>
    <definedName name="Lamp_12" localSheetId="10">#REF!</definedName>
    <definedName name="Lamp_12">#REF!</definedName>
    <definedName name="Lamp_13" localSheetId="6">#REF!</definedName>
    <definedName name="Lamp_13" localSheetId="7">#REF!</definedName>
    <definedName name="Lamp_13" localSheetId="10">#REF!</definedName>
    <definedName name="Lamp_13">#REF!</definedName>
    <definedName name="Lamp_14" localSheetId="6">#REF!</definedName>
    <definedName name="Lamp_14" localSheetId="9">#REF!</definedName>
    <definedName name="Lamp_14" localSheetId="7">#REF!</definedName>
    <definedName name="Lamp_14" localSheetId="10">#REF!</definedName>
    <definedName name="Lamp_14">#REF!</definedName>
    <definedName name="Lamp_15" localSheetId="6">#REF!</definedName>
    <definedName name="Lamp_15" localSheetId="9">#REF!</definedName>
    <definedName name="Lamp_15" localSheetId="7">#REF!</definedName>
    <definedName name="Lamp_15" localSheetId="10">#REF!</definedName>
    <definedName name="Lamp_15">#REF!</definedName>
    <definedName name="Lamp_16" localSheetId="6">#REF!</definedName>
    <definedName name="Lamp_16" localSheetId="9">#REF!</definedName>
    <definedName name="Lamp_16" localSheetId="7">#REF!</definedName>
    <definedName name="Lamp_16" localSheetId="10">#REF!</definedName>
    <definedName name="Lamp_16">#REF!</definedName>
    <definedName name="Lamp_1a" localSheetId="6">#REF!</definedName>
    <definedName name="Lamp_1a" localSheetId="9">#REF!</definedName>
    <definedName name="Lamp_1a" localSheetId="7">#REF!</definedName>
    <definedName name="Lamp_1a" localSheetId="10">#REF!</definedName>
    <definedName name="Lamp_1a">#REF!</definedName>
    <definedName name="Lamp_1b" localSheetId="6">#REF!</definedName>
    <definedName name="Lamp_1b" localSheetId="9">#REF!</definedName>
    <definedName name="Lamp_1b" localSheetId="7">#REF!</definedName>
    <definedName name="Lamp_1b" localSheetId="10">#REF!</definedName>
    <definedName name="Lamp_1b">#REF!</definedName>
    <definedName name="LAMP_2" localSheetId="6">#REF!</definedName>
    <definedName name="LAMP_2" localSheetId="7">#REF!</definedName>
    <definedName name="LAMP_2" localSheetId="10">#REF!</definedName>
    <definedName name="LAMP_2">#REF!</definedName>
    <definedName name="Lamp_2a" localSheetId="6">#REF!</definedName>
    <definedName name="Lamp_2a" localSheetId="9">#REF!</definedName>
    <definedName name="Lamp_2a" localSheetId="7">#REF!</definedName>
    <definedName name="Lamp_2a" localSheetId="10">#REF!</definedName>
    <definedName name="Lamp_2a">#REF!</definedName>
    <definedName name="Lamp_2b" localSheetId="6">#REF!</definedName>
    <definedName name="Lamp_2b" localSheetId="9">#REF!</definedName>
    <definedName name="Lamp_2b" localSheetId="7">#REF!</definedName>
    <definedName name="Lamp_2b" localSheetId="10">#REF!</definedName>
    <definedName name="Lamp_2b">#REF!</definedName>
    <definedName name="LAMP_3" localSheetId="6">#REF!</definedName>
    <definedName name="LAMP_3" localSheetId="7">#REF!</definedName>
    <definedName name="LAMP_3" localSheetId="10">#REF!</definedName>
    <definedName name="LAMP_3">#REF!</definedName>
    <definedName name="Lamp_3a" localSheetId="6">#REF!</definedName>
    <definedName name="Lamp_3a" localSheetId="9">#REF!</definedName>
    <definedName name="Lamp_3a" localSheetId="7">#REF!</definedName>
    <definedName name="Lamp_3a" localSheetId="10">#REF!</definedName>
    <definedName name="Lamp_3a">#REF!</definedName>
    <definedName name="Lamp_3b" localSheetId="6">#REF!</definedName>
    <definedName name="Lamp_3b" localSheetId="9">#REF!</definedName>
    <definedName name="Lamp_3b" localSheetId="7">#REF!</definedName>
    <definedName name="Lamp_3b" localSheetId="10">#REF!</definedName>
    <definedName name="Lamp_3b">#REF!</definedName>
    <definedName name="LAMP_4" localSheetId="6">#REF!</definedName>
    <definedName name="LAMP_4" localSheetId="7">#REF!</definedName>
    <definedName name="LAMP_4" localSheetId="10">#REF!</definedName>
    <definedName name="LAMP_4">#REF!</definedName>
    <definedName name="Lamp_4a" localSheetId="6">#REF!</definedName>
    <definedName name="Lamp_4a" localSheetId="9">#REF!</definedName>
    <definedName name="Lamp_4a" localSheetId="7">#REF!</definedName>
    <definedName name="Lamp_4a" localSheetId="10">#REF!</definedName>
    <definedName name="Lamp_4a">#REF!</definedName>
    <definedName name="Lamp_4b" localSheetId="6">#REF!</definedName>
    <definedName name="Lamp_4b" localSheetId="9">#REF!</definedName>
    <definedName name="Lamp_4b" localSheetId="7">#REF!</definedName>
    <definedName name="Lamp_4b" localSheetId="10">#REF!</definedName>
    <definedName name="Lamp_4b">#REF!</definedName>
    <definedName name="LAMP_5" localSheetId="6">#REF!</definedName>
    <definedName name="LAMP_5" localSheetId="7">#REF!</definedName>
    <definedName name="LAMP_5" localSheetId="10">#REF!</definedName>
    <definedName name="LAMP_5">#REF!</definedName>
    <definedName name="Lamp_5a" localSheetId="6">#REF!</definedName>
    <definedName name="Lamp_5a" localSheetId="9">#REF!</definedName>
    <definedName name="Lamp_5a" localSheetId="7">#REF!</definedName>
    <definedName name="Lamp_5a" localSheetId="10">#REF!</definedName>
    <definedName name="Lamp_5a">#REF!</definedName>
    <definedName name="Lamp_5b" localSheetId="6">#REF!</definedName>
    <definedName name="Lamp_5b" localSheetId="9">#REF!</definedName>
    <definedName name="Lamp_5b" localSheetId="7">#REF!</definedName>
    <definedName name="Lamp_5b" localSheetId="10">#REF!</definedName>
    <definedName name="Lamp_5b">#REF!</definedName>
    <definedName name="Lamp_6a" localSheetId="6">#REF!</definedName>
    <definedName name="Lamp_6a" localSheetId="9">#REF!</definedName>
    <definedName name="Lamp_6a" localSheetId="7">#REF!</definedName>
    <definedName name="Lamp_6a" localSheetId="10">#REF!</definedName>
    <definedName name="Lamp_6a">#REF!</definedName>
    <definedName name="Lamp_6b" localSheetId="6">#REF!</definedName>
    <definedName name="Lamp_6b" localSheetId="9">#REF!</definedName>
    <definedName name="Lamp_6b" localSheetId="7">#REF!</definedName>
    <definedName name="Lamp_6b" localSheetId="10">#REF!</definedName>
    <definedName name="Lamp_6b">#REF!</definedName>
    <definedName name="LAMP_7" localSheetId="6">#REF!</definedName>
    <definedName name="LAMP_7" localSheetId="7">#REF!</definedName>
    <definedName name="LAMP_7" localSheetId="10">#REF!</definedName>
    <definedName name="LAMP_7">#REF!</definedName>
    <definedName name="Lamp_7a" localSheetId="6">#REF!</definedName>
    <definedName name="Lamp_7a" localSheetId="9">#REF!</definedName>
    <definedName name="Lamp_7a" localSheetId="7">#REF!</definedName>
    <definedName name="Lamp_7a" localSheetId="10">#REF!</definedName>
    <definedName name="Lamp_7a">#REF!</definedName>
    <definedName name="Lamp_7b" localSheetId="6">#REF!</definedName>
    <definedName name="Lamp_7b" localSheetId="9">#REF!</definedName>
    <definedName name="Lamp_7b" localSheetId="7">#REF!</definedName>
    <definedName name="Lamp_7b" localSheetId="10">#REF!</definedName>
    <definedName name="Lamp_7b">#REF!</definedName>
    <definedName name="Lamp_7c" localSheetId="6">#REF!</definedName>
    <definedName name="Lamp_7c" localSheetId="9">#REF!</definedName>
    <definedName name="Lamp_7c" localSheetId="7">#REF!</definedName>
    <definedName name="Lamp_7c" localSheetId="10">#REF!</definedName>
    <definedName name="Lamp_7c">#REF!</definedName>
    <definedName name="Lamp_8a" localSheetId="6">#REF!</definedName>
    <definedName name="Lamp_8a" localSheetId="9">#REF!</definedName>
    <definedName name="Lamp_8a" localSheetId="7">#REF!</definedName>
    <definedName name="Lamp_8a" localSheetId="10">#REF!</definedName>
    <definedName name="Lamp_8a">#REF!</definedName>
    <definedName name="Lamp_8b" localSheetId="6">#REF!</definedName>
    <definedName name="Lamp_8b" localSheetId="9">#REF!</definedName>
    <definedName name="Lamp_8b" localSheetId="7">#REF!</definedName>
    <definedName name="Lamp_8b" localSheetId="10">#REF!</definedName>
    <definedName name="Lamp_8b">#REF!</definedName>
    <definedName name="Lamp_9" localSheetId="6">#REF!</definedName>
    <definedName name="Lamp_9" localSheetId="9">#REF!</definedName>
    <definedName name="Lamp_9" localSheetId="7">#REF!</definedName>
    <definedName name="Lamp_9" localSheetId="10">#REF!</definedName>
    <definedName name="Lamp_9">#REF!</definedName>
    <definedName name="LAP_12RB">[63]INPBA!$F$2</definedName>
    <definedName name="LaporanUtama" localSheetId="6">#REF!</definedName>
    <definedName name="LaporanUtama" localSheetId="9">#REF!</definedName>
    <definedName name="LaporanUtama" localSheetId="7">#REF!</definedName>
    <definedName name="LaporanUtama" localSheetId="5">#REF!</definedName>
    <definedName name="LaporanUtama" localSheetId="10">#REF!</definedName>
    <definedName name="LaporanUtama">#REF!</definedName>
    <definedName name="ldkfg" localSheetId="6">#REF!</definedName>
    <definedName name="ldkfg" localSheetId="9">#REF!</definedName>
    <definedName name="ldkfg" localSheetId="7">#REF!</definedName>
    <definedName name="ldkfg" localSheetId="10">#REF!</definedName>
    <definedName name="ldkfg">#REF!</definedName>
    <definedName name="level2_options">INDIRECT("Areas_"&amp;'[21]Working Page'!$B$47)</definedName>
    <definedName name="Listrik">'[64]AHS - Non Personel'!$D$33</definedName>
    <definedName name="lk" localSheetId="6">[18]JAN09!#REF!</definedName>
    <definedName name="lk" localSheetId="9">[18]JAN09!#REF!</definedName>
    <definedName name="lk" localSheetId="5">[18]JAN09!#REF!</definedName>
    <definedName name="lk" localSheetId="10">[18]JAN09!#REF!</definedName>
    <definedName name="lk" localSheetId="11">[18]JAN09!#REF!</definedName>
    <definedName name="lk">[18]JAN09!#REF!</definedName>
    <definedName name="ll" localSheetId="6">#REF!</definedName>
    <definedName name="ll" localSheetId="9">#REF!</definedName>
    <definedName name="ll" localSheetId="5">#REF!</definedName>
    <definedName name="ll" localSheetId="10">#REF!</definedName>
    <definedName name="ll" localSheetId="11">#REF!</definedName>
    <definedName name="ll">#REF!</definedName>
    <definedName name="LOPK" localSheetId="6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0" hidden="1">{#N/A,#N/A,FALSE,"M.02"}</definedName>
    <definedName name="LOPK" localSheetId="11" hidden="1">{#N/A,#N/A,FALSE,"M.02"}</definedName>
    <definedName name="LOPK" hidden="1">{#N/A,#N/A,FALSE,"M.02"}</definedName>
    <definedName name="LP" localSheetId="6">#REF!</definedName>
    <definedName name="LP" localSheetId="9">#REF!</definedName>
    <definedName name="LP" localSheetId="7">#REF!</definedName>
    <definedName name="LP" localSheetId="5">#REF!</definedName>
    <definedName name="LP" localSheetId="10">#REF!</definedName>
    <definedName name="LP">#REF!</definedName>
    <definedName name="LRFungsi" localSheetId="6">#REF!</definedName>
    <definedName name="LRFungsi" localSheetId="9">#REF!</definedName>
    <definedName name="LRFungsi" localSheetId="7">#REF!</definedName>
    <definedName name="LRFungsi" localSheetId="10">#REF!</definedName>
    <definedName name="LRFungsi">#REF!</definedName>
    <definedName name="LRUnsur" localSheetId="6">#REF!</definedName>
    <definedName name="LRUnsur" localSheetId="9">#REF!</definedName>
    <definedName name="LRUnsur" localSheetId="7">#REF!</definedName>
    <definedName name="LRUnsur" localSheetId="10">#REF!</definedName>
    <definedName name="LRUnsur">#REF!</definedName>
    <definedName name="M" localSheetId="6">#REF!</definedName>
    <definedName name="M" localSheetId="9">#REF!</definedName>
    <definedName name="M" localSheetId="7">#REF!</definedName>
    <definedName name="M" localSheetId="10">#REF!</definedName>
    <definedName name="M">#REF!</definedName>
    <definedName name="M_19" localSheetId="6">'[61]FORM-B'!#REF!</definedName>
    <definedName name="M_19" localSheetId="7">'[61]FORM-B'!#REF!</definedName>
    <definedName name="M_19" localSheetId="10">'[61]FORM-B'!#REF!</definedName>
    <definedName name="M_19">'[61]FORM-B'!#REF!</definedName>
    <definedName name="MANBUNG" localSheetId="6">[32]Sheet5!#REF!</definedName>
    <definedName name="MANBUNG" localSheetId="7">[32]Sheet5!#REF!</definedName>
    <definedName name="MANBUNG">[32]Sheet5!#REF!</definedName>
    <definedName name="ManProBln" localSheetId="9">'[19]AHS - Personel'!$F$8</definedName>
    <definedName name="ManProBln">#N/A</definedName>
    <definedName name="marwan" localSheetId="6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0" hidden="1">{#N/A,#N/A,FALSE,"M.02"}</definedName>
    <definedName name="marwan" localSheetId="11" hidden="1">{#N/A,#N/A,FALSE,"M.02"}</definedName>
    <definedName name="marwan" hidden="1">{#N/A,#N/A,FALSE,"M.02"}</definedName>
    <definedName name="mat">[56]Mat!$B$1:$L$65536</definedName>
    <definedName name="mat.">[56]Mat!$B$1:$L$65536</definedName>
    <definedName name="mate" localSheetId="6">#REF!</definedName>
    <definedName name="mate" localSheetId="9">#REF!</definedName>
    <definedName name="mate" localSheetId="7">#REF!</definedName>
    <definedName name="mate" localSheetId="5">#REF!</definedName>
    <definedName name="mate" localSheetId="10">#REF!</definedName>
    <definedName name="mate">#REF!</definedName>
    <definedName name="mbo" localSheetId="6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0" hidden="1">{#N/A,#N/A,FALSE,"M.34"}</definedName>
    <definedName name="mbo" localSheetId="11" hidden="1">{#N/A,#N/A,FALSE,"M.34"}</definedName>
    <definedName name="mbo" hidden="1">{#N/A,#N/A,FALSE,"M.34"}</definedName>
    <definedName name="mcperiod" localSheetId="6">#REF!</definedName>
    <definedName name="mcperiod" localSheetId="9">#REF!</definedName>
    <definedName name="mcperiod" localSheetId="7">#REF!</definedName>
    <definedName name="mcperiod" localSheetId="5">#REF!</definedName>
    <definedName name="mcperiod" localSheetId="10">#REF!</definedName>
    <definedName name="mcperiod">#REF!</definedName>
    <definedName name="MD">[65]aruskas!$A$110:$T$180</definedName>
    <definedName name="MD_19">[66]aruskas!$A$110:$T$180</definedName>
    <definedName name="MDNpst" localSheetId="6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0" hidden="1">{#N/A,#N/A,FALSE,"M.33"}</definedName>
    <definedName name="MDNpst" localSheetId="11" hidden="1">{#N/A,#N/A,FALSE,"M.33"}</definedName>
    <definedName name="MDNpst" hidden="1">{#N/A,#N/A,FALSE,"M.33"}</definedName>
    <definedName name="MENU_GARDU" localSheetId="9">[40]MENU!$D$11:$D$110</definedName>
    <definedName name="MENU_GARDU">#N/A</definedName>
    <definedName name="MENU_PENYULANG" localSheetId="9">[40]MENU!$F$11:$F$40</definedName>
    <definedName name="MENU_PENYULANG">#N/A</definedName>
    <definedName name="mi_print_area" localSheetId="6">#REF!</definedName>
    <definedName name="mi_print_area" localSheetId="9">#REF!</definedName>
    <definedName name="mi_print_area" localSheetId="7">#REF!</definedName>
    <definedName name="mi_print_area" localSheetId="5">#REF!</definedName>
    <definedName name="mi_print_area" localSheetId="10">#REF!</definedName>
    <definedName name="mi_print_area">#REF!</definedName>
    <definedName name="MJKpst" localSheetId="6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0" hidden="1">{#N/A,#N/A,FALSE,"M.34"}</definedName>
    <definedName name="MJKpst" localSheetId="11" hidden="1">{#N/A,#N/A,FALSE,"M.34"}</definedName>
    <definedName name="MJKpst" hidden="1">{#N/A,#N/A,FALSE,"M.34"}</definedName>
    <definedName name="MmExcelLinker_56E02BF7_1622_44A2_A1B4_91C09D796B1E" localSheetId="6">DATA!RAB-PER '[67]Standar Konstruksi'!$G$29:$G$29</definedName>
    <definedName name="MmExcelLinker_56E02BF7_1622_44A2_A1B4_91C09D796B1E" localSheetId="7">KKF!RAB-PER '[67]Standar Konstruksi'!$G$29:$G$29</definedName>
    <definedName name="MmExcelLinker_56E02BF7_1622_44A2_A1B4_91C09D796B1E">#N/A</definedName>
    <definedName name="MRISI" localSheetId="6">#REF!</definedName>
    <definedName name="MRISI" localSheetId="9">#REF!</definedName>
    <definedName name="MRISI" localSheetId="7">#REF!</definedName>
    <definedName name="MRISI" localSheetId="5">#REF!</definedName>
    <definedName name="MRISI" localSheetId="10">#REF!</definedName>
    <definedName name="MRISI">#REF!</definedName>
    <definedName name="MutasiMatPDP" localSheetId="6">#REF!</definedName>
    <definedName name="MutasiMatPDP" localSheetId="9">#REF!</definedName>
    <definedName name="MutasiMatPDP" localSheetId="7">#REF!</definedName>
    <definedName name="MutasiMatPDP" localSheetId="10">#REF!</definedName>
    <definedName name="MutasiMatPDP">#REF!</definedName>
    <definedName name="NAMA" localSheetId="6">#REF!</definedName>
    <definedName name="NAMA" localSheetId="7">#REF!</definedName>
    <definedName name="NAMA" localSheetId="10">#REF!</definedName>
    <definedName name="NAMA">#REF!</definedName>
    <definedName name="nama_kabupaten" localSheetId="6">#REF!</definedName>
    <definedName name="nama_kabupaten" localSheetId="9">#REF!</definedName>
    <definedName name="nama_kabupaten" localSheetId="7">#REF!</definedName>
    <definedName name="nama_kabupaten" localSheetId="10">#REF!</definedName>
    <definedName name="nama_kabupaten">#REF!</definedName>
    <definedName name="NAMA1" localSheetId="6">#REF!</definedName>
    <definedName name="NAMA1" localSheetId="7">#REF!</definedName>
    <definedName name="NAMA1" localSheetId="10">#REF!</definedName>
    <definedName name="NAMA1">#REF!</definedName>
    <definedName name="NAMA2" localSheetId="6">#REF!</definedName>
    <definedName name="NAMA2" localSheetId="7">#REF!</definedName>
    <definedName name="NAMA2" localSheetId="10">#REF!</definedName>
    <definedName name="NAMA2">#REF!</definedName>
    <definedName name="NAMABARU" localSheetId="6">#REF!</definedName>
    <definedName name="NAMABARU" localSheetId="7">#REF!</definedName>
    <definedName name="NAMABARU" localSheetId="10">#REF!</definedName>
    <definedName name="NAMABARU">#REF!</definedName>
    <definedName name="NamaWil">[68]Cover!$B$7</definedName>
    <definedName name="NEGO" localSheetId="6">[22]Usulan!#REF!</definedName>
    <definedName name="NEGO" localSheetId="9">[22]Usulan!#REF!</definedName>
    <definedName name="NEGO" localSheetId="7">[22]Usulan!#REF!</definedName>
    <definedName name="NEGO" localSheetId="5">[22]Usulan!#REF!</definedName>
    <definedName name="NEGO">[22]Usulan!#REF!</definedName>
    <definedName name="neraca" localSheetId="6">#REF!</definedName>
    <definedName name="neraca" localSheetId="9">#REF!</definedName>
    <definedName name="neraca" localSheetId="7">#REF!</definedName>
    <definedName name="neraca" localSheetId="5">#REF!</definedName>
    <definedName name="neraca" localSheetId="10">#REF!</definedName>
    <definedName name="neraca">#REF!</definedName>
    <definedName name="neracareal" localSheetId="6">#REF!</definedName>
    <definedName name="neracareal" localSheetId="9">#REF!</definedName>
    <definedName name="neracareal" localSheetId="7">#REF!</definedName>
    <definedName name="neracareal" localSheetId="10">#REF!</definedName>
    <definedName name="neracareal">#REF!</definedName>
    <definedName name="netmargim" localSheetId="6">#REF!</definedName>
    <definedName name="netmargim" localSheetId="9">#REF!</definedName>
    <definedName name="netmargim" localSheetId="7">#REF!</definedName>
    <definedName name="netmargim" localSheetId="10">#REF!</definedName>
    <definedName name="netmargim">#REF!</definedName>
    <definedName name="nmcabang" localSheetId="6">#REF!</definedName>
    <definedName name="nmcabang" localSheetId="7">#REF!</definedName>
    <definedName name="nmcabang" localSheetId="10">#REF!</definedName>
    <definedName name="nmcabang">#REF!</definedName>
    <definedName name="no">[16]x!$A$9:$A$47</definedName>
    <definedName name="NO_KODE" localSheetId="6">#N/A</definedName>
    <definedName name="NO_KODE" localSheetId="9">[40]MENU!#REF!</definedName>
    <definedName name="NO_KODE" localSheetId="7">#N/A</definedName>
    <definedName name="NO_KODE">#N/A</definedName>
    <definedName name="NoBlanksRange">OFFSET('[21]Working Page'!$G$53,0,0,SUMPRODUCT(--(TRIM('[21]Working Page'!$G$53:$G$85)&lt;&gt;"")),1)</definedName>
    <definedName name="nop">[16]x!$A$100:$A$101</definedName>
    <definedName name="o" localSheetId="6">#REF!</definedName>
    <definedName name="o" localSheetId="9">#REF!</definedName>
    <definedName name="o" localSheetId="7">#REF!</definedName>
    <definedName name="o" localSheetId="5">#REF!</definedName>
    <definedName name="o" localSheetId="10">#REF!</definedName>
    <definedName name="o">#REF!</definedName>
    <definedName name="ob_1_phasa" localSheetId="6">#REF!</definedName>
    <definedName name="ob_1_phasa" localSheetId="9">#REF!</definedName>
    <definedName name="ob_1_phasa" localSheetId="7">#REF!</definedName>
    <definedName name="ob_1_phasa" localSheetId="10">#REF!</definedName>
    <definedName name="ob_1_phasa">#REF!</definedName>
    <definedName name="OCGHSE" localSheetId="6">#REF!</definedName>
    <definedName name="OCGHSE" localSheetId="9">#REF!</definedName>
    <definedName name="OCGHSE" localSheetId="7">#REF!</definedName>
    <definedName name="OCGHSE" localSheetId="10">#REF!</definedName>
    <definedName name="OCGHSE">#REF!</definedName>
    <definedName name="OCRKDS" localSheetId="6">#REF!</definedName>
    <definedName name="OCRKDS" localSheetId="7">#REF!</definedName>
    <definedName name="OCRKDS" localSheetId="10">#REF!</definedName>
    <definedName name="OCRKDS">#REF!</definedName>
    <definedName name="OCRSLG" localSheetId="6">#REF!</definedName>
    <definedName name="OCRSLG" localSheetId="7">#REF!</definedName>
    <definedName name="OCRSLG" localSheetId="10">#REF!</definedName>
    <definedName name="OCRSLG">#REF!</definedName>
    <definedName name="OCRSMG" localSheetId="6">#REF!</definedName>
    <definedName name="OCRSMG" localSheetId="7">#REF!</definedName>
    <definedName name="OCRSMG" localSheetId="10">#REF!</definedName>
    <definedName name="OCRSMG">#REF!</definedName>
    <definedName name="ok" localSheetId="10">#REF!</definedName>
    <definedName name="ok">#REF!</definedName>
    <definedName name="okl" localSheetId="10">#REF!</definedName>
    <definedName name="okl">#REF!</definedName>
    <definedName name="oo" localSheetId="6">#REF!</definedName>
    <definedName name="oo" localSheetId="7">#REF!</definedName>
    <definedName name="oo" localSheetId="10">#REF!</definedName>
    <definedName name="oo">#REF!</definedName>
    <definedName name="opi" localSheetId="10">#REF!</definedName>
    <definedName name="opi">#REF!</definedName>
    <definedName name="Opr_Hari" localSheetId="9">'[19]AHS - Personel'!$G$19</definedName>
    <definedName name="Opr_Hari">#N/A</definedName>
    <definedName name="opv">[69]Valuation!$I$53</definedName>
    <definedName name="OUTGOING" localSheetId="9">[40]PARAMETER!$B$11:$B$1059</definedName>
    <definedName name="OUTGOING">#N/A</definedName>
    <definedName name="P" localSheetId="6">#REF!</definedName>
    <definedName name="P" localSheetId="9">#REF!</definedName>
    <definedName name="P" localSheetId="7">#REF!</definedName>
    <definedName name="P" localSheetId="5">#REF!</definedName>
    <definedName name="P" localSheetId="10">#REF!</definedName>
    <definedName name="P">#REF!</definedName>
    <definedName name="Panah" localSheetId="6">#REF!</definedName>
    <definedName name="Panah" localSheetId="9">#REF!</definedName>
    <definedName name="Panah" localSheetId="7">#REF!</definedName>
    <definedName name="Panah" localSheetId="10">#REF!</definedName>
    <definedName name="Panah">#REF!</definedName>
    <definedName name="PasPst" localSheetId="6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0" hidden="1">{#N/A,#N/A,FALSE,"M.33"}</definedName>
    <definedName name="PasPst" localSheetId="11" hidden="1">{#N/A,#N/A,FALSE,"M.33"}</definedName>
    <definedName name="PasPst" hidden="1">{#N/A,#N/A,FALSE,"M.33"}</definedName>
    <definedName name="PDPKons" localSheetId="6">#REF!</definedName>
    <definedName name="PDPKons" localSheetId="9">#REF!</definedName>
    <definedName name="PDPKons" localSheetId="7">#REF!</definedName>
    <definedName name="PDPKons" localSheetId="5">#REF!</definedName>
    <definedName name="PDPKons" localSheetId="10">#REF!</definedName>
    <definedName name="PDPKons">#REF!</definedName>
    <definedName name="PDPMaterial" localSheetId="6">#REF!</definedName>
    <definedName name="PDPMaterial" localSheetId="9">#REF!</definedName>
    <definedName name="PDPMaterial" localSheetId="7">#REF!</definedName>
    <definedName name="PDPMaterial" localSheetId="10">#REF!</definedName>
    <definedName name="PDPMaterial">#REF!</definedName>
    <definedName name="PDPPembDimuka" localSheetId="6">#REF!</definedName>
    <definedName name="PDPPembDimuka" localSheetId="9">#REF!</definedName>
    <definedName name="PDPPembDimuka" localSheetId="7">#REF!</definedName>
    <definedName name="PDPPembDimuka" localSheetId="10">#REF!</definedName>
    <definedName name="PDPPembDimuka">#REF!</definedName>
    <definedName name="pe">[16]x!$B$100:$B$101</definedName>
    <definedName name="PembelianiTRWI">'[26]PembelianiTL(12A1'!$B$1:$S$55</definedName>
    <definedName name="PembelianiTRWII">'[26]PembelianiTL(12A1'!$B$56:$S$110</definedName>
    <definedName name="PembelianiTRWIII">'[26]PembelianiTL(12A1'!$B$111:$S$165</definedName>
    <definedName name="PembelianiTRWIV">'[26]PembelianiTL(12A1'!$B$166:$S$220</definedName>
    <definedName name="PemeABSW" localSheetId="6">#REF!</definedName>
    <definedName name="PemeABSW" localSheetId="9">#REF!</definedName>
    <definedName name="PemeABSW" localSheetId="7">#REF!</definedName>
    <definedName name="PemeABSW" localSheetId="5">#REF!</definedName>
    <definedName name="PemeABSW" localSheetId="10">#REF!</definedName>
    <definedName name="PemeABSW">#REF!</definedName>
    <definedName name="pemel09" localSheetId="6">#REF!</definedName>
    <definedName name="pemel09" localSheetId="9">#REF!</definedName>
    <definedName name="pemel09" localSheetId="7">#REF!</definedName>
    <definedName name="pemel09" localSheetId="10">#REF!</definedName>
    <definedName name="pemel09">#REF!</definedName>
    <definedName name="PendaLuOp">'[25]PendaLuOp(13)'!$B$1:$G$58</definedName>
    <definedName name="PendOpLain">'[26]PendOpLain(11B)'!$B$1:$G$33</definedName>
    <definedName name="Pendukung" localSheetId="6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0" hidden="1">{#N/A,#N/A,FALSE,"M.41"}</definedName>
    <definedName name="Pendukung" localSheetId="11" hidden="1">{#N/A,#N/A,FALSE,"M.41"}</definedName>
    <definedName name="Pendukung" hidden="1">{#N/A,#N/A,FALSE,"M.41"}</definedName>
    <definedName name="PenjTLTRWI">'[25]PenjTL(18)'!$B$1:$J$39</definedName>
    <definedName name="PenjTLTRWII">'[25]PenjTL(18)'!$B$41:$J$79</definedName>
    <definedName name="PenjTLTRWIII">'[25]PenjTL(18)'!$B$81:$J$119</definedName>
    <definedName name="PenjTLTRWIV">'[25]PenjTL(18)'!$B$121:$J$159</definedName>
    <definedName name="PENYULANG">[70]TABEL!$A$2:$A$81</definedName>
    <definedName name="period" localSheetId="6">#REF!</definedName>
    <definedName name="period" localSheetId="9">#REF!</definedName>
    <definedName name="period" localSheetId="7">#REF!</definedName>
    <definedName name="period" localSheetId="5">#REF!</definedName>
    <definedName name="period" localSheetId="10">#REF!</definedName>
    <definedName name="period">#REF!</definedName>
    <definedName name="pict" localSheetId="9">[45]KKO!#REF!</definedName>
    <definedName name="pict" localSheetId="10">[46]KKO!#REF!</definedName>
    <definedName name="pict" localSheetId="11">[46]KKO!#REF!</definedName>
    <definedName name="pict">KKO!#REF!</definedName>
    <definedName name="PLG_DAYA__200KVA" localSheetId="6">#REF!</definedName>
    <definedName name="PLG_DAYA__200KVA" localSheetId="9">#REF!</definedName>
    <definedName name="PLG_DAYA__200KVA" localSheetId="7">#REF!</definedName>
    <definedName name="PLG_DAYA__200KVA" localSheetId="10">#REF!</definedName>
    <definedName name="PLG_DAYA__200KVA" localSheetId="11">#REF!</definedName>
    <definedName name="PLG_DAYA__200KVA">#REF!</definedName>
    <definedName name="PLG_DAYA_33_197KVA" localSheetId="6">#REF!</definedName>
    <definedName name="PLG_DAYA_33_197KVA" localSheetId="9">#REF!</definedName>
    <definedName name="PLG_DAYA_33_197KVA" localSheetId="7">#REF!</definedName>
    <definedName name="PLG_DAYA_33_197KVA" localSheetId="10">#REF!</definedName>
    <definedName name="PLG_DAYA_33_197KVA">#REF!</definedName>
    <definedName name="PLN">#N/A</definedName>
    <definedName name="PMT">[60]PMT!$D$12:$D$55</definedName>
    <definedName name="poi" localSheetId="6">[18]JAN09!#REF!</definedName>
    <definedName name="poi" localSheetId="9">[18]JAN09!#REF!</definedName>
    <definedName name="poi" localSheetId="5">[18]JAN09!#REF!</definedName>
    <definedName name="poi" localSheetId="10">[18]JAN09!#REF!</definedName>
    <definedName name="poi" localSheetId="11">[18]JAN09!#REF!</definedName>
    <definedName name="poi">[18]JAN09!#REF!</definedName>
    <definedName name="POPUI" localSheetId="9">#REF!</definedName>
    <definedName name="POPUI" localSheetId="5">#REF!</definedName>
    <definedName name="POPUI" localSheetId="10">#REF!</definedName>
    <definedName name="POPUI" localSheetId="11">#REF!</definedName>
    <definedName name="POPUI">#REF!</definedName>
    <definedName name="pos_anggaran">[57]data!$G$2:$G$54</definedName>
    <definedName name="Potensi215" localSheetId="6">#REF!</definedName>
    <definedName name="Potensi215" localSheetId="9">#REF!</definedName>
    <definedName name="Potensi215" localSheetId="7">#REF!</definedName>
    <definedName name="Potensi215" localSheetId="5">#REF!</definedName>
    <definedName name="Potensi215" localSheetId="10">#REF!</definedName>
    <definedName name="Potensi215">#REF!</definedName>
    <definedName name="PP" localSheetId="6">#REF!</definedName>
    <definedName name="PP" localSheetId="9">#REF!</definedName>
    <definedName name="PP" localSheetId="7">#REF!</definedName>
    <definedName name="PP" localSheetId="10">#REF!</definedName>
    <definedName name="PP">#REF!</definedName>
    <definedName name="print" localSheetId="6">#REF!</definedName>
    <definedName name="print" localSheetId="9">#REF!</definedName>
    <definedName name="print" localSheetId="7">#REF!</definedName>
    <definedName name="print" localSheetId="10">#REF!</definedName>
    <definedName name="print">#REF!</definedName>
    <definedName name="PRINT_AR01" localSheetId="6">[32]Sheet5!#REF!</definedName>
    <definedName name="PRINT_AR01" localSheetId="9">[32]Sheet5!#REF!</definedName>
    <definedName name="PRINT_AR01" localSheetId="7">[32]Sheet5!#REF!</definedName>
    <definedName name="PRINT_AR01" localSheetId="10">[32]Sheet5!#REF!</definedName>
    <definedName name="PRINT_AR01">[32]Sheet5!#REF!</definedName>
    <definedName name="_xlnm.Print_Area" localSheetId="9">#REF!</definedName>
    <definedName name="_xlnm.Print_Area" localSheetId="4">'HARGA SATUAN'!$A$1:$E$1567</definedName>
    <definedName name="_xlnm.Print_Area" localSheetId="7">KKF!$A$1:$T$39</definedName>
    <definedName name="_xlnm.Print_Area" localSheetId="5">KKO!$A$2:$Q$9</definedName>
    <definedName name="_xlnm.Print_Area" localSheetId="10">'Peta lokasi'!$A$1:$AD$67</definedName>
    <definedName name="_xlnm.Print_Area" localSheetId="8">RAB!$A$1:$K$100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1">'SLD '!$A$1:$AF$70</definedName>
    <definedName name="_xlnm.Print_Area">#REF!</definedName>
    <definedName name="PRINT_AREA_MI" localSheetId="6">#REF!</definedName>
    <definedName name="PRINT_AREA_MI" localSheetId="9">#REF!</definedName>
    <definedName name="PRINT_AREA_MI" localSheetId="7">#REF!</definedName>
    <definedName name="PRINT_AREA_MI" localSheetId="10">#REF!</definedName>
    <definedName name="PRINT_AREA_MI">#REF!</definedName>
    <definedName name="Print_area1" localSheetId="6">#REF!</definedName>
    <definedName name="Print_area1" localSheetId="9">#REF!</definedName>
    <definedName name="Print_area1" localSheetId="7">#REF!</definedName>
    <definedName name="Print_area1" localSheetId="10">#REF!</definedName>
    <definedName name="Print_area1">#REF!</definedName>
    <definedName name="PRINT_TITLE" localSheetId="6">#REF!</definedName>
    <definedName name="PRINT_TITLE" localSheetId="7">#REF!</definedName>
    <definedName name="PRINT_TITLE" localSheetId="10">#REF!</definedName>
    <definedName name="PRINT_TITLE">#REF!</definedName>
    <definedName name="_xlnm.Print_Titles" localSheetId="9">#REF!</definedName>
    <definedName name="_xlnm.Print_Titles" localSheetId="4">'HARGA SATUAN'!#REF!</definedName>
    <definedName name="_xlnm.Print_Titles" localSheetId="7">#REF!</definedName>
    <definedName name="_xlnm.Print_Titles" localSheetId="10">#REF!</definedName>
    <definedName name="_xlnm.Print_Titles" localSheetId="8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 localSheetId="11">#REF!</definedName>
    <definedName name="_xlnm.Print_Titles">#REF!</definedName>
    <definedName name="PRINT_TITLES_MI" localSheetId="6">#REF!</definedName>
    <definedName name="PRINT_TITLES_MI" localSheetId="7">#REF!</definedName>
    <definedName name="PRINT_TITLES_MI" localSheetId="10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 localSheetId="10">#REF!</definedName>
    <definedName name="PRINT_TITLES_MI_19">#REF!</definedName>
    <definedName name="PRINT2" localSheetId="6">[32]Sheet5!#REF!</definedName>
    <definedName name="PRINT2" localSheetId="7">[32]Sheet5!#REF!</definedName>
    <definedName name="PRINT2" localSheetId="10">[32]Sheet5!#REF!</definedName>
    <definedName name="PRINT2">[32]Sheet5!#REF!</definedName>
    <definedName name="ProduksiTRWI">'[26]ProduksiTL(12B2)'!$B$1:$W$38</definedName>
    <definedName name="ProduksiTRWII">'[26]ProduksiTL(12B2)'!$B$41:$W$78</definedName>
    <definedName name="ProduksiTRWIII">'[26]ProduksiTL(12B2)'!$B$81:$W$118</definedName>
    <definedName name="ProduksiTRWIV">'[26]ProduksiTL(12B2)'!$B$121:$W$158</definedName>
    <definedName name="ProgGISBln" localSheetId="9">'[19]AHS - Personel'!$F$11</definedName>
    <definedName name="ProgGISBln">#N/A</definedName>
    <definedName name="ProgGISHari" localSheetId="9">'[19]AHS - Personel'!$G$11</definedName>
    <definedName name="ProgGISHari">#N/A</definedName>
    <definedName name="PROYEK" localSheetId="6">#REF!</definedName>
    <definedName name="PROYEK" localSheetId="9">#REF!</definedName>
    <definedName name="PROYEK" localSheetId="7">#REF!</definedName>
    <definedName name="PROYEK" localSheetId="5">#REF!</definedName>
    <definedName name="PROYEK" localSheetId="10">#REF!</definedName>
    <definedName name="PROYEK">#REF!</definedName>
    <definedName name="PSRpst" localSheetId="6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0" hidden="1">{#N/A,#N/A,FALSE,"M.31"}</definedName>
    <definedName name="PSRpst" localSheetId="11" hidden="1">{#N/A,#N/A,FALSE,"M.31"}</definedName>
    <definedName name="PSRpst" hidden="1">{#N/A,#N/A,FALSE,"M.31"}</definedName>
    <definedName name="PT_PLN_PERSERO" localSheetId="6">#REF!</definedName>
    <definedName name="PT_PLN_PERSERO" localSheetId="9">#REF!</definedName>
    <definedName name="PT_PLN_PERSERO" localSheetId="7">#REF!</definedName>
    <definedName name="PT_PLN_PERSERO" localSheetId="5">#REF!</definedName>
    <definedName name="PT_PLN_PERSERO" localSheetId="10">#REF!</definedName>
    <definedName name="PT_PLN_PERSERO">#REF!</definedName>
    <definedName name="PTKU" localSheetId="6">#REF!</definedName>
    <definedName name="PTKU" localSheetId="9">#REF!</definedName>
    <definedName name="PTKU" localSheetId="7">#REF!</definedName>
    <definedName name="PTKU" localSheetId="10">#REF!</definedName>
    <definedName name="PTKU">#REF!</definedName>
    <definedName name="PUIUU" localSheetId="9">#REF!</definedName>
    <definedName name="PUIUU" localSheetId="10">#REF!</definedName>
    <definedName name="PUIUU">#REF!</definedName>
    <definedName name="PUR" localSheetId="6">[71]JURNAL!#REF!</definedName>
    <definedName name="PUR" localSheetId="9">[71]JURNAL!#REF!</definedName>
    <definedName name="PUR" localSheetId="7">[71]JURNAL!#REF!</definedName>
    <definedName name="PUR" localSheetId="10">[71]JURNAL!#REF!</definedName>
    <definedName name="PUR">[71]JURNAL!#REF!</definedName>
    <definedName name="PWI" localSheetId="6">#REF!</definedName>
    <definedName name="PWI" localSheetId="9">#REF!</definedName>
    <definedName name="PWI" localSheetId="7">#REF!</definedName>
    <definedName name="PWI" localSheetId="5">#REF!</definedName>
    <definedName name="PWI" localSheetId="10">#REF!</definedName>
    <definedName name="PWI">#REF!</definedName>
    <definedName name="q" localSheetId="6">#REF!</definedName>
    <definedName name="q" localSheetId="9">#REF!</definedName>
    <definedName name="q" localSheetId="7">#REF!</definedName>
    <definedName name="q" localSheetId="10">#REF!</definedName>
    <definedName name="q">#REF!</definedName>
    <definedName name="QRYTRY" localSheetId="6">#REF!</definedName>
    <definedName name="QRYTRY" localSheetId="9">#REF!</definedName>
    <definedName name="QRYTRY" localSheetId="7">#REF!</definedName>
    <definedName name="QRYTRY" localSheetId="10">#REF!</definedName>
    <definedName name="QRYTRY">#REF!</definedName>
    <definedName name="qw" localSheetId="6" hidden="1">{#N/A,#N/A,FALSE,"M.32"}</definedName>
    <definedName name="qw" localSheetId="9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0" hidden="1">{#N/A,#N/A,FALSE,"M.32"}</definedName>
    <definedName name="qw" localSheetId="11" hidden="1">{#N/A,#N/A,FALSE,"M.32"}</definedName>
    <definedName name="qw" hidden="1">{#N/A,#N/A,FALSE,"M.32"}</definedName>
    <definedName name="RAB" localSheetId="6">#REF!</definedName>
    <definedName name="RAB" localSheetId="9">#REF!</definedName>
    <definedName name="RAB" localSheetId="7">#REF!</definedName>
    <definedName name="RAB" localSheetId="5">#REF!</definedName>
    <definedName name="RAB" localSheetId="10">#REF!</definedName>
    <definedName name="RAB">#REF!</definedName>
    <definedName name="rafi" localSheetId="6">[18]JAN09!#REF!</definedName>
    <definedName name="rafi" localSheetId="9">[18]JAN09!#REF!</definedName>
    <definedName name="rafi" localSheetId="7">[18]JAN09!#REF!</definedName>
    <definedName name="rafi" localSheetId="5">[18]JAN09!#REF!</definedName>
    <definedName name="rafi" localSheetId="10">[18]JAN09!#REF!</definedName>
    <definedName name="rafi">[18]JAN09!#REF!</definedName>
    <definedName name="raja" localSheetId="6">[18]JAN09!#REF!</definedName>
    <definedName name="raja" localSheetId="9">[18]JAN09!#REF!</definedName>
    <definedName name="raja" localSheetId="7">[18]JAN09!#REF!</definedName>
    <definedName name="raja">[18]JAN09!#REF!</definedName>
    <definedName name="RANGE" localSheetId="6">#REF!</definedName>
    <definedName name="RANGE" localSheetId="9">#REF!</definedName>
    <definedName name="RANGE" localSheetId="7">#REF!</definedName>
    <definedName name="RANGE" localSheetId="5">#REF!</definedName>
    <definedName name="RANGE" localSheetId="10">#REF!</definedName>
    <definedName name="RANGE">#REF!</definedName>
    <definedName name="RAO" localSheetId="6">#REF!</definedName>
    <definedName name="RAO" localSheetId="9">#REF!</definedName>
    <definedName name="RAO" localSheetId="7">#REF!</definedName>
    <definedName name="RAO" localSheetId="10">#REF!</definedName>
    <definedName name="RAO">#REF!</definedName>
    <definedName name="Rate_of_absorption_CJ_C2A_options">OFFSET('[21]Central Overhead Allocation'!$C$281,0,0,COUNTA('[21]Central Overhead Allocation'!$C$281:$C$297),3)</definedName>
    <definedName name="Rate_of_absorption_EJ_C2A_options">OFFSET('[21]Central Overhead Allocation'!$C$183,0,0,COUNTA('[21]Central Overhead Allocation'!$C$183:$C$199),7)</definedName>
    <definedName name="Rate_of_absorption_JKT_C2A_options">OFFSET('[21]Central Overhead Allocation'!$C$330,0,0,COUNTA('[21]Central Overhead Allocation'!$C$330:$C$346),4)</definedName>
    <definedName name="Rate_of_absorption_Region_options">OFFSET('[21]Central Overhead Allocation'!$C$53,0,0,COUNTA('[21]Central Overhead Allocation'!$C$53:$C$69),8)</definedName>
    <definedName name="Rate_of_Absorption_WJ_A2IS_Options" localSheetId="6">OFFSET('[21]Regional Overhead Allocation_WJ'!#REF!,0,0,COUNTA('[21]Regional Overhead Allocation_WJ'!#REF!),35)</definedName>
    <definedName name="Rate_of_Absorption_WJ_A2IS_Options" localSheetId="9">OFFSET('[21]Regional Overhead Allocation_WJ'!#REF!,0,0,COUNTA('[21]Regional Overhead Allocation_WJ'!#REF!),35)</definedName>
    <definedName name="Rate_of_Absorption_WJ_A2IS_Options" localSheetId="7">OFFSET('[21]Regional Overhead Allocation_WJ'!#REF!,0,0,COUNTA('[21]Regional Overhead Allocation_WJ'!#REF!),35)</definedName>
    <definedName name="Rate_of_Absorption_WJ_A2IS_Options" localSheetId="5">OFFSET('[21]Regional Overhead Allocation_WJ'!#REF!,0,0,COUNTA('[21]Regional Overhead Allocation_WJ'!#REF!),35)</definedName>
    <definedName name="Rate_of_Absorption_WJ_A2IS_Options" localSheetId="10">OFFSET('[21]Regional Overhead Allocation_WJ'!#REF!,0,0,COUNTA('[21]Regional Overhead Allocation_WJ'!#REF!),35)</definedName>
    <definedName name="Rate_of_Absorption_WJ_A2IS_Options" localSheetId="11">OFFSET('[21]Regional Overhead Allocation_WJ'!#REF!,0,0,COUNTA('[21]Regional Overhead Allocation_WJ'!#REF!),35)</definedName>
    <definedName name="Rate_of_Absorption_WJ_A2IS_Options">OFFSET('[21]Regional Overhead Allocation_WJ'!#REF!,0,0,COUNTA('[21]Regional Overhead Allocation_WJ'!#REF!),35)</definedName>
    <definedName name="Rate_of_absorption_WJ_C2A_options">OFFSET('[21]Central Overhead Allocation'!$C$232,0,0,COUNTA('[21]Central Overhead Allocation'!$C$232:$C$248),14)</definedName>
    <definedName name="Rate_of_absorption_WS_C2A_Options">OFFSET('[21]Central Overhead Allocation'!$C$134,0,0,COUNTA('[21]Central Overhead Allocation'!$C$134:$C$150),3)</definedName>
    <definedName name="rcps" localSheetId="6">[18]JAN09!#REF!</definedName>
    <definedName name="rcps" localSheetId="9">[18]JAN09!#REF!</definedName>
    <definedName name="rcps" localSheetId="5">[18]JAN09!#REF!</definedName>
    <definedName name="rcps" localSheetId="10">[18]JAN09!#REF!</definedName>
    <definedName name="rcps" localSheetId="11">[18]JAN09!#REF!</definedName>
    <definedName name="rcps">[18]JAN09!#REF!</definedName>
    <definedName name="re" localSheetId="6" hidden="1">{#N/A,#N/A,FALSE,"M.42"}</definedName>
    <definedName name="re" localSheetId="9" hidden="1">{#N/A,#N/A,FALSE,"M.42"}</definedName>
    <definedName name="re" localSheetId="7" hidden="1">{#N/A,#N/A,FALSE,"M.42"}</definedName>
    <definedName name="re" localSheetId="5" hidden="1">{#N/A,#N/A,FALSE,"M.42"}</definedName>
    <definedName name="re" localSheetId="10" hidden="1">{#N/A,#N/A,FALSE,"M.42"}</definedName>
    <definedName name="re" localSheetId="11" hidden="1">{#N/A,#N/A,FALSE,"M.42"}</definedName>
    <definedName name="re" hidden="1">{#N/A,#N/A,FALSE,"M.42"}</definedName>
    <definedName name="REC">'[71]BB PUSAT'!$A$1:$C$65536</definedName>
    <definedName name="Regions">OFFSET('[21]Working Page'!$B$8,0,0,COUNTA('[21]Working Page'!$B$8:$B$20),1)</definedName>
    <definedName name="REKAP" localSheetId="6">#REF!</definedName>
    <definedName name="REKAP" localSheetId="9">#REF!</definedName>
    <definedName name="REKAP" localSheetId="7">#REF!</definedName>
    <definedName name="REKAP" localSheetId="5">#REF!</definedName>
    <definedName name="REKAP" localSheetId="10">#REF!</definedName>
    <definedName name="REKAP">#REF!</definedName>
    <definedName name="RELE" localSheetId="9">[40]MENU!$J$17:$J$24</definedName>
    <definedName name="RELE">#N/A</definedName>
    <definedName name="rencana" localSheetId="6">#REF!</definedName>
    <definedName name="rencana" localSheetId="9">#REF!</definedName>
    <definedName name="rencana" localSheetId="7">#REF!</definedName>
    <definedName name="rencana" localSheetId="5">#REF!</definedName>
    <definedName name="rencana" localSheetId="10">#REF!</definedName>
    <definedName name="rencana">#REF!</definedName>
    <definedName name="resagging" localSheetId="6">#REF!</definedName>
    <definedName name="resagging" localSheetId="9">#REF!</definedName>
    <definedName name="resagging" localSheetId="7">#REF!</definedName>
    <definedName name="resagging" localSheetId="10">#REF!</definedName>
    <definedName name="resagging">#REF!</definedName>
    <definedName name="ResetDataOption_Click">#N/A</definedName>
    <definedName name="RingkasanPokok" localSheetId="6">#REF!</definedName>
    <definedName name="RingkasanPokok" localSheetId="9">#REF!</definedName>
    <definedName name="RingkasanPokok" localSheetId="7">#REF!</definedName>
    <definedName name="RingkasanPokok" localSheetId="5">#REF!</definedName>
    <definedName name="RingkasanPokok" localSheetId="10">#REF!</definedName>
    <definedName name="RingkasanPokok">#REF!</definedName>
    <definedName name="ROK" localSheetId="6" hidden="1">{#N/A,#N/A,FALSE,"M.31"}</definedName>
    <definedName name="ROK" localSheetId="9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0" hidden="1">{#N/A,#N/A,FALSE,"M.31"}</definedName>
    <definedName name="ROK" localSheetId="11" hidden="1">{#N/A,#N/A,FALSE,"M.31"}</definedName>
    <definedName name="ROK" hidden="1">{#N/A,#N/A,FALSE,"M.31"}</definedName>
    <definedName name="ROW" localSheetId="6">#REF!</definedName>
    <definedName name="ROW" localSheetId="9">#REF!</definedName>
    <definedName name="ROW" localSheetId="7">#REF!</definedName>
    <definedName name="ROW" localSheetId="5">#REF!</definedName>
    <definedName name="ROW" localSheetId="10">#REF!</definedName>
    <definedName name="ROW">#REF!</definedName>
    <definedName name="rr" localSheetId="6">#REF!</definedName>
    <definedName name="rr" localSheetId="9">#REF!</definedName>
    <definedName name="rr" localSheetId="7">#REF!</definedName>
    <definedName name="rr" localSheetId="10">#REF!</definedName>
    <definedName name="rr">#REF!</definedName>
    <definedName name="rt" localSheetId="6" hidden="1">{#N/A,#N/A,FALSE,"M.43"}</definedName>
    <definedName name="rt" localSheetId="9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0" hidden="1">{#N/A,#N/A,FALSE,"M.43"}</definedName>
    <definedName name="rt" localSheetId="11" hidden="1">{#N/A,#N/A,FALSE,"M.43"}</definedName>
    <definedName name="rt" hidden="1">{#N/A,#N/A,FALSE,"M.43"}</definedName>
    <definedName name="RTYHRTY" localSheetId="6">#REF!</definedName>
    <definedName name="RTYHRTY" localSheetId="9">#REF!</definedName>
    <definedName name="RTYHRTY" localSheetId="7">#REF!</definedName>
    <definedName name="RTYHRTY" localSheetId="10">#REF!</definedName>
    <definedName name="RTYHRTY">#REF!</definedName>
    <definedName name="rtyu" localSheetId="6">[72]JAN07!#REF!</definedName>
    <definedName name="rtyu" localSheetId="9">[73]JAN07!#REF!</definedName>
    <definedName name="rtyu" localSheetId="7">[72]JAN07!#REF!</definedName>
    <definedName name="rtyu" localSheetId="10">[73]JAN07!#REF!</definedName>
    <definedName name="rtyu">[73]JAN07!#REF!</definedName>
    <definedName name="S" localSheetId="9">#REF!</definedName>
    <definedName name="S" localSheetId="7">{#N/A,#N/A,FALSE,"M.31"}</definedName>
    <definedName name="S">#REF!</definedName>
    <definedName name="S1___5" localSheetId="6">#REF!</definedName>
    <definedName name="S1___5" localSheetId="9">#REF!</definedName>
    <definedName name="S1___5" localSheetId="7">#REF!</definedName>
    <definedName name="S1___5" localSheetId="10">#REF!</definedName>
    <definedName name="S1___5">#REF!</definedName>
    <definedName name="sa" localSheetId="6" hidden="1">{#N/A,#N/A,FALSE,"M.31"}</definedName>
    <definedName name="sa" localSheetId="9" hidden="1">{#N/A,#N/A,FALSE,"M.31"}</definedName>
    <definedName name="sa" localSheetId="7" hidden="1">{#N/A,#N/A,FALSE,"M.31"}</definedName>
    <definedName name="sa" localSheetId="5" hidden="1">{#N/A,#N/A,FALSE,"M.31"}</definedName>
    <definedName name="sa" localSheetId="10" hidden="1">{#N/A,#N/A,FALSE,"M.31"}</definedName>
    <definedName name="sa" localSheetId="11" hidden="1">{#N/A,#N/A,FALSE,"M.31"}</definedName>
    <definedName name="sa" hidden="1">{#N/A,#N/A,FALSE,"M.31"}</definedName>
    <definedName name="salah" localSheetId="6">#REF!</definedName>
    <definedName name="salah" localSheetId="9">#REF!</definedName>
    <definedName name="salah" localSheetId="7">#REF!</definedName>
    <definedName name="salah" localSheetId="5">#REF!</definedName>
    <definedName name="salah" localSheetId="10">#REF!</definedName>
    <definedName name="salah">#REF!</definedName>
    <definedName name="Salary">[21]Salary!$D$7:$AJ$38</definedName>
    <definedName name="SALATIGA" localSheetId="6">#REF!</definedName>
    <definedName name="SALATIGA" localSheetId="9">#REF!</definedName>
    <definedName name="SALATIGA" localSheetId="7">#REF!</definedName>
    <definedName name="SALATIGA" localSheetId="10">#REF!</definedName>
    <definedName name="SALATIGA">#REF!</definedName>
    <definedName name="SALVAGE" comment="RINGAN">[74]PICKUP!$D$12</definedName>
    <definedName name="SAPBEXwbID" hidden="1">"41NCAAE5PJZ8D7N0HEXL0B90R"</definedName>
    <definedName name="sasa" localSheetId="6">[18]JAN09!#REF!</definedName>
    <definedName name="sasa" localSheetId="9">[18]JAN09!#REF!</definedName>
    <definedName name="sasa" localSheetId="7">[18]JAN09!#REF!</definedName>
    <definedName name="sasa" localSheetId="5">[18]JAN09!#REF!</definedName>
    <definedName name="sasa" localSheetId="10">[18]JAN09!#REF!</definedName>
    <definedName name="sasa" localSheetId="11">[18]JAN09!#REF!</definedName>
    <definedName name="sasa">[18]JAN09!#REF!</definedName>
    <definedName name="SATUAN" localSheetId="9">'[75]Rekap PMG.'!$A$10:$E$51</definedName>
    <definedName name="SATUAN">'[75]Rekap PMG.'!$A$10:$E$51</definedName>
    <definedName name="sbak1a" localSheetId="6">#REF!</definedName>
    <definedName name="sbak1a" localSheetId="9">#REF!</definedName>
    <definedName name="sbak1a" localSheetId="7">#REF!</definedName>
    <definedName name="sbak1a" localSheetId="5">#REF!</definedName>
    <definedName name="sbak1a" localSheetId="10">#REF!</definedName>
    <definedName name="sbak1a">#REF!</definedName>
    <definedName name="sbak1b" localSheetId="6">#REF!</definedName>
    <definedName name="sbak1b" localSheetId="9">#REF!</definedName>
    <definedName name="sbak1b" localSheetId="7">#REF!</definedName>
    <definedName name="sbak1b" localSheetId="10">#REF!</definedName>
    <definedName name="sbak1b">#REF!</definedName>
    <definedName name="SBBpst" localSheetId="6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0" hidden="1">{#N/A,#N/A,FALSE,"M.34"}</definedName>
    <definedName name="SBBpst" localSheetId="11" hidden="1">{#N/A,#N/A,FALSE,"M.34"}</definedName>
    <definedName name="SBBpst" hidden="1">{#N/A,#N/A,FALSE,"M.34"}</definedName>
    <definedName name="scdc">[76]x!$G$9:$G$47</definedName>
    <definedName name="SD" localSheetId="6">#REF!</definedName>
    <definedName name="SD" localSheetId="9">#REF!</definedName>
    <definedName name="SD" localSheetId="7">#REF!</definedName>
    <definedName name="SD" localSheetId="5">#REF!</definedName>
    <definedName name="SD" localSheetId="10">#REF!</definedName>
    <definedName name="SD">#REF!</definedName>
    <definedName name="sdc">[51]DTU!$B$2:$D$48</definedName>
    <definedName name="sdffA" localSheetId="6">[18]JAN09!#REF!</definedName>
    <definedName name="sdffA" localSheetId="9">[18]JAN09!#REF!</definedName>
    <definedName name="sdffA" localSheetId="7">[18]JAN09!#REF!</definedName>
    <definedName name="sdffA" localSheetId="5">[18]JAN09!#REF!</definedName>
    <definedName name="sdffA">[18]JAN09!#REF!</definedName>
    <definedName name="sds">'[77]master rab'!$B$1:$H$65536</definedName>
    <definedName name="seapj">'[52]Neraca seAPJ'!$O$6:$AJ$23</definedName>
    <definedName name="SEBABKDS" localSheetId="6">#REF!</definedName>
    <definedName name="SEBABKDS" localSheetId="9">#REF!</definedName>
    <definedName name="SEBABKDS" localSheetId="7">#REF!</definedName>
    <definedName name="SEBABKDS" localSheetId="5">#REF!</definedName>
    <definedName name="SEBABKDS" localSheetId="10">#REF!</definedName>
    <definedName name="SEBABKDS">#REF!</definedName>
    <definedName name="SEBABSLG" localSheetId="6">#REF!</definedName>
    <definedName name="SEBABSLG" localSheetId="9">#REF!</definedName>
    <definedName name="SEBABSLG" localSheetId="7">#REF!</definedName>
    <definedName name="SEBABSLG" localSheetId="10">#REF!</definedName>
    <definedName name="SEBABSLG">#REF!</definedName>
    <definedName name="SEBABSMG" localSheetId="6">#REF!</definedName>
    <definedName name="SEBABSMG" localSheetId="9">#REF!</definedName>
    <definedName name="SEBABSMG" localSheetId="7">#REF!</definedName>
    <definedName name="SEBABSMG" localSheetId="10">#REF!</definedName>
    <definedName name="SEBABSMG">#REF!</definedName>
    <definedName name="SEBUTAN" localSheetId="9">[40]MENU!$J$11:$J$13</definedName>
    <definedName name="SEBUTAN">#N/A</definedName>
    <definedName name="sejut">[78]LAIN2!$Z$7</definedName>
    <definedName name="SEKAT" localSheetId="6">#REF!</definedName>
    <definedName name="SEKAT" localSheetId="9">#REF!</definedName>
    <definedName name="SEKAT" localSheetId="7">#REF!</definedName>
    <definedName name="SEKAT" localSheetId="5">#REF!</definedName>
    <definedName name="SEKAT" localSheetId="10">#REF!</definedName>
    <definedName name="SEKAT">#REF!</definedName>
    <definedName name="semarang1" localSheetId="6">#REF!</definedName>
    <definedName name="semarang1" localSheetId="9">#REF!</definedName>
    <definedName name="semarang1" localSheetId="7">#REF!</definedName>
    <definedName name="semarang1" localSheetId="10">#REF!</definedName>
    <definedName name="semarang1">#REF!</definedName>
    <definedName name="serat">[78]LAIN2!$Z$5</definedName>
    <definedName name="serib">[78]LAIN2!$Z$6</definedName>
    <definedName name="Service_Mapping">'[21]Service Mapping'!$C$6:$Y$39</definedName>
    <definedName name="sewadetektorkabel_har">'[64]AHS - Non Personel'!$D$31</definedName>
    <definedName name="SewaDisTRWI">'[26]SewaPemb(12A2)'!$B$1:$T$36</definedName>
    <definedName name="SewaDisTRWII">'[26]SewaPemb(12A2)'!$B$39:$T$75</definedName>
    <definedName name="SewaDisTRWIII">'[26]SewaPemb(12A2)'!$B$77:$T$113</definedName>
    <definedName name="SewaDisTRWIV">'[26]SewaPemb(12A2)'!$B$115:$T$151</definedName>
    <definedName name="sewaGPS">'[64]AHS - Non Personel'!$D$27</definedName>
    <definedName name="SewaKantorBulan">'[64]AHS - Non Personel'!$D$23</definedName>
    <definedName name="SewaKomHari" localSheetId="9">'[19]AHS - Non Personel'!$D$15</definedName>
    <definedName name="SewaKomHari">#N/A</definedName>
    <definedName name="SewaLaptopBln" localSheetId="9">'[19]AHS - Non Personel'!$D$12</definedName>
    <definedName name="SewaLaptopBln">#N/A</definedName>
    <definedName name="SewaMejaKursi">'[64]AHS - Non Personel'!$D$32</definedName>
    <definedName name="SewaMobil" localSheetId="9">'[19]AHS - Non Personel'!$D$8</definedName>
    <definedName name="SewaMobil">#N/A</definedName>
    <definedName name="sewamobilbak_hari">'[64]AHS - Non Personel'!$D$29</definedName>
    <definedName name="SewaMotorBln" localSheetId="9">'[19]AHS - Non Personel'!$D$10</definedName>
    <definedName name="SewaMotorBln">#N/A</definedName>
    <definedName name="SewaMotorHari" localSheetId="9">'[19]AHS - Non Personel'!$D$11</definedName>
    <definedName name="SewaMotorHari">#N/A</definedName>
    <definedName name="SewaRumahBulan">'[64]AHS - Non Personel'!$D$24</definedName>
    <definedName name="SF" localSheetId="6">#REF!</definedName>
    <definedName name="SF" localSheetId="9">#REF!</definedName>
    <definedName name="SF" localSheetId="7">#REF!</definedName>
    <definedName name="SF" localSheetId="10">#REF!</definedName>
    <definedName name="SF">#REF!</definedName>
    <definedName name="sgi" localSheetId="6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0" hidden="1">{#N/A,#N/A,FALSE,"M.01"}</definedName>
    <definedName name="sgi" localSheetId="11" hidden="1">{#N/A,#N/A,FALSE,"M.01"}</definedName>
    <definedName name="sgi" hidden="1">{#N/A,#N/A,FALSE,"M.01"}</definedName>
    <definedName name="SIN" localSheetId="6">[2]prod03!#REF!</definedName>
    <definedName name="SIN" localSheetId="7">[2]prod03!#REF!</definedName>
    <definedName name="SIN">[2]prod03!#REF!</definedName>
    <definedName name="Single" localSheetId="6" hidden="1">{#N/A,#N/A,FALSE,"M.42"}</definedName>
    <definedName name="Single" localSheetId="9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0" hidden="1">{#N/A,#N/A,FALSE,"M.42"}</definedName>
    <definedName name="Single" localSheetId="11" hidden="1">{#N/A,#N/A,FALSE,"M.42"}</definedName>
    <definedName name="Single" hidden="1">{#N/A,#N/A,FALSE,"M.42"}</definedName>
    <definedName name="sls">[79]Sensitivitas!$D$26</definedName>
    <definedName name="SMG" localSheetId="6">#REF!</definedName>
    <definedName name="SMG" localSheetId="9">#REF!</definedName>
    <definedName name="SMG" localSheetId="7">#REF!</definedName>
    <definedName name="SMG" localSheetId="5">#REF!</definedName>
    <definedName name="SMG" localSheetId="10">#REF!</definedName>
    <definedName name="SMG">#REF!</definedName>
    <definedName name="smu" localSheetId="6">#REF!</definedName>
    <definedName name="smu" localSheetId="9">#REF!</definedName>
    <definedName name="smu" localSheetId="7">#REF!</definedName>
    <definedName name="smu" localSheetId="10">#REF!</definedName>
    <definedName name="smu">#REF!</definedName>
    <definedName name="SPD" localSheetId="6">#REF!</definedName>
    <definedName name="SPD" localSheetId="9">#REF!</definedName>
    <definedName name="SPD" localSheetId="7">#REF!</definedName>
    <definedName name="SPD" localSheetId="10">#REF!</definedName>
    <definedName name="SPD">#REF!</definedName>
    <definedName name="SPK" localSheetId="6">#REF!</definedName>
    <definedName name="SPK" localSheetId="9">#REF!</definedName>
    <definedName name="SPK" localSheetId="7">#REF!</definedName>
    <definedName name="SPK" localSheetId="10">#REF!</definedName>
    <definedName name="SPK">#REF!</definedName>
    <definedName name="SREWA" localSheetId="6">#REF!</definedName>
    <definedName name="SREWA" localSheetId="7">#REF!</definedName>
    <definedName name="SREWA" localSheetId="10">#REF!</definedName>
    <definedName name="SREWA">#REF!</definedName>
    <definedName name="ssSasS" localSheetId="10">[2]prod03!#REF!</definedName>
    <definedName name="ssSasS">[2]prod03!#REF!</definedName>
    <definedName name="Stand" localSheetId="6">#REF!</definedName>
    <definedName name="Stand" localSheetId="9">#REF!</definedName>
    <definedName name="Stand" localSheetId="7">#REF!</definedName>
    <definedName name="Stand" localSheetId="10">#REF!</definedName>
    <definedName name="Stand">#REF!</definedName>
    <definedName name="STATUS_REMOTE" localSheetId="9">[40]PARAMETER!$C$11:$C$1059</definedName>
    <definedName name="STATUS_REMOTE">#N/A</definedName>
    <definedName name="std">[80]HB2!$A$1:$L$65536</definedName>
    <definedName name="stdpln">'[81]HB BARU'!$A$1:$J$780</definedName>
    <definedName name="stok">[71]DTstok!$A$1:$B$65536</definedName>
    <definedName name="STPDari" localSheetId="6">#REF!</definedName>
    <definedName name="STPDari" localSheetId="9">#REF!</definedName>
    <definedName name="STPDari" localSheetId="7">#REF!</definedName>
    <definedName name="STPDari" localSheetId="10">#REF!</definedName>
    <definedName name="STPDari">#REF!</definedName>
    <definedName name="sujono">'[82]master rab'!$B$1:$H$65536</definedName>
    <definedName name="SUM" localSheetId="6">[2]prod03!#REF!</definedName>
    <definedName name="SUM" localSheetId="9">[2]prod03!#REF!</definedName>
    <definedName name="SUM" localSheetId="7">[2]prod03!#REF!</definedName>
    <definedName name="SUM" localSheetId="5">[2]prod03!#REF!</definedName>
    <definedName name="SUM" localSheetId="10">[2]prod03!#REF!</definedName>
    <definedName name="SUM" localSheetId="11">[2]prod03!#REF!</definedName>
    <definedName name="SUM">[2]prod03!#REF!</definedName>
    <definedName name="sumber">[83]SuMBER!$N$3:$FO$21</definedName>
    <definedName name="surat" localSheetId="6">#REF!</definedName>
    <definedName name="surat" localSheetId="9">#REF!</definedName>
    <definedName name="surat" localSheetId="7">#REF!</definedName>
    <definedName name="surat" localSheetId="5">#REF!</definedName>
    <definedName name="surat" localSheetId="10">#REF!</definedName>
    <definedName name="surat">#REF!</definedName>
    <definedName name="Surveyor_hari" localSheetId="9">'[19]AHS - Personel'!$G$21</definedName>
    <definedName name="Surveyor_hari">#N/A</definedName>
    <definedName name="SUTM" localSheetId="6" hidden="1">{#N/A,#N/A,FALSE,"M.32"}</definedName>
    <definedName name="SUTM" localSheetId="9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0" hidden="1">{#N/A,#N/A,FALSE,"M.32"}</definedName>
    <definedName name="SUTM" localSheetId="11" hidden="1">{#N/A,#N/A,FALSE,"M.32"}</definedName>
    <definedName name="SUTM" hidden="1">{#N/A,#N/A,FALSE,"M.32"}</definedName>
    <definedName name="sutrisno" localSheetId="6">#REF!</definedName>
    <definedName name="sutrisno" localSheetId="9">#REF!</definedName>
    <definedName name="sutrisno" localSheetId="7">#REF!</definedName>
    <definedName name="sutrisno" localSheetId="5">#REF!</definedName>
    <definedName name="sutrisno" localSheetId="10">#REF!</definedName>
    <definedName name="sutrisno">#REF!</definedName>
    <definedName name="sw" localSheetId="6" hidden="1">{#N/A,#N/A,FALSE,"M.01"}</definedName>
    <definedName name="sw" localSheetId="9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0" hidden="1">{#N/A,#N/A,FALSE,"M.01"}</definedName>
    <definedName name="sw" localSheetId="11" hidden="1">{#N/A,#N/A,FALSE,"M.01"}</definedName>
    <definedName name="sw" hidden="1">{#N/A,#N/A,FALSE,"M.01"}</definedName>
    <definedName name="swed" localSheetId="6">[72]JAN07!#REF!</definedName>
    <definedName name="swed" localSheetId="7">[72]JAN07!#REF!</definedName>
    <definedName name="swed">[73]JAN07!#REF!</definedName>
    <definedName name="SWG" localSheetId="6">#REF!</definedName>
    <definedName name="SWG" localSheetId="9">#REF!</definedName>
    <definedName name="SWG" localSheetId="7">#REF!</definedName>
    <definedName name="SWG" localSheetId="5">#REF!</definedName>
    <definedName name="SWG" localSheetId="10">#REF!</definedName>
    <definedName name="SWG">#REF!</definedName>
    <definedName name="sx" localSheetId="6" hidden="1">{#N/A,#N/A,FALSE,"M.34"}</definedName>
    <definedName name="sx" localSheetId="9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0" hidden="1">{#N/A,#N/A,FALSE,"M.34"}</definedName>
    <definedName name="sx" localSheetId="11" hidden="1">{#N/A,#N/A,FALSE,"M.34"}</definedName>
    <definedName name="sx" hidden="1">{#N/A,#N/A,FALSE,"M.34"}</definedName>
    <definedName name="T" localSheetId="6">#REF!</definedName>
    <definedName name="T" localSheetId="9">#REF!</definedName>
    <definedName name="T" localSheetId="7">#REF!</definedName>
    <definedName name="T" localSheetId="5">#REF!</definedName>
    <definedName name="T" localSheetId="10">#REF!</definedName>
    <definedName name="T">#REF!</definedName>
    <definedName name="Tabel" localSheetId="9">[29]CashFlow!$A$8:$J$37</definedName>
    <definedName name="Tabel">#N/A</definedName>
    <definedName name="tabel_BUlan" localSheetId="6">#REF!</definedName>
    <definedName name="tabel_BUlan" localSheetId="9">#REF!</definedName>
    <definedName name="tabel_BUlan" localSheetId="7">#REF!</definedName>
    <definedName name="tabel_BUlan" localSheetId="5">#REF!</definedName>
    <definedName name="tabel_BUlan" localSheetId="10">#REF!</definedName>
    <definedName name="tabel_BUlan">#REF!</definedName>
    <definedName name="Tabel_Cabang" localSheetId="6">#REF!</definedName>
    <definedName name="Tabel_Cabang" localSheetId="9">#REF!</definedName>
    <definedName name="Tabel_Cabang" localSheetId="7">#REF!</definedName>
    <definedName name="Tabel_Cabang" localSheetId="10">#REF!</definedName>
    <definedName name="Tabel_Cabang">#REF!</definedName>
    <definedName name="Tabel_Wilayah">[84]Sheet1!$E$2</definedName>
    <definedName name="Tabel4" localSheetId="6">#REF!</definedName>
    <definedName name="Tabel4" localSheetId="9">#REF!</definedName>
    <definedName name="Tabel4" localSheetId="7">#REF!</definedName>
    <definedName name="Tabel4" localSheetId="5">#REF!</definedName>
    <definedName name="Tabel4" localSheetId="10">#REF!</definedName>
    <definedName name="Tabel4">#REF!</definedName>
    <definedName name="Table1">'[21]Working Page'!$C$92:$AK$101</definedName>
    <definedName name="Table2">'[21]Working Page'!$C$114:$N$147</definedName>
    <definedName name="Tahun" localSheetId="9">[85]bantu!$M$5:$X$5</definedName>
    <definedName name="Tahun">[86]bantu!$M$5:$X$5</definedName>
    <definedName name="Taksonomi" localSheetId="6">#REF!</definedName>
    <definedName name="Taksonomi" localSheetId="9">#REF!</definedName>
    <definedName name="Taksonomi" localSheetId="7">#REF!</definedName>
    <definedName name="Taksonomi" localSheetId="5">#REF!</definedName>
    <definedName name="Taksonomi" localSheetId="10">#REF!</definedName>
    <definedName name="Taksonomi">#REF!</definedName>
    <definedName name="TambahAT" localSheetId="6">#REF!</definedName>
    <definedName name="TambahAT" localSheetId="9">#REF!</definedName>
    <definedName name="TambahAT" localSheetId="7">#REF!</definedName>
    <definedName name="TambahAT" localSheetId="10">#REF!</definedName>
    <definedName name="TambahAT">#REF!</definedName>
    <definedName name="TAMPILKAN">[63]INPBA!$F$2</definedName>
    <definedName name="TANGGALKDS" localSheetId="6">#REF!</definedName>
    <definedName name="TANGGALKDS" localSheetId="9">#REF!</definedName>
    <definedName name="TANGGALKDS" localSheetId="7">#REF!</definedName>
    <definedName name="TANGGALKDS" localSheetId="5">#REF!</definedName>
    <definedName name="TANGGALKDS" localSheetId="10">#REF!</definedName>
    <definedName name="TANGGALKDS">#REF!</definedName>
    <definedName name="TANGGALSLG" localSheetId="6">#REF!</definedName>
    <definedName name="TANGGALSLG" localSheetId="9">#REF!</definedName>
    <definedName name="TANGGALSLG" localSheetId="7">#REF!</definedName>
    <definedName name="TANGGALSLG" localSheetId="10">#REF!</definedName>
    <definedName name="TANGGALSLG">#REF!</definedName>
    <definedName name="TANGGALSMG" localSheetId="6">#REF!</definedName>
    <definedName name="TANGGALSMG" localSheetId="9">#REF!</definedName>
    <definedName name="TANGGALSMG" localSheetId="7">#REF!</definedName>
    <definedName name="TANGGALSMG" localSheetId="10">#REF!</definedName>
    <definedName name="TANGGALSMG">#REF!</definedName>
    <definedName name="TARGET_USAHA" localSheetId="6">#REF!</definedName>
    <definedName name="TARGET_USAHA" localSheetId="7">#REF!</definedName>
    <definedName name="TARGET_USAHA" localSheetId="10">#REF!</definedName>
    <definedName name="TARGET_USAHA">#REF!</definedName>
    <definedName name="TaxTV">10%</definedName>
    <definedName name="TaxXL">5%</definedName>
    <definedName name="TechBulan" localSheetId="9">'[19]AHS - Personel'!$F$15</definedName>
    <definedName name="TechBulan">#N/A</definedName>
    <definedName name="TechHari" localSheetId="9">'[19]AHS - Personel'!$G$15</definedName>
    <definedName name="TechHari">#N/A</definedName>
    <definedName name="TERBILANG" localSheetId="6">#REF!</definedName>
    <definedName name="TERBILANG" localSheetId="9">#REF!</definedName>
    <definedName name="TERBILANG" localSheetId="7">#REF!</definedName>
    <definedName name="TERBILANG" localSheetId="5">#REF!</definedName>
    <definedName name="TERBILANG" localSheetId="10">#REF!</definedName>
    <definedName name="TERBILANG">#REF!</definedName>
    <definedName name="TERIMA" localSheetId="6">#REF!</definedName>
    <definedName name="TERIMA" localSheetId="9">#REF!</definedName>
    <definedName name="TERIMA" localSheetId="7">#REF!</definedName>
    <definedName name="TERIMA" localSheetId="10">#REF!</definedName>
    <definedName name="TERIMA">#REF!</definedName>
    <definedName name="TesterHari" localSheetId="9">'[19]AHS - Personel'!$G$14</definedName>
    <definedName name="TesterHari">#N/A</definedName>
    <definedName name="TextRefCopyRangeCount" hidden="1">1</definedName>
    <definedName name="TIARA" localSheetId="6">[18]JAN09!#REF!</definedName>
    <definedName name="TIARA" localSheetId="9">[18]JAN09!#REF!</definedName>
    <definedName name="TIARA" localSheetId="7">[18]JAN09!#REF!</definedName>
    <definedName name="TIARA" localSheetId="10">[18]JAN09!#REF!</definedName>
    <definedName name="TIARA" localSheetId="11">[18]JAN09!#REF!</definedName>
    <definedName name="TIARA">[18]JAN09!#REF!</definedName>
    <definedName name="Tiket" localSheetId="9">'[19]AHS - Non Personel'!$D$7</definedName>
    <definedName name="Tiket">#N/A</definedName>
    <definedName name="Tipe" localSheetId="6">#REF!</definedName>
    <definedName name="Tipe" localSheetId="9">#REF!</definedName>
    <definedName name="Tipe" localSheetId="7">#REF!</definedName>
    <definedName name="Tipe" localSheetId="5">#REF!</definedName>
    <definedName name="Tipe" localSheetId="10">#REF!</definedName>
    <definedName name="Tipe">#REF!</definedName>
    <definedName name="TOOLS" localSheetId="6">#REF!</definedName>
    <definedName name="TOOLS" localSheetId="9">#REF!</definedName>
    <definedName name="TOOLS" localSheetId="7">#REF!</definedName>
    <definedName name="TOOLS" localSheetId="10">#REF!</definedName>
    <definedName name="TOOLS">#REF!</definedName>
    <definedName name="ToolsMigrasi" localSheetId="6">#N/A</definedName>
    <definedName name="ToolsMigrasi" localSheetId="9">'[19]Analisa Struktur Data'!#REF!</definedName>
    <definedName name="ToolsMigrasi" localSheetId="7">#N/A</definedName>
    <definedName name="ToolsMigrasi">#N/A</definedName>
    <definedName name="tril">[78]LAIN2!$Z$10</definedName>
    <definedName name="trp">[16]x!$B$9:$B$47</definedName>
    <definedName name="TRWE" localSheetId="6">#REF!</definedName>
    <definedName name="TRWE" localSheetId="9">#REF!</definedName>
    <definedName name="TRWE" localSheetId="7">#REF!</definedName>
    <definedName name="TRWE" localSheetId="5">#REF!</definedName>
    <definedName name="TRWE" localSheetId="10">#REF!</definedName>
    <definedName name="TRWE">#REF!</definedName>
    <definedName name="TV">[69]Valuation!$I$61</definedName>
    <definedName name="UBADF" localSheetId="6">#REF!</definedName>
    <definedName name="UBADF" localSheetId="9">#REF!</definedName>
    <definedName name="UBADF" localSheetId="7">#REF!</definedName>
    <definedName name="UBADF" localSheetId="5">#REF!</definedName>
    <definedName name="UBADF" localSheetId="10">#REF!</definedName>
    <definedName name="UBADF">#REF!</definedName>
    <definedName name="ufd" localSheetId="9">#REF!</definedName>
    <definedName name="ufd" localSheetId="10">#REF!</definedName>
    <definedName name="ufd">#REF!</definedName>
    <definedName name="UFRKDS" localSheetId="6">#REF!</definedName>
    <definedName name="UFRKDS" localSheetId="9">#REF!</definedName>
    <definedName name="UFRKDS" localSheetId="7">#REF!</definedName>
    <definedName name="UFRKDS" localSheetId="10">#REF!</definedName>
    <definedName name="UFRKDS">#REF!</definedName>
    <definedName name="UFRSLG" localSheetId="6">#REF!</definedName>
    <definedName name="UFRSLG" localSheetId="7">#REF!</definedName>
    <definedName name="UFRSLG" localSheetId="10">#REF!</definedName>
    <definedName name="UFRSLG">#REF!</definedName>
    <definedName name="UFRSMG" localSheetId="6">#REF!</definedName>
    <definedName name="UFRSMG" localSheetId="7">#REF!</definedName>
    <definedName name="UFRSMG" localSheetId="10">#REF!</definedName>
    <definedName name="UFRSMG">#REF!</definedName>
    <definedName name="UI" localSheetId="6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0" hidden="1">{#N/A,#N/A,FALSE,"M.33"}</definedName>
    <definedName name="UI" localSheetId="11" hidden="1">{#N/A,#N/A,FALSE,"M.33"}</definedName>
    <definedName name="UI" hidden="1">{#N/A,#N/A,FALSE,"M.33"}</definedName>
    <definedName name="uii" localSheetId="6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0" hidden="1">{#N/A,#N/A,FALSE,"M.33"}</definedName>
    <definedName name="uii" localSheetId="11" hidden="1">{#N/A,#N/A,FALSE,"M.33"}</definedName>
    <definedName name="uii" hidden="1">{#N/A,#N/A,FALSE,"M.33"}</definedName>
    <definedName name="ULANG" localSheetId="6">#REF!</definedName>
    <definedName name="ULANG" localSheetId="9">#REF!</definedName>
    <definedName name="ULANG" localSheetId="7">#REF!</definedName>
    <definedName name="ULANG" localSheetId="5">#REF!</definedName>
    <definedName name="ULANG" localSheetId="10">#REF!</definedName>
    <definedName name="ULANG">#REF!</definedName>
    <definedName name="UnitBina">[24]Kamus!$L$1</definedName>
    <definedName name="UOUO" localSheetId="6">#REF!</definedName>
    <definedName name="UOUO" localSheetId="9">#REF!</definedName>
    <definedName name="UOUO" localSheetId="7">#REF!</definedName>
    <definedName name="UOUO" localSheetId="5">#REF!</definedName>
    <definedName name="UOUO" localSheetId="10">#REF!</definedName>
    <definedName name="UOUO">#REF!</definedName>
    <definedName name="UPAH">'[87]Rekap PMG.'!$A$54:$F$61</definedName>
    <definedName name="URAIAN" localSheetId="6">#REF!</definedName>
    <definedName name="URAIAN" localSheetId="9">#REF!</definedName>
    <definedName name="URAIAN" localSheetId="7">#REF!</definedName>
    <definedName name="URAIAN" localSheetId="5">#REF!</definedName>
    <definedName name="URAIAN" localSheetId="10">#REF!</definedName>
    <definedName name="URAIAN">#REF!</definedName>
    <definedName name="usul" localSheetId="6">[88]Usulan!#REF!</definedName>
    <definedName name="usul" localSheetId="9">[88]Usulan!#REF!</definedName>
    <definedName name="usul" localSheetId="7">[88]Usulan!#REF!</definedName>
    <definedName name="usul" localSheetId="5">[88]Usulan!#REF!</definedName>
    <definedName name="usul" localSheetId="10">[88]Usulan!#REF!</definedName>
    <definedName name="usul">[88]Usulan!#REF!</definedName>
    <definedName name="Utik" localSheetId="6">#REF!</definedName>
    <definedName name="Utik" localSheetId="9">#REF!</definedName>
    <definedName name="Utik" localSheetId="7">#REF!</definedName>
    <definedName name="Utik" localSheetId="5">#REF!</definedName>
    <definedName name="Utik" localSheetId="10">#REF!</definedName>
    <definedName name="Utik">#REF!</definedName>
    <definedName name="UTIK2" localSheetId="6">#REF!</definedName>
    <definedName name="UTIK2" localSheetId="9">#REF!</definedName>
    <definedName name="UTIK2" localSheetId="7">#REF!</definedName>
    <definedName name="UTIK2" localSheetId="10">#REF!</definedName>
    <definedName name="UTIK2">#REF!</definedName>
    <definedName name="UTYUE" localSheetId="6">#REF!</definedName>
    <definedName name="UTYUE" localSheetId="9">#REF!</definedName>
    <definedName name="UTYUE" localSheetId="7">#REF!</definedName>
    <definedName name="UTYUE" localSheetId="10">#REF!</definedName>
    <definedName name="UTYUE">#REF!</definedName>
    <definedName name="uu" localSheetId="6">#REF!</definedName>
    <definedName name="uu" localSheetId="7">#REF!</definedName>
    <definedName name="uu" localSheetId="10">#REF!</definedName>
    <definedName name="uu">#REF!</definedName>
    <definedName name="vg" localSheetId="6" hidden="1">{#N/A,#N/A,FALSE,"M.33"}</definedName>
    <definedName name="vg" localSheetId="9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0" hidden="1">{#N/A,#N/A,FALSE,"M.33"}</definedName>
    <definedName name="vg" localSheetId="11" hidden="1">{#N/A,#N/A,FALSE,"M.33"}</definedName>
    <definedName name="vg" hidden="1">{#N/A,#N/A,FALSE,"M.33"}</definedName>
    <definedName name="vvvvvvvvvv" localSheetId="6">#REF!</definedName>
    <definedName name="vvvvvvvvvv" localSheetId="9">#REF!</definedName>
    <definedName name="vvvvvvvvvv" localSheetId="7">#REF!</definedName>
    <definedName name="vvvvvvvvvv" localSheetId="5">#REF!</definedName>
    <definedName name="vvvvvvvvvv" localSheetId="10">#REF!</definedName>
    <definedName name="vvvvvvvvvv">#REF!</definedName>
    <definedName name="w" localSheetId="6">#REF!</definedName>
    <definedName name="w" localSheetId="9">#REF!</definedName>
    <definedName name="w" localSheetId="7">#REF!</definedName>
    <definedName name="w" localSheetId="10">#REF!</definedName>
    <definedName name="w">#REF!</definedName>
    <definedName name="WAI" localSheetId="6">[2]prod03!#REF!</definedName>
    <definedName name="WAI" localSheetId="9">[2]prod03!#REF!</definedName>
    <definedName name="WAI" localSheetId="7">[2]prod03!#REF!</definedName>
    <definedName name="WAI" localSheetId="10">[2]prod03!#REF!</definedName>
    <definedName name="WAI">[2]prod03!#REF!</definedName>
    <definedName name="WATES" localSheetId="6">[20]JAN09!#REF!</definedName>
    <definedName name="WATES" localSheetId="9">[20]JAN09!#REF!</definedName>
    <definedName name="WATES" localSheetId="7">[20]JAN09!#REF!</definedName>
    <definedName name="WATES">[20]JAN09!#REF!</definedName>
    <definedName name="we" localSheetId="6">#REF!</definedName>
    <definedName name="we" localSheetId="9">#REF!</definedName>
    <definedName name="we" localSheetId="7">#REF!</definedName>
    <definedName name="we" localSheetId="5">#REF!</definedName>
    <definedName name="we" localSheetId="10">#REF!</definedName>
    <definedName name="we">#REF!</definedName>
    <definedName name="weqw" localSheetId="6" hidden="1">#REF!</definedName>
    <definedName name="weqw" localSheetId="9" hidden="1">#REF!</definedName>
    <definedName name="weqw" localSheetId="7" hidden="1">#REF!</definedName>
    <definedName name="weqw" localSheetId="10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7">#REF!</definedName>
    <definedName name="WER" localSheetId="10">#REF!</definedName>
    <definedName name="WER">#REF!</definedName>
    <definedName name="WIL" localSheetId="6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0" hidden="1">{#N/A,#N/A,FALSE,"M.01";#N/A,#N/A,FALSE,"M.01"}</definedName>
    <definedName name="WIL" localSheetId="11" hidden="1">{#N/A,#N/A,FALSE,"M.01";#N/A,#N/A,FALSE,"M.01"}</definedName>
    <definedName name="WIL" hidden="1">{#N/A,#N/A,FALSE,"M.01";#N/A,#N/A,FALSE,"M.01"}</definedName>
    <definedName name="WILAYAH">[24]Kamus!$A$2:$A$29</definedName>
    <definedName name="wonosari" localSheetId="6">#REF!</definedName>
    <definedName name="wonosari" localSheetId="9">#REF!</definedName>
    <definedName name="wonosari" localSheetId="7">#REF!</definedName>
    <definedName name="wonosari" localSheetId="5">#REF!</definedName>
    <definedName name="wonosari" localSheetId="10">#REF!</definedName>
    <definedName name="wonosari">#REF!</definedName>
    <definedName name="wq" localSheetId="6" hidden="1">{#N/A,#N/A,FALSE,"M.33"}</definedName>
    <definedName name="wq" localSheetId="9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0" hidden="1">{#N/A,#N/A,FALSE,"M.33"}</definedName>
    <definedName name="wq" localSheetId="11" hidden="1">{#N/A,#N/A,FALSE,"M.33"}</definedName>
    <definedName name="wq" hidden="1">{#N/A,#N/A,FALSE,"M.33"}</definedName>
    <definedName name="wqwdfasfgSEherh" localSheetId="6">#REF!</definedName>
    <definedName name="wqwdfasfgSEherh" localSheetId="9">#REF!</definedName>
    <definedName name="wqwdfasfgSEherh" localSheetId="7">#REF!</definedName>
    <definedName name="wqwdfasfgSEherh" localSheetId="5">#REF!</definedName>
    <definedName name="wqwdfasfgSEherh" localSheetId="10">#REF!</definedName>
    <definedName name="wqwdfasfgSEherh">#REF!</definedName>
    <definedName name="wrmn" localSheetId="6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0" hidden="1">{#N/A,#N/A,FALSE,"M.43"}</definedName>
    <definedName name="wrmn" localSheetId="11" hidden="1">{#N/A,#N/A,FALSE,"M.43"}</definedName>
    <definedName name="wrmn" hidden="1">{#N/A,#N/A,FALSE,"M.43"}</definedName>
    <definedName name="wrn.M.01" localSheetId="6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0" hidden="1">{#N/A,#N/A,FALSE,"M.01"}</definedName>
    <definedName name="wrn.M.01" localSheetId="11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0" hidden="1">{#N/A,#N/A,FALSE,"M.01"}</definedName>
    <definedName name="wrn.M.01." localSheetId="11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0" hidden="1">{#N/A,#N/A,FALSE,"M.01";#N/A,#N/A,FALSE,"M.01"}</definedName>
    <definedName name="wrn.M.01D." localSheetId="11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0" hidden="1">{#N/A,#N/A,FALSE,"M.01"}</definedName>
    <definedName name="wrn.M.02" localSheetId="11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0" hidden="1">{#N/A,#N/A,FALSE,"M.02"}</definedName>
    <definedName name="wrn.M.02." localSheetId="11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0" hidden="1">{#N/A,#N/A,FALSE,"M.01"}</definedName>
    <definedName name="wrn.M.07." localSheetId="11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0" hidden="1">{#N/A,#N/A,FALSE,"M.31"}</definedName>
    <definedName name="wrn.M.31." localSheetId="11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0" hidden="1">{#N/A,#N/A,FALSE,"M.31"}</definedName>
    <definedName name="wrn.M.32" localSheetId="11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0" hidden="1">{#N/A,#N/A,FALSE,"M.32"}</definedName>
    <definedName name="wrn.M.32." localSheetId="11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0" hidden="1">{#N/A,#N/A,FALSE,"M.32"}</definedName>
    <definedName name="wrn.M.32.1" localSheetId="11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0" hidden="1">{#N/A,#N/A,FALSE,"M.33"}</definedName>
    <definedName name="wrn.M.33" localSheetId="11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0" hidden="1">{#N/A,#N/A,FALSE,"M.33"}</definedName>
    <definedName name="wrn.M.33." localSheetId="11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0" hidden="1">{#N/A,#N/A,FALSE,"M.32"}</definedName>
    <definedName name="wrn.M.333" localSheetId="11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0" hidden="1">{#N/A,#N/A,FALSE,"M.34"}</definedName>
    <definedName name="wrn.M.34." localSheetId="11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0" hidden="1">{#N/A,#N/A,FALSE,"M.34"}</definedName>
    <definedName name="wrn.M.34.1" localSheetId="11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0" hidden="1">{#N/A,#N/A,FALSE,"M.34"}</definedName>
    <definedName name="wrn.m.35." localSheetId="11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0" hidden="1">{#N/A,#N/A,FALSE,"M.42"}</definedName>
    <definedName name="wrn.M.4." localSheetId="11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0" hidden="1">{#N/A,#N/A,FALSE,"M.41"}</definedName>
    <definedName name="wrn.M.41." localSheetId="11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0" hidden="1">{#N/A,#N/A,FALSE,"M.42"}</definedName>
    <definedName name="wrn.M.42." localSheetId="11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0" hidden="1">{#N/A,#N/A,FALSE,"M.43"}</definedName>
    <definedName name="wrn.M.43" localSheetId="11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0" hidden="1">{#N/A,#N/A,FALSE,"M.43"}</definedName>
    <definedName name="wrn.M.43." localSheetId="11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0" hidden="1">{#N/A,#N/A,FALSE,"M.43"}</definedName>
    <definedName name="wrn.n.99" localSheetId="11" hidden="1">{#N/A,#N/A,FALSE,"M.43"}</definedName>
    <definedName name="wrn.n.99" hidden="1">{#N/A,#N/A,FALSE,"M.43"}</definedName>
    <definedName name="www" localSheetId="6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0" hidden="1">{#N/A,#N/A,FALSE,"M.34"}</definedName>
    <definedName name="www" localSheetId="11" hidden="1">{#N/A,#N/A,FALSE,"M.34"}</definedName>
    <definedName name="www" hidden="1">{#N/A,#N/A,FALSE,"M.34"}</definedName>
    <definedName name="x" localSheetId="6">[72]JAN07!#REF!</definedName>
    <definedName name="x" localSheetId="7">[72]JAN07!#REF!</definedName>
    <definedName name="x">[73]JAN07!#REF!</definedName>
    <definedName name="X_19" localSheetId="6">#REF!</definedName>
    <definedName name="X_19" localSheetId="9">#REF!</definedName>
    <definedName name="X_19" localSheetId="7">#REF!</definedName>
    <definedName name="X_19" localSheetId="5">#REF!</definedName>
    <definedName name="X_19" localSheetId="10">#REF!</definedName>
    <definedName name="X_19">#REF!</definedName>
    <definedName name="xs" localSheetId="6">[72]JAN07!#REF!</definedName>
    <definedName name="xs" localSheetId="9">[73]JAN07!#REF!</definedName>
    <definedName name="xs" localSheetId="7">[72]JAN07!#REF!</definedName>
    <definedName name="xs" localSheetId="5">[73]JAN07!#REF!</definedName>
    <definedName name="xs" localSheetId="10">[73]JAN07!#REF!</definedName>
    <definedName name="xs">[73]JAN07!#REF!</definedName>
    <definedName name="XXXX" localSheetId="6">#REF!</definedName>
    <definedName name="XXXX" localSheetId="9">#REF!</definedName>
    <definedName name="XXXX" localSheetId="5">#REF!</definedName>
    <definedName name="XXXX" localSheetId="10">#REF!</definedName>
    <definedName name="XXXX" localSheetId="11">#REF!</definedName>
    <definedName name="XXXX">#REF!</definedName>
    <definedName name="y" localSheetId="6">#REF!</definedName>
    <definedName name="y" localSheetId="9">#REF!</definedName>
    <definedName name="y" localSheetId="10">#REF!</definedName>
    <definedName name="y">#REF!</definedName>
    <definedName name="YERYY" localSheetId="6">#REF!</definedName>
    <definedName name="YERYY" localSheetId="7">#REF!</definedName>
    <definedName name="YERYY" localSheetId="10">#REF!</definedName>
    <definedName name="YERYY">#REF!</definedName>
    <definedName name="YK" localSheetId="10">#REF!</definedName>
    <definedName name="YK">#REF!</definedName>
    <definedName name="yy" localSheetId="6">#REF!</definedName>
    <definedName name="yy" localSheetId="7">#REF!</definedName>
    <definedName name="yy" localSheetId="10">#REF!</definedName>
    <definedName name="yy">#REF!</definedName>
    <definedName name="Z" localSheetId="6">#REF!</definedName>
    <definedName name="Z" localSheetId="7">#REF!</definedName>
    <definedName name="Z" localSheetId="10">#REF!</definedName>
    <definedName name="Z">#REF!</definedName>
    <definedName name="ZAz" localSheetId="10">#REF!</definedName>
    <definedName name="ZAz">#REF!</definedName>
    <definedName name="zone_saisie">('[89]Submission Form'!$A$4:$C$5,'[89]Submission Form'!$D$7,'[89]Submission Form'!$D$10:$D$11,'[89]Submission Form'!$D$17:$D$26,'[89]Submission Form'!$D$33)</definedName>
    <definedName name="zz">'[65]Hal-1'!$M$33:$M$33</definedName>
    <definedName name="zz_19">'[66]Hal-1'!$M$33:$M$33</definedName>
    <definedName name="zzz">[65]aruskas!$A$110:$T$180</definedName>
    <definedName name="zzz_19">[66]aruskas!$A$110:$T$180</definedName>
  </definedNames>
  <calcPr calcId="191028"/>
</workbook>
</file>

<file path=xl/calcChain.xml><?xml version="1.0" encoding="utf-8"?>
<calcChain xmlns="http://schemas.openxmlformats.org/spreadsheetml/2006/main">
  <c r="D16" i="60" l="1"/>
  <c r="F76" i="11"/>
  <c r="F74" i="11"/>
  <c r="F73" i="11"/>
  <c r="F72" i="11"/>
  <c r="G76" i="11"/>
  <c r="G77" i="11"/>
  <c r="G78" i="11"/>
  <c r="D76" i="11"/>
  <c r="H76" i="11" s="1"/>
  <c r="E76" i="11"/>
  <c r="D77" i="11"/>
  <c r="J77" i="11" s="1"/>
  <c r="E77" i="11"/>
  <c r="D78" i="11"/>
  <c r="I78" i="11" s="1"/>
  <c r="E78" i="11"/>
  <c r="I77" i="11" l="1"/>
  <c r="H78" i="11"/>
  <c r="J76" i="11"/>
  <c r="H77" i="11"/>
  <c r="I76" i="11"/>
  <c r="J78" i="11"/>
  <c r="K77" i="11" l="1"/>
  <c r="K76" i="11"/>
  <c r="K78" i="11"/>
  <c r="D16" i="11" l="1"/>
  <c r="D17" i="11"/>
  <c r="D18" i="11"/>
  <c r="D19" i="11"/>
  <c r="G70" i="11"/>
  <c r="G71" i="11"/>
  <c r="G72" i="11"/>
  <c r="G73" i="11"/>
  <c r="G74" i="11"/>
  <c r="G75" i="11"/>
  <c r="G79" i="11"/>
  <c r="D70" i="11"/>
  <c r="H70" i="11" s="1"/>
  <c r="E70" i="11"/>
  <c r="D71" i="11"/>
  <c r="J71" i="11" s="1"/>
  <c r="E71" i="11"/>
  <c r="D72" i="11"/>
  <c r="I72" i="11" s="1"/>
  <c r="E72" i="11"/>
  <c r="D73" i="11"/>
  <c r="E73" i="11"/>
  <c r="D74" i="11"/>
  <c r="E74" i="11"/>
  <c r="D75" i="11"/>
  <c r="E75" i="11"/>
  <c r="D79" i="11"/>
  <c r="J79" i="11" s="1"/>
  <c r="E79" i="11"/>
  <c r="D8" i="59"/>
  <c r="G68" i="11"/>
  <c r="D68" i="11"/>
  <c r="E68" i="11"/>
  <c r="E16" i="11"/>
  <c r="E17" i="11"/>
  <c r="E18" i="11"/>
  <c r="J75" i="11" l="1"/>
  <c r="H74" i="11"/>
  <c r="H73" i="11"/>
  <c r="I71" i="11"/>
  <c r="I75" i="11"/>
  <c r="H72" i="11"/>
  <c r="J70" i="11"/>
  <c r="J74" i="11"/>
  <c r="I79" i="11"/>
  <c r="H79" i="11"/>
  <c r="H75" i="11"/>
  <c r="I74" i="11"/>
  <c r="J73" i="11"/>
  <c r="H71" i="11"/>
  <c r="I70" i="11"/>
  <c r="K70" i="11" s="1"/>
  <c r="I73" i="11"/>
  <c r="J72" i="11"/>
  <c r="J68" i="11"/>
  <c r="I68" i="11"/>
  <c r="H68" i="11"/>
  <c r="K71" i="11" l="1"/>
  <c r="K79" i="11"/>
  <c r="K75" i="11"/>
  <c r="K73" i="11"/>
  <c r="K72" i="11"/>
  <c r="K74" i="11"/>
  <c r="K68" i="11"/>
  <c r="D69" i="11" l="1"/>
  <c r="H69" i="11" s="1"/>
  <c r="D80" i="11"/>
  <c r="J80" i="11" s="1"/>
  <c r="G69" i="11"/>
  <c r="D43" i="11"/>
  <c r="H43" i="11" s="1"/>
  <c r="G43" i="11"/>
  <c r="F43" i="11"/>
  <c r="D15" i="11"/>
  <c r="H15" i="11" s="1"/>
  <c r="I16" i="11"/>
  <c r="H17" i="11"/>
  <c r="G17" i="11"/>
  <c r="I17" i="11" s="1"/>
  <c r="J17" i="11"/>
  <c r="H18" i="11"/>
  <c r="I18" i="11"/>
  <c r="G18" i="11"/>
  <c r="J18" i="11" s="1"/>
  <c r="H19" i="11"/>
  <c r="D20" i="11"/>
  <c r="H20" i="11" s="1"/>
  <c r="G15" i="11"/>
  <c r="G16" i="11"/>
  <c r="G19" i="11"/>
  <c r="G20" i="11"/>
  <c r="G21" i="11"/>
  <c r="K6" i="60"/>
  <c r="M81" i="11"/>
  <c r="M34" i="11"/>
  <c r="M20" i="11"/>
  <c r="O229" i="10"/>
  <c r="P229" i="10"/>
  <c r="K229" i="10"/>
  <c r="M229" i="10"/>
  <c r="J229" i="10"/>
  <c r="I229" i="10"/>
  <c r="O280" i="10"/>
  <c r="P280" i="10"/>
  <c r="K280" i="10"/>
  <c r="J280" i="10"/>
  <c r="L280" i="10"/>
  <c r="I280" i="10"/>
  <c r="D29" i="11"/>
  <c r="H29" i="11" s="1"/>
  <c r="E29" i="11"/>
  <c r="D30" i="11"/>
  <c r="H30" i="11" s="1"/>
  <c r="E30" i="11"/>
  <c r="O217" i="10"/>
  <c r="P217" i="10"/>
  <c r="K217" i="10"/>
  <c r="M217" i="10"/>
  <c r="J217" i="10"/>
  <c r="I217" i="10"/>
  <c r="G65" i="11"/>
  <c r="E65" i="11"/>
  <c r="D65" i="11"/>
  <c r="G64" i="11"/>
  <c r="E64" i="11"/>
  <c r="D64" i="11"/>
  <c r="H64" i="11" s="1"/>
  <c r="G63" i="11"/>
  <c r="E63" i="11"/>
  <c r="D63" i="11"/>
  <c r="G62" i="11"/>
  <c r="E62" i="11"/>
  <c r="D62" i="11"/>
  <c r="J62" i="11" s="1"/>
  <c r="G61" i="11"/>
  <c r="E61" i="11"/>
  <c r="D61" i="11"/>
  <c r="I61" i="11" s="1"/>
  <c r="G60" i="11"/>
  <c r="E60" i="11"/>
  <c r="D60" i="11"/>
  <c r="G59" i="11"/>
  <c r="E59" i="11"/>
  <c r="D59" i="11"/>
  <c r="H59" i="11" s="1"/>
  <c r="G58" i="11"/>
  <c r="E58" i="11"/>
  <c r="D58" i="11"/>
  <c r="G57" i="11"/>
  <c r="E57" i="11"/>
  <c r="D57" i="11"/>
  <c r="G56" i="11"/>
  <c r="E56" i="11"/>
  <c r="D56" i="11"/>
  <c r="G55" i="11"/>
  <c r="E55" i="11"/>
  <c r="D55" i="11"/>
  <c r="J55" i="11" s="1"/>
  <c r="G54" i="11"/>
  <c r="E54" i="11"/>
  <c r="D54" i="11"/>
  <c r="J54" i="11" s="1"/>
  <c r="G53" i="11"/>
  <c r="E53" i="11"/>
  <c r="D53" i="11"/>
  <c r="G52" i="11"/>
  <c r="E52" i="11"/>
  <c r="D52" i="11"/>
  <c r="G51" i="11"/>
  <c r="E51" i="11"/>
  <c r="D51" i="11"/>
  <c r="G50" i="11"/>
  <c r="E50" i="11"/>
  <c r="D50" i="11"/>
  <c r="G49" i="11"/>
  <c r="E49" i="11"/>
  <c r="D49" i="11"/>
  <c r="J49" i="11" s="1"/>
  <c r="G48" i="11"/>
  <c r="E48" i="11"/>
  <c r="D48" i="11"/>
  <c r="G47" i="11"/>
  <c r="E47" i="11"/>
  <c r="D47" i="11"/>
  <c r="G46" i="11"/>
  <c r="E46" i="11"/>
  <c r="D46" i="11"/>
  <c r="G45" i="11"/>
  <c r="E45" i="11"/>
  <c r="D45" i="11"/>
  <c r="I45" i="11" s="1"/>
  <c r="G44" i="11"/>
  <c r="E44" i="11"/>
  <c r="D44" i="11"/>
  <c r="F42" i="11"/>
  <c r="F41" i="11"/>
  <c r="F40" i="11"/>
  <c r="F39" i="11"/>
  <c r="F38" i="11"/>
  <c r="F37" i="11"/>
  <c r="F36" i="11"/>
  <c r="F35" i="11"/>
  <c r="F32" i="11"/>
  <c r="F31" i="11"/>
  <c r="F30" i="11"/>
  <c r="F29" i="11"/>
  <c r="F28" i="11"/>
  <c r="F27" i="11"/>
  <c r="F26" i="11"/>
  <c r="F25" i="11"/>
  <c r="F24" i="11"/>
  <c r="F23" i="11"/>
  <c r="M23" i="11" s="1"/>
  <c r="F21" i="11"/>
  <c r="M44" i="11"/>
  <c r="D14" i="59"/>
  <c r="D5" i="60" s="1"/>
  <c r="K5" i="60" s="1"/>
  <c r="E43" i="11"/>
  <c r="E42" i="11"/>
  <c r="D42" i="11"/>
  <c r="E41" i="11"/>
  <c r="D41" i="11"/>
  <c r="E40" i="11"/>
  <c r="D40" i="11"/>
  <c r="E39" i="11"/>
  <c r="D39" i="11"/>
  <c r="E38" i="11"/>
  <c r="D38" i="11"/>
  <c r="J38" i="11" s="1"/>
  <c r="E37" i="11"/>
  <c r="D37" i="11"/>
  <c r="H37" i="11" s="1"/>
  <c r="E36" i="11"/>
  <c r="D36" i="11"/>
  <c r="J36" i="11" s="1"/>
  <c r="E35" i="11"/>
  <c r="D35" i="11"/>
  <c r="H35" i="11" s="1"/>
  <c r="G34" i="11"/>
  <c r="E34" i="11"/>
  <c r="D34" i="11"/>
  <c r="H34" i="11" s="1"/>
  <c r="G33" i="11"/>
  <c r="E33" i="11"/>
  <c r="D33" i="11"/>
  <c r="J33" i="11" s="1"/>
  <c r="E32" i="11"/>
  <c r="D32" i="11"/>
  <c r="E31" i="11"/>
  <c r="D31" i="11"/>
  <c r="J31" i="11" s="1"/>
  <c r="G29" i="11"/>
  <c r="E28" i="11"/>
  <c r="D28" i="11"/>
  <c r="J28" i="11" s="1"/>
  <c r="E27" i="11"/>
  <c r="D27" i="11"/>
  <c r="J27" i="11" s="1"/>
  <c r="E26" i="11"/>
  <c r="D26" i="11"/>
  <c r="H26" i="11" s="1"/>
  <c r="E25" i="11"/>
  <c r="D25" i="11"/>
  <c r="G24" i="11"/>
  <c r="E24" i="11"/>
  <c r="D24" i="11"/>
  <c r="E23" i="11"/>
  <c r="D23" i="11"/>
  <c r="J23" i="11" s="1"/>
  <c r="G22" i="11"/>
  <c r="E22" i="11"/>
  <c r="D22" i="11"/>
  <c r="I22" i="11" s="1"/>
  <c r="E21" i="11"/>
  <c r="D21" i="11"/>
  <c r="E20" i="11"/>
  <c r="E19" i="11"/>
  <c r="E15" i="11"/>
  <c r="A15" i="11"/>
  <c r="D19" i="59"/>
  <c r="D18" i="59"/>
  <c r="M16" i="11"/>
  <c r="E69" i="11"/>
  <c r="D66" i="11"/>
  <c r="E66" i="11"/>
  <c r="M69" i="11"/>
  <c r="D67" i="11"/>
  <c r="E67" i="11"/>
  <c r="E80" i="11"/>
  <c r="G80" i="11"/>
  <c r="D14" i="11"/>
  <c r="H14" i="11" s="1"/>
  <c r="E14" i="11"/>
  <c r="G14" i="11"/>
  <c r="K19" i="60"/>
  <c r="D19" i="60"/>
  <c r="M80" i="11"/>
  <c r="I1489" i="10"/>
  <c r="I1490" i="10"/>
  <c r="I1491" i="10"/>
  <c r="I1492" i="10"/>
  <c r="I1493" i="10"/>
  <c r="I1494" i="10"/>
  <c r="I1495" i="10"/>
  <c r="I1496" i="10"/>
  <c r="I1497" i="10"/>
  <c r="G1041" i="10"/>
  <c r="G1040" i="10"/>
  <c r="F8" i="10"/>
  <c r="T7" i="54"/>
  <c r="D8" i="60"/>
  <c r="D7" i="60"/>
  <c r="K18" i="60"/>
  <c r="K17" i="60"/>
  <c r="D17" i="60"/>
  <c r="D18" i="60"/>
  <c r="D20" i="60" s="1"/>
  <c r="D6" i="60"/>
  <c r="D9" i="60"/>
  <c r="D81" i="11"/>
  <c r="I88" i="10"/>
  <c r="I92" i="10"/>
  <c r="I100" i="10"/>
  <c r="I104" i="10"/>
  <c r="I108" i="10"/>
  <c r="C1" i="39"/>
  <c r="C1" i="29"/>
  <c r="C3" i="29"/>
  <c r="C2" i="39"/>
  <c r="C3" i="39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I1486" i="10"/>
  <c r="I1487" i="10"/>
  <c r="I1488" i="10"/>
  <c r="T8" i="54"/>
  <c r="B8" i="54"/>
  <c r="B9" i="54"/>
  <c r="B10" i="54"/>
  <c r="B11" i="54"/>
  <c r="B12" i="54"/>
  <c r="B13" i="54"/>
  <c r="B14" i="54"/>
  <c r="B15" i="54"/>
  <c r="B16" i="54"/>
  <c r="B17" i="54"/>
  <c r="B18" i="54"/>
  <c r="B19" i="54"/>
  <c r="B20" i="54"/>
  <c r="B21" i="54"/>
  <c r="B22" i="54"/>
  <c r="B23" i="54"/>
  <c r="B24" i="54"/>
  <c r="B25" i="54"/>
  <c r="B26" i="54"/>
  <c r="B27" i="54"/>
  <c r="B28" i="54"/>
  <c r="B29" i="54"/>
  <c r="B30" i="54"/>
  <c r="A8" i="54"/>
  <c r="O8" i="54"/>
  <c r="E81" i="11"/>
  <c r="D82" i="11"/>
  <c r="E82" i="11"/>
  <c r="O107" i="10"/>
  <c r="P107" i="10"/>
  <c r="J107" i="10"/>
  <c r="L107" i="10"/>
  <c r="I1436" i="10"/>
  <c r="I1424" i="10"/>
  <c r="I1419" i="10"/>
  <c r="I1409" i="10"/>
  <c r="I1408" i="10"/>
  <c r="I1435" i="10"/>
  <c r="I1410" i="10"/>
  <c r="I1434" i="10"/>
  <c r="I1421" i="10"/>
  <c r="I1433" i="10"/>
  <c r="I1425" i="10"/>
  <c r="I1412" i="10"/>
  <c r="J8" i="10"/>
  <c r="K8" i="10"/>
  <c r="M8" i="10"/>
  <c r="O8" i="10"/>
  <c r="P8" i="10"/>
  <c r="J9" i="10"/>
  <c r="K9" i="10"/>
  <c r="M9" i="10"/>
  <c r="O9" i="10"/>
  <c r="P9" i="10"/>
  <c r="J10" i="10"/>
  <c r="L10" i="10"/>
  <c r="K10" i="10"/>
  <c r="O10" i="10"/>
  <c r="J11" i="10"/>
  <c r="L80" i="10"/>
  <c r="N80" i="10"/>
  <c r="K11" i="10"/>
  <c r="M11" i="10"/>
  <c r="O11" i="10"/>
  <c r="P11" i="10"/>
  <c r="J12" i="10"/>
  <c r="K12" i="10"/>
  <c r="M12" i="10"/>
  <c r="O12" i="10"/>
  <c r="P12" i="10"/>
  <c r="J13" i="10"/>
  <c r="K13" i="10"/>
  <c r="M13" i="10"/>
  <c r="O13" i="10"/>
  <c r="P13" i="10"/>
  <c r="J14" i="10"/>
  <c r="K14" i="10"/>
  <c r="M14" i="10"/>
  <c r="O14" i="10"/>
  <c r="P14" i="10"/>
  <c r="J15" i="10"/>
  <c r="K15" i="10"/>
  <c r="M15" i="10"/>
  <c r="O15" i="10"/>
  <c r="P15" i="10"/>
  <c r="J16" i="10"/>
  <c r="K16" i="10"/>
  <c r="M16" i="10"/>
  <c r="O16" i="10"/>
  <c r="P16" i="10"/>
  <c r="J17" i="10"/>
  <c r="L17" i="10"/>
  <c r="K17" i="10"/>
  <c r="O17" i="10"/>
  <c r="P17" i="10"/>
  <c r="J18" i="10"/>
  <c r="K18" i="10"/>
  <c r="M18" i="10"/>
  <c r="O18" i="10"/>
  <c r="P18" i="10"/>
  <c r="J19" i="10"/>
  <c r="K19" i="10"/>
  <c r="M19" i="10"/>
  <c r="O19" i="10"/>
  <c r="P19" i="10"/>
  <c r="J20" i="10"/>
  <c r="K20" i="10"/>
  <c r="M20" i="10"/>
  <c r="O20" i="10"/>
  <c r="P20" i="10"/>
  <c r="J21" i="10"/>
  <c r="K21" i="10"/>
  <c r="M21" i="10"/>
  <c r="O21" i="10"/>
  <c r="P21" i="10"/>
  <c r="J22" i="10"/>
  <c r="K22" i="10"/>
  <c r="M22" i="10"/>
  <c r="O22" i="10"/>
  <c r="P22" i="10"/>
  <c r="J23" i="10"/>
  <c r="K23" i="10"/>
  <c r="M23" i="10"/>
  <c r="O23" i="10"/>
  <c r="P23" i="10"/>
  <c r="J24" i="10"/>
  <c r="K24" i="10"/>
  <c r="M24" i="10"/>
  <c r="O24" i="10"/>
  <c r="P24" i="10"/>
  <c r="J25" i="10"/>
  <c r="K25" i="10"/>
  <c r="M25" i="10"/>
  <c r="O25" i="10"/>
  <c r="P25" i="10"/>
  <c r="J26" i="10"/>
  <c r="K26" i="10"/>
  <c r="M26" i="10"/>
  <c r="O26" i="10"/>
  <c r="P26" i="10"/>
  <c r="J27" i="10"/>
  <c r="K27" i="10"/>
  <c r="M27" i="10"/>
  <c r="O27" i="10"/>
  <c r="P27" i="10"/>
  <c r="J28" i="10"/>
  <c r="K28" i="10"/>
  <c r="M28" i="10"/>
  <c r="O28" i="10"/>
  <c r="P28" i="10"/>
  <c r="J29" i="10"/>
  <c r="K29" i="10"/>
  <c r="M29" i="10"/>
  <c r="O29" i="10"/>
  <c r="P29" i="10"/>
  <c r="J30" i="10"/>
  <c r="K30" i="10"/>
  <c r="M30" i="10"/>
  <c r="O30" i="10"/>
  <c r="P30" i="10"/>
  <c r="J31" i="10"/>
  <c r="K31" i="10"/>
  <c r="M31" i="10"/>
  <c r="O31" i="10"/>
  <c r="P31" i="10"/>
  <c r="J32" i="10"/>
  <c r="L32" i="10"/>
  <c r="K32" i="10"/>
  <c r="O32" i="10"/>
  <c r="P32" i="10"/>
  <c r="J33" i="10"/>
  <c r="L33" i="10"/>
  <c r="K33" i="10"/>
  <c r="O33" i="10"/>
  <c r="P33" i="10"/>
  <c r="J34" i="10"/>
  <c r="L34" i="10"/>
  <c r="K34" i="10"/>
  <c r="O34" i="10"/>
  <c r="P34" i="10"/>
  <c r="J35" i="10"/>
  <c r="L35" i="10"/>
  <c r="K35" i="10"/>
  <c r="O35" i="10"/>
  <c r="P35" i="10"/>
  <c r="J36" i="10"/>
  <c r="L36" i="10"/>
  <c r="K36" i="10"/>
  <c r="O36" i="10"/>
  <c r="P36" i="10"/>
  <c r="J37" i="10"/>
  <c r="L37" i="10"/>
  <c r="K37" i="10"/>
  <c r="O37" i="10"/>
  <c r="P37" i="10"/>
  <c r="J38" i="10"/>
  <c r="K38" i="10"/>
  <c r="O38" i="10"/>
  <c r="P38" i="10"/>
  <c r="J39" i="10"/>
  <c r="K39" i="10"/>
  <c r="O39" i="10"/>
  <c r="P39" i="10"/>
  <c r="J40" i="10"/>
  <c r="K40" i="10"/>
  <c r="O40" i="10"/>
  <c r="P40" i="10"/>
  <c r="J41" i="10"/>
  <c r="K41" i="10"/>
  <c r="O41" i="10"/>
  <c r="P41" i="10"/>
  <c r="J42" i="10"/>
  <c r="K42" i="10"/>
  <c r="O42" i="10"/>
  <c r="P42" i="10"/>
  <c r="J43" i="10"/>
  <c r="K43" i="10"/>
  <c r="O43" i="10"/>
  <c r="P43" i="10"/>
  <c r="J44" i="10"/>
  <c r="K44" i="10"/>
  <c r="O44" i="10"/>
  <c r="P44" i="10"/>
  <c r="J45" i="10"/>
  <c r="L45" i="10"/>
  <c r="K45" i="10"/>
  <c r="O45" i="10"/>
  <c r="P45" i="10"/>
  <c r="J46" i="10"/>
  <c r="K46" i="10"/>
  <c r="M46" i="10"/>
  <c r="O46" i="10"/>
  <c r="P46" i="10"/>
  <c r="J47" i="10"/>
  <c r="K47" i="10"/>
  <c r="M47" i="10"/>
  <c r="O47" i="10"/>
  <c r="P47" i="10"/>
  <c r="J48" i="10"/>
  <c r="K48" i="10"/>
  <c r="M48" i="10"/>
  <c r="O48" i="10"/>
  <c r="P48" i="10"/>
  <c r="J49" i="10"/>
  <c r="K49" i="10"/>
  <c r="M49" i="10"/>
  <c r="O49" i="10"/>
  <c r="P49" i="10"/>
  <c r="J50" i="10"/>
  <c r="K50" i="10"/>
  <c r="M50" i="10"/>
  <c r="O50" i="10"/>
  <c r="P50" i="10"/>
  <c r="J51" i="10"/>
  <c r="K51" i="10"/>
  <c r="M51" i="10"/>
  <c r="O51" i="10"/>
  <c r="P51" i="10"/>
  <c r="J52" i="10"/>
  <c r="K52" i="10"/>
  <c r="M52" i="10"/>
  <c r="O52" i="10"/>
  <c r="P52" i="10"/>
  <c r="J53" i="10"/>
  <c r="K53" i="10"/>
  <c r="M53" i="10"/>
  <c r="O53" i="10"/>
  <c r="P53" i="10"/>
  <c r="J54" i="10"/>
  <c r="K54" i="10"/>
  <c r="M54" i="10"/>
  <c r="O54" i="10"/>
  <c r="P54" i="10"/>
  <c r="J55" i="10"/>
  <c r="K55" i="10"/>
  <c r="M55" i="10"/>
  <c r="O55" i="10"/>
  <c r="P55" i="10"/>
  <c r="J56" i="10"/>
  <c r="K56" i="10"/>
  <c r="M56" i="10"/>
  <c r="O56" i="10"/>
  <c r="P56" i="10"/>
  <c r="J57" i="10"/>
  <c r="K57" i="10"/>
  <c r="M57" i="10"/>
  <c r="O57" i="10"/>
  <c r="P57" i="10"/>
  <c r="J58" i="10"/>
  <c r="K58" i="10"/>
  <c r="M58" i="10"/>
  <c r="O58" i="10"/>
  <c r="P58" i="10"/>
  <c r="J59" i="10"/>
  <c r="K59" i="10"/>
  <c r="M59" i="10"/>
  <c r="O59" i="10"/>
  <c r="P59" i="10"/>
  <c r="J60" i="10"/>
  <c r="K60" i="10"/>
  <c r="M60" i="10"/>
  <c r="O60" i="10"/>
  <c r="P60" i="10"/>
  <c r="J61" i="10"/>
  <c r="K61" i="10"/>
  <c r="M61" i="10"/>
  <c r="O61" i="10"/>
  <c r="P61" i="10"/>
  <c r="J62" i="10"/>
  <c r="K62" i="10"/>
  <c r="M62" i="10"/>
  <c r="O62" i="10"/>
  <c r="P62" i="10"/>
  <c r="J63" i="10"/>
  <c r="K63" i="10"/>
  <c r="M63" i="10"/>
  <c r="O63" i="10"/>
  <c r="P63" i="10"/>
  <c r="J64" i="10"/>
  <c r="K64" i="10"/>
  <c r="M64" i="10"/>
  <c r="O64" i="10"/>
  <c r="P64" i="10"/>
  <c r="J65" i="10"/>
  <c r="K65" i="10"/>
  <c r="M65" i="10"/>
  <c r="O65" i="10"/>
  <c r="P65" i="10"/>
  <c r="J66" i="10"/>
  <c r="K66" i="10"/>
  <c r="M66" i="10"/>
  <c r="O66" i="10"/>
  <c r="P66" i="10"/>
  <c r="J67" i="10"/>
  <c r="K67" i="10"/>
  <c r="M67" i="10"/>
  <c r="O67" i="10"/>
  <c r="P67" i="10"/>
  <c r="J68" i="10"/>
  <c r="K68" i="10"/>
  <c r="M68" i="10"/>
  <c r="O68" i="10"/>
  <c r="P68" i="10"/>
  <c r="J69" i="10"/>
  <c r="K69" i="10"/>
  <c r="M69" i="10"/>
  <c r="O69" i="10"/>
  <c r="P69" i="10"/>
  <c r="J70" i="10"/>
  <c r="K70" i="10"/>
  <c r="M70" i="10"/>
  <c r="O70" i="10"/>
  <c r="P70" i="10"/>
  <c r="J71" i="10"/>
  <c r="K71" i="10"/>
  <c r="M71" i="10"/>
  <c r="O71" i="10"/>
  <c r="P71" i="10"/>
  <c r="J72" i="10"/>
  <c r="K72" i="10"/>
  <c r="M72" i="10"/>
  <c r="O72" i="10"/>
  <c r="P72" i="10"/>
  <c r="J73" i="10"/>
  <c r="K73" i="10"/>
  <c r="M73" i="10"/>
  <c r="O73" i="10"/>
  <c r="P73" i="10"/>
  <c r="J74" i="10"/>
  <c r="K74" i="10"/>
  <c r="M74" i="10"/>
  <c r="O74" i="10"/>
  <c r="P74" i="10"/>
  <c r="J75" i="10"/>
  <c r="K75" i="10"/>
  <c r="M75" i="10"/>
  <c r="O75" i="10"/>
  <c r="P75" i="10"/>
  <c r="J76" i="10"/>
  <c r="K76" i="10"/>
  <c r="M76" i="10"/>
  <c r="O76" i="10"/>
  <c r="P76" i="10"/>
  <c r="J77" i="10"/>
  <c r="K77" i="10"/>
  <c r="M77" i="10"/>
  <c r="O77" i="10"/>
  <c r="P77" i="10"/>
  <c r="J78" i="10"/>
  <c r="K78" i="10"/>
  <c r="M78" i="10"/>
  <c r="O78" i="10"/>
  <c r="P78" i="10"/>
  <c r="J79" i="10"/>
  <c r="K79" i="10"/>
  <c r="M79" i="10"/>
  <c r="O79" i="10"/>
  <c r="P79" i="10"/>
  <c r="J80" i="10"/>
  <c r="M80" i="10"/>
  <c r="O80" i="10"/>
  <c r="J81" i="10"/>
  <c r="M81" i="10"/>
  <c r="O81" i="10"/>
  <c r="P81" i="10"/>
  <c r="J82" i="10"/>
  <c r="M82" i="10"/>
  <c r="O82" i="10"/>
  <c r="P82" i="10"/>
  <c r="J83" i="10"/>
  <c r="M83" i="10"/>
  <c r="O83" i="10"/>
  <c r="P83" i="10"/>
  <c r="J84" i="10"/>
  <c r="M84" i="10"/>
  <c r="O84" i="10"/>
  <c r="P84" i="10"/>
  <c r="J85" i="10"/>
  <c r="M85" i="10"/>
  <c r="O85" i="10"/>
  <c r="P85" i="10"/>
  <c r="J86" i="10"/>
  <c r="M86" i="10"/>
  <c r="O86" i="10"/>
  <c r="P86" i="10"/>
  <c r="J87" i="10"/>
  <c r="M87" i="10"/>
  <c r="O87" i="10"/>
  <c r="P87" i="10"/>
  <c r="J88" i="10"/>
  <c r="M88" i="10"/>
  <c r="O88" i="10"/>
  <c r="P88" i="10"/>
  <c r="J89" i="10"/>
  <c r="M89" i="10"/>
  <c r="O89" i="10"/>
  <c r="P89" i="10"/>
  <c r="J90" i="10"/>
  <c r="M90" i="10"/>
  <c r="O90" i="10"/>
  <c r="P90" i="10"/>
  <c r="J91" i="10"/>
  <c r="L91" i="10"/>
  <c r="N91" i="10"/>
  <c r="M91" i="10"/>
  <c r="O91" i="10"/>
  <c r="P91" i="10"/>
  <c r="J92" i="10"/>
  <c r="M92" i="10"/>
  <c r="O92" i="10"/>
  <c r="P92" i="10"/>
  <c r="J93" i="10"/>
  <c r="M93" i="10"/>
  <c r="O93" i="10"/>
  <c r="P93" i="10"/>
  <c r="J94" i="10"/>
  <c r="M94" i="10"/>
  <c r="O94" i="10"/>
  <c r="P94" i="10"/>
  <c r="J95" i="10"/>
  <c r="M95" i="10"/>
  <c r="O95" i="10"/>
  <c r="P95" i="10"/>
  <c r="J96" i="10"/>
  <c r="M96" i="10"/>
  <c r="O96" i="10"/>
  <c r="P96" i="10"/>
  <c r="J97" i="10"/>
  <c r="O97" i="10"/>
  <c r="P97" i="10"/>
  <c r="J98" i="10"/>
  <c r="O98" i="10"/>
  <c r="P98" i="10"/>
  <c r="J99" i="10"/>
  <c r="O99" i="10"/>
  <c r="P99" i="10"/>
  <c r="J100" i="10"/>
  <c r="O100" i="10"/>
  <c r="P100" i="10"/>
  <c r="J101" i="10"/>
  <c r="O101" i="10"/>
  <c r="P101" i="10"/>
  <c r="J102" i="10"/>
  <c r="O102" i="10"/>
  <c r="P102" i="10"/>
  <c r="J103" i="10"/>
  <c r="O103" i="10"/>
  <c r="P103" i="10"/>
  <c r="J104" i="10"/>
  <c r="O104" i="10"/>
  <c r="P104" i="10"/>
  <c r="J105" i="10"/>
  <c r="L105" i="10"/>
  <c r="O105" i="10"/>
  <c r="P105" i="10"/>
  <c r="J106" i="10"/>
  <c r="L106" i="10"/>
  <c r="O106" i="10"/>
  <c r="P106" i="10"/>
  <c r="J108" i="10"/>
  <c r="O108" i="10"/>
  <c r="P108" i="10"/>
  <c r="J109" i="10"/>
  <c r="L109" i="10"/>
  <c r="K109" i="10"/>
  <c r="O109" i="10"/>
  <c r="P109" i="10"/>
  <c r="J110" i="10"/>
  <c r="L110" i="10"/>
  <c r="K110" i="10"/>
  <c r="O110" i="10"/>
  <c r="P110" i="10"/>
  <c r="J111" i="10"/>
  <c r="K111" i="10"/>
  <c r="O111" i="10"/>
  <c r="P111" i="10"/>
  <c r="J112" i="10"/>
  <c r="K112" i="10"/>
  <c r="O112" i="10"/>
  <c r="P112" i="10"/>
  <c r="J113" i="10"/>
  <c r="K113" i="10"/>
  <c r="M113" i="10"/>
  <c r="O113" i="10"/>
  <c r="P113" i="10"/>
  <c r="J114" i="10"/>
  <c r="K114" i="10"/>
  <c r="M114" i="10"/>
  <c r="O114" i="10"/>
  <c r="P114" i="10"/>
  <c r="J115" i="10"/>
  <c r="K115" i="10"/>
  <c r="O115" i="10"/>
  <c r="P115" i="10"/>
  <c r="J116" i="10"/>
  <c r="K116" i="10"/>
  <c r="M116" i="10"/>
  <c r="O116" i="10"/>
  <c r="P116" i="10"/>
  <c r="J117" i="10"/>
  <c r="K117" i="10"/>
  <c r="M117" i="10"/>
  <c r="O117" i="10"/>
  <c r="P117" i="10"/>
  <c r="J118" i="10"/>
  <c r="K118" i="10"/>
  <c r="O118" i="10"/>
  <c r="P118" i="10"/>
  <c r="J119" i="10"/>
  <c r="K119" i="10"/>
  <c r="O119" i="10"/>
  <c r="P119" i="10"/>
  <c r="J120" i="10"/>
  <c r="K120" i="10"/>
  <c r="O120" i="10"/>
  <c r="P120" i="10"/>
  <c r="J121" i="10"/>
  <c r="K121" i="10"/>
  <c r="M121" i="10"/>
  <c r="O121" i="10"/>
  <c r="P121" i="10"/>
  <c r="J122" i="10"/>
  <c r="L122" i="10"/>
  <c r="K122" i="10"/>
  <c r="M122" i="10"/>
  <c r="N122" i="10"/>
  <c r="O122" i="10"/>
  <c r="P122" i="10"/>
  <c r="J123" i="10"/>
  <c r="K123" i="10"/>
  <c r="M123" i="10"/>
  <c r="O123" i="10"/>
  <c r="P123" i="10"/>
  <c r="J124" i="10"/>
  <c r="K124" i="10"/>
  <c r="M124" i="10"/>
  <c r="O124" i="10"/>
  <c r="P124" i="10"/>
  <c r="J125" i="10"/>
  <c r="L125" i="10"/>
  <c r="K125" i="10"/>
  <c r="M125" i="10"/>
  <c r="O125" i="10"/>
  <c r="P125" i="10"/>
  <c r="J126" i="10"/>
  <c r="K126" i="10"/>
  <c r="O126" i="10"/>
  <c r="P126" i="10"/>
  <c r="J127" i="10"/>
  <c r="K127" i="10"/>
  <c r="O127" i="10"/>
  <c r="P127" i="10"/>
  <c r="J128" i="10"/>
  <c r="K128" i="10"/>
  <c r="O128" i="10"/>
  <c r="P128" i="10"/>
  <c r="J129" i="10"/>
  <c r="K129" i="10"/>
  <c r="O129" i="10"/>
  <c r="P129" i="10"/>
  <c r="J130" i="10"/>
  <c r="L130" i="10"/>
  <c r="K130" i="10"/>
  <c r="O130" i="10"/>
  <c r="P130" i="10"/>
  <c r="J131" i="10"/>
  <c r="K131" i="10"/>
  <c r="O131" i="10"/>
  <c r="P131" i="10"/>
  <c r="J132" i="10"/>
  <c r="K132" i="10"/>
  <c r="M132" i="10"/>
  <c r="O132" i="10"/>
  <c r="P132" i="10"/>
  <c r="J133" i="10"/>
  <c r="K133" i="10"/>
  <c r="M133" i="10"/>
  <c r="O133" i="10"/>
  <c r="P133" i="10"/>
  <c r="J134" i="10"/>
  <c r="K134" i="10"/>
  <c r="M134" i="10"/>
  <c r="O134" i="10"/>
  <c r="P134" i="10"/>
  <c r="J135" i="10"/>
  <c r="K135" i="10"/>
  <c r="M135" i="10"/>
  <c r="O135" i="10"/>
  <c r="P135" i="10"/>
  <c r="J136" i="10"/>
  <c r="K136" i="10"/>
  <c r="M136" i="10"/>
  <c r="O136" i="10"/>
  <c r="P136" i="10"/>
  <c r="J137" i="10"/>
  <c r="K137" i="10"/>
  <c r="M137" i="10"/>
  <c r="O137" i="10"/>
  <c r="P137" i="10"/>
  <c r="J138" i="10"/>
  <c r="K138" i="10"/>
  <c r="M138" i="10"/>
  <c r="O138" i="10"/>
  <c r="P138" i="10"/>
  <c r="J139" i="10"/>
  <c r="K139" i="10"/>
  <c r="M139" i="10"/>
  <c r="O139" i="10"/>
  <c r="P139" i="10"/>
  <c r="J140" i="10"/>
  <c r="K140" i="10"/>
  <c r="O140" i="10"/>
  <c r="P140" i="10"/>
  <c r="J141" i="10"/>
  <c r="L141" i="10"/>
  <c r="N141" i="10"/>
  <c r="K141" i="10"/>
  <c r="O141" i="10"/>
  <c r="P141" i="10"/>
  <c r="J142" i="10"/>
  <c r="K142" i="10"/>
  <c r="M142" i="10"/>
  <c r="O142" i="10"/>
  <c r="P142" i="10"/>
  <c r="J143" i="10"/>
  <c r="K143" i="10"/>
  <c r="M143" i="10"/>
  <c r="O143" i="10"/>
  <c r="P143" i="10"/>
  <c r="J144" i="10"/>
  <c r="K144" i="10"/>
  <c r="O144" i="10"/>
  <c r="P144" i="10"/>
  <c r="J145" i="10"/>
  <c r="K145" i="10"/>
  <c r="O145" i="10"/>
  <c r="P145" i="10"/>
  <c r="J146" i="10"/>
  <c r="K146" i="10"/>
  <c r="O146" i="10"/>
  <c r="P146" i="10"/>
  <c r="J147" i="10"/>
  <c r="K147" i="10"/>
  <c r="O147" i="10"/>
  <c r="P147" i="10"/>
  <c r="J148" i="10"/>
  <c r="K148" i="10"/>
  <c r="O148" i="10"/>
  <c r="P148" i="10"/>
  <c r="J149" i="10"/>
  <c r="L149" i="10"/>
  <c r="K149" i="10"/>
  <c r="O149" i="10"/>
  <c r="P149" i="10"/>
  <c r="J150" i="10"/>
  <c r="L150" i="10"/>
  <c r="K150" i="10"/>
  <c r="O150" i="10"/>
  <c r="P150" i="10"/>
  <c r="J151" i="10"/>
  <c r="K151" i="10"/>
  <c r="O151" i="10"/>
  <c r="P151" i="10"/>
  <c r="J152" i="10"/>
  <c r="L152" i="10"/>
  <c r="K152" i="10"/>
  <c r="O152" i="10"/>
  <c r="P152" i="10"/>
  <c r="J153" i="10"/>
  <c r="L153" i="10"/>
  <c r="K153" i="10"/>
  <c r="O153" i="10"/>
  <c r="P153" i="10"/>
  <c r="J154" i="10"/>
  <c r="L154" i="10"/>
  <c r="K154" i="10"/>
  <c r="O154" i="10"/>
  <c r="P154" i="10"/>
  <c r="J155" i="10"/>
  <c r="L155" i="10"/>
  <c r="K155" i="10"/>
  <c r="O155" i="10"/>
  <c r="P155" i="10"/>
  <c r="J156" i="10"/>
  <c r="L156" i="10"/>
  <c r="K156" i="10"/>
  <c r="O156" i="10"/>
  <c r="P156" i="10"/>
  <c r="J157" i="10"/>
  <c r="L157" i="10"/>
  <c r="K157" i="10"/>
  <c r="O157" i="10"/>
  <c r="P157" i="10"/>
  <c r="J158" i="10"/>
  <c r="L158" i="10"/>
  <c r="K158" i="10"/>
  <c r="O158" i="10"/>
  <c r="P158" i="10"/>
  <c r="J159" i="10"/>
  <c r="L159" i="10"/>
  <c r="K159" i="10"/>
  <c r="O159" i="10"/>
  <c r="P159" i="10"/>
  <c r="J160" i="10"/>
  <c r="L160" i="10"/>
  <c r="K160" i="10"/>
  <c r="O160" i="10"/>
  <c r="P160" i="10"/>
  <c r="J161" i="10"/>
  <c r="L161" i="10"/>
  <c r="K161" i="10"/>
  <c r="O161" i="10"/>
  <c r="P161" i="10"/>
  <c r="J162" i="10"/>
  <c r="L162" i="10"/>
  <c r="K162" i="10"/>
  <c r="O162" i="10"/>
  <c r="P162" i="10"/>
  <c r="J163" i="10"/>
  <c r="L163" i="10"/>
  <c r="K163" i="10"/>
  <c r="O163" i="10"/>
  <c r="P163" i="10"/>
  <c r="J164" i="10"/>
  <c r="L164" i="10"/>
  <c r="K164" i="10"/>
  <c r="O164" i="10"/>
  <c r="P164" i="10"/>
  <c r="J165" i="10"/>
  <c r="L165" i="10"/>
  <c r="K165" i="10"/>
  <c r="O165" i="10"/>
  <c r="P165" i="10"/>
  <c r="J166" i="10"/>
  <c r="L166" i="10"/>
  <c r="K166" i="10"/>
  <c r="O166" i="10"/>
  <c r="P166" i="10"/>
  <c r="J167" i="10"/>
  <c r="L167" i="10"/>
  <c r="K167" i="10"/>
  <c r="O167" i="10"/>
  <c r="P167" i="10"/>
  <c r="J168" i="10"/>
  <c r="L168" i="10"/>
  <c r="K168" i="10"/>
  <c r="O168" i="10"/>
  <c r="P168" i="10"/>
  <c r="J169" i="10"/>
  <c r="L169" i="10"/>
  <c r="K169" i="10"/>
  <c r="O169" i="10"/>
  <c r="P169" i="10"/>
  <c r="J170" i="10"/>
  <c r="L170" i="10"/>
  <c r="K170" i="10"/>
  <c r="O170" i="10"/>
  <c r="P170" i="10"/>
  <c r="J171" i="10"/>
  <c r="K171" i="10"/>
  <c r="O171" i="10"/>
  <c r="P171" i="10"/>
  <c r="J172" i="10"/>
  <c r="K172" i="10"/>
  <c r="O172" i="10"/>
  <c r="P172" i="10"/>
  <c r="J173" i="10"/>
  <c r="L173" i="10"/>
  <c r="K173" i="10"/>
  <c r="O173" i="10"/>
  <c r="P173" i="10"/>
  <c r="J174" i="10"/>
  <c r="L174" i="10"/>
  <c r="K174" i="10"/>
  <c r="O174" i="10"/>
  <c r="P174" i="10"/>
  <c r="J175" i="10"/>
  <c r="L175" i="10"/>
  <c r="K175" i="10"/>
  <c r="O175" i="10"/>
  <c r="P175" i="10"/>
  <c r="J176" i="10"/>
  <c r="K176" i="10"/>
  <c r="O176" i="10"/>
  <c r="P176" i="10"/>
  <c r="J177" i="10"/>
  <c r="K177" i="10"/>
  <c r="O177" i="10"/>
  <c r="P177" i="10"/>
  <c r="J178" i="10"/>
  <c r="L178" i="10"/>
  <c r="K178" i="10"/>
  <c r="O178" i="10"/>
  <c r="P178" i="10"/>
  <c r="J179" i="10"/>
  <c r="L179" i="10"/>
  <c r="K179" i="10"/>
  <c r="O179" i="10"/>
  <c r="P179" i="10"/>
  <c r="J180" i="10"/>
  <c r="L180" i="10"/>
  <c r="K180" i="10"/>
  <c r="O180" i="10"/>
  <c r="P180" i="10"/>
  <c r="J181" i="10"/>
  <c r="L181" i="10"/>
  <c r="K181" i="10"/>
  <c r="O181" i="10"/>
  <c r="P181" i="10"/>
  <c r="J182" i="10"/>
  <c r="K182" i="10"/>
  <c r="O182" i="10"/>
  <c r="P182" i="10"/>
  <c r="J183" i="10"/>
  <c r="K183" i="10"/>
  <c r="O183" i="10"/>
  <c r="P183" i="10"/>
  <c r="J184" i="10"/>
  <c r="L184" i="10"/>
  <c r="K184" i="10"/>
  <c r="O184" i="10"/>
  <c r="J185" i="10"/>
  <c r="L185" i="10"/>
  <c r="K185" i="10"/>
  <c r="O185" i="10"/>
  <c r="P185" i="10"/>
  <c r="J186" i="10"/>
  <c r="K186" i="10"/>
  <c r="M186" i="10"/>
  <c r="O186" i="10"/>
  <c r="P186" i="10"/>
  <c r="J187" i="10"/>
  <c r="K187" i="10"/>
  <c r="M187" i="10"/>
  <c r="O187" i="10"/>
  <c r="P187" i="10"/>
  <c r="J188" i="10"/>
  <c r="K188" i="10"/>
  <c r="O188" i="10"/>
  <c r="P188" i="10"/>
  <c r="J189" i="10"/>
  <c r="K189" i="10"/>
  <c r="O189" i="10"/>
  <c r="J190" i="10"/>
  <c r="L190" i="10"/>
  <c r="K190" i="10"/>
  <c r="O190" i="10"/>
  <c r="J191" i="10"/>
  <c r="L191" i="10"/>
  <c r="K191" i="10"/>
  <c r="O191" i="10"/>
  <c r="J192" i="10"/>
  <c r="K192" i="10"/>
  <c r="O192" i="10"/>
  <c r="P192" i="10"/>
  <c r="J193" i="10"/>
  <c r="K193" i="10"/>
  <c r="O193" i="10"/>
  <c r="J194" i="10"/>
  <c r="L194" i="10"/>
  <c r="K194" i="10"/>
  <c r="O194" i="10"/>
  <c r="J195" i="10"/>
  <c r="L195" i="10"/>
  <c r="K195" i="10"/>
  <c r="O195" i="10"/>
  <c r="P195" i="10"/>
  <c r="J196" i="10"/>
  <c r="L196" i="10"/>
  <c r="K196" i="10"/>
  <c r="O196" i="10"/>
  <c r="P196" i="10"/>
  <c r="J197" i="10"/>
  <c r="L197" i="10"/>
  <c r="K197" i="10"/>
  <c r="O197" i="10"/>
  <c r="P197" i="10"/>
  <c r="J198" i="10"/>
  <c r="L198" i="10"/>
  <c r="K198" i="10"/>
  <c r="M198" i="10"/>
  <c r="O198" i="10"/>
  <c r="J199" i="10"/>
  <c r="L199" i="10"/>
  <c r="K199" i="10"/>
  <c r="O199" i="10"/>
  <c r="J200" i="10"/>
  <c r="K200" i="10"/>
  <c r="O200" i="10"/>
  <c r="J201" i="10"/>
  <c r="K201" i="10"/>
  <c r="O201" i="10"/>
  <c r="J202" i="10"/>
  <c r="L202" i="10"/>
  <c r="K202" i="10"/>
  <c r="O202" i="10"/>
  <c r="J203" i="10"/>
  <c r="K203" i="10"/>
  <c r="O203" i="10"/>
  <c r="P203" i="10"/>
  <c r="J204" i="10"/>
  <c r="K204" i="10"/>
  <c r="O204" i="10"/>
  <c r="J205" i="10"/>
  <c r="K205" i="10"/>
  <c r="O205" i="10"/>
  <c r="J206" i="10"/>
  <c r="K206" i="10"/>
  <c r="O206" i="10"/>
  <c r="J207" i="10"/>
  <c r="K207" i="10"/>
  <c r="O207" i="10"/>
  <c r="J208" i="10"/>
  <c r="K208" i="10"/>
  <c r="O208" i="10"/>
  <c r="J209" i="10"/>
  <c r="K209" i="10"/>
  <c r="O209" i="10"/>
  <c r="J210" i="10"/>
  <c r="K210" i="10"/>
  <c r="M210" i="10"/>
  <c r="O210" i="10"/>
  <c r="P210" i="10"/>
  <c r="J211" i="10"/>
  <c r="K211" i="10"/>
  <c r="O211" i="10"/>
  <c r="P211" i="10"/>
  <c r="J212" i="10"/>
  <c r="K212" i="10"/>
  <c r="M212" i="10"/>
  <c r="O212" i="10"/>
  <c r="P212" i="10"/>
  <c r="J213" i="10"/>
  <c r="K213" i="10"/>
  <c r="M213" i="10"/>
  <c r="O213" i="10"/>
  <c r="P213" i="10"/>
  <c r="J214" i="10"/>
  <c r="K214" i="10"/>
  <c r="M214" i="10"/>
  <c r="O214" i="10"/>
  <c r="P214" i="10"/>
  <c r="J215" i="10"/>
  <c r="K215" i="10"/>
  <c r="M215" i="10"/>
  <c r="O215" i="10"/>
  <c r="P215" i="10"/>
  <c r="J216" i="10"/>
  <c r="K216" i="10"/>
  <c r="M216" i="10"/>
  <c r="O216" i="10"/>
  <c r="P216" i="10"/>
  <c r="J218" i="10"/>
  <c r="K218" i="10"/>
  <c r="M218" i="10"/>
  <c r="O218" i="10"/>
  <c r="P218" i="10"/>
  <c r="J219" i="10"/>
  <c r="K219" i="10"/>
  <c r="M219" i="10"/>
  <c r="O219" i="10"/>
  <c r="P219" i="10"/>
  <c r="J220" i="10"/>
  <c r="K220" i="10"/>
  <c r="M220" i="10"/>
  <c r="O220" i="10"/>
  <c r="P220" i="10"/>
  <c r="J221" i="10"/>
  <c r="K221" i="10"/>
  <c r="M221" i="10"/>
  <c r="O221" i="10"/>
  <c r="P221" i="10"/>
  <c r="J222" i="10"/>
  <c r="K222" i="10"/>
  <c r="M222" i="10"/>
  <c r="O222" i="10"/>
  <c r="P222" i="10"/>
  <c r="J223" i="10"/>
  <c r="K223" i="10"/>
  <c r="M223" i="10"/>
  <c r="O223" i="10"/>
  <c r="P223" i="10"/>
  <c r="J224" i="10"/>
  <c r="K224" i="10"/>
  <c r="O224" i="10"/>
  <c r="P224" i="10"/>
  <c r="J225" i="10"/>
  <c r="K225" i="10"/>
  <c r="M225" i="10"/>
  <c r="O225" i="10"/>
  <c r="P225" i="10"/>
  <c r="J226" i="10"/>
  <c r="K226" i="10"/>
  <c r="O226" i="10"/>
  <c r="P226" i="10"/>
  <c r="J227" i="10"/>
  <c r="K227" i="10"/>
  <c r="M227" i="10"/>
  <c r="O227" i="10"/>
  <c r="P227" i="10"/>
  <c r="J228" i="10"/>
  <c r="K228" i="10"/>
  <c r="O228" i="10"/>
  <c r="P228" i="10"/>
  <c r="J230" i="10"/>
  <c r="K230" i="10"/>
  <c r="O230" i="10"/>
  <c r="P230" i="10"/>
  <c r="J231" i="10"/>
  <c r="K231" i="10"/>
  <c r="O231" i="10"/>
  <c r="P231" i="10"/>
  <c r="J232" i="10"/>
  <c r="K232" i="10"/>
  <c r="O232" i="10"/>
  <c r="P232" i="10"/>
  <c r="J233" i="10"/>
  <c r="K233" i="10"/>
  <c r="O233" i="10"/>
  <c r="P233" i="10"/>
  <c r="J234" i="10"/>
  <c r="K234" i="10"/>
  <c r="O234" i="10"/>
  <c r="P234" i="10"/>
  <c r="J235" i="10"/>
  <c r="K235" i="10"/>
  <c r="O235" i="10"/>
  <c r="P235" i="10"/>
  <c r="J236" i="10"/>
  <c r="K236" i="10"/>
  <c r="O236" i="10"/>
  <c r="P236" i="10"/>
  <c r="J237" i="10"/>
  <c r="K237" i="10"/>
  <c r="O237" i="10"/>
  <c r="P237" i="10"/>
  <c r="J238" i="10"/>
  <c r="K238" i="10"/>
  <c r="O238" i="10"/>
  <c r="P238" i="10"/>
  <c r="J239" i="10"/>
  <c r="K239" i="10"/>
  <c r="O239" i="10"/>
  <c r="P239" i="10"/>
  <c r="J240" i="10"/>
  <c r="L240" i="10"/>
  <c r="K240" i="10"/>
  <c r="O240" i="10"/>
  <c r="P240" i="10"/>
  <c r="J241" i="10"/>
  <c r="L241" i="10"/>
  <c r="K241" i="10"/>
  <c r="O241" i="10"/>
  <c r="P241" i="10"/>
  <c r="J242" i="10"/>
  <c r="K242" i="10"/>
  <c r="O242" i="10"/>
  <c r="P242" i="10"/>
  <c r="J243" i="10"/>
  <c r="L243" i="10"/>
  <c r="K243" i="10"/>
  <c r="O243" i="10"/>
  <c r="P243" i="10"/>
  <c r="J244" i="10"/>
  <c r="L244" i="10"/>
  <c r="K244" i="10"/>
  <c r="O244" i="10"/>
  <c r="P244" i="10"/>
  <c r="J245" i="10"/>
  <c r="K245" i="10"/>
  <c r="O245" i="10"/>
  <c r="P245" i="10"/>
  <c r="J246" i="10"/>
  <c r="K246" i="10"/>
  <c r="O246" i="10"/>
  <c r="P246" i="10"/>
  <c r="J247" i="10"/>
  <c r="K247" i="10"/>
  <c r="O247" i="10"/>
  <c r="P247" i="10"/>
  <c r="J248" i="10"/>
  <c r="K248" i="10"/>
  <c r="O248" i="10"/>
  <c r="P248" i="10"/>
  <c r="J249" i="10"/>
  <c r="L249" i="10"/>
  <c r="K249" i="10"/>
  <c r="O249" i="10"/>
  <c r="P249" i="10"/>
  <c r="J250" i="10"/>
  <c r="K250" i="10"/>
  <c r="O250" i="10"/>
  <c r="P250" i="10"/>
  <c r="J251" i="10"/>
  <c r="K251" i="10"/>
  <c r="O251" i="10"/>
  <c r="P251" i="10"/>
  <c r="J252" i="10"/>
  <c r="L252" i="10"/>
  <c r="K252" i="10"/>
  <c r="O252" i="10"/>
  <c r="P252" i="10"/>
  <c r="J253" i="10"/>
  <c r="L253" i="10"/>
  <c r="K253" i="10"/>
  <c r="O253" i="10"/>
  <c r="P253" i="10"/>
  <c r="J254" i="10"/>
  <c r="L254" i="10"/>
  <c r="K254" i="10"/>
  <c r="O254" i="10"/>
  <c r="P254" i="10"/>
  <c r="J255" i="10"/>
  <c r="L255" i="10"/>
  <c r="K255" i="10"/>
  <c r="O255" i="10"/>
  <c r="P255" i="10"/>
  <c r="J256" i="10"/>
  <c r="L256" i="10"/>
  <c r="K256" i="10"/>
  <c r="O256" i="10"/>
  <c r="P256" i="10"/>
  <c r="J257" i="10"/>
  <c r="L257" i="10"/>
  <c r="K257" i="10"/>
  <c r="O257" i="10"/>
  <c r="P257" i="10"/>
  <c r="J258" i="10"/>
  <c r="K258" i="10"/>
  <c r="O258" i="10"/>
  <c r="P258" i="10"/>
  <c r="J259" i="10"/>
  <c r="K259" i="10"/>
  <c r="O259" i="10"/>
  <c r="P259" i="10"/>
  <c r="J260" i="10"/>
  <c r="K260" i="10"/>
  <c r="O260" i="10"/>
  <c r="P260" i="10"/>
  <c r="J261" i="10"/>
  <c r="K261" i="10"/>
  <c r="M261" i="10"/>
  <c r="O261" i="10"/>
  <c r="P261" i="10"/>
  <c r="J262" i="10"/>
  <c r="K262" i="10"/>
  <c r="O262" i="10"/>
  <c r="P262" i="10"/>
  <c r="J263" i="10"/>
  <c r="K263" i="10"/>
  <c r="O263" i="10"/>
  <c r="P263" i="10"/>
  <c r="J264" i="10"/>
  <c r="L264" i="10"/>
  <c r="K264" i="10"/>
  <c r="O264" i="10"/>
  <c r="P264" i="10"/>
  <c r="J265" i="10"/>
  <c r="L265" i="10"/>
  <c r="K265" i="10"/>
  <c r="O265" i="10"/>
  <c r="P265" i="10"/>
  <c r="J266" i="10"/>
  <c r="L266" i="10"/>
  <c r="K266" i="10"/>
  <c r="O266" i="10"/>
  <c r="P266" i="10"/>
  <c r="J267" i="10"/>
  <c r="L267" i="10"/>
  <c r="K267" i="10"/>
  <c r="O267" i="10"/>
  <c r="P267" i="10"/>
  <c r="J268" i="10"/>
  <c r="L268" i="10"/>
  <c r="K268" i="10"/>
  <c r="O268" i="10"/>
  <c r="P268" i="10"/>
  <c r="J269" i="10"/>
  <c r="L269" i="10"/>
  <c r="K269" i="10"/>
  <c r="O269" i="10"/>
  <c r="P269" i="10"/>
  <c r="J270" i="10"/>
  <c r="K270" i="10"/>
  <c r="O270" i="10"/>
  <c r="P270" i="10"/>
  <c r="J271" i="10"/>
  <c r="K271" i="10"/>
  <c r="O271" i="10"/>
  <c r="P271" i="10"/>
  <c r="J272" i="10"/>
  <c r="K272" i="10"/>
  <c r="O272" i="10"/>
  <c r="P272" i="10"/>
  <c r="J273" i="10"/>
  <c r="K273" i="10"/>
  <c r="O273" i="10"/>
  <c r="P273" i="10"/>
  <c r="J274" i="10"/>
  <c r="K274" i="10"/>
  <c r="M274" i="10"/>
  <c r="O274" i="10"/>
  <c r="P274" i="10"/>
  <c r="J275" i="10"/>
  <c r="L275" i="10"/>
  <c r="K275" i="10"/>
  <c r="O275" i="10"/>
  <c r="P275" i="10"/>
  <c r="J276" i="10"/>
  <c r="L276" i="10"/>
  <c r="K276" i="10"/>
  <c r="O276" i="10"/>
  <c r="P276" i="10"/>
  <c r="J277" i="10"/>
  <c r="L277" i="10"/>
  <c r="K277" i="10"/>
  <c r="O277" i="10"/>
  <c r="P277" i="10"/>
  <c r="J278" i="10"/>
  <c r="L278" i="10"/>
  <c r="K278" i="10"/>
  <c r="O278" i="10"/>
  <c r="P278" i="10"/>
  <c r="J279" i="10"/>
  <c r="L279" i="10"/>
  <c r="K279" i="10"/>
  <c r="O279" i="10"/>
  <c r="P279" i="10"/>
  <c r="J281" i="10"/>
  <c r="L281" i="10"/>
  <c r="K281" i="10"/>
  <c r="O281" i="10"/>
  <c r="P281" i="10"/>
  <c r="J282" i="10"/>
  <c r="L282" i="10"/>
  <c r="K282" i="10"/>
  <c r="O282" i="10"/>
  <c r="P282" i="10"/>
  <c r="J283" i="10"/>
  <c r="L283" i="10"/>
  <c r="K283" i="10"/>
  <c r="O283" i="10"/>
  <c r="P283" i="10"/>
  <c r="J284" i="10"/>
  <c r="L284" i="10"/>
  <c r="K284" i="10"/>
  <c r="O284" i="10"/>
  <c r="P284" i="10"/>
  <c r="J285" i="10"/>
  <c r="L285" i="10"/>
  <c r="K285" i="10"/>
  <c r="O285" i="10"/>
  <c r="P285" i="10"/>
  <c r="J286" i="10"/>
  <c r="L286" i="10"/>
  <c r="K286" i="10"/>
  <c r="O286" i="10"/>
  <c r="P286" i="10"/>
  <c r="J287" i="10"/>
  <c r="L287" i="10"/>
  <c r="K287" i="10"/>
  <c r="O287" i="10"/>
  <c r="P287" i="10"/>
  <c r="J288" i="10"/>
  <c r="L288" i="10"/>
  <c r="K288" i="10"/>
  <c r="O288" i="10"/>
  <c r="P288" i="10"/>
  <c r="J289" i="10"/>
  <c r="L289" i="10"/>
  <c r="K289" i="10"/>
  <c r="O289" i="10"/>
  <c r="P289" i="10"/>
  <c r="J290" i="10"/>
  <c r="L290" i="10"/>
  <c r="K290" i="10"/>
  <c r="O290" i="10"/>
  <c r="P290" i="10"/>
  <c r="J291" i="10"/>
  <c r="L291" i="10"/>
  <c r="K291" i="10"/>
  <c r="O291" i="10"/>
  <c r="P291" i="10"/>
  <c r="J292" i="10"/>
  <c r="L292" i="10"/>
  <c r="K292" i="10"/>
  <c r="O292" i="10"/>
  <c r="P292" i="10"/>
  <c r="J293" i="10"/>
  <c r="L293" i="10"/>
  <c r="K293" i="10"/>
  <c r="O293" i="10"/>
  <c r="P293" i="10"/>
  <c r="J294" i="10"/>
  <c r="L294" i="10"/>
  <c r="K294" i="10"/>
  <c r="O294" i="10"/>
  <c r="P294" i="10"/>
  <c r="J295" i="10"/>
  <c r="L295" i="10"/>
  <c r="K295" i="10"/>
  <c r="O295" i="10"/>
  <c r="P295" i="10"/>
  <c r="J296" i="10"/>
  <c r="L296" i="10"/>
  <c r="K296" i="10"/>
  <c r="O296" i="10"/>
  <c r="P296" i="10"/>
  <c r="J297" i="10"/>
  <c r="L297" i="10"/>
  <c r="K297" i="10"/>
  <c r="O297" i="10"/>
  <c r="P297" i="10"/>
  <c r="J298" i="10"/>
  <c r="L298" i="10"/>
  <c r="K298" i="10"/>
  <c r="O298" i="10"/>
  <c r="P298" i="10"/>
  <c r="J299" i="10"/>
  <c r="L299" i="10"/>
  <c r="K299" i="10"/>
  <c r="O299" i="10"/>
  <c r="P299" i="10"/>
  <c r="J300" i="10"/>
  <c r="L300" i="10"/>
  <c r="K300" i="10"/>
  <c r="O300" i="10"/>
  <c r="P300" i="10"/>
  <c r="J301" i="10"/>
  <c r="L301" i="10"/>
  <c r="K301" i="10"/>
  <c r="O301" i="10"/>
  <c r="P301" i="10"/>
  <c r="J302" i="10"/>
  <c r="L302" i="10"/>
  <c r="K302" i="10"/>
  <c r="O302" i="10"/>
  <c r="P302" i="10"/>
  <c r="J303" i="10"/>
  <c r="L303" i="10"/>
  <c r="K303" i="10"/>
  <c r="O303" i="10"/>
  <c r="P303" i="10"/>
  <c r="J304" i="10"/>
  <c r="L304" i="10"/>
  <c r="K304" i="10"/>
  <c r="O304" i="10"/>
  <c r="P304" i="10"/>
  <c r="J305" i="10"/>
  <c r="L305" i="10"/>
  <c r="K305" i="10"/>
  <c r="O305" i="10"/>
  <c r="P305" i="10"/>
  <c r="J306" i="10"/>
  <c r="L306" i="10"/>
  <c r="K306" i="10"/>
  <c r="O306" i="10"/>
  <c r="P306" i="10"/>
  <c r="J307" i="10"/>
  <c r="L307" i="10"/>
  <c r="K307" i="10"/>
  <c r="O307" i="10"/>
  <c r="P307" i="10"/>
  <c r="J308" i="10"/>
  <c r="L308" i="10"/>
  <c r="K308" i="10"/>
  <c r="O308" i="10"/>
  <c r="P308" i="10"/>
  <c r="J309" i="10"/>
  <c r="L309" i="10"/>
  <c r="K309" i="10"/>
  <c r="O309" i="10"/>
  <c r="P309" i="10"/>
  <c r="J310" i="10"/>
  <c r="L310" i="10"/>
  <c r="K310" i="10"/>
  <c r="O310" i="10"/>
  <c r="P310" i="10"/>
  <c r="J311" i="10"/>
  <c r="L311" i="10"/>
  <c r="K311" i="10"/>
  <c r="O311" i="10"/>
  <c r="P311" i="10"/>
  <c r="J312" i="10"/>
  <c r="L312" i="10"/>
  <c r="K312" i="10"/>
  <c r="O312" i="10"/>
  <c r="P312" i="10"/>
  <c r="J313" i="10"/>
  <c r="L313" i="10"/>
  <c r="K313" i="10"/>
  <c r="O313" i="10"/>
  <c r="P313" i="10"/>
  <c r="J314" i="10"/>
  <c r="L314" i="10"/>
  <c r="K314" i="10"/>
  <c r="O314" i="10"/>
  <c r="P314" i="10"/>
  <c r="J315" i="10"/>
  <c r="L315" i="10"/>
  <c r="K315" i="10"/>
  <c r="O315" i="10"/>
  <c r="P315" i="10"/>
  <c r="J316" i="10"/>
  <c r="L316" i="10"/>
  <c r="K316" i="10"/>
  <c r="O316" i="10"/>
  <c r="P316" i="10"/>
  <c r="J317" i="10"/>
  <c r="L317" i="10"/>
  <c r="K317" i="10"/>
  <c r="O317" i="10"/>
  <c r="P317" i="10"/>
  <c r="J318" i="10"/>
  <c r="L318" i="10"/>
  <c r="K318" i="10"/>
  <c r="O318" i="10"/>
  <c r="P318" i="10"/>
  <c r="J319" i="10"/>
  <c r="L319" i="10"/>
  <c r="K319" i="10"/>
  <c r="O319" i="10"/>
  <c r="P319" i="10"/>
  <c r="J320" i="10"/>
  <c r="L320" i="10"/>
  <c r="K320" i="10"/>
  <c r="O320" i="10"/>
  <c r="P320" i="10"/>
  <c r="J321" i="10"/>
  <c r="L321" i="10"/>
  <c r="K321" i="10"/>
  <c r="O321" i="10"/>
  <c r="P321" i="10"/>
  <c r="J322" i="10"/>
  <c r="L322" i="10"/>
  <c r="K322" i="10"/>
  <c r="O322" i="10"/>
  <c r="P322" i="10"/>
  <c r="J323" i="10"/>
  <c r="L323" i="10"/>
  <c r="K323" i="10"/>
  <c r="O323" i="10"/>
  <c r="P323" i="10"/>
  <c r="J324" i="10"/>
  <c r="L324" i="10"/>
  <c r="K324" i="10"/>
  <c r="O324" i="10"/>
  <c r="P324" i="10"/>
  <c r="J325" i="10"/>
  <c r="L325" i="10"/>
  <c r="K325" i="10"/>
  <c r="O325" i="10"/>
  <c r="P325" i="10"/>
  <c r="J326" i="10"/>
  <c r="L326" i="10"/>
  <c r="K326" i="10"/>
  <c r="O326" i="10"/>
  <c r="P326" i="10"/>
  <c r="J327" i="10"/>
  <c r="L327" i="10"/>
  <c r="K327" i="10"/>
  <c r="O327" i="10"/>
  <c r="P327" i="10"/>
  <c r="J328" i="10"/>
  <c r="L328" i="10"/>
  <c r="K328" i="10"/>
  <c r="O328" i="10"/>
  <c r="P328" i="10"/>
  <c r="J329" i="10"/>
  <c r="L329" i="10"/>
  <c r="K329" i="10"/>
  <c r="O329" i="10"/>
  <c r="P329" i="10"/>
  <c r="J330" i="10"/>
  <c r="L330" i="10"/>
  <c r="K330" i="10"/>
  <c r="O330" i="10"/>
  <c r="P330" i="10"/>
  <c r="J331" i="10"/>
  <c r="L331" i="10"/>
  <c r="K331" i="10"/>
  <c r="O331" i="10"/>
  <c r="P331" i="10"/>
  <c r="J332" i="10"/>
  <c r="L332" i="10"/>
  <c r="K332" i="10"/>
  <c r="O332" i="10"/>
  <c r="P332" i="10"/>
  <c r="J333" i="10"/>
  <c r="L333" i="10"/>
  <c r="K333" i="10"/>
  <c r="O333" i="10"/>
  <c r="P333" i="10"/>
  <c r="J334" i="10"/>
  <c r="L334" i="10"/>
  <c r="K334" i="10"/>
  <c r="O334" i="10"/>
  <c r="P334" i="10"/>
  <c r="J335" i="10"/>
  <c r="L335" i="10"/>
  <c r="K335" i="10"/>
  <c r="O335" i="10"/>
  <c r="P335" i="10"/>
  <c r="J336" i="10"/>
  <c r="L336" i="10"/>
  <c r="K336" i="10"/>
  <c r="O336" i="10"/>
  <c r="P336" i="10"/>
  <c r="J337" i="10"/>
  <c r="L337" i="10"/>
  <c r="K337" i="10"/>
  <c r="O337" i="10"/>
  <c r="P337" i="10"/>
  <c r="J338" i="10"/>
  <c r="L338" i="10"/>
  <c r="K338" i="10"/>
  <c r="O338" i="10"/>
  <c r="P338" i="10"/>
  <c r="J339" i="10"/>
  <c r="L339" i="10"/>
  <c r="K339" i="10"/>
  <c r="O339" i="10"/>
  <c r="P339" i="10"/>
  <c r="J340" i="10"/>
  <c r="L340" i="10"/>
  <c r="K340" i="10"/>
  <c r="O340" i="10"/>
  <c r="P340" i="10"/>
  <c r="J341" i="10"/>
  <c r="L341" i="10"/>
  <c r="K341" i="10"/>
  <c r="O341" i="10"/>
  <c r="P341" i="10"/>
  <c r="J342" i="10"/>
  <c r="L342" i="10"/>
  <c r="K342" i="10"/>
  <c r="O342" i="10"/>
  <c r="P342" i="10"/>
  <c r="J343" i="10"/>
  <c r="L343" i="10"/>
  <c r="K343" i="10"/>
  <c r="O343" i="10"/>
  <c r="P343" i="10"/>
  <c r="J344" i="10"/>
  <c r="L344" i="10"/>
  <c r="K344" i="10"/>
  <c r="O344" i="10"/>
  <c r="P344" i="10"/>
  <c r="J345" i="10"/>
  <c r="L345" i="10"/>
  <c r="K345" i="10"/>
  <c r="O345" i="10"/>
  <c r="P345" i="10"/>
  <c r="J346" i="10"/>
  <c r="L346" i="10"/>
  <c r="K346" i="10"/>
  <c r="O346" i="10"/>
  <c r="P346" i="10"/>
  <c r="J347" i="10"/>
  <c r="L347" i="10"/>
  <c r="K347" i="10"/>
  <c r="O347" i="10"/>
  <c r="P347" i="10"/>
  <c r="J348" i="10"/>
  <c r="L348" i="10"/>
  <c r="K348" i="10"/>
  <c r="O348" i="10"/>
  <c r="P348" i="10"/>
  <c r="J349" i="10"/>
  <c r="L349" i="10"/>
  <c r="K349" i="10"/>
  <c r="O349" i="10"/>
  <c r="P349" i="10"/>
  <c r="J350" i="10"/>
  <c r="L350" i="10"/>
  <c r="K350" i="10"/>
  <c r="O350" i="10"/>
  <c r="P350" i="10"/>
  <c r="J351" i="10"/>
  <c r="L351" i="10"/>
  <c r="K351" i="10"/>
  <c r="O351" i="10"/>
  <c r="P351" i="10"/>
  <c r="J352" i="10"/>
  <c r="L352" i="10"/>
  <c r="K352" i="10"/>
  <c r="O352" i="10"/>
  <c r="P352" i="10"/>
  <c r="J353" i="10"/>
  <c r="L353" i="10"/>
  <c r="K353" i="10"/>
  <c r="O353" i="10"/>
  <c r="P353" i="10"/>
  <c r="J354" i="10"/>
  <c r="L354" i="10"/>
  <c r="K354" i="10"/>
  <c r="O354" i="10"/>
  <c r="P354" i="10"/>
  <c r="J355" i="10"/>
  <c r="L355" i="10"/>
  <c r="K355" i="10"/>
  <c r="O355" i="10"/>
  <c r="P355" i="10"/>
  <c r="J356" i="10"/>
  <c r="L356" i="10"/>
  <c r="K356" i="10"/>
  <c r="O356" i="10"/>
  <c r="P356" i="10"/>
  <c r="J357" i="10"/>
  <c r="L357" i="10"/>
  <c r="K357" i="10"/>
  <c r="O357" i="10"/>
  <c r="P357" i="10"/>
  <c r="J358" i="10"/>
  <c r="L358" i="10"/>
  <c r="K358" i="10"/>
  <c r="O358" i="10"/>
  <c r="P358" i="10"/>
  <c r="J359" i="10"/>
  <c r="L359" i="10"/>
  <c r="K359" i="10"/>
  <c r="O359" i="10"/>
  <c r="P359" i="10"/>
  <c r="J360" i="10"/>
  <c r="L360" i="10"/>
  <c r="K360" i="10"/>
  <c r="O360" i="10"/>
  <c r="P360" i="10"/>
  <c r="J361" i="10"/>
  <c r="L361" i="10"/>
  <c r="K361" i="10"/>
  <c r="O361" i="10"/>
  <c r="P361" i="10"/>
  <c r="J362" i="10"/>
  <c r="L362" i="10"/>
  <c r="K362" i="10"/>
  <c r="O362" i="10"/>
  <c r="P362" i="10"/>
  <c r="J363" i="10"/>
  <c r="L363" i="10"/>
  <c r="K363" i="10"/>
  <c r="M363" i="10"/>
  <c r="N363" i="10"/>
  <c r="O363" i="10"/>
  <c r="P363" i="10"/>
  <c r="J364" i="10"/>
  <c r="L364" i="10"/>
  <c r="K364" i="10"/>
  <c r="O364" i="10"/>
  <c r="P364" i="10"/>
  <c r="J365" i="10"/>
  <c r="L365" i="10"/>
  <c r="K365" i="10"/>
  <c r="O365" i="10"/>
  <c r="P365" i="10"/>
  <c r="J366" i="10"/>
  <c r="L366" i="10"/>
  <c r="K366" i="10"/>
  <c r="O366" i="10"/>
  <c r="P366" i="10"/>
  <c r="J367" i="10"/>
  <c r="L367" i="10"/>
  <c r="K367" i="10"/>
  <c r="O367" i="10"/>
  <c r="P367" i="10"/>
  <c r="J368" i="10"/>
  <c r="L368" i="10"/>
  <c r="K368" i="10"/>
  <c r="O368" i="10"/>
  <c r="P368" i="10"/>
  <c r="J369" i="10"/>
  <c r="L369" i="10"/>
  <c r="K369" i="10"/>
  <c r="O369" i="10"/>
  <c r="P369" i="10"/>
  <c r="J370" i="10"/>
  <c r="L370" i="10"/>
  <c r="K370" i="10"/>
  <c r="O370" i="10"/>
  <c r="P370" i="10"/>
  <c r="J371" i="10"/>
  <c r="L371" i="10"/>
  <c r="K371" i="10"/>
  <c r="O371" i="10"/>
  <c r="P371" i="10"/>
  <c r="J372" i="10"/>
  <c r="L372" i="10"/>
  <c r="K372" i="10"/>
  <c r="O372" i="10"/>
  <c r="P372" i="10"/>
  <c r="J373" i="10"/>
  <c r="L373" i="10"/>
  <c r="K373" i="10"/>
  <c r="O373" i="10"/>
  <c r="P373" i="10"/>
  <c r="J374" i="10"/>
  <c r="L374" i="10"/>
  <c r="K374" i="10"/>
  <c r="O374" i="10"/>
  <c r="P374" i="10"/>
  <c r="J375" i="10"/>
  <c r="L375" i="10"/>
  <c r="K375" i="10"/>
  <c r="O375" i="10"/>
  <c r="P375" i="10"/>
  <c r="J376" i="10"/>
  <c r="L376" i="10"/>
  <c r="K376" i="10"/>
  <c r="O376" i="10"/>
  <c r="P376" i="10"/>
  <c r="J377" i="10"/>
  <c r="L377" i="10"/>
  <c r="K377" i="10"/>
  <c r="O377" i="10"/>
  <c r="P377" i="10"/>
  <c r="J378" i="10"/>
  <c r="L378" i="10"/>
  <c r="K378" i="10"/>
  <c r="O378" i="10"/>
  <c r="P378" i="10"/>
  <c r="J379" i="10"/>
  <c r="L379" i="10"/>
  <c r="K379" i="10"/>
  <c r="O379" i="10"/>
  <c r="P379" i="10"/>
  <c r="J380" i="10"/>
  <c r="L380" i="10"/>
  <c r="K380" i="10"/>
  <c r="O380" i="10"/>
  <c r="P380" i="10"/>
  <c r="J381" i="10"/>
  <c r="L381" i="10"/>
  <c r="K381" i="10"/>
  <c r="O381" i="10"/>
  <c r="P381" i="10"/>
  <c r="J382" i="10"/>
  <c r="L382" i="10"/>
  <c r="K382" i="10"/>
  <c r="O382" i="10"/>
  <c r="P382" i="10"/>
  <c r="J383" i="10"/>
  <c r="L383" i="10"/>
  <c r="K383" i="10"/>
  <c r="O383" i="10"/>
  <c r="P383" i="10"/>
  <c r="J384" i="10"/>
  <c r="L384" i="10"/>
  <c r="K384" i="10"/>
  <c r="O384" i="10"/>
  <c r="P384" i="10"/>
  <c r="J385" i="10"/>
  <c r="L385" i="10"/>
  <c r="K385" i="10"/>
  <c r="O385" i="10"/>
  <c r="P385" i="10"/>
  <c r="J386" i="10"/>
  <c r="L386" i="10"/>
  <c r="K386" i="10"/>
  <c r="O386" i="10"/>
  <c r="P386" i="10"/>
  <c r="J387" i="10"/>
  <c r="L387" i="10"/>
  <c r="K387" i="10"/>
  <c r="O387" i="10"/>
  <c r="P387" i="10"/>
  <c r="J388" i="10"/>
  <c r="L388" i="10"/>
  <c r="K388" i="10"/>
  <c r="O388" i="10"/>
  <c r="P388" i="10"/>
  <c r="J389" i="10"/>
  <c r="L389" i="10"/>
  <c r="K389" i="10"/>
  <c r="O389" i="10"/>
  <c r="P389" i="10"/>
  <c r="J390" i="10"/>
  <c r="L390" i="10"/>
  <c r="K390" i="10"/>
  <c r="O390" i="10"/>
  <c r="P390" i="10"/>
  <c r="J391" i="10"/>
  <c r="L391" i="10"/>
  <c r="K391" i="10"/>
  <c r="O391" i="10"/>
  <c r="P391" i="10"/>
  <c r="J392" i="10"/>
  <c r="L392" i="10"/>
  <c r="K392" i="10"/>
  <c r="O392" i="10"/>
  <c r="P392" i="10"/>
  <c r="J393" i="10"/>
  <c r="L393" i="10"/>
  <c r="K393" i="10"/>
  <c r="O393" i="10"/>
  <c r="P393" i="10"/>
  <c r="J394" i="10"/>
  <c r="L394" i="10"/>
  <c r="K394" i="10"/>
  <c r="O394" i="10"/>
  <c r="P394" i="10"/>
  <c r="J395" i="10"/>
  <c r="L395" i="10"/>
  <c r="K395" i="10"/>
  <c r="O395" i="10"/>
  <c r="P395" i="10"/>
  <c r="J396" i="10"/>
  <c r="L396" i="10"/>
  <c r="K396" i="10"/>
  <c r="O396" i="10"/>
  <c r="P396" i="10"/>
  <c r="J397" i="10"/>
  <c r="L397" i="10"/>
  <c r="K397" i="10"/>
  <c r="O397" i="10"/>
  <c r="P397" i="10"/>
  <c r="J398" i="10"/>
  <c r="L398" i="10"/>
  <c r="K398" i="10"/>
  <c r="O398" i="10"/>
  <c r="P398" i="10"/>
  <c r="J399" i="10"/>
  <c r="L399" i="10"/>
  <c r="K399" i="10"/>
  <c r="O399" i="10"/>
  <c r="P399" i="10"/>
  <c r="J400" i="10"/>
  <c r="L400" i="10"/>
  <c r="K400" i="10"/>
  <c r="O400" i="10"/>
  <c r="P400" i="10"/>
  <c r="J401" i="10"/>
  <c r="L401" i="10"/>
  <c r="K401" i="10"/>
  <c r="O401" i="10"/>
  <c r="P401" i="10"/>
  <c r="J402" i="10"/>
  <c r="L402" i="10"/>
  <c r="K402" i="10"/>
  <c r="O402" i="10"/>
  <c r="P402" i="10"/>
  <c r="J403" i="10"/>
  <c r="L403" i="10"/>
  <c r="K403" i="10"/>
  <c r="O403" i="10"/>
  <c r="P403" i="10"/>
  <c r="J404" i="10"/>
  <c r="L404" i="10"/>
  <c r="K404" i="10"/>
  <c r="O404" i="10"/>
  <c r="P404" i="10"/>
  <c r="J405" i="10"/>
  <c r="L405" i="10"/>
  <c r="K405" i="10"/>
  <c r="O405" i="10"/>
  <c r="P405" i="10"/>
  <c r="J406" i="10"/>
  <c r="L406" i="10"/>
  <c r="K406" i="10"/>
  <c r="O406" i="10"/>
  <c r="P406" i="10"/>
  <c r="J407" i="10"/>
  <c r="L407" i="10"/>
  <c r="K407" i="10"/>
  <c r="O407" i="10"/>
  <c r="P407" i="10"/>
  <c r="J408" i="10"/>
  <c r="L408" i="10"/>
  <c r="K408" i="10"/>
  <c r="O408" i="10"/>
  <c r="P408" i="10"/>
  <c r="J409" i="10"/>
  <c r="L409" i="10"/>
  <c r="K409" i="10"/>
  <c r="O409" i="10"/>
  <c r="P409" i="10"/>
  <c r="J410" i="10"/>
  <c r="L410" i="10"/>
  <c r="K410" i="10"/>
  <c r="O410" i="10"/>
  <c r="P410" i="10"/>
  <c r="J411" i="10"/>
  <c r="L411" i="10"/>
  <c r="K411" i="10"/>
  <c r="O411" i="10"/>
  <c r="P411" i="10"/>
  <c r="J412" i="10"/>
  <c r="L412" i="10"/>
  <c r="K412" i="10"/>
  <c r="O412" i="10"/>
  <c r="P412" i="10"/>
  <c r="J413" i="10"/>
  <c r="L413" i="10"/>
  <c r="K413" i="10"/>
  <c r="O413" i="10"/>
  <c r="P413" i="10"/>
  <c r="J414" i="10"/>
  <c r="L414" i="10"/>
  <c r="K414" i="10"/>
  <c r="O414" i="10"/>
  <c r="P414" i="10"/>
  <c r="J415" i="10"/>
  <c r="L415" i="10"/>
  <c r="K415" i="10"/>
  <c r="O415" i="10"/>
  <c r="P415" i="10"/>
  <c r="J416" i="10"/>
  <c r="L416" i="10"/>
  <c r="K416" i="10"/>
  <c r="O416" i="10"/>
  <c r="P416" i="10"/>
  <c r="J417" i="10"/>
  <c r="L417" i="10"/>
  <c r="K417" i="10"/>
  <c r="O417" i="10"/>
  <c r="P417" i="10"/>
  <c r="J418" i="10"/>
  <c r="L418" i="10"/>
  <c r="K418" i="10"/>
  <c r="O418" i="10"/>
  <c r="P418" i="10"/>
  <c r="J419" i="10"/>
  <c r="L419" i="10"/>
  <c r="K419" i="10"/>
  <c r="O419" i="10"/>
  <c r="P419" i="10"/>
  <c r="J420" i="10"/>
  <c r="L420" i="10"/>
  <c r="K420" i="10"/>
  <c r="O420" i="10"/>
  <c r="P420" i="10"/>
  <c r="J421" i="10"/>
  <c r="L421" i="10"/>
  <c r="K421" i="10"/>
  <c r="O421" i="10"/>
  <c r="P421" i="10"/>
  <c r="J422" i="10"/>
  <c r="L422" i="10"/>
  <c r="K422" i="10"/>
  <c r="O422" i="10"/>
  <c r="P422" i="10"/>
  <c r="J423" i="10"/>
  <c r="L423" i="10"/>
  <c r="K423" i="10"/>
  <c r="O423" i="10"/>
  <c r="P423" i="10"/>
  <c r="J424" i="10"/>
  <c r="L424" i="10"/>
  <c r="K424" i="10"/>
  <c r="O424" i="10"/>
  <c r="P424" i="10"/>
  <c r="J425" i="10"/>
  <c r="L425" i="10"/>
  <c r="K425" i="10"/>
  <c r="O425" i="10"/>
  <c r="P425" i="10"/>
  <c r="J426" i="10"/>
  <c r="L426" i="10"/>
  <c r="K426" i="10"/>
  <c r="O426" i="10"/>
  <c r="P426" i="10"/>
  <c r="J427" i="10"/>
  <c r="L427" i="10"/>
  <c r="K427" i="10"/>
  <c r="O427" i="10"/>
  <c r="P427" i="10"/>
  <c r="J428" i="10"/>
  <c r="L428" i="10"/>
  <c r="K428" i="10"/>
  <c r="O428" i="10"/>
  <c r="P428" i="10"/>
  <c r="J429" i="10"/>
  <c r="L429" i="10"/>
  <c r="K429" i="10"/>
  <c r="O429" i="10"/>
  <c r="P429" i="10"/>
  <c r="J430" i="10"/>
  <c r="L430" i="10"/>
  <c r="K430" i="10"/>
  <c r="O430" i="10"/>
  <c r="P430" i="10"/>
  <c r="J431" i="10"/>
  <c r="L431" i="10"/>
  <c r="K431" i="10"/>
  <c r="O431" i="10"/>
  <c r="P431" i="10"/>
  <c r="J432" i="10"/>
  <c r="L432" i="10"/>
  <c r="K432" i="10"/>
  <c r="O432" i="10"/>
  <c r="P432" i="10"/>
  <c r="J433" i="10"/>
  <c r="L433" i="10"/>
  <c r="K433" i="10"/>
  <c r="O433" i="10"/>
  <c r="P433" i="10"/>
  <c r="J434" i="10"/>
  <c r="L434" i="10"/>
  <c r="K434" i="10"/>
  <c r="O434" i="10"/>
  <c r="P434" i="10"/>
  <c r="J435" i="10"/>
  <c r="L435" i="10"/>
  <c r="K435" i="10"/>
  <c r="O435" i="10"/>
  <c r="P435" i="10"/>
  <c r="J436" i="10"/>
  <c r="L436" i="10"/>
  <c r="K436" i="10"/>
  <c r="O436" i="10"/>
  <c r="P436" i="10"/>
  <c r="J437" i="10"/>
  <c r="L437" i="10"/>
  <c r="K437" i="10"/>
  <c r="O437" i="10"/>
  <c r="P437" i="10"/>
  <c r="J438" i="10"/>
  <c r="L438" i="10"/>
  <c r="K438" i="10"/>
  <c r="O438" i="10"/>
  <c r="P438" i="10"/>
  <c r="J439" i="10"/>
  <c r="L439" i="10"/>
  <c r="K439" i="10"/>
  <c r="O439" i="10"/>
  <c r="P439" i="10"/>
  <c r="J440" i="10"/>
  <c r="L440" i="10"/>
  <c r="K440" i="10"/>
  <c r="O440" i="10"/>
  <c r="P440" i="10"/>
  <c r="J441" i="10"/>
  <c r="L441" i="10"/>
  <c r="K441" i="10"/>
  <c r="O441" i="10"/>
  <c r="P441" i="10"/>
  <c r="J442" i="10"/>
  <c r="L442" i="10"/>
  <c r="K442" i="10"/>
  <c r="O442" i="10"/>
  <c r="P442" i="10"/>
  <c r="J443" i="10"/>
  <c r="L443" i="10"/>
  <c r="K443" i="10"/>
  <c r="O443" i="10"/>
  <c r="P443" i="10"/>
  <c r="J444" i="10"/>
  <c r="L444" i="10"/>
  <c r="K444" i="10"/>
  <c r="O444" i="10"/>
  <c r="P444" i="10"/>
  <c r="J445" i="10"/>
  <c r="L445" i="10"/>
  <c r="K445" i="10"/>
  <c r="O445" i="10"/>
  <c r="P445" i="10"/>
  <c r="J446" i="10"/>
  <c r="L446" i="10"/>
  <c r="K446" i="10"/>
  <c r="O446" i="10"/>
  <c r="P446" i="10"/>
  <c r="J447" i="10"/>
  <c r="L447" i="10"/>
  <c r="K447" i="10"/>
  <c r="O447" i="10"/>
  <c r="P447" i="10"/>
  <c r="J448" i="10"/>
  <c r="L448" i="10"/>
  <c r="K448" i="10"/>
  <c r="O448" i="10"/>
  <c r="P448" i="10"/>
  <c r="J449" i="10"/>
  <c r="L449" i="10"/>
  <c r="K449" i="10"/>
  <c r="O449" i="10"/>
  <c r="P449" i="10"/>
  <c r="J450" i="10"/>
  <c r="L450" i="10"/>
  <c r="K450" i="10"/>
  <c r="O450" i="10"/>
  <c r="P450" i="10"/>
  <c r="J451" i="10"/>
  <c r="L451" i="10"/>
  <c r="K451" i="10"/>
  <c r="O451" i="10"/>
  <c r="P451" i="10"/>
  <c r="J452" i="10"/>
  <c r="L452" i="10"/>
  <c r="K452" i="10"/>
  <c r="O452" i="10"/>
  <c r="P452" i="10"/>
  <c r="J453" i="10"/>
  <c r="L453" i="10"/>
  <c r="K453" i="10"/>
  <c r="O453" i="10"/>
  <c r="P453" i="10"/>
  <c r="J454" i="10"/>
  <c r="L454" i="10"/>
  <c r="K454" i="10"/>
  <c r="O454" i="10"/>
  <c r="P454" i="10"/>
  <c r="J455" i="10"/>
  <c r="L455" i="10"/>
  <c r="K455" i="10"/>
  <c r="O455" i="10"/>
  <c r="P455" i="10"/>
  <c r="J456" i="10"/>
  <c r="L456" i="10"/>
  <c r="K456" i="10"/>
  <c r="O456" i="10"/>
  <c r="P456" i="10"/>
  <c r="J457" i="10"/>
  <c r="L457" i="10"/>
  <c r="K457" i="10"/>
  <c r="O457" i="10"/>
  <c r="P457" i="10"/>
  <c r="J458" i="10"/>
  <c r="L458" i="10"/>
  <c r="K458" i="10"/>
  <c r="O458" i="10"/>
  <c r="P458" i="10"/>
  <c r="J459" i="10"/>
  <c r="L459" i="10"/>
  <c r="K459" i="10"/>
  <c r="O459" i="10"/>
  <c r="P459" i="10"/>
  <c r="J460" i="10"/>
  <c r="L460" i="10"/>
  <c r="K460" i="10"/>
  <c r="O460" i="10"/>
  <c r="P460" i="10"/>
  <c r="J461" i="10"/>
  <c r="L461" i="10"/>
  <c r="K461" i="10"/>
  <c r="O461" i="10"/>
  <c r="P461" i="10"/>
  <c r="J462" i="10"/>
  <c r="L462" i="10"/>
  <c r="K462" i="10"/>
  <c r="O462" i="10"/>
  <c r="P462" i="10"/>
  <c r="J463" i="10"/>
  <c r="L463" i="10"/>
  <c r="K463" i="10"/>
  <c r="O463" i="10"/>
  <c r="P463" i="10"/>
  <c r="J464" i="10"/>
  <c r="L464" i="10"/>
  <c r="K464" i="10"/>
  <c r="O464" i="10"/>
  <c r="P464" i="10"/>
  <c r="J465" i="10"/>
  <c r="L465" i="10"/>
  <c r="K465" i="10"/>
  <c r="O465" i="10"/>
  <c r="P465" i="10"/>
  <c r="J466" i="10"/>
  <c r="L466" i="10"/>
  <c r="K466" i="10"/>
  <c r="O466" i="10"/>
  <c r="P466" i="10"/>
  <c r="J467" i="10"/>
  <c r="L467" i="10"/>
  <c r="K467" i="10"/>
  <c r="O467" i="10"/>
  <c r="P467" i="10"/>
  <c r="J468" i="10"/>
  <c r="L468" i="10"/>
  <c r="K468" i="10"/>
  <c r="O468" i="10"/>
  <c r="P468" i="10"/>
  <c r="J469" i="10"/>
  <c r="L469" i="10"/>
  <c r="K469" i="10"/>
  <c r="O469" i="10"/>
  <c r="P469" i="10"/>
  <c r="J470" i="10"/>
  <c r="L470" i="10"/>
  <c r="K470" i="10"/>
  <c r="O470" i="10"/>
  <c r="P470" i="10"/>
  <c r="J471" i="10"/>
  <c r="L471" i="10"/>
  <c r="K471" i="10"/>
  <c r="O471" i="10"/>
  <c r="P471" i="10"/>
  <c r="J472" i="10"/>
  <c r="L472" i="10"/>
  <c r="K472" i="10"/>
  <c r="O472" i="10"/>
  <c r="P472" i="10"/>
  <c r="J473" i="10"/>
  <c r="L473" i="10"/>
  <c r="K473" i="10"/>
  <c r="O473" i="10"/>
  <c r="P473" i="10"/>
  <c r="J474" i="10"/>
  <c r="L474" i="10"/>
  <c r="K474" i="10"/>
  <c r="O474" i="10"/>
  <c r="P474" i="10"/>
  <c r="J475" i="10"/>
  <c r="L475" i="10"/>
  <c r="K475" i="10"/>
  <c r="O475" i="10"/>
  <c r="P475" i="10"/>
  <c r="J476" i="10"/>
  <c r="L476" i="10"/>
  <c r="K476" i="10"/>
  <c r="O476" i="10"/>
  <c r="P476" i="10"/>
  <c r="J477" i="10"/>
  <c r="L477" i="10"/>
  <c r="K477" i="10"/>
  <c r="O477" i="10"/>
  <c r="P477" i="10"/>
  <c r="J478" i="10"/>
  <c r="L478" i="10"/>
  <c r="K478" i="10"/>
  <c r="O478" i="10"/>
  <c r="P478" i="10"/>
  <c r="J479" i="10"/>
  <c r="L479" i="10"/>
  <c r="K479" i="10"/>
  <c r="O479" i="10"/>
  <c r="P479" i="10"/>
  <c r="J480" i="10"/>
  <c r="L480" i="10"/>
  <c r="K480" i="10"/>
  <c r="O480" i="10"/>
  <c r="P480" i="10"/>
  <c r="J481" i="10"/>
  <c r="L481" i="10"/>
  <c r="K481" i="10"/>
  <c r="O481" i="10"/>
  <c r="P481" i="10"/>
  <c r="J482" i="10"/>
  <c r="L482" i="10"/>
  <c r="K482" i="10"/>
  <c r="O482" i="10"/>
  <c r="P482" i="10"/>
  <c r="J483" i="10"/>
  <c r="L483" i="10"/>
  <c r="K483" i="10"/>
  <c r="O483" i="10"/>
  <c r="P483" i="10"/>
  <c r="J484" i="10"/>
  <c r="L484" i="10"/>
  <c r="K484" i="10"/>
  <c r="O484" i="10"/>
  <c r="P484" i="10"/>
  <c r="J485" i="10"/>
  <c r="L485" i="10"/>
  <c r="K485" i="10"/>
  <c r="O485" i="10"/>
  <c r="P485" i="10"/>
  <c r="J486" i="10"/>
  <c r="L486" i="10"/>
  <c r="K486" i="10"/>
  <c r="O486" i="10"/>
  <c r="P486" i="10"/>
  <c r="J487" i="10"/>
  <c r="L487" i="10"/>
  <c r="K487" i="10"/>
  <c r="O487" i="10"/>
  <c r="P487" i="10"/>
  <c r="J488" i="10"/>
  <c r="L488" i="10"/>
  <c r="K488" i="10"/>
  <c r="O488" i="10"/>
  <c r="P488" i="10"/>
  <c r="J489" i="10"/>
  <c r="L489" i="10"/>
  <c r="K489" i="10"/>
  <c r="O489" i="10"/>
  <c r="P489" i="10"/>
  <c r="J490" i="10"/>
  <c r="L490" i="10"/>
  <c r="K490" i="10"/>
  <c r="O490" i="10"/>
  <c r="P490" i="10"/>
  <c r="J491" i="10"/>
  <c r="L491" i="10"/>
  <c r="K491" i="10"/>
  <c r="O491" i="10"/>
  <c r="P491" i="10"/>
  <c r="J492" i="10"/>
  <c r="L492" i="10"/>
  <c r="K492" i="10"/>
  <c r="O492" i="10"/>
  <c r="P492" i="10"/>
  <c r="J493" i="10"/>
  <c r="L493" i="10"/>
  <c r="K493" i="10"/>
  <c r="O493" i="10"/>
  <c r="P493" i="10"/>
  <c r="J494" i="10"/>
  <c r="L494" i="10"/>
  <c r="K494" i="10"/>
  <c r="O494" i="10"/>
  <c r="P494" i="10"/>
  <c r="J495" i="10"/>
  <c r="L495" i="10"/>
  <c r="K495" i="10"/>
  <c r="O495" i="10"/>
  <c r="P495" i="10"/>
  <c r="J496" i="10"/>
  <c r="L496" i="10"/>
  <c r="K496" i="10"/>
  <c r="O496" i="10"/>
  <c r="P496" i="10"/>
  <c r="J497" i="10"/>
  <c r="L497" i="10"/>
  <c r="K497" i="10"/>
  <c r="O497" i="10"/>
  <c r="P497" i="10"/>
  <c r="J498" i="10"/>
  <c r="L498" i="10"/>
  <c r="K498" i="10"/>
  <c r="O498" i="10"/>
  <c r="P498" i="10"/>
  <c r="J499" i="10"/>
  <c r="L499" i="10"/>
  <c r="K499" i="10"/>
  <c r="O499" i="10"/>
  <c r="P499" i="10"/>
  <c r="J500" i="10"/>
  <c r="L500" i="10"/>
  <c r="K500" i="10"/>
  <c r="O500" i="10"/>
  <c r="P500" i="10"/>
  <c r="J501" i="10"/>
  <c r="L501" i="10"/>
  <c r="K501" i="10"/>
  <c r="O501" i="10"/>
  <c r="P501" i="10"/>
  <c r="J502" i="10"/>
  <c r="L502" i="10"/>
  <c r="K502" i="10"/>
  <c r="O502" i="10"/>
  <c r="P502" i="10"/>
  <c r="J503" i="10"/>
  <c r="L503" i="10"/>
  <c r="K503" i="10"/>
  <c r="O503" i="10"/>
  <c r="P503" i="10"/>
  <c r="J504" i="10"/>
  <c r="L504" i="10"/>
  <c r="K504" i="10"/>
  <c r="O504" i="10"/>
  <c r="P504" i="10"/>
  <c r="J505" i="10"/>
  <c r="L505" i="10"/>
  <c r="K505" i="10"/>
  <c r="O505" i="10"/>
  <c r="P505" i="10"/>
  <c r="J506" i="10"/>
  <c r="L506" i="10"/>
  <c r="K506" i="10"/>
  <c r="O506" i="10"/>
  <c r="P506" i="10"/>
  <c r="J507" i="10"/>
  <c r="L507" i="10"/>
  <c r="K507" i="10"/>
  <c r="O507" i="10"/>
  <c r="P507" i="10"/>
  <c r="J508" i="10"/>
  <c r="L508" i="10"/>
  <c r="K508" i="10"/>
  <c r="O508" i="10"/>
  <c r="P508" i="10"/>
  <c r="J509" i="10"/>
  <c r="L509" i="10"/>
  <c r="K509" i="10"/>
  <c r="O509" i="10"/>
  <c r="P509" i="10"/>
  <c r="J510" i="10"/>
  <c r="L510" i="10"/>
  <c r="K510" i="10"/>
  <c r="O510" i="10"/>
  <c r="P510" i="10"/>
  <c r="J511" i="10"/>
  <c r="L511" i="10"/>
  <c r="K511" i="10"/>
  <c r="O511" i="10"/>
  <c r="P511" i="10"/>
  <c r="J512" i="10"/>
  <c r="L512" i="10"/>
  <c r="K512" i="10"/>
  <c r="O512" i="10"/>
  <c r="P512" i="10"/>
  <c r="J513" i="10"/>
  <c r="L513" i="10"/>
  <c r="K513" i="10"/>
  <c r="O513" i="10"/>
  <c r="P513" i="10"/>
  <c r="J514" i="10"/>
  <c r="L514" i="10"/>
  <c r="K514" i="10"/>
  <c r="O514" i="10"/>
  <c r="P514" i="10"/>
  <c r="J515" i="10"/>
  <c r="L515" i="10"/>
  <c r="K515" i="10"/>
  <c r="O515" i="10"/>
  <c r="P515" i="10"/>
  <c r="J516" i="10"/>
  <c r="L516" i="10"/>
  <c r="K516" i="10"/>
  <c r="O516" i="10"/>
  <c r="P516" i="10"/>
  <c r="J517" i="10"/>
  <c r="L517" i="10"/>
  <c r="K517" i="10"/>
  <c r="O517" i="10"/>
  <c r="P517" i="10"/>
  <c r="J518" i="10"/>
  <c r="L518" i="10"/>
  <c r="K518" i="10"/>
  <c r="O518" i="10"/>
  <c r="P518" i="10"/>
  <c r="J519" i="10"/>
  <c r="L519" i="10"/>
  <c r="K519" i="10"/>
  <c r="O519" i="10"/>
  <c r="P519" i="10"/>
  <c r="J520" i="10"/>
  <c r="L520" i="10"/>
  <c r="K520" i="10"/>
  <c r="O520" i="10"/>
  <c r="P520" i="10"/>
  <c r="J521" i="10"/>
  <c r="L521" i="10"/>
  <c r="K521" i="10"/>
  <c r="O521" i="10"/>
  <c r="P521" i="10"/>
  <c r="J522" i="10"/>
  <c r="L522" i="10"/>
  <c r="K522" i="10"/>
  <c r="O522" i="10"/>
  <c r="P522" i="10"/>
  <c r="J523" i="10"/>
  <c r="L523" i="10"/>
  <c r="K523" i="10"/>
  <c r="O523" i="10"/>
  <c r="P523" i="10"/>
  <c r="J524" i="10"/>
  <c r="L524" i="10"/>
  <c r="K524" i="10"/>
  <c r="O524" i="10"/>
  <c r="P524" i="10"/>
  <c r="J525" i="10"/>
  <c r="L525" i="10"/>
  <c r="K525" i="10"/>
  <c r="O525" i="10"/>
  <c r="P525" i="10"/>
  <c r="J526" i="10"/>
  <c r="L526" i="10"/>
  <c r="K526" i="10"/>
  <c r="O526" i="10"/>
  <c r="P526" i="10"/>
  <c r="J527" i="10"/>
  <c r="L527" i="10"/>
  <c r="K527" i="10"/>
  <c r="O527" i="10"/>
  <c r="P527" i="10"/>
  <c r="J528" i="10"/>
  <c r="L528" i="10"/>
  <c r="K528" i="10"/>
  <c r="O528" i="10"/>
  <c r="P528" i="10"/>
  <c r="J529" i="10"/>
  <c r="L529" i="10"/>
  <c r="K529" i="10"/>
  <c r="O529" i="10"/>
  <c r="P529" i="10"/>
  <c r="J530" i="10"/>
  <c r="L530" i="10"/>
  <c r="K530" i="10"/>
  <c r="O530" i="10"/>
  <c r="P530" i="10"/>
  <c r="J531" i="10"/>
  <c r="L531" i="10"/>
  <c r="K531" i="10"/>
  <c r="O531" i="10"/>
  <c r="P531" i="10"/>
  <c r="J532" i="10"/>
  <c r="L532" i="10"/>
  <c r="K532" i="10"/>
  <c r="O532" i="10"/>
  <c r="P532" i="10"/>
  <c r="J533" i="10"/>
  <c r="L533" i="10"/>
  <c r="K533" i="10"/>
  <c r="O533" i="10"/>
  <c r="P533" i="10"/>
  <c r="J534" i="10"/>
  <c r="L534" i="10"/>
  <c r="K534" i="10"/>
  <c r="O534" i="10"/>
  <c r="P534" i="10"/>
  <c r="J535" i="10"/>
  <c r="L535" i="10"/>
  <c r="K535" i="10"/>
  <c r="O535" i="10"/>
  <c r="P535" i="10"/>
  <c r="J536" i="10"/>
  <c r="L536" i="10"/>
  <c r="K536" i="10"/>
  <c r="O536" i="10"/>
  <c r="P536" i="10"/>
  <c r="J537" i="10"/>
  <c r="L537" i="10"/>
  <c r="K537" i="10"/>
  <c r="O537" i="10"/>
  <c r="P537" i="10"/>
  <c r="J538" i="10"/>
  <c r="L538" i="10"/>
  <c r="K538" i="10"/>
  <c r="O538" i="10"/>
  <c r="P538" i="10"/>
  <c r="J539" i="10"/>
  <c r="L539" i="10"/>
  <c r="K539" i="10"/>
  <c r="O539" i="10"/>
  <c r="P539" i="10"/>
  <c r="J540" i="10"/>
  <c r="L540" i="10"/>
  <c r="K540" i="10"/>
  <c r="O540" i="10"/>
  <c r="P540" i="10"/>
  <c r="J541" i="10"/>
  <c r="L541" i="10"/>
  <c r="K541" i="10"/>
  <c r="O541" i="10"/>
  <c r="P541" i="10"/>
  <c r="J542" i="10"/>
  <c r="L542" i="10"/>
  <c r="K542" i="10"/>
  <c r="O542" i="10"/>
  <c r="P542" i="10"/>
  <c r="J543" i="10"/>
  <c r="L543" i="10"/>
  <c r="K543" i="10"/>
  <c r="O543" i="10"/>
  <c r="P543" i="10"/>
  <c r="J544" i="10"/>
  <c r="L544" i="10"/>
  <c r="K544" i="10"/>
  <c r="O544" i="10"/>
  <c r="P544" i="10"/>
  <c r="J545" i="10"/>
  <c r="L545" i="10"/>
  <c r="K545" i="10"/>
  <c r="O545" i="10"/>
  <c r="P545" i="10"/>
  <c r="J546" i="10"/>
  <c r="L546" i="10"/>
  <c r="K546" i="10"/>
  <c r="O546" i="10"/>
  <c r="P546" i="10"/>
  <c r="J547" i="10"/>
  <c r="L547" i="10"/>
  <c r="K547" i="10"/>
  <c r="O547" i="10"/>
  <c r="P547" i="10"/>
  <c r="J548" i="10"/>
  <c r="L548" i="10"/>
  <c r="K548" i="10"/>
  <c r="O548" i="10"/>
  <c r="P548" i="10"/>
  <c r="J549" i="10"/>
  <c r="L549" i="10"/>
  <c r="K549" i="10"/>
  <c r="O549" i="10"/>
  <c r="P549" i="10"/>
  <c r="J550" i="10"/>
  <c r="L550" i="10"/>
  <c r="K550" i="10"/>
  <c r="O550" i="10"/>
  <c r="P550" i="10"/>
  <c r="J551" i="10"/>
  <c r="L551" i="10"/>
  <c r="K551" i="10"/>
  <c r="O551" i="10"/>
  <c r="P551" i="10"/>
  <c r="J552" i="10"/>
  <c r="L552" i="10"/>
  <c r="K552" i="10"/>
  <c r="O552" i="10"/>
  <c r="P552" i="10"/>
  <c r="J553" i="10"/>
  <c r="L553" i="10"/>
  <c r="K553" i="10"/>
  <c r="O553" i="10"/>
  <c r="P553" i="10"/>
  <c r="J554" i="10"/>
  <c r="L554" i="10"/>
  <c r="K554" i="10"/>
  <c r="O554" i="10"/>
  <c r="P554" i="10"/>
  <c r="J555" i="10"/>
  <c r="L555" i="10"/>
  <c r="K555" i="10"/>
  <c r="O555" i="10"/>
  <c r="P555" i="10"/>
  <c r="J556" i="10"/>
  <c r="L556" i="10"/>
  <c r="K556" i="10"/>
  <c r="O556" i="10"/>
  <c r="P556" i="10"/>
  <c r="J557" i="10"/>
  <c r="L557" i="10"/>
  <c r="K557" i="10"/>
  <c r="O557" i="10"/>
  <c r="P557" i="10"/>
  <c r="J558" i="10"/>
  <c r="L558" i="10"/>
  <c r="K558" i="10"/>
  <c r="O558" i="10"/>
  <c r="P558" i="10"/>
  <c r="J559" i="10"/>
  <c r="L559" i="10"/>
  <c r="K559" i="10"/>
  <c r="O559" i="10"/>
  <c r="P559" i="10"/>
  <c r="J560" i="10"/>
  <c r="L560" i="10"/>
  <c r="K560" i="10"/>
  <c r="O560" i="10"/>
  <c r="P560" i="10"/>
  <c r="J561" i="10"/>
  <c r="L561" i="10"/>
  <c r="K561" i="10"/>
  <c r="O561" i="10"/>
  <c r="P561" i="10"/>
  <c r="J562" i="10"/>
  <c r="L562" i="10"/>
  <c r="K562" i="10"/>
  <c r="O562" i="10"/>
  <c r="P562" i="10"/>
  <c r="J563" i="10"/>
  <c r="L563" i="10"/>
  <c r="K563" i="10"/>
  <c r="O563" i="10"/>
  <c r="P563" i="10"/>
  <c r="J564" i="10"/>
  <c r="L564" i="10"/>
  <c r="K564" i="10"/>
  <c r="O564" i="10"/>
  <c r="P564" i="10"/>
  <c r="J565" i="10"/>
  <c r="L565" i="10"/>
  <c r="K565" i="10"/>
  <c r="O565" i="10"/>
  <c r="P565" i="10"/>
  <c r="J566" i="10"/>
  <c r="L566" i="10"/>
  <c r="K566" i="10"/>
  <c r="O566" i="10"/>
  <c r="P566" i="10"/>
  <c r="J567" i="10"/>
  <c r="L567" i="10"/>
  <c r="K567" i="10"/>
  <c r="O567" i="10"/>
  <c r="P567" i="10"/>
  <c r="J568" i="10"/>
  <c r="L568" i="10"/>
  <c r="K568" i="10"/>
  <c r="O568" i="10"/>
  <c r="P568" i="10"/>
  <c r="J569" i="10"/>
  <c r="L569" i="10"/>
  <c r="K569" i="10"/>
  <c r="O569" i="10"/>
  <c r="P569" i="10"/>
  <c r="J570" i="10"/>
  <c r="L570" i="10"/>
  <c r="K570" i="10"/>
  <c r="O570" i="10"/>
  <c r="P570" i="10"/>
  <c r="J571" i="10"/>
  <c r="L571" i="10"/>
  <c r="K571" i="10"/>
  <c r="O571" i="10"/>
  <c r="P571" i="10"/>
  <c r="J572" i="10"/>
  <c r="L572" i="10"/>
  <c r="K572" i="10"/>
  <c r="O572" i="10"/>
  <c r="P572" i="10"/>
  <c r="J573" i="10"/>
  <c r="L573" i="10"/>
  <c r="K573" i="10"/>
  <c r="O573" i="10"/>
  <c r="P573" i="10"/>
  <c r="J574" i="10"/>
  <c r="L574" i="10"/>
  <c r="K574" i="10"/>
  <c r="O574" i="10"/>
  <c r="P574" i="10"/>
  <c r="J575" i="10"/>
  <c r="L575" i="10"/>
  <c r="K575" i="10"/>
  <c r="O575" i="10"/>
  <c r="P575" i="10"/>
  <c r="J576" i="10"/>
  <c r="L576" i="10"/>
  <c r="K576" i="10"/>
  <c r="O576" i="10"/>
  <c r="P576" i="10"/>
  <c r="J577" i="10"/>
  <c r="L577" i="10"/>
  <c r="K577" i="10"/>
  <c r="O577" i="10"/>
  <c r="P577" i="10"/>
  <c r="J578" i="10"/>
  <c r="L578" i="10"/>
  <c r="K578" i="10"/>
  <c r="O578" i="10"/>
  <c r="P578" i="10"/>
  <c r="J579" i="10"/>
  <c r="L579" i="10"/>
  <c r="K579" i="10"/>
  <c r="O579" i="10"/>
  <c r="P579" i="10"/>
  <c r="J580" i="10"/>
  <c r="L580" i="10"/>
  <c r="K580" i="10"/>
  <c r="O580" i="10"/>
  <c r="P580" i="10"/>
  <c r="J581" i="10"/>
  <c r="L581" i="10"/>
  <c r="K581" i="10"/>
  <c r="O581" i="10"/>
  <c r="P581" i="10"/>
  <c r="J582" i="10"/>
  <c r="L582" i="10"/>
  <c r="K582" i="10"/>
  <c r="O582" i="10"/>
  <c r="P582" i="10"/>
  <c r="J583" i="10"/>
  <c r="L583" i="10"/>
  <c r="K583" i="10"/>
  <c r="O583" i="10"/>
  <c r="P583" i="10"/>
  <c r="J584" i="10"/>
  <c r="L584" i="10"/>
  <c r="K584" i="10"/>
  <c r="O584" i="10"/>
  <c r="P584" i="10"/>
  <c r="J585" i="10"/>
  <c r="L585" i="10"/>
  <c r="K585" i="10"/>
  <c r="O585" i="10"/>
  <c r="P585" i="10"/>
  <c r="J586" i="10"/>
  <c r="L586" i="10"/>
  <c r="K586" i="10"/>
  <c r="O586" i="10"/>
  <c r="P586" i="10"/>
  <c r="J587" i="10"/>
  <c r="L587" i="10"/>
  <c r="K587" i="10"/>
  <c r="O587" i="10"/>
  <c r="P587" i="10"/>
  <c r="J588" i="10"/>
  <c r="L588" i="10"/>
  <c r="K588" i="10"/>
  <c r="O588" i="10"/>
  <c r="P588" i="10"/>
  <c r="J589" i="10"/>
  <c r="L589" i="10"/>
  <c r="K589" i="10"/>
  <c r="O589" i="10"/>
  <c r="P589" i="10"/>
  <c r="J590" i="10"/>
  <c r="L590" i="10"/>
  <c r="K590" i="10"/>
  <c r="O590" i="10"/>
  <c r="P590" i="10"/>
  <c r="J591" i="10"/>
  <c r="L591" i="10"/>
  <c r="K591" i="10"/>
  <c r="O591" i="10"/>
  <c r="P591" i="10"/>
  <c r="J592" i="10"/>
  <c r="L592" i="10"/>
  <c r="K592" i="10"/>
  <c r="O592" i="10"/>
  <c r="P592" i="10"/>
  <c r="J593" i="10"/>
  <c r="L593" i="10"/>
  <c r="K593" i="10"/>
  <c r="O593" i="10"/>
  <c r="P593" i="10"/>
  <c r="J594" i="10"/>
  <c r="L594" i="10"/>
  <c r="K594" i="10"/>
  <c r="O594" i="10"/>
  <c r="P594" i="10"/>
  <c r="J595" i="10"/>
  <c r="L595" i="10"/>
  <c r="K595" i="10"/>
  <c r="O595" i="10"/>
  <c r="P595" i="10"/>
  <c r="J596" i="10"/>
  <c r="L596" i="10"/>
  <c r="K596" i="10"/>
  <c r="O596" i="10"/>
  <c r="P596" i="10"/>
  <c r="J597" i="10"/>
  <c r="L597" i="10"/>
  <c r="K597" i="10"/>
  <c r="O597" i="10"/>
  <c r="P597" i="10"/>
  <c r="J598" i="10"/>
  <c r="L598" i="10"/>
  <c r="K598" i="10"/>
  <c r="O598" i="10"/>
  <c r="P598" i="10"/>
  <c r="J599" i="10"/>
  <c r="L599" i="10"/>
  <c r="K599" i="10"/>
  <c r="O599" i="10"/>
  <c r="P599" i="10"/>
  <c r="J600" i="10"/>
  <c r="L600" i="10"/>
  <c r="K600" i="10"/>
  <c r="O600" i="10"/>
  <c r="P600" i="10"/>
  <c r="J601" i="10"/>
  <c r="L601" i="10"/>
  <c r="K601" i="10"/>
  <c r="M601" i="10"/>
  <c r="N601" i="10"/>
  <c r="O601" i="10"/>
  <c r="P601" i="10"/>
  <c r="J602" i="10"/>
  <c r="L602" i="10"/>
  <c r="K602" i="10"/>
  <c r="O602" i="10"/>
  <c r="P602" i="10"/>
  <c r="J603" i="10"/>
  <c r="L603" i="10"/>
  <c r="K603" i="10"/>
  <c r="O603" i="10"/>
  <c r="P603" i="10"/>
  <c r="J604" i="10"/>
  <c r="L604" i="10"/>
  <c r="K604" i="10"/>
  <c r="O604" i="10"/>
  <c r="P604" i="10"/>
  <c r="J605" i="10"/>
  <c r="L605" i="10"/>
  <c r="K605" i="10"/>
  <c r="O605" i="10"/>
  <c r="P605" i="10"/>
  <c r="J606" i="10"/>
  <c r="L606" i="10"/>
  <c r="K606" i="10"/>
  <c r="O606" i="10"/>
  <c r="P606" i="10"/>
  <c r="J607" i="10"/>
  <c r="L607" i="10"/>
  <c r="K607" i="10"/>
  <c r="O607" i="10"/>
  <c r="P607" i="10"/>
  <c r="J608" i="10"/>
  <c r="L608" i="10"/>
  <c r="K608" i="10"/>
  <c r="O608" i="10"/>
  <c r="P608" i="10"/>
  <c r="J609" i="10"/>
  <c r="L609" i="10"/>
  <c r="K609" i="10"/>
  <c r="O609" i="10"/>
  <c r="P609" i="10"/>
  <c r="J610" i="10"/>
  <c r="L610" i="10"/>
  <c r="K610" i="10"/>
  <c r="O610" i="10"/>
  <c r="P610" i="10"/>
  <c r="J611" i="10"/>
  <c r="L611" i="10"/>
  <c r="K611" i="10"/>
  <c r="O611" i="10"/>
  <c r="P611" i="10"/>
  <c r="J612" i="10"/>
  <c r="L612" i="10"/>
  <c r="K612" i="10"/>
  <c r="O612" i="10"/>
  <c r="P612" i="10"/>
  <c r="J613" i="10"/>
  <c r="L613" i="10"/>
  <c r="K613" i="10"/>
  <c r="O613" i="10"/>
  <c r="P613" i="10"/>
  <c r="J614" i="10"/>
  <c r="L614" i="10"/>
  <c r="K614" i="10"/>
  <c r="O614" i="10"/>
  <c r="P614" i="10"/>
  <c r="J615" i="10"/>
  <c r="L615" i="10"/>
  <c r="K615" i="10"/>
  <c r="O615" i="10"/>
  <c r="P615" i="10"/>
  <c r="J616" i="10"/>
  <c r="L616" i="10"/>
  <c r="K616" i="10"/>
  <c r="O616" i="10"/>
  <c r="P616" i="10"/>
  <c r="J617" i="10"/>
  <c r="L617" i="10"/>
  <c r="K617" i="10"/>
  <c r="O617" i="10"/>
  <c r="P617" i="10"/>
  <c r="J618" i="10"/>
  <c r="L618" i="10"/>
  <c r="K618" i="10"/>
  <c r="O618" i="10"/>
  <c r="P618" i="10"/>
  <c r="J619" i="10"/>
  <c r="L619" i="10"/>
  <c r="K619" i="10"/>
  <c r="O619" i="10"/>
  <c r="P619" i="10"/>
  <c r="J620" i="10"/>
  <c r="L620" i="10"/>
  <c r="K620" i="10"/>
  <c r="O620" i="10"/>
  <c r="P620" i="10"/>
  <c r="J621" i="10"/>
  <c r="L621" i="10"/>
  <c r="K621" i="10"/>
  <c r="O621" i="10"/>
  <c r="P621" i="10"/>
  <c r="J622" i="10"/>
  <c r="L622" i="10"/>
  <c r="K622" i="10"/>
  <c r="O622" i="10"/>
  <c r="P622" i="10"/>
  <c r="J623" i="10"/>
  <c r="L623" i="10"/>
  <c r="K623" i="10"/>
  <c r="O623" i="10"/>
  <c r="P623" i="10"/>
  <c r="J624" i="10"/>
  <c r="L624" i="10"/>
  <c r="K624" i="10"/>
  <c r="O624" i="10"/>
  <c r="P624" i="10"/>
  <c r="J625" i="10"/>
  <c r="L625" i="10"/>
  <c r="K625" i="10"/>
  <c r="O625" i="10"/>
  <c r="P625" i="10"/>
  <c r="J626" i="10"/>
  <c r="L626" i="10"/>
  <c r="K626" i="10"/>
  <c r="O626" i="10"/>
  <c r="P626" i="10"/>
  <c r="J627" i="10"/>
  <c r="L627" i="10"/>
  <c r="K627" i="10"/>
  <c r="O627" i="10"/>
  <c r="P627" i="10"/>
  <c r="J628" i="10"/>
  <c r="L628" i="10"/>
  <c r="K628" i="10"/>
  <c r="O628" i="10"/>
  <c r="P628" i="10"/>
  <c r="J629" i="10"/>
  <c r="L629" i="10"/>
  <c r="K629" i="10"/>
  <c r="O629" i="10"/>
  <c r="P629" i="10"/>
  <c r="J630" i="10"/>
  <c r="L630" i="10"/>
  <c r="K630" i="10"/>
  <c r="O630" i="10"/>
  <c r="P630" i="10"/>
  <c r="J631" i="10"/>
  <c r="L631" i="10"/>
  <c r="K631" i="10"/>
  <c r="O631" i="10"/>
  <c r="P631" i="10"/>
  <c r="J632" i="10"/>
  <c r="L632" i="10"/>
  <c r="K632" i="10"/>
  <c r="O632" i="10"/>
  <c r="P632" i="10"/>
  <c r="J633" i="10"/>
  <c r="L633" i="10"/>
  <c r="K633" i="10"/>
  <c r="O633" i="10"/>
  <c r="P633" i="10"/>
  <c r="J634" i="10"/>
  <c r="L634" i="10"/>
  <c r="K634" i="10"/>
  <c r="O634" i="10"/>
  <c r="P634" i="10"/>
  <c r="J635" i="10"/>
  <c r="L635" i="10"/>
  <c r="K635" i="10"/>
  <c r="O635" i="10"/>
  <c r="P635" i="10"/>
  <c r="J636" i="10"/>
  <c r="L636" i="10"/>
  <c r="N636" i="10"/>
  <c r="K636" i="10"/>
  <c r="M636" i="10"/>
  <c r="O636" i="10"/>
  <c r="P636" i="10"/>
  <c r="J637" i="10"/>
  <c r="L637" i="10"/>
  <c r="K637" i="10"/>
  <c r="M637" i="10"/>
  <c r="O637" i="10"/>
  <c r="P637" i="10"/>
  <c r="J638" i="10"/>
  <c r="L638" i="10"/>
  <c r="K638" i="10"/>
  <c r="M638" i="10"/>
  <c r="O638" i="10"/>
  <c r="P638" i="10"/>
  <c r="J639" i="10"/>
  <c r="L639" i="10"/>
  <c r="K639" i="10"/>
  <c r="M639" i="10"/>
  <c r="O639" i="10"/>
  <c r="P639" i="10"/>
  <c r="J640" i="10"/>
  <c r="L640" i="10"/>
  <c r="K640" i="10"/>
  <c r="M640" i="10"/>
  <c r="O640" i="10"/>
  <c r="P640" i="10"/>
  <c r="J641" i="10"/>
  <c r="L641" i="10"/>
  <c r="K641" i="10"/>
  <c r="M641" i="10"/>
  <c r="O641" i="10"/>
  <c r="P641" i="10"/>
  <c r="J642" i="10"/>
  <c r="L642" i="10"/>
  <c r="K642" i="10"/>
  <c r="O642" i="10"/>
  <c r="P642" i="10"/>
  <c r="J643" i="10"/>
  <c r="L643" i="10"/>
  <c r="K643" i="10"/>
  <c r="O643" i="10"/>
  <c r="P643" i="10"/>
  <c r="J644" i="10"/>
  <c r="L644" i="10"/>
  <c r="K644" i="10"/>
  <c r="O644" i="10"/>
  <c r="P644" i="10"/>
  <c r="J645" i="10"/>
  <c r="L645" i="10"/>
  <c r="K645" i="10"/>
  <c r="O645" i="10"/>
  <c r="P645" i="10"/>
  <c r="J646" i="10"/>
  <c r="L646" i="10"/>
  <c r="K646" i="10"/>
  <c r="O646" i="10"/>
  <c r="P646" i="10"/>
  <c r="J647" i="10"/>
  <c r="L647" i="10"/>
  <c r="K647" i="10"/>
  <c r="O647" i="10"/>
  <c r="P647" i="10"/>
  <c r="J648" i="10"/>
  <c r="L648" i="10"/>
  <c r="K648" i="10"/>
  <c r="M648" i="10"/>
  <c r="O648" i="10"/>
  <c r="P648" i="10"/>
  <c r="J649" i="10"/>
  <c r="L649" i="10"/>
  <c r="K649" i="10"/>
  <c r="M649" i="10"/>
  <c r="O649" i="10"/>
  <c r="P649" i="10"/>
  <c r="J650" i="10"/>
  <c r="L650" i="10"/>
  <c r="K650" i="10"/>
  <c r="M650" i="10"/>
  <c r="O650" i="10"/>
  <c r="P650" i="10"/>
  <c r="J651" i="10"/>
  <c r="L651" i="10"/>
  <c r="K651" i="10"/>
  <c r="M651" i="10"/>
  <c r="O651" i="10"/>
  <c r="P651" i="10"/>
  <c r="J652" i="10"/>
  <c r="L652" i="10"/>
  <c r="N652" i="10"/>
  <c r="K652" i="10"/>
  <c r="M652" i="10"/>
  <c r="O652" i="10"/>
  <c r="P652" i="10"/>
  <c r="J653" i="10"/>
  <c r="L653" i="10"/>
  <c r="K653" i="10"/>
  <c r="M653" i="10"/>
  <c r="O653" i="10"/>
  <c r="P653" i="10"/>
  <c r="J654" i="10"/>
  <c r="L654" i="10"/>
  <c r="K654" i="10"/>
  <c r="M654" i="10"/>
  <c r="O654" i="10"/>
  <c r="P654" i="10"/>
  <c r="J655" i="10"/>
  <c r="L655" i="10"/>
  <c r="K655" i="10"/>
  <c r="M655" i="10"/>
  <c r="O655" i="10"/>
  <c r="P655" i="10"/>
  <c r="J656" i="10"/>
  <c r="L656" i="10"/>
  <c r="K656" i="10"/>
  <c r="O656" i="10"/>
  <c r="P656" i="10"/>
  <c r="J657" i="10"/>
  <c r="L657" i="10"/>
  <c r="K657" i="10"/>
  <c r="M657" i="10"/>
  <c r="O657" i="10"/>
  <c r="P657" i="10"/>
  <c r="J658" i="10"/>
  <c r="L658" i="10"/>
  <c r="K658" i="10"/>
  <c r="M658" i="10"/>
  <c r="O658" i="10"/>
  <c r="P658" i="10"/>
  <c r="J659" i="10"/>
  <c r="L659" i="10"/>
  <c r="K659" i="10"/>
  <c r="M659" i="10"/>
  <c r="O659" i="10"/>
  <c r="P659" i="10"/>
  <c r="J660" i="10"/>
  <c r="L660" i="10"/>
  <c r="N660" i="10"/>
  <c r="K660" i="10"/>
  <c r="M660" i="10"/>
  <c r="O660" i="10"/>
  <c r="P660" i="10"/>
  <c r="J661" i="10"/>
  <c r="L661" i="10"/>
  <c r="K661" i="10"/>
  <c r="M661" i="10"/>
  <c r="O661" i="10"/>
  <c r="P661" i="10"/>
  <c r="J662" i="10"/>
  <c r="L662" i="10"/>
  <c r="K662" i="10"/>
  <c r="M662" i="10"/>
  <c r="O662" i="10"/>
  <c r="P662" i="10"/>
  <c r="J663" i="10"/>
  <c r="L663" i="10"/>
  <c r="K663" i="10"/>
  <c r="M663" i="10"/>
  <c r="O663" i="10"/>
  <c r="P663" i="10"/>
  <c r="J664" i="10"/>
  <c r="L664" i="10"/>
  <c r="N664" i="10"/>
  <c r="K664" i="10"/>
  <c r="M664" i="10"/>
  <c r="O664" i="10"/>
  <c r="P664" i="10"/>
  <c r="J665" i="10"/>
  <c r="L665" i="10"/>
  <c r="K665" i="10"/>
  <c r="M665" i="10"/>
  <c r="N665" i="10"/>
  <c r="O665" i="10"/>
  <c r="P665" i="10"/>
  <c r="J666" i="10"/>
  <c r="L666" i="10"/>
  <c r="K666" i="10"/>
  <c r="M666" i="10"/>
  <c r="O666" i="10"/>
  <c r="P666" i="10"/>
  <c r="J667" i="10"/>
  <c r="L667" i="10"/>
  <c r="K667" i="10"/>
  <c r="M667" i="10"/>
  <c r="O667" i="10"/>
  <c r="P667" i="10"/>
  <c r="J668" i="10"/>
  <c r="L668" i="10"/>
  <c r="K668" i="10"/>
  <c r="M668" i="10"/>
  <c r="O668" i="10"/>
  <c r="P668" i="10"/>
  <c r="J669" i="10"/>
  <c r="L669" i="10"/>
  <c r="K669" i="10"/>
  <c r="M669" i="10"/>
  <c r="N669" i="10"/>
  <c r="O669" i="10"/>
  <c r="P669" i="10"/>
  <c r="J670" i="10"/>
  <c r="L670" i="10"/>
  <c r="K670" i="10"/>
  <c r="M670" i="10"/>
  <c r="O670" i="10"/>
  <c r="P670" i="10"/>
  <c r="J671" i="10"/>
  <c r="L671" i="10"/>
  <c r="K671" i="10"/>
  <c r="M671" i="10"/>
  <c r="O671" i="10"/>
  <c r="P671" i="10"/>
  <c r="J672" i="10"/>
  <c r="L672" i="10"/>
  <c r="N672" i="10"/>
  <c r="K672" i="10"/>
  <c r="M672" i="10"/>
  <c r="O672" i="10"/>
  <c r="P672" i="10"/>
  <c r="J673" i="10"/>
  <c r="L673" i="10"/>
  <c r="K673" i="10"/>
  <c r="M673" i="10"/>
  <c r="N673" i="10"/>
  <c r="O673" i="10"/>
  <c r="P673" i="10"/>
  <c r="J674" i="10"/>
  <c r="L674" i="10"/>
  <c r="K674" i="10"/>
  <c r="M674" i="10"/>
  <c r="O674" i="10"/>
  <c r="P674" i="10"/>
  <c r="J675" i="10"/>
  <c r="L675" i="10"/>
  <c r="K675" i="10"/>
  <c r="M675" i="10"/>
  <c r="O675" i="10"/>
  <c r="P675" i="10"/>
  <c r="J676" i="10"/>
  <c r="L676" i="10"/>
  <c r="K676" i="10"/>
  <c r="M676" i="10"/>
  <c r="O676" i="10"/>
  <c r="P676" i="10"/>
  <c r="J677" i="10"/>
  <c r="L677" i="10"/>
  <c r="K677" i="10"/>
  <c r="M677" i="10"/>
  <c r="O677" i="10"/>
  <c r="P677" i="10"/>
  <c r="J678" i="10"/>
  <c r="L678" i="10"/>
  <c r="K678" i="10"/>
  <c r="M678" i="10"/>
  <c r="O678" i="10"/>
  <c r="P678" i="10"/>
  <c r="J679" i="10"/>
  <c r="L679" i="10"/>
  <c r="K679" i="10"/>
  <c r="M679" i="10"/>
  <c r="O679" i="10"/>
  <c r="P679" i="10"/>
  <c r="J680" i="10"/>
  <c r="L680" i="10"/>
  <c r="N680" i="10"/>
  <c r="K680" i="10"/>
  <c r="M680" i="10"/>
  <c r="O680" i="10"/>
  <c r="P680" i="10"/>
  <c r="J681" i="10"/>
  <c r="L681" i="10"/>
  <c r="K681" i="10"/>
  <c r="M681" i="10"/>
  <c r="O681" i="10"/>
  <c r="P681" i="10"/>
  <c r="J682" i="10"/>
  <c r="L682" i="10"/>
  <c r="K682" i="10"/>
  <c r="M682" i="10"/>
  <c r="O682" i="10"/>
  <c r="P682" i="10"/>
  <c r="J683" i="10"/>
  <c r="L683" i="10"/>
  <c r="K683" i="10"/>
  <c r="M683" i="10"/>
  <c r="O683" i="10"/>
  <c r="P683" i="10"/>
  <c r="J684" i="10"/>
  <c r="L684" i="10"/>
  <c r="K684" i="10"/>
  <c r="M684" i="10"/>
  <c r="O684" i="10"/>
  <c r="P684" i="10"/>
  <c r="J685" i="10"/>
  <c r="L685" i="10"/>
  <c r="K685" i="10"/>
  <c r="M685" i="10"/>
  <c r="N685" i="10"/>
  <c r="O685" i="10"/>
  <c r="P685" i="10"/>
  <c r="J686" i="10"/>
  <c r="L686" i="10"/>
  <c r="K686" i="10"/>
  <c r="M686" i="10"/>
  <c r="O686" i="10"/>
  <c r="P686" i="10"/>
  <c r="J687" i="10"/>
  <c r="L687" i="10"/>
  <c r="K687" i="10"/>
  <c r="M687" i="10"/>
  <c r="O687" i="10"/>
  <c r="P687" i="10"/>
  <c r="J688" i="10"/>
  <c r="L688" i="10"/>
  <c r="K688" i="10"/>
  <c r="M688" i="10"/>
  <c r="O688" i="10"/>
  <c r="P688" i="10"/>
  <c r="J689" i="10"/>
  <c r="L689" i="10"/>
  <c r="K689" i="10"/>
  <c r="M689" i="10"/>
  <c r="O689" i="10"/>
  <c r="P689" i="10"/>
  <c r="J690" i="10"/>
  <c r="L690" i="10"/>
  <c r="K690" i="10"/>
  <c r="M690" i="10"/>
  <c r="O690" i="10"/>
  <c r="P690" i="10"/>
  <c r="J691" i="10"/>
  <c r="L691" i="10"/>
  <c r="K691" i="10"/>
  <c r="M691" i="10"/>
  <c r="O691" i="10"/>
  <c r="P691" i="10"/>
  <c r="J692" i="10"/>
  <c r="L692" i="10"/>
  <c r="K692" i="10"/>
  <c r="M692" i="10"/>
  <c r="O692" i="10"/>
  <c r="P692" i="10"/>
  <c r="J693" i="10"/>
  <c r="L693" i="10"/>
  <c r="K693" i="10"/>
  <c r="M693" i="10"/>
  <c r="O693" i="10"/>
  <c r="P693" i="10"/>
  <c r="J694" i="10"/>
  <c r="L694" i="10"/>
  <c r="K694" i="10"/>
  <c r="M694" i="10"/>
  <c r="O694" i="10"/>
  <c r="P694" i="10"/>
  <c r="J695" i="10"/>
  <c r="L695" i="10"/>
  <c r="K695" i="10"/>
  <c r="M695" i="10"/>
  <c r="O695" i="10"/>
  <c r="P695" i="10"/>
  <c r="J696" i="10"/>
  <c r="L696" i="10"/>
  <c r="K696" i="10"/>
  <c r="M696" i="10"/>
  <c r="O696" i="10"/>
  <c r="P696" i="10"/>
  <c r="J697" i="10"/>
  <c r="L697" i="10"/>
  <c r="K697" i="10"/>
  <c r="M697" i="10"/>
  <c r="N697" i="10"/>
  <c r="O697" i="10"/>
  <c r="P697" i="10"/>
  <c r="J698" i="10"/>
  <c r="L698" i="10"/>
  <c r="K698" i="10"/>
  <c r="M698" i="10"/>
  <c r="O698" i="10"/>
  <c r="P698" i="10"/>
  <c r="J699" i="10"/>
  <c r="L699" i="10"/>
  <c r="K699" i="10"/>
  <c r="M699" i="10"/>
  <c r="O699" i="10"/>
  <c r="P699" i="10"/>
  <c r="J700" i="10"/>
  <c r="L700" i="10"/>
  <c r="K700" i="10"/>
  <c r="M700" i="10"/>
  <c r="O700" i="10"/>
  <c r="P700" i="10"/>
  <c r="J701" i="10"/>
  <c r="L701" i="10"/>
  <c r="K701" i="10"/>
  <c r="M701" i="10"/>
  <c r="O701" i="10"/>
  <c r="P701" i="10"/>
  <c r="J702" i="10"/>
  <c r="L702" i="10"/>
  <c r="K702" i="10"/>
  <c r="M702" i="10"/>
  <c r="O702" i="10"/>
  <c r="P702" i="10"/>
  <c r="J703" i="10"/>
  <c r="L703" i="10"/>
  <c r="K703" i="10"/>
  <c r="M703" i="10"/>
  <c r="O703" i="10"/>
  <c r="P703" i="10"/>
  <c r="J704" i="10"/>
  <c r="L704" i="10"/>
  <c r="K704" i="10"/>
  <c r="M704" i="10"/>
  <c r="O704" i="10"/>
  <c r="P704" i="10"/>
  <c r="J705" i="10"/>
  <c r="L705" i="10"/>
  <c r="K705" i="10"/>
  <c r="M705" i="10"/>
  <c r="O705" i="10"/>
  <c r="P705" i="10"/>
  <c r="J706" i="10"/>
  <c r="L706" i="10"/>
  <c r="K706" i="10"/>
  <c r="M706" i="10"/>
  <c r="O706" i="10"/>
  <c r="P706" i="10"/>
  <c r="J707" i="10"/>
  <c r="L707" i="10"/>
  <c r="K707" i="10"/>
  <c r="M707" i="10"/>
  <c r="O707" i="10"/>
  <c r="P707" i="10"/>
  <c r="J708" i="10"/>
  <c r="L708" i="10"/>
  <c r="N708" i="10"/>
  <c r="K708" i="10"/>
  <c r="M708" i="10"/>
  <c r="O708" i="10"/>
  <c r="P708" i="10"/>
  <c r="J709" i="10"/>
  <c r="L709" i="10"/>
  <c r="K709" i="10"/>
  <c r="M709" i="10"/>
  <c r="O709" i="10"/>
  <c r="P709" i="10"/>
  <c r="J710" i="10"/>
  <c r="L710" i="10"/>
  <c r="K710" i="10"/>
  <c r="M710" i="10"/>
  <c r="O710" i="10"/>
  <c r="P710" i="10"/>
  <c r="J711" i="10"/>
  <c r="L711" i="10"/>
  <c r="K711" i="10"/>
  <c r="M711" i="10"/>
  <c r="O711" i="10"/>
  <c r="P711" i="10"/>
  <c r="J712" i="10"/>
  <c r="L712" i="10"/>
  <c r="K712" i="10"/>
  <c r="M712" i="10"/>
  <c r="O712" i="10"/>
  <c r="P712" i="10"/>
  <c r="J713" i="10"/>
  <c r="L713" i="10"/>
  <c r="K713" i="10"/>
  <c r="M713" i="10"/>
  <c r="O713" i="10"/>
  <c r="P713" i="10"/>
  <c r="J714" i="10"/>
  <c r="L714" i="10"/>
  <c r="K714" i="10"/>
  <c r="M714" i="10"/>
  <c r="O714" i="10"/>
  <c r="P714" i="10"/>
  <c r="J715" i="10"/>
  <c r="L715" i="10"/>
  <c r="K715" i="10"/>
  <c r="M715" i="10"/>
  <c r="O715" i="10"/>
  <c r="P715" i="10"/>
  <c r="J716" i="10"/>
  <c r="L716" i="10"/>
  <c r="K716" i="10"/>
  <c r="M716" i="10"/>
  <c r="O716" i="10"/>
  <c r="P716" i="10"/>
  <c r="J717" i="10"/>
  <c r="L717" i="10"/>
  <c r="K717" i="10"/>
  <c r="M717" i="10"/>
  <c r="O717" i="10"/>
  <c r="P717" i="10"/>
  <c r="J718" i="10"/>
  <c r="L718" i="10"/>
  <c r="K718" i="10"/>
  <c r="M718" i="10"/>
  <c r="O718" i="10"/>
  <c r="P718" i="10"/>
  <c r="J719" i="10"/>
  <c r="L719" i="10"/>
  <c r="K719" i="10"/>
  <c r="M719" i="10"/>
  <c r="O719" i="10"/>
  <c r="P719" i="10"/>
  <c r="J720" i="10"/>
  <c r="L720" i="10"/>
  <c r="K720" i="10"/>
  <c r="M720" i="10"/>
  <c r="O720" i="10"/>
  <c r="P720" i="10"/>
  <c r="J721" i="10"/>
  <c r="L721" i="10"/>
  <c r="K721" i="10"/>
  <c r="M721" i="10"/>
  <c r="N721" i="10"/>
  <c r="O721" i="10"/>
  <c r="P721" i="10"/>
  <c r="J722" i="10"/>
  <c r="L722" i="10"/>
  <c r="K722" i="10"/>
  <c r="M722" i="10"/>
  <c r="O722" i="10"/>
  <c r="P722" i="10"/>
  <c r="J723" i="10"/>
  <c r="L723" i="10"/>
  <c r="K723" i="10"/>
  <c r="M723" i="10"/>
  <c r="O723" i="10"/>
  <c r="P723" i="10"/>
  <c r="J724" i="10"/>
  <c r="L724" i="10"/>
  <c r="K724" i="10"/>
  <c r="M724" i="10"/>
  <c r="O724" i="10"/>
  <c r="P724" i="10"/>
  <c r="J725" i="10"/>
  <c r="L725" i="10"/>
  <c r="K725" i="10"/>
  <c r="M725" i="10"/>
  <c r="O725" i="10"/>
  <c r="P725" i="10"/>
  <c r="J726" i="10"/>
  <c r="L726" i="10"/>
  <c r="K726" i="10"/>
  <c r="M726" i="10"/>
  <c r="O726" i="10"/>
  <c r="P726" i="10"/>
  <c r="J727" i="10"/>
  <c r="L727" i="10"/>
  <c r="K727" i="10"/>
  <c r="M727" i="10"/>
  <c r="O727" i="10"/>
  <c r="P727" i="10"/>
  <c r="J728" i="10"/>
  <c r="L728" i="10"/>
  <c r="K728" i="10"/>
  <c r="M728" i="10"/>
  <c r="O728" i="10"/>
  <c r="P728" i="10"/>
  <c r="J729" i="10"/>
  <c r="L729" i="10"/>
  <c r="K729" i="10"/>
  <c r="M729" i="10"/>
  <c r="O729" i="10"/>
  <c r="P729" i="10"/>
  <c r="J730" i="10"/>
  <c r="L730" i="10"/>
  <c r="K730" i="10"/>
  <c r="M730" i="10"/>
  <c r="O730" i="10"/>
  <c r="P730" i="10"/>
  <c r="J731" i="10"/>
  <c r="L731" i="10"/>
  <c r="K731" i="10"/>
  <c r="M731" i="10"/>
  <c r="O731" i="10"/>
  <c r="P731" i="10"/>
  <c r="J732" i="10"/>
  <c r="L732" i="10"/>
  <c r="K732" i="10"/>
  <c r="M732" i="10"/>
  <c r="O732" i="10"/>
  <c r="P732" i="10"/>
  <c r="J733" i="10"/>
  <c r="L733" i="10"/>
  <c r="K733" i="10"/>
  <c r="M733" i="10"/>
  <c r="N733" i="10"/>
  <c r="O733" i="10"/>
  <c r="P733" i="10"/>
  <c r="J734" i="10"/>
  <c r="L734" i="10"/>
  <c r="K734" i="10"/>
  <c r="M734" i="10"/>
  <c r="O734" i="10"/>
  <c r="P734" i="10"/>
  <c r="J735" i="10"/>
  <c r="L735" i="10"/>
  <c r="K735" i="10"/>
  <c r="M735" i="10"/>
  <c r="O735" i="10"/>
  <c r="P735" i="10"/>
  <c r="J736" i="10"/>
  <c r="L736" i="10"/>
  <c r="K736" i="10"/>
  <c r="M736" i="10"/>
  <c r="O736" i="10"/>
  <c r="P736" i="10"/>
  <c r="J737" i="10"/>
  <c r="L737" i="10"/>
  <c r="K737" i="10"/>
  <c r="M737" i="10"/>
  <c r="O737" i="10"/>
  <c r="P737" i="10"/>
  <c r="J738" i="10"/>
  <c r="L738" i="10"/>
  <c r="K738" i="10"/>
  <c r="M738" i="10"/>
  <c r="O738" i="10"/>
  <c r="P738" i="10"/>
  <c r="J739" i="10"/>
  <c r="L739" i="10"/>
  <c r="K739" i="10"/>
  <c r="M739" i="10"/>
  <c r="O739" i="10"/>
  <c r="P739" i="10"/>
  <c r="J740" i="10"/>
  <c r="L740" i="10"/>
  <c r="K740" i="10"/>
  <c r="M740" i="10"/>
  <c r="O740" i="10"/>
  <c r="P740" i="10"/>
  <c r="J741" i="10"/>
  <c r="L741" i="10"/>
  <c r="K741" i="10"/>
  <c r="M741" i="10"/>
  <c r="O741" i="10"/>
  <c r="P741" i="10"/>
  <c r="J742" i="10"/>
  <c r="L742" i="10"/>
  <c r="K742" i="10"/>
  <c r="M742" i="10"/>
  <c r="O742" i="10"/>
  <c r="P742" i="10"/>
  <c r="J743" i="10"/>
  <c r="L743" i="10"/>
  <c r="K743" i="10"/>
  <c r="M743" i="10"/>
  <c r="O743" i="10"/>
  <c r="P743" i="10"/>
  <c r="J744" i="10"/>
  <c r="L744" i="10"/>
  <c r="K744" i="10"/>
  <c r="M744" i="10"/>
  <c r="O744" i="10"/>
  <c r="P744" i="10"/>
  <c r="J745" i="10"/>
  <c r="L745" i="10"/>
  <c r="K745" i="10"/>
  <c r="M745" i="10"/>
  <c r="O745" i="10"/>
  <c r="P745" i="10"/>
  <c r="J746" i="10"/>
  <c r="L746" i="10"/>
  <c r="K746" i="10"/>
  <c r="M746" i="10"/>
  <c r="O746" i="10"/>
  <c r="P746" i="10"/>
  <c r="J747" i="10"/>
  <c r="L747" i="10"/>
  <c r="K747" i="10"/>
  <c r="M747" i="10"/>
  <c r="O747" i="10"/>
  <c r="P747" i="10"/>
  <c r="J748" i="10"/>
  <c r="L748" i="10"/>
  <c r="K748" i="10"/>
  <c r="M748" i="10"/>
  <c r="O748" i="10"/>
  <c r="P748" i="10"/>
  <c r="J749" i="10"/>
  <c r="L749" i="10"/>
  <c r="K749" i="10"/>
  <c r="M749" i="10"/>
  <c r="N749" i="10"/>
  <c r="O749" i="10"/>
  <c r="P749" i="10"/>
  <c r="J750" i="10"/>
  <c r="L750" i="10"/>
  <c r="K750" i="10"/>
  <c r="M750" i="10"/>
  <c r="O750" i="10"/>
  <c r="P750" i="10"/>
  <c r="J751" i="10"/>
  <c r="L751" i="10"/>
  <c r="K751" i="10"/>
  <c r="M751" i="10"/>
  <c r="O751" i="10"/>
  <c r="P751" i="10"/>
  <c r="J752" i="10"/>
  <c r="L752" i="10"/>
  <c r="K752" i="10"/>
  <c r="M752" i="10"/>
  <c r="O752" i="10"/>
  <c r="P752" i="10"/>
  <c r="J753" i="10"/>
  <c r="L753" i="10"/>
  <c r="K753" i="10"/>
  <c r="M753" i="10"/>
  <c r="O753" i="10"/>
  <c r="P753" i="10"/>
  <c r="J754" i="10"/>
  <c r="L754" i="10"/>
  <c r="K754" i="10"/>
  <c r="M754" i="10"/>
  <c r="O754" i="10"/>
  <c r="P754" i="10"/>
  <c r="J755" i="10"/>
  <c r="L755" i="10"/>
  <c r="K755" i="10"/>
  <c r="M755" i="10"/>
  <c r="O755" i="10"/>
  <c r="P755" i="10"/>
  <c r="J756" i="10"/>
  <c r="L756" i="10"/>
  <c r="K756" i="10"/>
  <c r="M756" i="10"/>
  <c r="O756" i="10"/>
  <c r="P756" i="10"/>
  <c r="J757" i="10"/>
  <c r="L757" i="10"/>
  <c r="K757" i="10"/>
  <c r="M757" i="10"/>
  <c r="O757" i="10"/>
  <c r="P757" i="10"/>
  <c r="J758" i="10"/>
  <c r="L758" i="10"/>
  <c r="K758" i="10"/>
  <c r="M758" i="10"/>
  <c r="O758" i="10"/>
  <c r="P758" i="10"/>
  <c r="J759" i="10"/>
  <c r="L759" i="10"/>
  <c r="K759" i="10"/>
  <c r="M759" i="10"/>
  <c r="O759" i="10"/>
  <c r="P759" i="10"/>
  <c r="J760" i="10"/>
  <c r="L760" i="10"/>
  <c r="K760" i="10"/>
  <c r="M760" i="10"/>
  <c r="O760" i="10"/>
  <c r="P760" i="10"/>
  <c r="J761" i="10"/>
  <c r="L761" i="10"/>
  <c r="K761" i="10"/>
  <c r="M761" i="10"/>
  <c r="O761" i="10"/>
  <c r="P761" i="10"/>
  <c r="J762" i="10"/>
  <c r="L762" i="10"/>
  <c r="K762" i="10"/>
  <c r="M762" i="10"/>
  <c r="O762" i="10"/>
  <c r="P762" i="10"/>
  <c r="J763" i="10"/>
  <c r="L763" i="10"/>
  <c r="K763" i="10"/>
  <c r="M763" i="10"/>
  <c r="O763" i="10"/>
  <c r="P763" i="10"/>
  <c r="J764" i="10"/>
  <c r="L764" i="10"/>
  <c r="K764" i="10"/>
  <c r="M764" i="10"/>
  <c r="O764" i="10"/>
  <c r="P764" i="10"/>
  <c r="J765" i="10"/>
  <c r="L765" i="10"/>
  <c r="K765" i="10"/>
  <c r="M765" i="10"/>
  <c r="O765" i="10"/>
  <c r="P765" i="10"/>
  <c r="J766" i="10"/>
  <c r="L766" i="10"/>
  <c r="K766" i="10"/>
  <c r="M766" i="10"/>
  <c r="O766" i="10"/>
  <c r="P766" i="10"/>
  <c r="J767" i="10"/>
  <c r="L767" i="10"/>
  <c r="K767" i="10"/>
  <c r="M767" i="10"/>
  <c r="O767" i="10"/>
  <c r="P767" i="10"/>
  <c r="J768" i="10"/>
  <c r="L768" i="10"/>
  <c r="K768" i="10"/>
  <c r="M768" i="10"/>
  <c r="O768" i="10"/>
  <c r="P768" i="10"/>
  <c r="J769" i="10"/>
  <c r="L769" i="10"/>
  <c r="K769" i="10"/>
  <c r="M769" i="10"/>
  <c r="O769" i="10"/>
  <c r="P769" i="10"/>
  <c r="J770" i="10"/>
  <c r="L770" i="10"/>
  <c r="K770" i="10"/>
  <c r="M770" i="10"/>
  <c r="O770" i="10"/>
  <c r="P770" i="10"/>
  <c r="J771" i="10"/>
  <c r="L771" i="10"/>
  <c r="K771" i="10"/>
  <c r="M771" i="10"/>
  <c r="O771" i="10"/>
  <c r="P771" i="10"/>
  <c r="J772" i="10"/>
  <c r="L772" i="10"/>
  <c r="N772" i="10"/>
  <c r="K772" i="10"/>
  <c r="M772" i="10"/>
  <c r="O772" i="10"/>
  <c r="P772" i="10"/>
  <c r="J773" i="10"/>
  <c r="L773" i="10"/>
  <c r="K773" i="10"/>
  <c r="M773" i="10"/>
  <c r="O773" i="10"/>
  <c r="P773" i="10"/>
  <c r="J774" i="10"/>
  <c r="L774" i="10"/>
  <c r="K774" i="10"/>
  <c r="M774" i="10"/>
  <c r="O774" i="10"/>
  <c r="P774" i="10"/>
  <c r="J775" i="10"/>
  <c r="L775" i="10"/>
  <c r="K775" i="10"/>
  <c r="M775" i="10"/>
  <c r="O775" i="10"/>
  <c r="P775" i="10"/>
  <c r="J776" i="10"/>
  <c r="L776" i="10"/>
  <c r="N776" i="10"/>
  <c r="K776" i="10"/>
  <c r="M776" i="10"/>
  <c r="O776" i="10"/>
  <c r="P776" i="10"/>
  <c r="J777" i="10"/>
  <c r="L777" i="10"/>
  <c r="K777" i="10"/>
  <c r="M777" i="10"/>
  <c r="N777" i="10"/>
  <c r="O777" i="10"/>
  <c r="P777" i="10"/>
  <c r="J778" i="10"/>
  <c r="L778" i="10"/>
  <c r="K778" i="10"/>
  <c r="M778" i="10"/>
  <c r="O778" i="10"/>
  <c r="P778" i="10"/>
  <c r="J779" i="10"/>
  <c r="L779" i="10"/>
  <c r="K779" i="10"/>
  <c r="M779" i="10"/>
  <c r="O779" i="10"/>
  <c r="P779" i="10"/>
  <c r="J780" i="10"/>
  <c r="L780" i="10"/>
  <c r="K780" i="10"/>
  <c r="M780" i="10"/>
  <c r="O780" i="10"/>
  <c r="P780" i="10"/>
  <c r="J781" i="10"/>
  <c r="L781" i="10"/>
  <c r="K781" i="10"/>
  <c r="M781" i="10"/>
  <c r="N781" i="10"/>
  <c r="O781" i="10"/>
  <c r="P781" i="10"/>
  <c r="J782" i="10"/>
  <c r="L782" i="10"/>
  <c r="K782" i="10"/>
  <c r="M782" i="10"/>
  <c r="O782" i="10"/>
  <c r="P782" i="10"/>
  <c r="J783" i="10"/>
  <c r="L783" i="10"/>
  <c r="K783" i="10"/>
  <c r="M783" i="10"/>
  <c r="O783" i="10"/>
  <c r="P783" i="10"/>
  <c r="J784" i="10"/>
  <c r="L784" i="10"/>
  <c r="N784" i="10"/>
  <c r="K784" i="10"/>
  <c r="M784" i="10"/>
  <c r="O784" i="10"/>
  <c r="P784" i="10"/>
  <c r="J785" i="10"/>
  <c r="L785" i="10"/>
  <c r="K785" i="10"/>
  <c r="M785" i="10"/>
  <c r="O785" i="10"/>
  <c r="P785" i="10"/>
  <c r="J786" i="10"/>
  <c r="L786" i="10"/>
  <c r="K786" i="10"/>
  <c r="M786" i="10"/>
  <c r="O786" i="10"/>
  <c r="P786" i="10"/>
  <c r="J787" i="10"/>
  <c r="L787" i="10"/>
  <c r="K787" i="10"/>
  <c r="M787" i="10"/>
  <c r="O787" i="10"/>
  <c r="P787" i="10"/>
  <c r="J788" i="10"/>
  <c r="L788" i="10"/>
  <c r="N788" i="10"/>
  <c r="K788" i="10"/>
  <c r="M788" i="10"/>
  <c r="O788" i="10"/>
  <c r="P788" i="10"/>
  <c r="J789" i="10"/>
  <c r="L789" i="10"/>
  <c r="K789" i="10"/>
  <c r="M789" i="10"/>
  <c r="N789" i="10"/>
  <c r="O789" i="10"/>
  <c r="P789" i="10"/>
  <c r="J790" i="10"/>
  <c r="L790" i="10"/>
  <c r="K790" i="10"/>
  <c r="M790" i="10"/>
  <c r="O790" i="10"/>
  <c r="P790" i="10"/>
  <c r="J791" i="10"/>
  <c r="L791" i="10"/>
  <c r="K791" i="10"/>
  <c r="M791" i="10"/>
  <c r="O791" i="10"/>
  <c r="P791" i="10"/>
  <c r="J792" i="10"/>
  <c r="L792" i="10"/>
  <c r="K792" i="10"/>
  <c r="M792" i="10"/>
  <c r="O792" i="10"/>
  <c r="P792" i="10"/>
  <c r="J793" i="10"/>
  <c r="L793" i="10"/>
  <c r="K793" i="10"/>
  <c r="M793" i="10"/>
  <c r="N793" i="10"/>
  <c r="O793" i="10"/>
  <c r="P793" i="10"/>
  <c r="J794" i="10"/>
  <c r="L794" i="10"/>
  <c r="N794" i="10"/>
  <c r="K794" i="10"/>
  <c r="M794" i="10"/>
  <c r="O794" i="10"/>
  <c r="P794" i="10"/>
  <c r="J795" i="10"/>
  <c r="L795" i="10"/>
  <c r="K795" i="10"/>
  <c r="M795" i="10"/>
  <c r="O795" i="10"/>
  <c r="P795" i="10"/>
  <c r="J796" i="10"/>
  <c r="L796" i="10"/>
  <c r="K796" i="10"/>
  <c r="M796" i="10"/>
  <c r="O796" i="10"/>
  <c r="P796" i="10"/>
  <c r="J797" i="10"/>
  <c r="L797" i="10"/>
  <c r="K797" i="10"/>
  <c r="M797" i="10"/>
  <c r="O797" i="10"/>
  <c r="P797" i="10"/>
  <c r="J798" i="10"/>
  <c r="L798" i="10"/>
  <c r="K798" i="10"/>
  <c r="M798" i="10"/>
  <c r="O798" i="10"/>
  <c r="P798" i="10"/>
  <c r="J799" i="10"/>
  <c r="L799" i="10"/>
  <c r="K799" i="10"/>
  <c r="M799" i="10"/>
  <c r="O799" i="10"/>
  <c r="P799" i="10"/>
  <c r="J800" i="10"/>
  <c r="L800" i="10"/>
  <c r="N800" i="10"/>
  <c r="K800" i="10"/>
  <c r="M800" i="10"/>
  <c r="O800" i="10"/>
  <c r="P800" i="10"/>
  <c r="J801" i="10"/>
  <c r="L801" i="10"/>
  <c r="K801" i="10"/>
  <c r="M801" i="10"/>
  <c r="N801" i="10"/>
  <c r="O801" i="10"/>
  <c r="P801" i="10"/>
  <c r="J802" i="10"/>
  <c r="L802" i="10"/>
  <c r="K802" i="10"/>
  <c r="M802" i="10"/>
  <c r="O802" i="10"/>
  <c r="P802" i="10"/>
  <c r="J803" i="10"/>
  <c r="L803" i="10"/>
  <c r="K803" i="10"/>
  <c r="M803" i="10"/>
  <c r="O803" i="10"/>
  <c r="P803" i="10"/>
  <c r="J804" i="10"/>
  <c r="L804" i="10"/>
  <c r="K804" i="10"/>
  <c r="M804" i="10"/>
  <c r="O804" i="10"/>
  <c r="P804" i="10"/>
  <c r="J805" i="10"/>
  <c r="L805" i="10"/>
  <c r="K805" i="10"/>
  <c r="M805" i="10"/>
  <c r="N805" i="10"/>
  <c r="O805" i="10"/>
  <c r="P805" i="10"/>
  <c r="J806" i="10"/>
  <c r="L806" i="10"/>
  <c r="K806" i="10"/>
  <c r="M806" i="10"/>
  <c r="O806" i="10"/>
  <c r="P806" i="10"/>
  <c r="J807" i="10"/>
  <c r="L807" i="10"/>
  <c r="K807" i="10"/>
  <c r="M807" i="10"/>
  <c r="O807" i="10"/>
  <c r="P807" i="10"/>
  <c r="J808" i="10"/>
  <c r="L808" i="10"/>
  <c r="N808" i="10"/>
  <c r="K808" i="10"/>
  <c r="M808" i="10"/>
  <c r="O808" i="10"/>
  <c r="P808" i="10"/>
  <c r="J809" i="10"/>
  <c r="L809" i="10"/>
  <c r="K809" i="10"/>
  <c r="M809" i="10"/>
  <c r="O809" i="10"/>
  <c r="P809" i="10"/>
  <c r="J810" i="10"/>
  <c r="L810" i="10"/>
  <c r="K810" i="10"/>
  <c r="M810" i="10"/>
  <c r="O810" i="10"/>
  <c r="P810" i="10"/>
  <c r="J811" i="10"/>
  <c r="L811" i="10"/>
  <c r="K811" i="10"/>
  <c r="M811" i="10"/>
  <c r="O811" i="10"/>
  <c r="P811" i="10"/>
  <c r="J812" i="10"/>
  <c r="L812" i="10"/>
  <c r="K812" i="10"/>
  <c r="M812" i="10"/>
  <c r="O812" i="10"/>
  <c r="P812" i="10"/>
  <c r="J813" i="10"/>
  <c r="L813" i="10"/>
  <c r="K813" i="10"/>
  <c r="M813" i="10"/>
  <c r="O813" i="10"/>
  <c r="P813" i="10"/>
  <c r="J814" i="10"/>
  <c r="L814" i="10"/>
  <c r="K814" i="10"/>
  <c r="M814" i="10"/>
  <c r="O814" i="10"/>
  <c r="P814" i="10"/>
  <c r="J815" i="10"/>
  <c r="L815" i="10"/>
  <c r="K815" i="10"/>
  <c r="M815" i="10"/>
  <c r="O815" i="10"/>
  <c r="P815" i="10"/>
  <c r="J816" i="10"/>
  <c r="L816" i="10"/>
  <c r="N816" i="10"/>
  <c r="K816" i="10"/>
  <c r="M816" i="10"/>
  <c r="O816" i="10"/>
  <c r="P816" i="10"/>
  <c r="J817" i="10"/>
  <c r="L817" i="10"/>
  <c r="K817" i="10"/>
  <c r="M817" i="10"/>
  <c r="O817" i="10"/>
  <c r="P817" i="10"/>
  <c r="J818" i="10"/>
  <c r="L818" i="10"/>
  <c r="K818" i="10"/>
  <c r="M818" i="10"/>
  <c r="O818" i="10"/>
  <c r="P818" i="10"/>
  <c r="J819" i="10"/>
  <c r="L819" i="10"/>
  <c r="K819" i="10"/>
  <c r="M819" i="10"/>
  <c r="O819" i="10"/>
  <c r="P819" i="10"/>
  <c r="J820" i="10"/>
  <c r="L820" i="10"/>
  <c r="N820" i="10"/>
  <c r="K820" i="10"/>
  <c r="M820" i="10"/>
  <c r="O820" i="10"/>
  <c r="P820" i="10"/>
  <c r="J821" i="10"/>
  <c r="L821" i="10"/>
  <c r="K821" i="10"/>
  <c r="M821" i="10"/>
  <c r="N821" i="10"/>
  <c r="O821" i="10"/>
  <c r="P821" i="10"/>
  <c r="J822" i="10"/>
  <c r="L822" i="10"/>
  <c r="K822" i="10"/>
  <c r="M822" i="10"/>
  <c r="O822" i="10"/>
  <c r="P822" i="10"/>
  <c r="J823" i="10"/>
  <c r="L823" i="10"/>
  <c r="K823" i="10"/>
  <c r="M823" i="10"/>
  <c r="O823" i="10"/>
  <c r="P823" i="10"/>
  <c r="J824" i="10"/>
  <c r="L824" i="10"/>
  <c r="N824" i="10"/>
  <c r="K824" i="10"/>
  <c r="M824" i="10"/>
  <c r="O824" i="10"/>
  <c r="P824" i="10"/>
  <c r="J825" i="10"/>
  <c r="L825" i="10"/>
  <c r="K825" i="10"/>
  <c r="M825" i="10"/>
  <c r="O825" i="10"/>
  <c r="P825" i="10"/>
  <c r="J826" i="10"/>
  <c r="L826" i="10"/>
  <c r="K826" i="10"/>
  <c r="M826" i="10"/>
  <c r="O826" i="10"/>
  <c r="P826" i="10"/>
  <c r="J827" i="10"/>
  <c r="L827" i="10"/>
  <c r="K827" i="10"/>
  <c r="M827" i="10"/>
  <c r="O827" i="10"/>
  <c r="P827" i="10"/>
  <c r="J828" i="10"/>
  <c r="L828" i="10"/>
  <c r="K828" i="10"/>
  <c r="M828" i="10"/>
  <c r="O828" i="10"/>
  <c r="P828" i="10"/>
  <c r="J829" i="10"/>
  <c r="L829" i="10"/>
  <c r="K829" i="10"/>
  <c r="M829" i="10"/>
  <c r="N829" i="10"/>
  <c r="O829" i="10"/>
  <c r="P829" i="10"/>
  <c r="J830" i="10"/>
  <c r="L830" i="10"/>
  <c r="K830" i="10"/>
  <c r="M830" i="10"/>
  <c r="O830" i="10"/>
  <c r="P830" i="10"/>
  <c r="J831" i="10"/>
  <c r="L831" i="10"/>
  <c r="K831" i="10"/>
  <c r="M831" i="10"/>
  <c r="O831" i="10"/>
  <c r="P831" i="10"/>
  <c r="J832" i="10"/>
  <c r="L832" i="10"/>
  <c r="N832" i="10"/>
  <c r="K832" i="10"/>
  <c r="M832" i="10"/>
  <c r="O832" i="10"/>
  <c r="P832" i="10"/>
  <c r="J833" i="10"/>
  <c r="L833" i="10"/>
  <c r="K833" i="10"/>
  <c r="M833" i="10"/>
  <c r="O833" i="10"/>
  <c r="P833" i="10"/>
  <c r="J834" i="10"/>
  <c r="L834" i="10"/>
  <c r="K834" i="10"/>
  <c r="M834" i="10"/>
  <c r="O834" i="10"/>
  <c r="P834" i="10"/>
  <c r="J835" i="10"/>
  <c r="L835" i="10"/>
  <c r="K835" i="10"/>
  <c r="M835" i="10"/>
  <c r="O835" i="10"/>
  <c r="P835" i="10"/>
  <c r="J836" i="10"/>
  <c r="L836" i="10"/>
  <c r="K836" i="10"/>
  <c r="M836" i="10"/>
  <c r="O836" i="10"/>
  <c r="P836" i="10"/>
  <c r="J837" i="10"/>
  <c r="L837" i="10"/>
  <c r="K837" i="10"/>
  <c r="M837" i="10"/>
  <c r="N837" i="10"/>
  <c r="O837" i="10"/>
  <c r="P837" i="10"/>
  <c r="J838" i="10"/>
  <c r="L838" i="10"/>
  <c r="K838" i="10"/>
  <c r="M838" i="10"/>
  <c r="O838" i="10"/>
  <c r="P838" i="10"/>
  <c r="J839" i="10"/>
  <c r="L839" i="10"/>
  <c r="K839" i="10"/>
  <c r="M839" i="10"/>
  <c r="O839" i="10"/>
  <c r="P839" i="10"/>
  <c r="J840" i="10"/>
  <c r="L840" i="10"/>
  <c r="K840" i="10"/>
  <c r="M840" i="10"/>
  <c r="O840" i="10"/>
  <c r="P840" i="10"/>
  <c r="J841" i="10"/>
  <c r="L841" i="10"/>
  <c r="K841" i="10"/>
  <c r="M841" i="10"/>
  <c r="O841" i="10"/>
  <c r="P841" i="10"/>
  <c r="J842" i="10"/>
  <c r="L842" i="10"/>
  <c r="K842" i="10"/>
  <c r="M842" i="10"/>
  <c r="O842" i="10"/>
  <c r="P842" i="10"/>
  <c r="J843" i="10"/>
  <c r="L843" i="10"/>
  <c r="K843" i="10"/>
  <c r="M843" i="10"/>
  <c r="O843" i="10"/>
  <c r="P843" i="10"/>
  <c r="J844" i="10"/>
  <c r="L844" i="10"/>
  <c r="K844" i="10"/>
  <c r="M844" i="10"/>
  <c r="O844" i="10"/>
  <c r="P844" i="10"/>
  <c r="J845" i="10"/>
  <c r="L845" i="10"/>
  <c r="K845" i="10"/>
  <c r="M845" i="10"/>
  <c r="N845" i="10"/>
  <c r="O845" i="10"/>
  <c r="P845" i="10"/>
  <c r="J846" i="10"/>
  <c r="L846" i="10"/>
  <c r="K846" i="10"/>
  <c r="M846" i="10"/>
  <c r="O846" i="10"/>
  <c r="P846" i="10"/>
  <c r="J847" i="10"/>
  <c r="L847" i="10"/>
  <c r="K847" i="10"/>
  <c r="M847" i="10"/>
  <c r="O847" i="10"/>
  <c r="P847" i="10"/>
  <c r="J848" i="10"/>
  <c r="L848" i="10"/>
  <c r="K848" i="10"/>
  <c r="M848" i="10"/>
  <c r="O848" i="10"/>
  <c r="P848" i="10"/>
  <c r="J849" i="10"/>
  <c r="L849" i="10"/>
  <c r="K849" i="10"/>
  <c r="M849" i="10"/>
  <c r="O849" i="10"/>
  <c r="P849" i="10"/>
  <c r="J850" i="10"/>
  <c r="L850" i="10"/>
  <c r="K850" i="10"/>
  <c r="M850" i="10"/>
  <c r="O850" i="10"/>
  <c r="P850" i="10"/>
  <c r="J851" i="10"/>
  <c r="L851" i="10"/>
  <c r="K851" i="10"/>
  <c r="M851" i="10"/>
  <c r="O851" i="10"/>
  <c r="P851" i="10"/>
  <c r="J852" i="10"/>
  <c r="L852" i="10"/>
  <c r="K852" i="10"/>
  <c r="M852" i="10"/>
  <c r="O852" i="10"/>
  <c r="P852" i="10"/>
  <c r="J853" i="10"/>
  <c r="L853" i="10"/>
  <c r="K853" i="10"/>
  <c r="M853" i="10"/>
  <c r="N853" i="10"/>
  <c r="O853" i="10"/>
  <c r="P853" i="10"/>
  <c r="J854" i="10"/>
  <c r="L854" i="10"/>
  <c r="K854" i="10"/>
  <c r="M854" i="10"/>
  <c r="O854" i="10"/>
  <c r="P854" i="10"/>
  <c r="J855" i="10"/>
  <c r="L855" i="10"/>
  <c r="K855" i="10"/>
  <c r="M855" i="10"/>
  <c r="O855" i="10"/>
  <c r="P855" i="10"/>
  <c r="J856" i="10"/>
  <c r="L856" i="10"/>
  <c r="K856" i="10"/>
  <c r="M856" i="10"/>
  <c r="O856" i="10"/>
  <c r="P856" i="10"/>
  <c r="J857" i="10"/>
  <c r="L857" i="10"/>
  <c r="K857" i="10"/>
  <c r="M857" i="10"/>
  <c r="O857" i="10"/>
  <c r="P857" i="10"/>
  <c r="J858" i="10"/>
  <c r="L858" i="10"/>
  <c r="K858" i="10"/>
  <c r="M858" i="10"/>
  <c r="O858" i="10"/>
  <c r="P858" i="10"/>
  <c r="J859" i="10"/>
  <c r="L859" i="10"/>
  <c r="K859" i="10"/>
  <c r="M859" i="10"/>
  <c r="O859" i="10"/>
  <c r="P859" i="10"/>
  <c r="J860" i="10"/>
  <c r="L860" i="10"/>
  <c r="K860" i="10"/>
  <c r="M860" i="10"/>
  <c r="O860" i="10"/>
  <c r="P860" i="10"/>
  <c r="J861" i="10"/>
  <c r="L861" i="10"/>
  <c r="K861" i="10"/>
  <c r="M861" i="10"/>
  <c r="O861" i="10"/>
  <c r="P861" i="10"/>
  <c r="J862" i="10"/>
  <c r="L862" i="10"/>
  <c r="K862" i="10"/>
  <c r="M862" i="10"/>
  <c r="O862" i="10"/>
  <c r="P862" i="10"/>
  <c r="J863" i="10"/>
  <c r="L863" i="10"/>
  <c r="K863" i="10"/>
  <c r="M863" i="10"/>
  <c r="O863" i="10"/>
  <c r="P863" i="10"/>
  <c r="J864" i="10"/>
  <c r="L864" i="10"/>
  <c r="K864" i="10"/>
  <c r="M864" i="10"/>
  <c r="O864" i="10"/>
  <c r="P864" i="10"/>
  <c r="J865" i="10"/>
  <c r="L865" i="10"/>
  <c r="K865" i="10"/>
  <c r="M865" i="10"/>
  <c r="N865" i="10"/>
  <c r="O865" i="10"/>
  <c r="P865" i="10"/>
  <c r="J866" i="10"/>
  <c r="L866" i="10"/>
  <c r="K866" i="10"/>
  <c r="M866" i="10"/>
  <c r="O866" i="10"/>
  <c r="P866" i="10"/>
  <c r="J867" i="10"/>
  <c r="L867" i="10"/>
  <c r="K867" i="10"/>
  <c r="M867" i="10"/>
  <c r="O867" i="10"/>
  <c r="P867" i="10"/>
  <c r="J868" i="10"/>
  <c r="L868" i="10"/>
  <c r="K868" i="10"/>
  <c r="M868" i="10"/>
  <c r="O868" i="10"/>
  <c r="P868" i="10"/>
  <c r="J869" i="10"/>
  <c r="L869" i="10"/>
  <c r="K869" i="10"/>
  <c r="M869" i="10"/>
  <c r="O869" i="10"/>
  <c r="P869" i="10"/>
  <c r="J870" i="10"/>
  <c r="L870" i="10"/>
  <c r="K870" i="10"/>
  <c r="M870" i="10"/>
  <c r="O870" i="10"/>
  <c r="P870" i="10"/>
  <c r="J871" i="10"/>
  <c r="L871" i="10"/>
  <c r="K871" i="10"/>
  <c r="M871" i="10"/>
  <c r="O871" i="10"/>
  <c r="P871" i="10"/>
  <c r="J872" i="10"/>
  <c r="L872" i="10"/>
  <c r="N872" i="10"/>
  <c r="K872" i="10"/>
  <c r="M872" i="10"/>
  <c r="O872" i="10"/>
  <c r="P872" i="10"/>
  <c r="J873" i="10"/>
  <c r="L873" i="10"/>
  <c r="K873" i="10"/>
  <c r="M873" i="10"/>
  <c r="N873" i="10"/>
  <c r="O873" i="10"/>
  <c r="P873" i="10"/>
  <c r="J874" i="10"/>
  <c r="L874" i="10"/>
  <c r="K874" i="10"/>
  <c r="M874" i="10"/>
  <c r="O874" i="10"/>
  <c r="P874" i="10"/>
  <c r="J875" i="10"/>
  <c r="L875" i="10"/>
  <c r="K875" i="10"/>
  <c r="M875" i="10"/>
  <c r="O875" i="10"/>
  <c r="P875" i="10"/>
  <c r="J876" i="10"/>
  <c r="L876" i="10"/>
  <c r="N876" i="10"/>
  <c r="K876" i="10"/>
  <c r="M876" i="10"/>
  <c r="O876" i="10"/>
  <c r="P876" i="10"/>
  <c r="J877" i="10"/>
  <c r="L877" i="10"/>
  <c r="K877" i="10"/>
  <c r="M877" i="10"/>
  <c r="O877" i="10"/>
  <c r="P877" i="10"/>
  <c r="J878" i="10"/>
  <c r="L878" i="10"/>
  <c r="K878" i="10"/>
  <c r="M878" i="10"/>
  <c r="O878" i="10"/>
  <c r="P878" i="10"/>
  <c r="J879" i="10"/>
  <c r="L879" i="10"/>
  <c r="K879" i="10"/>
  <c r="M879" i="10"/>
  <c r="O879" i="10"/>
  <c r="P879" i="10"/>
  <c r="J880" i="10"/>
  <c r="L880" i="10"/>
  <c r="N880" i="10"/>
  <c r="K880" i="10"/>
  <c r="M880" i="10"/>
  <c r="O880" i="10"/>
  <c r="P880" i="10"/>
  <c r="J881" i="10"/>
  <c r="L881" i="10"/>
  <c r="K881" i="10"/>
  <c r="M881" i="10"/>
  <c r="O881" i="10"/>
  <c r="P881" i="10"/>
  <c r="J882" i="10"/>
  <c r="L882" i="10"/>
  <c r="K882" i="10"/>
  <c r="M882" i="10"/>
  <c r="O882" i="10"/>
  <c r="P882" i="10"/>
  <c r="J883" i="10"/>
  <c r="L883" i="10"/>
  <c r="K883" i="10"/>
  <c r="M883" i="10"/>
  <c r="O883" i="10"/>
  <c r="P883" i="10"/>
  <c r="J884" i="10"/>
  <c r="L884" i="10"/>
  <c r="K884" i="10"/>
  <c r="M884" i="10"/>
  <c r="O884" i="10"/>
  <c r="P884" i="10"/>
  <c r="J885" i="10"/>
  <c r="L885" i="10"/>
  <c r="K885" i="10"/>
  <c r="M885" i="10"/>
  <c r="O885" i="10"/>
  <c r="P885" i="10"/>
  <c r="J886" i="10"/>
  <c r="L886" i="10"/>
  <c r="K886" i="10"/>
  <c r="M886" i="10"/>
  <c r="O886" i="10"/>
  <c r="P886" i="10"/>
  <c r="J887" i="10"/>
  <c r="L887" i="10"/>
  <c r="K887" i="10"/>
  <c r="M887" i="10"/>
  <c r="O887" i="10"/>
  <c r="P887" i="10"/>
  <c r="J888" i="10"/>
  <c r="L888" i="10"/>
  <c r="K888" i="10"/>
  <c r="M888" i="10"/>
  <c r="O888" i="10"/>
  <c r="P888" i="10"/>
  <c r="J889" i="10"/>
  <c r="L889" i="10"/>
  <c r="K889" i="10"/>
  <c r="M889" i="10"/>
  <c r="N889" i="10"/>
  <c r="O889" i="10"/>
  <c r="P889" i="10"/>
  <c r="J890" i="10"/>
  <c r="L890" i="10"/>
  <c r="K890" i="10"/>
  <c r="M890" i="10"/>
  <c r="O890" i="10"/>
  <c r="P890" i="10"/>
  <c r="J891" i="10"/>
  <c r="L891" i="10"/>
  <c r="K891" i="10"/>
  <c r="M891" i="10"/>
  <c r="O891" i="10"/>
  <c r="P891" i="10"/>
  <c r="J892" i="10"/>
  <c r="L892" i="10"/>
  <c r="K892" i="10"/>
  <c r="M892" i="10"/>
  <c r="O892" i="10"/>
  <c r="P892" i="10"/>
  <c r="J893" i="10"/>
  <c r="L893" i="10"/>
  <c r="K893" i="10"/>
  <c r="M893" i="10"/>
  <c r="N893" i="10"/>
  <c r="O893" i="10"/>
  <c r="P893" i="10"/>
  <c r="J894" i="10"/>
  <c r="L894" i="10"/>
  <c r="K894" i="10"/>
  <c r="M894" i="10"/>
  <c r="O894" i="10"/>
  <c r="P894" i="10"/>
  <c r="J895" i="10"/>
  <c r="L895" i="10"/>
  <c r="K895" i="10"/>
  <c r="M895" i="10"/>
  <c r="O895" i="10"/>
  <c r="P895" i="10"/>
  <c r="J896" i="10"/>
  <c r="L896" i="10"/>
  <c r="N896" i="10"/>
  <c r="K896" i="10"/>
  <c r="M896" i="10"/>
  <c r="O896" i="10"/>
  <c r="P896" i="10"/>
  <c r="J897" i="10"/>
  <c r="L897" i="10"/>
  <c r="K897" i="10"/>
  <c r="M897" i="10"/>
  <c r="N897" i="10"/>
  <c r="O897" i="10"/>
  <c r="P897" i="10"/>
  <c r="J898" i="10"/>
  <c r="L898" i="10"/>
  <c r="K898" i="10"/>
  <c r="M898" i="10"/>
  <c r="O898" i="10"/>
  <c r="P898" i="10"/>
  <c r="J899" i="10"/>
  <c r="L899" i="10"/>
  <c r="K899" i="10"/>
  <c r="M899" i="10"/>
  <c r="O899" i="10"/>
  <c r="P899" i="10"/>
  <c r="J900" i="10"/>
  <c r="L900" i="10"/>
  <c r="N900" i="10"/>
  <c r="K900" i="10"/>
  <c r="M900" i="10"/>
  <c r="O900" i="10"/>
  <c r="P900" i="10"/>
  <c r="J901" i="10"/>
  <c r="L901" i="10"/>
  <c r="K901" i="10"/>
  <c r="M901" i="10"/>
  <c r="O901" i="10"/>
  <c r="P901" i="10"/>
  <c r="J902" i="10"/>
  <c r="L902" i="10"/>
  <c r="K902" i="10"/>
  <c r="M902" i="10"/>
  <c r="O902" i="10"/>
  <c r="P902" i="10"/>
  <c r="J903" i="10"/>
  <c r="L903" i="10"/>
  <c r="K903" i="10"/>
  <c r="M903" i="10"/>
  <c r="O903" i="10"/>
  <c r="P903" i="10"/>
  <c r="J904" i="10"/>
  <c r="L904" i="10"/>
  <c r="N904" i="10"/>
  <c r="K904" i="10"/>
  <c r="M904" i="10"/>
  <c r="O904" i="10"/>
  <c r="P904" i="10"/>
  <c r="J905" i="10"/>
  <c r="L905" i="10"/>
  <c r="K905" i="10"/>
  <c r="M905" i="10"/>
  <c r="O905" i="10"/>
  <c r="P905" i="10"/>
  <c r="J906" i="10"/>
  <c r="L906" i="10"/>
  <c r="K906" i="10"/>
  <c r="M906" i="10"/>
  <c r="O906" i="10"/>
  <c r="P906" i="10"/>
  <c r="J907" i="10"/>
  <c r="L907" i="10"/>
  <c r="K907" i="10"/>
  <c r="M907" i="10"/>
  <c r="O907" i="10"/>
  <c r="P907" i="10"/>
  <c r="J908" i="10"/>
  <c r="L908" i="10"/>
  <c r="N908" i="10"/>
  <c r="K908" i="10"/>
  <c r="M908" i="10"/>
  <c r="O908" i="10"/>
  <c r="P908" i="10"/>
  <c r="J909" i="10"/>
  <c r="L909" i="10"/>
  <c r="K909" i="10"/>
  <c r="M909" i="10"/>
  <c r="N909" i="10"/>
  <c r="O909" i="10"/>
  <c r="P909" i="10"/>
  <c r="J910" i="10"/>
  <c r="L910" i="10"/>
  <c r="K910" i="10"/>
  <c r="M910" i="10"/>
  <c r="O910" i="10"/>
  <c r="P910" i="10"/>
  <c r="J911" i="10"/>
  <c r="L911" i="10"/>
  <c r="K911" i="10"/>
  <c r="M911" i="10"/>
  <c r="O911" i="10"/>
  <c r="P911" i="10"/>
  <c r="J912" i="10"/>
  <c r="L912" i="10"/>
  <c r="N912" i="10"/>
  <c r="K912" i="10"/>
  <c r="M912" i="10"/>
  <c r="O912" i="10"/>
  <c r="P912" i="10"/>
  <c r="J913" i="10"/>
  <c r="L913" i="10"/>
  <c r="K913" i="10"/>
  <c r="M913" i="10"/>
  <c r="O913" i="10"/>
  <c r="P913" i="10"/>
  <c r="J914" i="10"/>
  <c r="L914" i="10"/>
  <c r="K914" i="10"/>
  <c r="M914" i="10"/>
  <c r="O914" i="10"/>
  <c r="P914" i="10"/>
  <c r="J915" i="10"/>
  <c r="L915" i="10"/>
  <c r="K915" i="10"/>
  <c r="M915" i="10"/>
  <c r="O915" i="10"/>
  <c r="P915" i="10"/>
  <c r="J916" i="10"/>
  <c r="L916" i="10"/>
  <c r="N916" i="10"/>
  <c r="K916" i="10"/>
  <c r="M916" i="10"/>
  <c r="O916" i="10"/>
  <c r="P916" i="10"/>
  <c r="J917" i="10"/>
  <c r="L917" i="10"/>
  <c r="K917" i="10"/>
  <c r="M917" i="10"/>
  <c r="O917" i="10"/>
  <c r="P917" i="10"/>
  <c r="J918" i="10"/>
  <c r="L918" i="10"/>
  <c r="K918" i="10"/>
  <c r="M918" i="10"/>
  <c r="O918" i="10"/>
  <c r="P918" i="10"/>
  <c r="J919" i="10"/>
  <c r="L919" i="10"/>
  <c r="K919" i="10"/>
  <c r="M919" i="10"/>
  <c r="O919" i="10"/>
  <c r="P919" i="10"/>
  <c r="J920" i="10"/>
  <c r="L920" i="10"/>
  <c r="K920" i="10"/>
  <c r="M920" i="10"/>
  <c r="O920" i="10"/>
  <c r="P920" i="10"/>
  <c r="J921" i="10"/>
  <c r="L921" i="10"/>
  <c r="K921" i="10"/>
  <c r="M921" i="10"/>
  <c r="N921" i="10"/>
  <c r="O921" i="10"/>
  <c r="P921" i="10"/>
  <c r="J922" i="10"/>
  <c r="L922" i="10"/>
  <c r="K922" i="10"/>
  <c r="M922" i="10"/>
  <c r="O922" i="10"/>
  <c r="P922" i="10"/>
  <c r="J923" i="10"/>
  <c r="L923" i="10"/>
  <c r="K923" i="10"/>
  <c r="M923" i="10"/>
  <c r="O923" i="10"/>
  <c r="P923" i="10"/>
  <c r="J924" i="10"/>
  <c r="L924" i="10"/>
  <c r="N924" i="10"/>
  <c r="K924" i="10"/>
  <c r="M924" i="10"/>
  <c r="O924" i="10"/>
  <c r="P924" i="10"/>
  <c r="J925" i="10"/>
  <c r="L925" i="10"/>
  <c r="K925" i="10"/>
  <c r="M925" i="10"/>
  <c r="O925" i="10"/>
  <c r="P925" i="10"/>
  <c r="J926" i="10"/>
  <c r="L926" i="10"/>
  <c r="K926" i="10"/>
  <c r="M926" i="10"/>
  <c r="O926" i="10"/>
  <c r="P926" i="10"/>
  <c r="J927" i="10"/>
  <c r="L927" i="10"/>
  <c r="K927" i="10"/>
  <c r="M927" i="10"/>
  <c r="O927" i="10"/>
  <c r="P927" i="10"/>
  <c r="J928" i="10"/>
  <c r="L928" i="10"/>
  <c r="K928" i="10"/>
  <c r="M928" i="10"/>
  <c r="O928" i="10"/>
  <c r="P928" i="10"/>
  <c r="J929" i="10"/>
  <c r="L929" i="10"/>
  <c r="K929" i="10"/>
  <c r="M929" i="10"/>
  <c r="O929" i="10"/>
  <c r="P929" i="10"/>
  <c r="J930" i="10"/>
  <c r="L930" i="10"/>
  <c r="K930" i="10"/>
  <c r="M930" i="10"/>
  <c r="O930" i="10"/>
  <c r="P930" i="10"/>
  <c r="J931" i="10"/>
  <c r="L931" i="10"/>
  <c r="K931" i="10"/>
  <c r="M931" i="10"/>
  <c r="O931" i="10"/>
  <c r="P931" i="10"/>
  <c r="J932" i="10"/>
  <c r="L932" i="10"/>
  <c r="N932" i="10"/>
  <c r="K932" i="10"/>
  <c r="M932" i="10"/>
  <c r="O932" i="10"/>
  <c r="P932" i="10"/>
  <c r="J933" i="10"/>
  <c r="L933" i="10"/>
  <c r="K933" i="10"/>
  <c r="M933" i="10"/>
  <c r="O933" i="10"/>
  <c r="P933" i="10"/>
  <c r="J934" i="10"/>
  <c r="L934" i="10"/>
  <c r="K934" i="10"/>
  <c r="M934" i="10"/>
  <c r="O934" i="10"/>
  <c r="P934" i="10"/>
  <c r="J935" i="10"/>
  <c r="L935" i="10"/>
  <c r="K935" i="10"/>
  <c r="M935" i="10"/>
  <c r="O935" i="10"/>
  <c r="P935" i="10"/>
  <c r="J936" i="10"/>
  <c r="L936" i="10"/>
  <c r="N936" i="10"/>
  <c r="K936" i="10"/>
  <c r="M936" i="10"/>
  <c r="O936" i="10"/>
  <c r="P936" i="10"/>
  <c r="J937" i="10"/>
  <c r="L937" i="10"/>
  <c r="K937" i="10"/>
  <c r="M937" i="10"/>
  <c r="O937" i="10"/>
  <c r="P937" i="10"/>
  <c r="J938" i="10"/>
  <c r="L938" i="10"/>
  <c r="K938" i="10"/>
  <c r="M938" i="10"/>
  <c r="O938" i="10"/>
  <c r="P938" i="10"/>
  <c r="J939" i="10"/>
  <c r="L939" i="10"/>
  <c r="K939" i="10"/>
  <c r="M939" i="10"/>
  <c r="O939" i="10"/>
  <c r="P939" i="10"/>
  <c r="J940" i="10"/>
  <c r="L940" i="10"/>
  <c r="K940" i="10"/>
  <c r="M940" i="10"/>
  <c r="O940" i="10"/>
  <c r="P940" i="10"/>
  <c r="J941" i="10"/>
  <c r="L941" i="10"/>
  <c r="K941" i="10"/>
  <c r="M941" i="10"/>
  <c r="O941" i="10"/>
  <c r="P941" i="10"/>
  <c r="J942" i="10"/>
  <c r="L942" i="10"/>
  <c r="K942" i="10"/>
  <c r="M942" i="10"/>
  <c r="O942" i="10"/>
  <c r="P942" i="10"/>
  <c r="J943" i="10"/>
  <c r="L943" i="10"/>
  <c r="K943" i="10"/>
  <c r="M943" i="10"/>
  <c r="O943" i="10"/>
  <c r="P943" i="10"/>
  <c r="J944" i="10"/>
  <c r="L944" i="10"/>
  <c r="K944" i="10"/>
  <c r="M944" i="10"/>
  <c r="O944" i="10"/>
  <c r="P944" i="10"/>
  <c r="J945" i="10"/>
  <c r="L945" i="10"/>
  <c r="K945" i="10"/>
  <c r="M945" i="10"/>
  <c r="O945" i="10"/>
  <c r="P945" i="10"/>
  <c r="J946" i="10"/>
  <c r="L946" i="10"/>
  <c r="K946" i="10"/>
  <c r="M946" i="10"/>
  <c r="O946" i="10"/>
  <c r="P946" i="10"/>
  <c r="J947" i="10"/>
  <c r="L947" i="10"/>
  <c r="K947" i="10"/>
  <c r="M947" i="10"/>
  <c r="O947" i="10"/>
  <c r="P947" i="10"/>
  <c r="J948" i="10"/>
  <c r="L948" i="10"/>
  <c r="N948" i="10"/>
  <c r="K948" i="10"/>
  <c r="M948" i="10"/>
  <c r="O948" i="10"/>
  <c r="P948" i="10"/>
  <c r="J949" i="10"/>
  <c r="L949" i="10"/>
  <c r="K949" i="10"/>
  <c r="M949" i="10"/>
  <c r="N949" i="10"/>
  <c r="O949" i="10"/>
  <c r="P949" i="10"/>
  <c r="J950" i="10"/>
  <c r="L950" i="10"/>
  <c r="K950" i="10"/>
  <c r="M950" i="10"/>
  <c r="O950" i="10"/>
  <c r="P950" i="10"/>
  <c r="J951" i="10"/>
  <c r="L951" i="10"/>
  <c r="K951" i="10"/>
  <c r="M951" i="10"/>
  <c r="O951" i="10"/>
  <c r="P951" i="10"/>
  <c r="J952" i="10"/>
  <c r="L952" i="10"/>
  <c r="K952" i="10"/>
  <c r="M952" i="10"/>
  <c r="O952" i="10"/>
  <c r="P952" i="10"/>
  <c r="J953" i="10"/>
  <c r="L953" i="10"/>
  <c r="K953" i="10"/>
  <c r="M953" i="10"/>
  <c r="O953" i="10"/>
  <c r="P953" i="10"/>
  <c r="J954" i="10"/>
  <c r="L954" i="10"/>
  <c r="K954" i="10"/>
  <c r="M954" i="10"/>
  <c r="O954" i="10"/>
  <c r="P954" i="10"/>
  <c r="J955" i="10"/>
  <c r="L955" i="10"/>
  <c r="K955" i="10"/>
  <c r="M955" i="10"/>
  <c r="O955" i="10"/>
  <c r="P955" i="10"/>
  <c r="J956" i="10"/>
  <c r="L956" i="10"/>
  <c r="K956" i="10"/>
  <c r="M956" i="10"/>
  <c r="O956" i="10"/>
  <c r="P956" i="10"/>
  <c r="J957" i="10"/>
  <c r="L957" i="10"/>
  <c r="K957" i="10"/>
  <c r="M957" i="10"/>
  <c r="O957" i="10"/>
  <c r="P957" i="10"/>
  <c r="J958" i="10"/>
  <c r="L958" i="10"/>
  <c r="K958" i="10"/>
  <c r="M958" i="10"/>
  <c r="O958" i="10"/>
  <c r="P958" i="10"/>
  <c r="J959" i="10"/>
  <c r="L959" i="10"/>
  <c r="K959" i="10"/>
  <c r="M959" i="10"/>
  <c r="O959" i="10"/>
  <c r="P959" i="10"/>
  <c r="J960" i="10"/>
  <c r="L960" i="10"/>
  <c r="K960" i="10"/>
  <c r="M960" i="10"/>
  <c r="O960" i="10"/>
  <c r="P960" i="10"/>
  <c r="J961" i="10"/>
  <c r="L961" i="10"/>
  <c r="K961" i="10"/>
  <c r="M961" i="10"/>
  <c r="O961" i="10"/>
  <c r="P961" i="10"/>
  <c r="J962" i="10"/>
  <c r="L962" i="10"/>
  <c r="K962" i="10"/>
  <c r="M962" i="10"/>
  <c r="O962" i="10"/>
  <c r="P962" i="10"/>
  <c r="J963" i="10"/>
  <c r="L963" i="10"/>
  <c r="K963" i="10"/>
  <c r="M963" i="10"/>
  <c r="O963" i="10"/>
  <c r="P963" i="10"/>
  <c r="J964" i="10"/>
  <c r="L964" i="10"/>
  <c r="N964" i="10"/>
  <c r="K964" i="10"/>
  <c r="M964" i="10"/>
  <c r="O964" i="10"/>
  <c r="P964" i="10"/>
  <c r="J965" i="10"/>
  <c r="L965" i="10"/>
  <c r="K965" i="10"/>
  <c r="M965" i="10"/>
  <c r="N965" i="10"/>
  <c r="O965" i="10"/>
  <c r="P965" i="10"/>
  <c r="J966" i="10"/>
  <c r="L966" i="10"/>
  <c r="K966" i="10"/>
  <c r="M966" i="10"/>
  <c r="O966" i="10"/>
  <c r="P966" i="10"/>
  <c r="J967" i="10"/>
  <c r="L967" i="10"/>
  <c r="K967" i="10"/>
  <c r="M967" i="10"/>
  <c r="O967" i="10"/>
  <c r="P967" i="10"/>
  <c r="J968" i="10"/>
  <c r="L968" i="10"/>
  <c r="K968" i="10"/>
  <c r="M968" i="10"/>
  <c r="O968" i="10"/>
  <c r="P968" i="10"/>
  <c r="J969" i="10"/>
  <c r="L969" i="10"/>
  <c r="K969" i="10"/>
  <c r="M969" i="10"/>
  <c r="N969" i="10"/>
  <c r="O969" i="10"/>
  <c r="P969" i="10"/>
  <c r="J970" i="10"/>
  <c r="L970" i="10"/>
  <c r="K970" i="10"/>
  <c r="M970" i="10"/>
  <c r="O970" i="10"/>
  <c r="P970" i="10"/>
  <c r="J971" i="10"/>
  <c r="L971" i="10"/>
  <c r="K971" i="10"/>
  <c r="M971" i="10"/>
  <c r="O971" i="10"/>
  <c r="P971" i="10"/>
  <c r="J972" i="10"/>
  <c r="L972" i="10"/>
  <c r="N972" i="10"/>
  <c r="K972" i="10"/>
  <c r="M972" i="10"/>
  <c r="O972" i="10"/>
  <c r="P972" i="10"/>
  <c r="J973" i="10"/>
  <c r="L973" i="10"/>
  <c r="K973" i="10"/>
  <c r="M973" i="10"/>
  <c r="N973" i="10"/>
  <c r="O973" i="10"/>
  <c r="P973" i="10"/>
  <c r="J974" i="10"/>
  <c r="L974" i="10"/>
  <c r="K974" i="10"/>
  <c r="M974" i="10"/>
  <c r="O974" i="10"/>
  <c r="P974" i="10"/>
  <c r="J975" i="10"/>
  <c r="L975" i="10"/>
  <c r="K975" i="10"/>
  <c r="M975" i="10"/>
  <c r="O975" i="10"/>
  <c r="P975" i="10"/>
  <c r="J976" i="10"/>
  <c r="L976" i="10"/>
  <c r="K976" i="10"/>
  <c r="M976" i="10"/>
  <c r="O976" i="10"/>
  <c r="P976" i="10"/>
  <c r="J977" i="10"/>
  <c r="L977" i="10"/>
  <c r="K977" i="10"/>
  <c r="M977" i="10"/>
  <c r="O977" i="10"/>
  <c r="P977" i="10"/>
  <c r="J978" i="10"/>
  <c r="L978" i="10"/>
  <c r="K978" i="10"/>
  <c r="M978" i="10"/>
  <c r="O978" i="10"/>
  <c r="P978" i="10"/>
  <c r="J979" i="10"/>
  <c r="L979" i="10"/>
  <c r="K979" i="10"/>
  <c r="M979" i="10"/>
  <c r="O979" i="10"/>
  <c r="P979" i="10"/>
  <c r="J980" i="10"/>
  <c r="L980" i="10"/>
  <c r="K980" i="10"/>
  <c r="M980" i="10"/>
  <c r="O980" i="10"/>
  <c r="P980" i="10"/>
  <c r="J981" i="10"/>
  <c r="L981" i="10"/>
  <c r="K981" i="10"/>
  <c r="M981" i="10"/>
  <c r="O981" i="10"/>
  <c r="P981" i="10"/>
  <c r="J982" i="10"/>
  <c r="L982" i="10"/>
  <c r="K982" i="10"/>
  <c r="M982" i="10"/>
  <c r="O982" i="10"/>
  <c r="P982" i="10"/>
  <c r="J983" i="10"/>
  <c r="L983" i="10"/>
  <c r="K983" i="10"/>
  <c r="M983" i="10"/>
  <c r="O983" i="10"/>
  <c r="P983" i="10"/>
  <c r="J984" i="10"/>
  <c r="L984" i="10"/>
  <c r="K984" i="10"/>
  <c r="M984" i="10"/>
  <c r="O984" i="10"/>
  <c r="P984" i="10"/>
  <c r="J985" i="10"/>
  <c r="L985" i="10"/>
  <c r="K985" i="10"/>
  <c r="M985" i="10"/>
  <c r="O985" i="10"/>
  <c r="P985" i="10"/>
  <c r="J986" i="10"/>
  <c r="L986" i="10"/>
  <c r="K986" i="10"/>
  <c r="M986" i="10"/>
  <c r="O986" i="10"/>
  <c r="P986" i="10"/>
  <c r="J987" i="10"/>
  <c r="L987" i="10"/>
  <c r="K987" i="10"/>
  <c r="M987" i="10"/>
  <c r="O987" i="10"/>
  <c r="P987" i="10"/>
  <c r="J988" i="10"/>
  <c r="L988" i="10"/>
  <c r="K988" i="10"/>
  <c r="M988" i="10"/>
  <c r="O988" i="10"/>
  <c r="P988" i="10"/>
  <c r="J989" i="10"/>
  <c r="L989" i="10"/>
  <c r="K989" i="10"/>
  <c r="M989" i="10"/>
  <c r="O989" i="10"/>
  <c r="P989" i="10"/>
  <c r="J990" i="10"/>
  <c r="L990" i="10"/>
  <c r="K990" i="10"/>
  <c r="M990" i="10"/>
  <c r="O990" i="10"/>
  <c r="P990" i="10"/>
  <c r="J991" i="10"/>
  <c r="L991" i="10"/>
  <c r="K991" i="10"/>
  <c r="M991" i="10"/>
  <c r="O991" i="10"/>
  <c r="P991" i="10"/>
  <c r="J992" i="10"/>
  <c r="L992" i="10"/>
  <c r="N992" i="10"/>
  <c r="K992" i="10"/>
  <c r="M992" i="10"/>
  <c r="O992" i="10"/>
  <c r="P992" i="10"/>
  <c r="J993" i="10"/>
  <c r="L993" i="10"/>
  <c r="K993" i="10"/>
  <c r="M993" i="10"/>
  <c r="N993" i="10"/>
  <c r="O993" i="10"/>
  <c r="P993" i="10"/>
  <c r="J994" i="10"/>
  <c r="L994" i="10"/>
  <c r="K994" i="10"/>
  <c r="M994" i="10"/>
  <c r="O994" i="10"/>
  <c r="P994" i="10"/>
  <c r="J995" i="10"/>
  <c r="L995" i="10"/>
  <c r="K995" i="10"/>
  <c r="M995" i="10"/>
  <c r="O995" i="10"/>
  <c r="P995" i="10"/>
  <c r="J996" i="10"/>
  <c r="L996" i="10"/>
  <c r="N996" i="10"/>
  <c r="K996" i="10"/>
  <c r="M996" i="10"/>
  <c r="O996" i="10"/>
  <c r="P996" i="10"/>
  <c r="J997" i="10"/>
  <c r="L997" i="10"/>
  <c r="K997" i="10"/>
  <c r="M997" i="10"/>
  <c r="N997" i="10"/>
  <c r="O997" i="10"/>
  <c r="P997" i="10"/>
  <c r="J998" i="10"/>
  <c r="L998" i="10"/>
  <c r="K998" i="10"/>
  <c r="M998" i="10"/>
  <c r="O998" i="10"/>
  <c r="P998" i="10"/>
  <c r="J999" i="10"/>
  <c r="L999" i="10"/>
  <c r="K999" i="10"/>
  <c r="M999" i="10"/>
  <c r="O999" i="10"/>
  <c r="P999" i="10"/>
  <c r="J1000" i="10"/>
  <c r="L1000" i="10"/>
  <c r="N1000" i="10"/>
  <c r="K1000" i="10"/>
  <c r="M1000" i="10"/>
  <c r="O1000" i="10"/>
  <c r="P1000" i="10"/>
  <c r="J1001" i="10"/>
  <c r="L1001" i="10"/>
  <c r="K1001" i="10"/>
  <c r="M1001" i="10"/>
  <c r="O1001" i="10"/>
  <c r="P1001" i="10"/>
  <c r="J1002" i="10"/>
  <c r="L1002" i="10"/>
  <c r="K1002" i="10"/>
  <c r="M1002" i="10"/>
  <c r="O1002" i="10"/>
  <c r="P1002" i="10"/>
  <c r="J1003" i="10"/>
  <c r="L1003" i="10"/>
  <c r="K1003" i="10"/>
  <c r="M1003" i="10"/>
  <c r="O1003" i="10"/>
  <c r="P1003" i="10"/>
  <c r="J1004" i="10"/>
  <c r="L1004" i="10"/>
  <c r="N1004" i="10"/>
  <c r="K1004" i="10"/>
  <c r="M1004" i="10"/>
  <c r="O1004" i="10"/>
  <c r="P1004" i="10"/>
  <c r="J1005" i="10"/>
  <c r="L1005" i="10"/>
  <c r="K1005" i="10"/>
  <c r="M1005" i="10"/>
  <c r="N1005" i="10"/>
  <c r="O1005" i="10"/>
  <c r="P1005" i="10"/>
  <c r="J1006" i="10"/>
  <c r="L1006" i="10"/>
  <c r="K1006" i="10"/>
  <c r="M1006" i="10"/>
  <c r="O1006" i="10"/>
  <c r="P1006" i="10"/>
  <c r="J1007" i="10"/>
  <c r="L1007" i="10"/>
  <c r="K1007" i="10"/>
  <c r="M1007" i="10"/>
  <c r="O1007" i="10"/>
  <c r="P1007" i="10"/>
  <c r="J1008" i="10"/>
  <c r="L1008" i="10"/>
  <c r="N1008" i="10"/>
  <c r="K1008" i="10"/>
  <c r="M1008" i="10"/>
  <c r="O1008" i="10"/>
  <c r="P1008" i="10"/>
  <c r="J1009" i="10"/>
  <c r="L1009" i="10"/>
  <c r="K1009" i="10"/>
  <c r="M1009" i="10"/>
  <c r="O1009" i="10"/>
  <c r="P1009" i="10"/>
  <c r="J1010" i="10"/>
  <c r="L1010" i="10"/>
  <c r="K1010" i="10"/>
  <c r="M1010" i="10"/>
  <c r="O1010" i="10"/>
  <c r="P1010" i="10"/>
  <c r="J1011" i="10"/>
  <c r="L1011" i="10"/>
  <c r="K1011" i="10"/>
  <c r="M1011" i="10"/>
  <c r="O1011" i="10"/>
  <c r="P1011" i="10"/>
  <c r="J1012" i="10"/>
  <c r="L1012" i="10"/>
  <c r="K1012" i="10"/>
  <c r="M1012" i="10"/>
  <c r="O1012" i="10"/>
  <c r="P1012" i="10"/>
  <c r="J1013" i="10"/>
  <c r="L1013" i="10"/>
  <c r="K1013" i="10"/>
  <c r="M1013" i="10"/>
  <c r="O1013" i="10"/>
  <c r="P1013" i="10"/>
  <c r="J1014" i="10"/>
  <c r="L1014" i="10"/>
  <c r="K1014" i="10"/>
  <c r="M1014" i="10"/>
  <c r="O1014" i="10"/>
  <c r="P1014" i="10"/>
  <c r="J1015" i="10"/>
  <c r="L1015" i="10"/>
  <c r="K1015" i="10"/>
  <c r="M1015" i="10"/>
  <c r="O1015" i="10"/>
  <c r="P1015" i="10"/>
  <c r="J1016" i="10"/>
  <c r="L1016" i="10"/>
  <c r="K1016" i="10"/>
  <c r="M1016" i="10"/>
  <c r="O1016" i="10"/>
  <c r="P1016" i="10"/>
  <c r="J1017" i="10"/>
  <c r="L1017" i="10"/>
  <c r="K1017" i="10"/>
  <c r="M1017" i="10"/>
  <c r="O1017" i="10"/>
  <c r="P1017" i="10"/>
  <c r="J1018" i="10"/>
  <c r="L1018" i="10"/>
  <c r="K1018" i="10"/>
  <c r="M1018" i="10"/>
  <c r="O1018" i="10"/>
  <c r="P1018" i="10"/>
  <c r="J1019" i="10"/>
  <c r="L1019" i="10"/>
  <c r="K1019" i="10"/>
  <c r="M1019" i="10"/>
  <c r="O1019" i="10"/>
  <c r="P1019" i="10"/>
  <c r="J1020" i="10"/>
  <c r="L1020" i="10"/>
  <c r="K1020" i="10"/>
  <c r="M1020" i="10"/>
  <c r="O1020" i="10"/>
  <c r="P1020" i="10"/>
  <c r="J1021" i="10"/>
  <c r="L1021" i="10"/>
  <c r="K1021" i="10"/>
  <c r="M1021" i="10"/>
  <c r="O1021" i="10"/>
  <c r="P1021" i="10"/>
  <c r="J1022" i="10"/>
  <c r="L1022" i="10"/>
  <c r="K1022" i="10"/>
  <c r="M1022" i="10"/>
  <c r="O1022" i="10"/>
  <c r="P1022" i="10"/>
  <c r="J1023" i="10"/>
  <c r="L1023" i="10"/>
  <c r="K1023" i="10"/>
  <c r="M1023" i="10"/>
  <c r="O1023" i="10"/>
  <c r="P1023" i="10"/>
  <c r="J1024" i="10"/>
  <c r="L1024" i="10"/>
  <c r="N1024" i="10"/>
  <c r="K1024" i="10"/>
  <c r="M1024" i="10"/>
  <c r="O1024" i="10"/>
  <c r="P1024" i="10"/>
  <c r="J1025" i="10"/>
  <c r="L1025" i="10"/>
  <c r="K1025" i="10"/>
  <c r="M1025" i="10"/>
  <c r="O1025" i="10"/>
  <c r="P1025" i="10"/>
  <c r="J1026" i="10"/>
  <c r="L1026" i="10"/>
  <c r="K1026" i="10"/>
  <c r="M1026" i="10"/>
  <c r="O1026" i="10"/>
  <c r="P1026" i="10"/>
  <c r="J1027" i="10"/>
  <c r="L1027" i="10"/>
  <c r="K1027" i="10"/>
  <c r="M1027" i="10"/>
  <c r="O1027" i="10"/>
  <c r="P1027" i="10"/>
  <c r="J1028" i="10"/>
  <c r="L1028" i="10"/>
  <c r="K1028" i="10"/>
  <c r="M1028" i="10"/>
  <c r="O1028" i="10"/>
  <c r="P1028" i="10"/>
  <c r="J1029" i="10"/>
  <c r="L1029" i="10"/>
  <c r="K1029" i="10"/>
  <c r="M1029" i="10"/>
  <c r="O1029" i="10"/>
  <c r="P1029" i="10"/>
  <c r="J1030" i="10"/>
  <c r="L1030" i="10"/>
  <c r="K1030" i="10"/>
  <c r="M1030" i="10"/>
  <c r="O1030" i="10"/>
  <c r="P1030" i="10"/>
  <c r="J1031" i="10"/>
  <c r="L1031" i="10"/>
  <c r="K1031" i="10"/>
  <c r="M1031" i="10"/>
  <c r="O1031" i="10"/>
  <c r="P1031" i="10"/>
  <c r="J1032" i="10"/>
  <c r="L1032" i="10"/>
  <c r="K1032" i="10"/>
  <c r="M1032" i="10"/>
  <c r="O1032" i="10"/>
  <c r="P1032" i="10"/>
  <c r="J1033" i="10"/>
  <c r="L1033" i="10"/>
  <c r="K1033" i="10"/>
  <c r="M1033" i="10"/>
  <c r="O1033" i="10"/>
  <c r="P1033" i="10"/>
  <c r="J1034" i="10"/>
  <c r="L1034" i="10"/>
  <c r="K1034" i="10"/>
  <c r="M1034" i="10"/>
  <c r="O1034" i="10"/>
  <c r="P1034" i="10"/>
  <c r="J1035" i="10"/>
  <c r="L1035" i="10"/>
  <c r="K1035" i="10"/>
  <c r="M1035" i="10"/>
  <c r="O1035" i="10"/>
  <c r="P1035" i="10"/>
  <c r="J1036" i="10"/>
  <c r="L1036" i="10"/>
  <c r="K1036" i="10"/>
  <c r="M1036" i="10"/>
  <c r="O1036" i="10"/>
  <c r="P1036" i="10"/>
  <c r="J1037" i="10"/>
  <c r="L1037" i="10"/>
  <c r="K1037" i="10"/>
  <c r="M1037" i="10"/>
  <c r="O1037" i="10"/>
  <c r="P1037" i="10"/>
  <c r="J1038" i="10"/>
  <c r="L1038" i="10"/>
  <c r="K1038" i="10"/>
  <c r="M1038" i="10"/>
  <c r="O1038" i="10"/>
  <c r="P1038" i="10"/>
  <c r="J1039" i="10"/>
  <c r="L1039" i="10"/>
  <c r="K1039" i="10"/>
  <c r="M1039" i="10"/>
  <c r="O1039" i="10"/>
  <c r="P1039" i="10"/>
  <c r="J1040" i="10"/>
  <c r="L1040" i="10"/>
  <c r="K1040" i="10"/>
  <c r="M1040" i="10"/>
  <c r="O1040" i="10"/>
  <c r="P1040" i="10"/>
  <c r="J1041" i="10"/>
  <c r="L1041" i="10"/>
  <c r="K1041" i="10"/>
  <c r="M1041" i="10"/>
  <c r="O1041" i="10"/>
  <c r="P1041" i="10"/>
  <c r="J1042" i="10"/>
  <c r="L1042" i="10"/>
  <c r="K1042" i="10"/>
  <c r="M1042" i="10"/>
  <c r="O1042" i="10"/>
  <c r="P1042" i="10"/>
  <c r="J1043" i="10"/>
  <c r="L1043" i="10"/>
  <c r="K1043" i="10"/>
  <c r="M1043" i="10"/>
  <c r="O1043" i="10"/>
  <c r="P1043" i="10"/>
  <c r="J1044" i="10"/>
  <c r="L1044" i="10"/>
  <c r="N1044" i="10"/>
  <c r="K1044" i="10"/>
  <c r="M1044" i="10"/>
  <c r="O1044" i="10"/>
  <c r="P1044" i="10"/>
  <c r="J1045" i="10"/>
  <c r="L1045" i="10"/>
  <c r="K1045" i="10"/>
  <c r="M1045" i="10"/>
  <c r="O1045" i="10"/>
  <c r="P1045" i="10"/>
  <c r="J1046" i="10"/>
  <c r="L1046" i="10"/>
  <c r="K1046" i="10"/>
  <c r="M1046" i="10"/>
  <c r="O1046" i="10"/>
  <c r="P1046" i="10"/>
  <c r="J1047" i="10"/>
  <c r="L1047" i="10"/>
  <c r="K1047" i="10"/>
  <c r="M1047" i="10"/>
  <c r="O1047" i="10"/>
  <c r="P1047" i="10"/>
  <c r="J1048" i="10"/>
  <c r="L1048" i="10"/>
  <c r="K1048" i="10"/>
  <c r="M1048" i="10"/>
  <c r="O1048" i="10"/>
  <c r="P1048" i="10"/>
  <c r="J1049" i="10"/>
  <c r="L1049" i="10"/>
  <c r="K1049" i="10"/>
  <c r="M1049" i="10"/>
  <c r="N1049" i="10"/>
  <c r="O1049" i="10"/>
  <c r="P1049" i="10"/>
  <c r="J1050" i="10"/>
  <c r="L1050" i="10"/>
  <c r="K1050" i="10"/>
  <c r="M1050" i="10"/>
  <c r="O1050" i="10"/>
  <c r="P1050" i="10"/>
  <c r="J1051" i="10"/>
  <c r="L1051" i="10"/>
  <c r="K1051" i="10"/>
  <c r="M1051" i="10"/>
  <c r="O1051" i="10"/>
  <c r="P1051" i="10"/>
  <c r="J1052" i="10"/>
  <c r="L1052" i="10"/>
  <c r="K1052" i="10"/>
  <c r="M1052" i="10"/>
  <c r="O1052" i="10"/>
  <c r="P1052" i="10"/>
  <c r="J1053" i="10"/>
  <c r="L1053" i="10"/>
  <c r="K1053" i="10"/>
  <c r="M1053" i="10"/>
  <c r="N1053" i="10"/>
  <c r="O1053" i="10"/>
  <c r="P1053" i="10"/>
  <c r="J1054" i="10"/>
  <c r="L1054" i="10"/>
  <c r="K1054" i="10"/>
  <c r="M1054" i="10"/>
  <c r="O1054" i="10"/>
  <c r="P1054" i="10"/>
  <c r="J1055" i="10"/>
  <c r="L1055" i="10"/>
  <c r="K1055" i="10"/>
  <c r="M1055" i="10"/>
  <c r="O1055" i="10"/>
  <c r="P1055" i="10"/>
  <c r="J1056" i="10"/>
  <c r="L1056" i="10"/>
  <c r="K1056" i="10"/>
  <c r="M1056" i="10"/>
  <c r="O1056" i="10"/>
  <c r="P1056" i="10"/>
  <c r="J1057" i="10"/>
  <c r="L1057" i="10"/>
  <c r="K1057" i="10"/>
  <c r="M1057" i="10"/>
  <c r="O1057" i="10"/>
  <c r="P1057" i="10"/>
  <c r="J1058" i="10"/>
  <c r="L1058" i="10"/>
  <c r="K1058" i="10"/>
  <c r="M1058" i="10"/>
  <c r="O1058" i="10"/>
  <c r="P1058" i="10"/>
  <c r="J1059" i="10"/>
  <c r="L1059" i="10"/>
  <c r="K1059" i="10"/>
  <c r="M1059" i="10"/>
  <c r="O1059" i="10"/>
  <c r="P1059" i="10"/>
  <c r="J1060" i="10"/>
  <c r="L1060" i="10"/>
  <c r="N1060" i="10"/>
  <c r="K1060" i="10"/>
  <c r="M1060" i="10"/>
  <c r="O1060" i="10"/>
  <c r="P1060" i="10"/>
  <c r="J1061" i="10"/>
  <c r="L1061" i="10"/>
  <c r="K1061" i="10"/>
  <c r="M1061" i="10"/>
  <c r="O1061" i="10"/>
  <c r="P1061" i="10"/>
  <c r="J1062" i="10"/>
  <c r="L1062" i="10"/>
  <c r="K1062" i="10"/>
  <c r="M1062" i="10"/>
  <c r="O1062" i="10"/>
  <c r="P1062" i="10"/>
  <c r="J1063" i="10"/>
  <c r="L1063" i="10"/>
  <c r="K1063" i="10"/>
  <c r="M1063" i="10"/>
  <c r="O1063" i="10"/>
  <c r="P1063" i="10"/>
  <c r="J1064" i="10"/>
  <c r="L1064" i="10"/>
  <c r="K1064" i="10"/>
  <c r="M1064" i="10"/>
  <c r="O1064" i="10"/>
  <c r="P1064" i="10"/>
  <c r="J1065" i="10"/>
  <c r="L1065" i="10"/>
  <c r="K1065" i="10"/>
  <c r="M1065" i="10"/>
  <c r="O1065" i="10"/>
  <c r="P1065" i="10"/>
  <c r="J1066" i="10"/>
  <c r="L1066" i="10"/>
  <c r="K1066" i="10"/>
  <c r="M1066" i="10"/>
  <c r="O1066" i="10"/>
  <c r="P1066" i="10"/>
  <c r="J1067" i="10"/>
  <c r="L1067" i="10"/>
  <c r="K1067" i="10"/>
  <c r="M1067" i="10"/>
  <c r="O1067" i="10"/>
  <c r="P1067" i="10"/>
  <c r="J1068" i="10"/>
  <c r="L1068" i="10"/>
  <c r="K1068" i="10"/>
  <c r="M1068" i="10"/>
  <c r="O1068" i="10"/>
  <c r="P1068" i="10"/>
  <c r="J1069" i="10"/>
  <c r="L1069" i="10"/>
  <c r="K1069" i="10"/>
  <c r="M1069" i="10"/>
  <c r="O1069" i="10"/>
  <c r="P1069" i="10"/>
  <c r="J1070" i="10"/>
  <c r="L1070" i="10"/>
  <c r="K1070" i="10"/>
  <c r="M1070" i="10"/>
  <c r="O1070" i="10"/>
  <c r="P1070" i="10"/>
  <c r="J1071" i="10"/>
  <c r="L1071" i="10"/>
  <c r="K1071" i="10"/>
  <c r="M1071" i="10"/>
  <c r="O1071" i="10"/>
  <c r="P1071" i="10"/>
  <c r="J1072" i="10"/>
  <c r="L1072" i="10"/>
  <c r="K1072" i="10"/>
  <c r="M1072" i="10"/>
  <c r="O1072" i="10"/>
  <c r="P1072" i="10"/>
  <c r="J1073" i="10"/>
  <c r="L1073" i="10"/>
  <c r="K1073" i="10"/>
  <c r="M1073" i="10"/>
  <c r="N1073" i="10"/>
  <c r="O1073" i="10"/>
  <c r="P1073" i="10"/>
  <c r="J1074" i="10"/>
  <c r="L1074" i="10"/>
  <c r="K1074" i="10"/>
  <c r="M1074" i="10"/>
  <c r="O1074" i="10"/>
  <c r="P1074" i="10"/>
  <c r="J1075" i="10"/>
  <c r="L1075" i="10"/>
  <c r="K1075" i="10"/>
  <c r="M1075" i="10"/>
  <c r="O1075" i="10"/>
  <c r="P1075" i="10"/>
  <c r="J1076" i="10"/>
  <c r="L1076" i="10"/>
  <c r="N1076" i="10"/>
  <c r="K1076" i="10"/>
  <c r="M1076" i="10"/>
  <c r="O1076" i="10"/>
  <c r="P1076" i="10"/>
  <c r="J1077" i="10"/>
  <c r="L1077" i="10"/>
  <c r="K1077" i="10"/>
  <c r="M1077" i="10"/>
  <c r="O1077" i="10"/>
  <c r="P1077" i="10"/>
  <c r="J1078" i="10"/>
  <c r="L1078" i="10"/>
  <c r="K1078" i="10"/>
  <c r="M1078" i="10"/>
  <c r="O1078" i="10"/>
  <c r="P1078" i="10"/>
  <c r="J1079" i="10"/>
  <c r="L1079" i="10"/>
  <c r="K1079" i="10"/>
  <c r="M1079" i="10"/>
  <c r="O1079" i="10"/>
  <c r="P1079" i="10"/>
  <c r="J1080" i="10"/>
  <c r="L1080" i="10"/>
  <c r="K1080" i="10"/>
  <c r="M1080" i="10"/>
  <c r="O1080" i="10"/>
  <c r="P1080" i="10"/>
  <c r="J1081" i="10"/>
  <c r="L1081" i="10"/>
  <c r="K1081" i="10"/>
  <c r="M1081" i="10"/>
  <c r="O1081" i="10"/>
  <c r="P1081" i="10"/>
  <c r="J1082" i="10"/>
  <c r="L1082" i="10"/>
  <c r="K1082" i="10"/>
  <c r="M1082" i="10"/>
  <c r="O1082" i="10"/>
  <c r="P1082" i="10"/>
  <c r="J1083" i="10"/>
  <c r="L1083" i="10"/>
  <c r="K1083" i="10"/>
  <c r="M1083" i="10"/>
  <c r="O1083" i="10"/>
  <c r="P1083" i="10"/>
  <c r="J1084" i="10"/>
  <c r="L1084" i="10"/>
  <c r="N1084" i="10"/>
  <c r="K1084" i="10"/>
  <c r="M1084" i="10"/>
  <c r="O1084" i="10"/>
  <c r="P1084" i="10"/>
  <c r="J1085" i="10"/>
  <c r="L1085" i="10"/>
  <c r="K1085" i="10"/>
  <c r="M1085" i="10"/>
  <c r="O1085" i="10"/>
  <c r="P1085" i="10"/>
  <c r="J1086" i="10"/>
  <c r="L1086" i="10"/>
  <c r="K1086" i="10"/>
  <c r="M1086" i="10"/>
  <c r="O1086" i="10"/>
  <c r="P1086" i="10"/>
  <c r="J1087" i="10"/>
  <c r="L1087" i="10"/>
  <c r="K1087" i="10"/>
  <c r="M1087" i="10"/>
  <c r="O1087" i="10"/>
  <c r="P1087" i="10"/>
  <c r="J1088" i="10"/>
  <c r="L1088" i="10"/>
  <c r="N1088" i="10"/>
  <c r="K1088" i="10"/>
  <c r="M1088" i="10"/>
  <c r="O1088" i="10"/>
  <c r="P1088" i="10"/>
  <c r="J1089" i="10"/>
  <c r="L1089" i="10"/>
  <c r="K1089" i="10"/>
  <c r="M1089" i="10"/>
  <c r="N1089" i="10"/>
  <c r="O1089" i="10"/>
  <c r="P1089" i="10"/>
  <c r="J1090" i="10"/>
  <c r="L1090" i="10"/>
  <c r="K1090" i="10"/>
  <c r="M1090" i="10"/>
  <c r="O1090" i="10"/>
  <c r="P1090" i="10"/>
  <c r="J1091" i="10"/>
  <c r="L1091" i="10"/>
  <c r="K1091" i="10"/>
  <c r="M1091" i="10"/>
  <c r="O1091" i="10"/>
  <c r="P1091" i="10"/>
  <c r="J1092" i="10"/>
  <c r="L1092" i="10"/>
  <c r="K1092" i="10"/>
  <c r="M1092" i="10"/>
  <c r="O1092" i="10"/>
  <c r="P1092" i="10"/>
  <c r="J1093" i="10"/>
  <c r="L1093" i="10"/>
  <c r="K1093" i="10"/>
  <c r="M1093" i="10"/>
  <c r="O1093" i="10"/>
  <c r="P1093" i="10"/>
  <c r="J1094" i="10"/>
  <c r="L1094" i="10"/>
  <c r="K1094" i="10"/>
  <c r="M1094" i="10"/>
  <c r="N1094" i="10"/>
  <c r="O1094" i="10"/>
  <c r="P1094" i="10"/>
  <c r="J1095" i="10"/>
  <c r="L1095" i="10"/>
  <c r="K1095" i="10"/>
  <c r="M1095" i="10"/>
  <c r="O1095" i="10"/>
  <c r="P1095" i="10"/>
  <c r="J1096" i="10"/>
  <c r="L1096" i="10"/>
  <c r="K1096" i="10"/>
  <c r="M1096" i="10"/>
  <c r="O1096" i="10"/>
  <c r="P1096" i="10"/>
  <c r="J1097" i="10"/>
  <c r="L1097" i="10"/>
  <c r="K1097" i="10"/>
  <c r="M1097" i="10"/>
  <c r="O1097" i="10"/>
  <c r="P1097" i="10"/>
  <c r="J1098" i="10"/>
  <c r="L1098" i="10"/>
  <c r="K1098" i="10"/>
  <c r="M1098" i="10"/>
  <c r="O1098" i="10"/>
  <c r="P1098" i="10"/>
  <c r="J1099" i="10"/>
  <c r="L1099" i="10"/>
  <c r="K1099" i="10"/>
  <c r="M1099" i="10"/>
  <c r="O1099" i="10"/>
  <c r="P1099" i="10"/>
  <c r="J1100" i="10"/>
  <c r="L1100" i="10"/>
  <c r="K1100" i="10"/>
  <c r="M1100" i="10"/>
  <c r="O1100" i="10"/>
  <c r="P1100" i="10"/>
  <c r="J1101" i="10"/>
  <c r="L1101" i="10"/>
  <c r="N1101" i="10"/>
  <c r="K1101" i="10"/>
  <c r="M1101" i="10"/>
  <c r="O1101" i="10"/>
  <c r="P1101" i="10"/>
  <c r="J1102" i="10"/>
  <c r="L1102" i="10"/>
  <c r="K1102" i="10"/>
  <c r="M1102" i="10"/>
  <c r="O1102" i="10"/>
  <c r="P1102" i="10"/>
  <c r="J1103" i="10"/>
  <c r="L1103" i="10"/>
  <c r="K1103" i="10"/>
  <c r="M1103" i="10"/>
  <c r="O1103" i="10"/>
  <c r="P1103" i="10"/>
  <c r="J1104" i="10"/>
  <c r="L1104" i="10"/>
  <c r="K1104" i="10"/>
  <c r="M1104" i="10"/>
  <c r="O1104" i="10"/>
  <c r="P1104" i="10"/>
  <c r="J1105" i="10"/>
  <c r="L1105" i="10"/>
  <c r="K1105" i="10"/>
  <c r="M1105" i="10"/>
  <c r="O1105" i="10"/>
  <c r="P1105" i="10"/>
  <c r="J1106" i="10"/>
  <c r="L1106" i="10"/>
  <c r="K1106" i="10"/>
  <c r="M1106" i="10"/>
  <c r="O1106" i="10"/>
  <c r="P1106" i="10"/>
  <c r="J1107" i="10"/>
  <c r="L1107" i="10"/>
  <c r="K1107" i="10"/>
  <c r="M1107" i="10"/>
  <c r="O1107" i="10"/>
  <c r="P1107" i="10"/>
  <c r="J1108" i="10"/>
  <c r="L1108" i="10"/>
  <c r="K1108" i="10"/>
  <c r="M1108" i="10"/>
  <c r="O1108" i="10"/>
  <c r="P1108" i="10"/>
  <c r="J1109" i="10"/>
  <c r="L1109" i="10"/>
  <c r="K1109" i="10"/>
  <c r="M1109" i="10"/>
  <c r="O1109" i="10"/>
  <c r="P1109" i="10"/>
  <c r="J1110" i="10"/>
  <c r="L1110" i="10"/>
  <c r="K1110" i="10"/>
  <c r="M1110" i="10"/>
  <c r="O1110" i="10"/>
  <c r="P1110" i="10"/>
  <c r="J1111" i="10"/>
  <c r="L1111" i="10"/>
  <c r="K1111" i="10"/>
  <c r="M1111" i="10"/>
  <c r="O1111" i="10"/>
  <c r="P1111" i="10"/>
  <c r="J1112" i="10"/>
  <c r="L1112" i="10"/>
  <c r="K1112" i="10"/>
  <c r="M1112" i="10"/>
  <c r="O1112" i="10"/>
  <c r="P1112" i="10"/>
  <c r="J1113" i="10"/>
  <c r="L1113" i="10"/>
  <c r="K1113" i="10"/>
  <c r="M1113" i="10"/>
  <c r="O1113" i="10"/>
  <c r="P1113" i="10"/>
  <c r="J1114" i="10"/>
  <c r="L1114" i="10"/>
  <c r="K1114" i="10"/>
  <c r="M1114" i="10"/>
  <c r="N1114" i="10"/>
  <c r="O1114" i="10"/>
  <c r="P1114" i="10"/>
  <c r="J1115" i="10"/>
  <c r="L1115" i="10"/>
  <c r="K1115" i="10"/>
  <c r="M1115" i="10"/>
  <c r="O1115" i="10"/>
  <c r="P1115" i="10"/>
  <c r="J1116" i="10"/>
  <c r="L1116" i="10"/>
  <c r="K1116" i="10"/>
  <c r="M1116" i="10"/>
  <c r="O1116" i="10"/>
  <c r="P1116" i="10"/>
  <c r="J1117" i="10"/>
  <c r="L1117" i="10"/>
  <c r="K1117" i="10"/>
  <c r="M1117" i="10"/>
  <c r="O1117" i="10"/>
  <c r="P1117" i="10"/>
  <c r="J1118" i="10"/>
  <c r="L1118" i="10"/>
  <c r="K1118" i="10"/>
  <c r="M1118" i="10"/>
  <c r="N1118" i="10"/>
  <c r="O1118" i="10"/>
  <c r="P1118" i="10"/>
  <c r="J1119" i="10"/>
  <c r="L1119" i="10"/>
  <c r="K1119" i="10"/>
  <c r="M1119" i="10"/>
  <c r="O1119" i="10"/>
  <c r="P1119" i="10"/>
  <c r="J1120" i="10"/>
  <c r="L1120" i="10"/>
  <c r="K1120" i="10"/>
  <c r="M1120" i="10"/>
  <c r="O1120" i="10"/>
  <c r="P1120" i="10"/>
  <c r="J1121" i="10"/>
  <c r="L1121" i="10"/>
  <c r="K1121" i="10"/>
  <c r="M1121" i="10"/>
  <c r="O1121" i="10"/>
  <c r="P1121" i="10"/>
  <c r="J1122" i="10"/>
  <c r="L1122" i="10"/>
  <c r="K1122" i="10"/>
  <c r="M1122" i="10"/>
  <c r="O1122" i="10"/>
  <c r="P1122" i="10"/>
  <c r="J1123" i="10"/>
  <c r="L1123" i="10"/>
  <c r="K1123" i="10"/>
  <c r="M1123" i="10"/>
  <c r="O1123" i="10"/>
  <c r="P1123" i="10"/>
  <c r="J1124" i="10"/>
  <c r="L1124" i="10"/>
  <c r="K1124" i="10"/>
  <c r="M1124" i="10"/>
  <c r="O1124" i="10"/>
  <c r="P1124" i="10"/>
  <c r="J1125" i="10"/>
  <c r="L1125" i="10"/>
  <c r="K1125" i="10"/>
  <c r="M1125" i="10"/>
  <c r="O1125" i="10"/>
  <c r="P1125" i="10"/>
  <c r="J1126" i="10"/>
  <c r="L1126" i="10"/>
  <c r="K1126" i="10"/>
  <c r="M1126" i="10"/>
  <c r="O1126" i="10"/>
  <c r="P1126" i="10"/>
  <c r="J1127" i="10"/>
  <c r="L1127" i="10"/>
  <c r="K1127" i="10"/>
  <c r="M1127" i="10"/>
  <c r="N1127" i="10"/>
  <c r="O1127" i="10"/>
  <c r="P1127" i="10"/>
  <c r="J1128" i="10"/>
  <c r="L1128" i="10"/>
  <c r="K1128" i="10"/>
  <c r="M1128" i="10"/>
  <c r="O1128" i="10"/>
  <c r="P1128" i="10"/>
  <c r="J1129" i="10"/>
  <c r="L1129" i="10"/>
  <c r="K1129" i="10"/>
  <c r="M1129" i="10"/>
  <c r="O1129" i="10"/>
  <c r="P1129" i="10"/>
  <c r="J1130" i="10"/>
  <c r="L1130" i="10"/>
  <c r="K1130" i="10"/>
  <c r="M1130" i="10"/>
  <c r="O1130" i="10"/>
  <c r="P1130" i="10"/>
  <c r="J1131" i="10"/>
  <c r="L1131" i="10"/>
  <c r="K1131" i="10"/>
  <c r="M1131" i="10"/>
  <c r="N1131" i="10"/>
  <c r="O1131" i="10"/>
  <c r="P1131" i="10"/>
  <c r="J1132" i="10"/>
  <c r="L1132" i="10"/>
  <c r="K1132" i="10"/>
  <c r="M1132" i="10"/>
  <c r="O1132" i="10"/>
  <c r="P1132" i="10"/>
  <c r="J1133" i="10"/>
  <c r="L1133" i="10"/>
  <c r="N1133" i="10"/>
  <c r="K1133" i="10"/>
  <c r="M1133" i="10"/>
  <c r="O1133" i="10"/>
  <c r="P1133" i="10"/>
  <c r="J1134" i="10"/>
  <c r="L1134" i="10"/>
  <c r="N1134" i="10"/>
  <c r="K1134" i="10"/>
  <c r="M1134" i="10"/>
  <c r="O1134" i="10"/>
  <c r="P1134" i="10"/>
  <c r="J1135" i="10"/>
  <c r="L1135" i="10"/>
  <c r="K1135" i="10"/>
  <c r="M1135" i="10"/>
  <c r="O1135" i="10"/>
  <c r="P1135" i="10"/>
  <c r="J1136" i="10"/>
  <c r="L1136" i="10"/>
  <c r="K1136" i="10"/>
  <c r="M1136" i="10"/>
  <c r="O1136" i="10"/>
  <c r="P1136" i="10"/>
  <c r="J1137" i="10"/>
  <c r="L1137" i="10"/>
  <c r="K1137" i="10"/>
  <c r="M1137" i="10"/>
  <c r="O1137" i="10"/>
  <c r="P1137" i="10"/>
  <c r="J1138" i="10"/>
  <c r="L1138" i="10"/>
  <c r="N1138" i="10"/>
  <c r="K1138" i="10"/>
  <c r="M1138" i="10"/>
  <c r="O1138" i="10"/>
  <c r="P1138" i="10"/>
  <c r="J1139" i="10"/>
  <c r="L1139" i="10"/>
  <c r="K1139" i="10"/>
  <c r="M1139" i="10"/>
  <c r="N1139" i="10"/>
  <c r="O1139" i="10"/>
  <c r="P1139" i="10"/>
  <c r="J1140" i="10"/>
  <c r="L1140" i="10"/>
  <c r="K1140" i="10"/>
  <c r="M1140" i="10"/>
  <c r="O1140" i="10"/>
  <c r="P1140" i="10"/>
  <c r="J1141" i="10"/>
  <c r="L1141" i="10"/>
  <c r="K1141" i="10"/>
  <c r="M1141" i="10"/>
  <c r="O1141" i="10"/>
  <c r="P1141" i="10"/>
  <c r="J1142" i="10"/>
  <c r="L1142" i="10"/>
  <c r="N1142" i="10"/>
  <c r="K1142" i="10"/>
  <c r="M1142" i="10"/>
  <c r="O1142" i="10"/>
  <c r="P1142" i="10"/>
  <c r="J1143" i="10"/>
  <c r="L1143" i="10"/>
  <c r="K1143" i="10"/>
  <c r="M1143" i="10"/>
  <c r="N1143" i="10"/>
  <c r="O1143" i="10"/>
  <c r="P1143" i="10"/>
  <c r="J1144" i="10"/>
  <c r="L1144" i="10"/>
  <c r="K1144" i="10"/>
  <c r="M1144" i="10"/>
  <c r="O1144" i="10"/>
  <c r="P1144" i="10"/>
  <c r="J1145" i="10"/>
  <c r="L1145" i="10"/>
  <c r="K1145" i="10"/>
  <c r="M1145" i="10"/>
  <c r="O1145" i="10"/>
  <c r="P1145" i="10"/>
  <c r="J1146" i="10"/>
  <c r="L1146" i="10"/>
  <c r="N1146" i="10"/>
  <c r="K1146" i="10"/>
  <c r="M1146" i="10"/>
  <c r="O1146" i="10"/>
  <c r="P1146" i="10"/>
  <c r="J1147" i="10"/>
  <c r="L1147" i="10"/>
  <c r="K1147" i="10"/>
  <c r="M1147" i="10"/>
  <c r="N1147" i="10"/>
  <c r="O1147" i="10"/>
  <c r="P1147" i="10"/>
  <c r="J1148" i="10"/>
  <c r="L1148" i="10"/>
  <c r="K1148" i="10"/>
  <c r="M1148" i="10"/>
  <c r="O1148" i="10"/>
  <c r="P1148" i="10"/>
  <c r="J1149" i="10"/>
  <c r="L1149" i="10"/>
  <c r="K1149" i="10"/>
  <c r="M1149" i="10"/>
  <c r="O1149" i="10"/>
  <c r="P1149" i="10"/>
  <c r="J1150" i="10"/>
  <c r="L1150" i="10"/>
  <c r="K1150" i="10"/>
  <c r="M1150" i="10"/>
  <c r="O1150" i="10"/>
  <c r="P1150" i="10"/>
  <c r="J1151" i="10"/>
  <c r="L1151" i="10"/>
  <c r="K1151" i="10"/>
  <c r="M1151" i="10"/>
  <c r="O1151" i="10"/>
  <c r="P1151" i="10"/>
  <c r="J1152" i="10"/>
  <c r="L1152" i="10"/>
  <c r="K1152" i="10"/>
  <c r="M1152" i="10"/>
  <c r="O1152" i="10"/>
  <c r="P1152" i="10"/>
  <c r="J1153" i="10"/>
  <c r="L1153" i="10"/>
  <c r="K1153" i="10"/>
  <c r="M1153" i="10"/>
  <c r="O1153" i="10"/>
  <c r="P1153" i="10"/>
  <c r="J1154" i="10"/>
  <c r="L1154" i="10"/>
  <c r="K1154" i="10"/>
  <c r="M1154" i="10"/>
  <c r="O1154" i="10"/>
  <c r="P1154" i="10"/>
  <c r="J1155" i="10"/>
  <c r="L1155" i="10"/>
  <c r="K1155" i="10"/>
  <c r="M1155" i="10"/>
  <c r="O1155" i="10"/>
  <c r="P1155" i="10"/>
  <c r="J1156" i="10"/>
  <c r="L1156" i="10"/>
  <c r="K1156" i="10"/>
  <c r="M1156" i="10"/>
  <c r="O1156" i="10"/>
  <c r="P1156" i="10"/>
  <c r="J1157" i="10"/>
  <c r="L1157" i="10"/>
  <c r="K1157" i="10"/>
  <c r="M1157" i="10"/>
  <c r="O1157" i="10"/>
  <c r="P1157" i="10"/>
  <c r="J1158" i="10"/>
  <c r="L1158" i="10"/>
  <c r="K1158" i="10"/>
  <c r="M1158" i="10"/>
  <c r="O1158" i="10"/>
  <c r="P1158" i="10"/>
  <c r="J1159" i="10"/>
  <c r="L1159" i="10"/>
  <c r="K1159" i="10"/>
  <c r="M1159" i="10"/>
  <c r="O1159" i="10"/>
  <c r="P1159" i="10"/>
  <c r="J1160" i="10"/>
  <c r="L1160" i="10"/>
  <c r="K1160" i="10"/>
  <c r="M1160" i="10"/>
  <c r="N1160" i="10"/>
  <c r="O1160" i="10"/>
  <c r="P1160" i="10"/>
  <c r="J1161" i="10"/>
  <c r="L1161" i="10"/>
  <c r="K1161" i="10"/>
  <c r="M1161" i="10"/>
  <c r="O1161" i="10"/>
  <c r="P1161" i="10"/>
  <c r="J1162" i="10"/>
  <c r="L1162" i="10"/>
  <c r="K1162" i="10"/>
  <c r="M1162" i="10"/>
  <c r="O1162" i="10"/>
  <c r="P1162" i="10"/>
  <c r="J1163" i="10"/>
  <c r="L1163" i="10"/>
  <c r="K1163" i="10"/>
  <c r="M1163" i="10"/>
  <c r="O1163" i="10"/>
  <c r="P1163" i="10"/>
  <c r="J1164" i="10"/>
  <c r="L1164" i="10"/>
  <c r="K1164" i="10"/>
  <c r="M1164" i="10"/>
  <c r="O1164" i="10"/>
  <c r="P1164" i="10"/>
  <c r="J1165" i="10"/>
  <c r="L1165" i="10"/>
  <c r="K1165" i="10"/>
  <c r="M1165" i="10"/>
  <c r="O1165" i="10"/>
  <c r="P1165" i="10"/>
  <c r="J1166" i="10"/>
  <c r="L1166" i="10"/>
  <c r="K1166" i="10"/>
  <c r="M1166" i="10"/>
  <c r="O1166" i="10"/>
  <c r="P1166" i="10"/>
  <c r="J1167" i="10"/>
  <c r="L1167" i="10"/>
  <c r="N1167" i="10"/>
  <c r="K1167" i="10"/>
  <c r="M1167" i="10"/>
  <c r="O1167" i="10"/>
  <c r="P1167" i="10"/>
  <c r="J1168" i="10"/>
  <c r="L1168" i="10"/>
  <c r="K1168" i="10"/>
  <c r="M1168" i="10"/>
  <c r="O1168" i="10"/>
  <c r="P1168" i="10"/>
  <c r="J1169" i="10"/>
  <c r="L1169" i="10"/>
  <c r="K1169" i="10"/>
  <c r="M1169" i="10"/>
  <c r="N1169" i="10"/>
  <c r="O1169" i="10"/>
  <c r="P1169" i="10"/>
  <c r="J1170" i="10"/>
  <c r="L1170" i="10"/>
  <c r="K1170" i="10"/>
  <c r="M1170" i="10"/>
  <c r="O1170" i="10"/>
  <c r="P1170" i="10"/>
  <c r="J1171" i="10"/>
  <c r="L1171" i="10"/>
  <c r="K1171" i="10"/>
  <c r="M1171" i="10"/>
  <c r="O1171" i="10"/>
  <c r="P1171" i="10"/>
  <c r="J1172" i="10"/>
  <c r="L1172" i="10"/>
  <c r="K1172" i="10"/>
  <c r="M1172" i="10"/>
  <c r="O1172" i="10"/>
  <c r="P1172" i="10"/>
  <c r="J1173" i="10"/>
  <c r="L1173" i="10"/>
  <c r="K1173" i="10"/>
  <c r="M1173" i="10"/>
  <c r="O1173" i="10"/>
  <c r="P1173" i="10"/>
  <c r="J1174" i="10"/>
  <c r="L1174" i="10"/>
  <c r="K1174" i="10"/>
  <c r="M1174" i="10"/>
  <c r="O1174" i="10"/>
  <c r="P1174" i="10"/>
  <c r="J1175" i="10"/>
  <c r="L1175" i="10"/>
  <c r="K1175" i="10"/>
  <c r="M1175" i="10"/>
  <c r="O1175" i="10"/>
  <c r="P1175" i="10"/>
  <c r="J1176" i="10"/>
  <c r="L1176" i="10"/>
  <c r="K1176" i="10"/>
  <c r="M1176" i="10"/>
  <c r="O1176" i="10"/>
  <c r="P1176" i="10"/>
  <c r="J1177" i="10"/>
  <c r="L1177" i="10"/>
  <c r="K1177" i="10"/>
  <c r="M1177" i="10"/>
  <c r="N1177" i="10"/>
  <c r="O1177" i="10"/>
  <c r="P1177" i="10"/>
  <c r="J1178" i="10"/>
  <c r="L1178" i="10"/>
  <c r="N1178" i="10"/>
  <c r="K1178" i="10"/>
  <c r="M1178" i="10"/>
  <c r="O1178" i="10"/>
  <c r="P1178" i="10"/>
  <c r="J1179" i="10"/>
  <c r="L1179" i="10"/>
  <c r="K1179" i="10"/>
  <c r="M1179" i="10"/>
  <c r="O1179" i="10"/>
  <c r="P1179" i="10"/>
  <c r="J1180" i="10"/>
  <c r="L1180" i="10"/>
  <c r="K1180" i="10"/>
  <c r="M1180" i="10"/>
  <c r="O1180" i="10"/>
  <c r="P1180" i="10"/>
  <c r="J1181" i="10"/>
  <c r="L1181" i="10"/>
  <c r="K1181" i="10"/>
  <c r="M1181" i="10"/>
  <c r="O1181" i="10"/>
  <c r="P1181" i="10"/>
  <c r="J1182" i="10"/>
  <c r="L1182" i="10"/>
  <c r="K1182" i="10"/>
  <c r="M1182" i="10"/>
  <c r="O1182" i="10"/>
  <c r="P1182" i="10"/>
  <c r="J1183" i="10"/>
  <c r="L1183" i="10"/>
  <c r="K1183" i="10"/>
  <c r="M1183" i="10"/>
  <c r="O1183" i="10"/>
  <c r="P1183" i="10"/>
  <c r="J1184" i="10"/>
  <c r="L1184" i="10"/>
  <c r="K1184" i="10"/>
  <c r="M1184" i="10"/>
  <c r="O1184" i="10"/>
  <c r="P1184" i="10"/>
  <c r="J1185" i="10"/>
  <c r="L1185" i="10"/>
  <c r="K1185" i="10"/>
  <c r="M1185" i="10"/>
  <c r="O1185" i="10"/>
  <c r="P1185" i="10"/>
  <c r="J1186" i="10"/>
  <c r="L1186" i="10"/>
  <c r="K1186" i="10"/>
  <c r="M1186" i="10"/>
  <c r="O1186" i="10"/>
  <c r="P1186" i="10"/>
  <c r="J1187" i="10"/>
  <c r="L1187" i="10"/>
  <c r="K1187" i="10"/>
  <c r="M1187" i="10"/>
  <c r="O1187" i="10"/>
  <c r="P1187" i="10"/>
  <c r="J1188" i="10"/>
  <c r="L1188" i="10"/>
  <c r="K1188" i="10"/>
  <c r="M1188" i="10"/>
  <c r="O1188" i="10"/>
  <c r="P1188" i="10"/>
  <c r="J1189" i="10"/>
  <c r="L1189" i="10"/>
  <c r="K1189" i="10"/>
  <c r="M1189" i="10"/>
  <c r="N1189" i="10"/>
  <c r="O1189" i="10"/>
  <c r="P1189" i="10"/>
  <c r="J1190" i="10"/>
  <c r="L1190" i="10"/>
  <c r="K1190" i="10"/>
  <c r="M1190" i="10"/>
  <c r="O1190" i="10"/>
  <c r="P1190" i="10"/>
  <c r="J1191" i="10"/>
  <c r="L1191" i="10"/>
  <c r="K1191" i="10"/>
  <c r="M1191" i="10"/>
  <c r="O1191" i="10"/>
  <c r="P1191" i="10"/>
  <c r="J1192" i="10"/>
  <c r="L1192" i="10"/>
  <c r="K1192" i="10"/>
  <c r="M1192" i="10"/>
  <c r="O1192" i="10"/>
  <c r="P1192" i="10"/>
  <c r="J1193" i="10"/>
  <c r="L1193" i="10"/>
  <c r="K1193" i="10"/>
  <c r="M1193" i="10"/>
  <c r="O1193" i="10"/>
  <c r="P1193" i="10"/>
  <c r="J1194" i="10"/>
  <c r="L1194" i="10"/>
  <c r="K1194" i="10"/>
  <c r="M1194" i="10"/>
  <c r="O1194" i="10"/>
  <c r="P1194" i="10"/>
  <c r="J1195" i="10"/>
  <c r="L1195" i="10"/>
  <c r="K1195" i="10"/>
  <c r="M1195" i="10"/>
  <c r="O1195" i="10"/>
  <c r="P1195" i="10"/>
  <c r="J1196" i="10"/>
  <c r="L1196" i="10"/>
  <c r="K1196" i="10"/>
  <c r="M1196" i="10"/>
  <c r="O1196" i="10"/>
  <c r="P1196" i="10"/>
  <c r="J1197" i="10"/>
  <c r="L1197" i="10"/>
  <c r="K1197" i="10"/>
  <c r="M1197" i="10"/>
  <c r="O1197" i="10"/>
  <c r="P1197" i="10"/>
  <c r="J1198" i="10"/>
  <c r="L1198" i="10"/>
  <c r="K1198" i="10"/>
  <c r="M1198" i="10"/>
  <c r="O1198" i="10"/>
  <c r="P1198" i="10"/>
  <c r="J1199" i="10"/>
  <c r="L1199" i="10"/>
  <c r="K1199" i="10"/>
  <c r="M1199" i="10"/>
  <c r="O1199" i="10"/>
  <c r="P1199" i="10"/>
  <c r="J1200" i="10"/>
  <c r="L1200" i="10"/>
  <c r="K1200" i="10"/>
  <c r="M1200" i="10"/>
  <c r="O1200" i="10"/>
  <c r="P1200" i="10"/>
  <c r="J1201" i="10"/>
  <c r="L1201" i="10"/>
  <c r="K1201" i="10"/>
  <c r="M1201" i="10"/>
  <c r="O1201" i="10"/>
  <c r="P1201" i="10"/>
  <c r="J1202" i="10"/>
  <c r="L1202" i="10"/>
  <c r="K1202" i="10"/>
  <c r="M1202" i="10"/>
  <c r="O1202" i="10"/>
  <c r="P1202" i="10"/>
  <c r="J1203" i="10"/>
  <c r="L1203" i="10"/>
  <c r="K1203" i="10"/>
  <c r="M1203" i="10"/>
  <c r="O1203" i="10"/>
  <c r="P1203" i="10"/>
  <c r="J1204" i="10"/>
  <c r="L1204" i="10"/>
  <c r="K1204" i="10"/>
  <c r="M1204" i="10"/>
  <c r="O1204" i="10"/>
  <c r="P1204" i="10"/>
  <c r="J1205" i="10"/>
  <c r="L1205" i="10"/>
  <c r="K1205" i="10"/>
  <c r="M1205" i="10"/>
  <c r="O1205" i="10"/>
  <c r="P1205" i="10"/>
  <c r="J1206" i="10"/>
  <c r="L1206" i="10"/>
  <c r="K1206" i="10"/>
  <c r="M1206" i="10"/>
  <c r="O1206" i="10"/>
  <c r="P1206" i="10"/>
  <c r="J1207" i="10"/>
  <c r="L1207" i="10"/>
  <c r="K1207" i="10"/>
  <c r="M1207" i="10"/>
  <c r="O1207" i="10"/>
  <c r="P1207" i="10"/>
  <c r="J1208" i="10"/>
  <c r="L1208" i="10"/>
  <c r="K1208" i="10"/>
  <c r="M1208" i="10"/>
  <c r="O1208" i="10"/>
  <c r="P1208" i="10"/>
  <c r="J1209" i="10"/>
  <c r="L1209" i="10"/>
  <c r="K1209" i="10"/>
  <c r="M1209" i="10"/>
  <c r="O1209" i="10"/>
  <c r="P1209" i="10"/>
  <c r="J1210" i="10"/>
  <c r="L1210" i="10"/>
  <c r="K1210" i="10"/>
  <c r="M1210" i="10"/>
  <c r="O1210" i="10"/>
  <c r="P1210" i="10"/>
  <c r="J1211" i="10"/>
  <c r="L1211" i="10"/>
  <c r="K1211" i="10"/>
  <c r="M1211" i="10"/>
  <c r="O1211" i="10"/>
  <c r="P1211" i="10"/>
  <c r="J1212" i="10"/>
  <c r="L1212" i="10"/>
  <c r="K1212" i="10"/>
  <c r="M1212" i="10"/>
  <c r="O1212" i="10"/>
  <c r="P1212" i="10"/>
  <c r="J1213" i="10"/>
  <c r="L1213" i="10"/>
  <c r="K1213" i="10"/>
  <c r="M1213" i="10"/>
  <c r="N1213" i="10"/>
  <c r="O1213" i="10"/>
  <c r="P1213" i="10"/>
  <c r="J1214" i="10"/>
  <c r="L1214" i="10"/>
  <c r="K1214" i="10"/>
  <c r="M1214" i="10"/>
  <c r="O1214" i="10"/>
  <c r="P1214" i="10"/>
  <c r="J1215" i="10"/>
  <c r="L1215" i="10"/>
  <c r="K1215" i="10"/>
  <c r="M1215" i="10"/>
  <c r="O1215" i="10"/>
  <c r="P1215" i="10"/>
  <c r="J1216" i="10"/>
  <c r="L1216" i="10"/>
  <c r="N1216" i="10"/>
  <c r="K1216" i="10"/>
  <c r="M1216" i="10"/>
  <c r="O1216" i="10"/>
  <c r="P1216" i="10"/>
  <c r="J1217" i="10"/>
  <c r="L1217" i="10"/>
  <c r="K1217" i="10"/>
  <c r="M1217" i="10"/>
  <c r="N1217" i="10"/>
  <c r="O1217" i="10"/>
  <c r="P1217" i="10"/>
  <c r="J1218" i="10"/>
  <c r="L1218" i="10"/>
  <c r="K1218" i="10"/>
  <c r="M1218" i="10"/>
  <c r="O1218" i="10"/>
  <c r="P1218" i="10"/>
  <c r="J1219" i="10"/>
  <c r="L1219" i="10"/>
  <c r="K1219" i="10"/>
  <c r="M1219" i="10"/>
  <c r="O1219" i="10"/>
  <c r="P1219" i="10"/>
  <c r="J1220" i="10"/>
  <c r="L1220" i="10"/>
  <c r="K1220" i="10"/>
  <c r="M1220" i="10"/>
  <c r="O1220" i="10"/>
  <c r="P1220" i="10"/>
  <c r="J1221" i="10"/>
  <c r="L1221" i="10"/>
  <c r="K1221" i="10"/>
  <c r="M1221" i="10"/>
  <c r="N1221" i="10"/>
  <c r="O1221" i="10"/>
  <c r="P1221" i="10"/>
  <c r="J1222" i="10"/>
  <c r="L1222" i="10"/>
  <c r="K1222" i="10"/>
  <c r="M1222" i="10"/>
  <c r="O1222" i="10"/>
  <c r="P1222" i="10"/>
  <c r="J1223" i="10"/>
  <c r="L1223" i="10"/>
  <c r="K1223" i="10"/>
  <c r="M1223" i="10"/>
  <c r="O1223" i="10"/>
  <c r="P1223" i="10"/>
  <c r="J1224" i="10"/>
  <c r="L1224" i="10"/>
  <c r="K1224" i="10"/>
  <c r="M1224" i="10"/>
  <c r="O1224" i="10"/>
  <c r="P1224" i="10"/>
  <c r="J1225" i="10"/>
  <c r="L1225" i="10"/>
  <c r="K1225" i="10"/>
  <c r="M1225" i="10"/>
  <c r="O1225" i="10"/>
  <c r="P1225" i="10"/>
  <c r="J1226" i="10"/>
  <c r="L1226" i="10"/>
  <c r="K1226" i="10"/>
  <c r="M1226" i="10"/>
  <c r="O1226" i="10"/>
  <c r="P1226" i="10"/>
  <c r="J1227" i="10"/>
  <c r="L1227" i="10"/>
  <c r="K1227" i="10"/>
  <c r="M1227" i="10"/>
  <c r="O1227" i="10"/>
  <c r="P1227" i="10"/>
  <c r="J1228" i="10"/>
  <c r="L1228" i="10"/>
  <c r="K1228" i="10"/>
  <c r="M1228" i="10"/>
  <c r="O1228" i="10"/>
  <c r="P1228" i="10"/>
  <c r="J1229" i="10"/>
  <c r="L1229" i="10"/>
  <c r="K1229" i="10"/>
  <c r="M1229" i="10"/>
  <c r="O1229" i="10"/>
  <c r="P1229" i="10"/>
  <c r="J1230" i="10"/>
  <c r="L1230" i="10"/>
  <c r="K1230" i="10"/>
  <c r="M1230" i="10"/>
  <c r="O1230" i="10"/>
  <c r="P1230" i="10"/>
  <c r="J1231" i="10"/>
  <c r="L1231" i="10"/>
  <c r="K1231" i="10"/>
  <c r="M1231" i="10"/>
  <c r="O1231" i="10"/>
  <c r="P1231" i="10"/>
  <c r="J1232" i="10"/>
  <c r="L1232" i="10"/>
  <c r="K1232" i="10"/>
  <c r="M1232" i="10"/>
  <c r="O1232" i="10"/>
  <c r="P1232" i="10"/>
  <c r="J1233" i="10"/>
  <c r="L1233" i="10"/>
  <c r="K1233" i="10"/>
  <c r="M1233" i="10"/>
  <c r="O1233" i="10"/>
  <c r="P1233" i="10"/>
  <c r="J1234" i="10"/>
  <c r="L1234" i="10"/>
  <c r="K1234" i="10"/>
  <c r="M1234" i="10"/>
  <c r="O1234" i="10"/>
  <c r="P1234" i="10"/>
  <c r="J1235" i="10"/>
  <c r="L1235" i="10"/>
  <c r="K1235" i="10"/>
  <c r="M1235" i="10"/>
  <c r="O1235" i="10"/>
  <c r="P1235" i="10"/>
  <c r="J1236" i="10"/>
  <c r="L1236" i="10"/>
  <c r="K1236" i="10"/>
  <c r="M1236" i="10"/>
  <c r="O1236" i="10"/>
  <c r="P1236" i="10"/>
  <c r="J1237" i="10"/>
  <c r="L1237" i="10"/>
  <c r="K1237" i="10"/>
  <c r="M1237" i="10"/>
  <c r="O1237" i="10"/>
  <c r="P1237" i="10"/>
  <c r="J1238" i="10"/>
  <c r="L1238" i="10"/>
  <c r="K1238" i="10"/>
  <c r="M1238" i="10"/>
  <c r="O1238" i="10"/>
  <c r="P1238" i="10"/>
  <c r="J1239" i="10"/>
  <c r="L1239" i="10"/>
  <c r="K1239" i="10"/>
  <c r="M1239" i="10"/>
  <c r="O1239" i="10"/>
  <c r="P1239" i="10"/>
  <c r="J1240" i="10"/>
  <c r="L1240" i="10"/>
  <c r="K1240" i="10"/>
  <c r="M1240" i="10"/>
  <c r="O1240" i="10"/>
  <c r="P1240" i="10"/>
  <c r="J1241" i="10"/>
  <c r="L1241" i="10"/>
  <c r="K1241" i="10"/>
  <c r="M1241" i="10"/>
  <c r="N1241" i="10"/>
  <c r="O1241" i="10"/>
  <c r="P1241" i="10"/>
  <c r="J1242" i="10"/>
  <c r="L1242" i="10"/>
  <c r="K1242" i="10"/>
  <c r="M1242" i="10"/>
  <c r="O1242" i="10"/>
  <c r="P1242" i="10"/>
  <c r="J1243" i="10"/>
  <c r="L1243" i="10"/>
  <c r="K1243" i="10"/>
  <c r="M1243" i="10"/>
  <c r="O1243" i="10"/>
  <c r="P1243" i="10"/>
  <c r="J1244" i="10"/>
  <c r="L1244" i="10"/>
  <c r="K1244" i="10"/>
  <c r="M1244" i="10"/>
  <c r="O1244" i="10"/>
  <c r="P1244" i="10"/>
  <c r="J1245" i="10"/>
  <c r="L1245" i="10"/>
  <c r="K1245" i="10"/>
  <c r="M1245" i="10"/>
  <c r="O1245" i="10"/>
  <c r="P1245" i="10"/>
  <c r="J1246" i="10"/>
  <c r="L1246" i="10"/>
  <c r="K1246" i="10"/>
  <c r="M1246" i="10"/>
  <c r="O1246" i="10"/>
  <c r="P1246" i="10"/>
  <c r="J1247" i="10"/>
  <c r="L1247" i="10"/>
  <c r="K1247" i="10"/>
  <c r="M1247" i="10"/>
  <c r="O1247" i="10"/>
  <c r="P1247" i="10"/>
  <c r="J1248" i="10"/>
  <c r="L1248" i="10"/>
  <c r="K1248" i="10"/>
  <c r="M1248" i="10"/>
  <c r="O1248" i="10"/>
  <c r="P1248" i="10"/>
  <c r="J1249" i="10"/>
  <c r="L1249" i="10"/>
  <c r="K1249" i="10"/>
  <c r="M1249" i="10"/>
  <c r="O1249" i="10"/>
  <c r="P1249" i="10"/>
  <c r="J1250" i="10"/>
  <c r="L1250" i="10"/>
  <c r="K1250" i="10"/>
  <c r="M1250" i="10"/>
  <c r="O1250" i="10"/>
  <c r="P1250" i="10"/>
  <c r="J1251" i="10"/>
  <c r="L1251" i="10"/>
  <c r="K1251" i="10"/>
  <c r="M1251" i="10"/>
  <c r="O1251" i="10"/>
  <c r="P1251" i="10"/>
  <c r="J1252" i="10"/>
  <c r="L1252" i="10"/>
  <c r="N1252" i="10"/>
  <c r="K1252" i="10"/>
  <c r="M1252" i="10"/>
  <c r="O1252" i="10"/>
  <c r="P1252" i="10"/>
  <c r="J1253" i="10"/>
  <c r="L1253" i="10"/>
  <c r="K1253" i="10"/>
  <c r="M1253" i="10"/>
  <c r="O1253" i="10"/>
  <c r="P1253" i="10"/>
  <c r="J1254" i="10"/>
  <c r="L1254" i="10"/>
  <c r="K1254" i="10"/>
  <c r="M1254" i="10"/>
  <c r="O1254" i="10"/>
  <c r="P1254" i="10"/>
  <c r="J1255" i="10"/>
  <c r="L1255" i="10"/>
  <c r="K1255" i="10"/>
  <c r="M1255" i="10"/>
  <c r="O1255" i="10"/>
  <c r="P1255" i="10"/>
  <c r="J1256" i="10"/>
  <c r="L1256" i="10"/>
  <c r="K1256" i="10"/>
  <c r="M1256" i="10"/>
  <c r="O1256" i="10"/>
  <c r="P1256" i="10"/>
  <c r="J1257" i="10"/>
  <c r="L1257" i="10"/>
  <c r="K1257" i="10"/>
  <c r="M1257" i="10"/>
  <c r="O1257" i="10"/>
  <c r="P1257" i="10"/>
  <c r="J1258" i="10"/>
  <c r="L1258" i="10"/>
  <c r="K1258" i="10"/>
  <c r="M1258" i="10"/>
  <c r="O1258" i="10"/>
  <c r="P1258" i="10"/>
  <c r="J1259" i="10"/>
  <c r="L1259" i="10"/>
  <c r="K1259" i="10"/>
  <c r="M1259" i="10"/>
  <c r="O1259" i="10"/>
  <c r="P1259" i="10"/>
  <c r="J1260" i="10"/>
  <c r="L1260" i="10"/>
  <c r="N1260" i="10"/>
  <c r="K1260" i="10"/>
  <c r="M1260" i="10"/>
  <c r="O1260" i="10"/>
  <c r="P1260" i="10"/>
  <c r="J1261" i="10"/>
  <c r="L1261" i="10"/>
  <c r="K1261" i="10"/>
  <c r="M1261" i="10"/>
  <c r="O1261" i="10"/>
  <c r="P1261" i="10"/>
  <c r="J1262" i="10"/>
  <c r="L1262" i="10"/>
  <c r="K1262" i="10"/>
  <c r="M1262" i="10"/>
  <c r="O1262" i="10"/>
  <c r="P1262" i="10"/>
  <c r="J1263" i="10"/>
  <c r="L1263" i="10"/>
  <c r="K1263" i="10"/>
  <c r="M1263" i="10"/>
  <c r="O1263" i="10"/>
  <c r="P1263" i="10"/>
  <c r="J1264" i="10"/>
  <c r="L1264" i="10"/>
  <c r="K1264" i="10"/>
  <c r="M1264" i="10"/>
  <c r="O1264" i="10"/>
  <c r="P1264" i="10"/>
  <c r="J1265" i="10"/>
  <c r="L1265" i="10"/>
  <c r="K1265" i="10"/>
  <c r="M1265" i="10"/>
  <c r="N1265" i="10"/>
  <c r="O1265" i="10"/>
  <c r="P1265" i="10"/>
  <c r="J1266" i="10"/>
  <c r="L1266" i="10"/>
  <c r="K1266" i="10"/>
  <c r="M1266" i="10"/>
  <c r="O1266" i="10"/>
  <c r="P1266" i="10"/>
  <c r="J1267" i="10"/>
  <c r="L1267" i="10"/>
  <c r="K1267" i="10"/>
  <c r="M1267" i="10"/>
  <c r="O1267" i="10"/>
  <c r="P1267" i="10"/>
  <c r="J1268" i="10"/>
  <c r="L1268" i="10"/>
  <c r="K1268" i="10"/>
  <c r="M1268" i="10"/>
  <c r="O1268" i="10"/>
  <c r="P1268" i="10"/>
  <c r="J1269" i="10"/>
  <c r="L1269" i="10"/>
  <c r="K1269" i="10"/>
  <c r="M1269" i="10"/>
  <c r="O1269" i="10"/>
  <c r="P1269" i="10"/>
  <c r="J1270" i="10"/>
  <c r="L1270" i="10"/>
  <c r="K1270" i="10"/>
  <c r="M1270" i="10"/>
  <c r="O1270" i="10"/>
  <c r="P1270" i="10"/>
  <c r="J1271" i="10"/>
  <c r="L1271" i="10"/>
  <c r="K1271" i="10"/>
  <c r="M1271" i="10"/>
  <c r="O1271" i="10"/>
  <c r="P1271" i="10"/>
  <c r="J1272" i="10"/>
  <c r="L1272" i="10"/>
  <c r="K1272" i="10"/>
  <c r="M1272" i="10"/>
  <c r="O1272" i="10"/>
  <c r="P1272" i="10"/>
  <c r="J1273" i="10"/>
  <c r="L1273" i="10"/>
  <c r="K1273" i="10"/>
  <c r="M1273" i="10"/>
  <c r="O1273" i="10"/>
  <c r="P1273" i="10"/>
  <c r="J1274" i="10"/>
  <c r="L1274" i="10"/>
  <c r="K1274" i="10"/>
  <c r="M1274" i="10"/>
  <c r="O1274" i="10"/>
  <c r="P1274" i="10"/>
  <c r="J1275" i="10"/>
  <c r="L1275" i="10"/>
  <c r="K1275" i="10"/>
  <c r="M1275" i="10"/>
  <c r="O1275" i="10"/>
  <c r="P1275" i="10"/>
  <c r="J1276" i="10"/>
  <c r="L1276" i="10"/>
  <c r="K1276" i="10"/>
  <c r="M1276" i="10"/>
  <c r="O1276" i="10"/>
  <c r="P1276" i="10"/>
  <c r="J1277" i="10"/>
  <c r="L1277" i="10"/>
  <c r="K1277" i="10"/>
  <c r="M1277" i="10"/>
  <c r="O1277" i="10"/>
  <c r="P1277" i="10"/>
  <c r="J1278" i="10"/>
  <c r="L1278" i="10"/>
  <c r="K1278" i="10"/>
  <c r="M1278" i="10"/>
  <c r="O1278" i="10"/>
  <c r="P1278" i="10"/>
  <c r="J1279" i="10"/>
  <c r="L1279" i="10"/>
  <c r="K1279" i="10"/>
  <c r="M1279" i="10"/>
  <c r="O1279" i="10"/>
  <c r="P1279" i="10"/>
  <c r="J1280" i="10"/>
  <c r="L1280" i="10"/>
  <c r="K1280" i="10"/>
  <c r="M1280" i="10"/>
  <c r="O1280" i="10"/>
  <c r="P1280" i="10"/>
  <c r="J1281" i="10"/>
  <c r="L1281" i="10"/>
  <c r="K1281" i="10"/>
  <c r="M1281" i="10"/>
  <c r="O1281" i="10"/>
  <c r="P1281" i="10"/>
  <c r="J1282" i="10"/>
  <c r="L1282" i="10"/>
  <c r="K1282" i="10"/>
  <c r="M1282" i="10"/>
  <c r="O1282" i="10"/>
  <c r="P1282" i="10"/>
  <c r="J1283" i="10"/>
  <c r="L1283" i="10"/>
  <c r="K1283" i="10"/>
  <c r="M1283" i="10"/>
  <c r="O1283" i="10"/>
  <c r="P1283" i="10"/>
  <c r="J1284" i="10"/>
  <c r="L1284" i="10"/>
  <c r="K1284" i="10"/>
  <c r="M1284" i="10"/>
  <c r="O1284" i="10"/>
  <c r="P1284" i="10"/>
  <c r="J1285" i="10"/>
  <c r="L1285" i="10"/>
  <c r="K1285" i="10"/>
  <c r="M1285" i="10"/>
  <c r="O1285" i="10"/>
  <c r="P1285" i="10"/>
  <c r="J1286" i="10"/>
  <c r="L1286" i="10"/>
  <c r="K1286" i="10"/>
  <c r="M1286" i="10"/>
  <c r="O1286" i="10"/>
  <c r="P1286" i="10"/>
  <c r="J1287" i="10"/>
  <c r="L1287" i="10"/>
  <c r="K1287" i="10"/>
  <c r="M1287" i="10"/>
  <c r="O1287" i="10"/>
  <c r="P1287" i="10"/>
  <c r="J1288" i="10"/>
  <c r="L1288" i="10"/>
  <c r="K1288" i="10"/>
  <c r="M1288" i="10"/>
  <c r="O1288" i="10"/>
  <c r="P1288" i="10"/>
  <c r="J1289" i="10"/>
  <c r="L1289" i="10"/>
  <c r="K1289" i="10"/>
  <c r="M1289" i="10"/>
  <c r="O1289" i="10"/>
  <c r="P1289" i="10"/>
  <c r="J1290" i="10"/>
  <c r="L1290" i="10"/>
  <c r="K1290" i="10"/>
  <c r="M1290" i="10"/>
  <c r="O1290" i="10"/>
  <c r="P1290" i="10"/>
  <c r="J1291" i="10"/>
  <c r="L1291" i="10"/>
  <c r="K1291" i="10"/>
  <c r="M1291" i="10"/>
  <c r="O1291" i="10"/>
  <c r="P1291" i="10"/>
  <c r="J1292" i="10"/>
  <c r="L1292" i="10"/>
  <c r="K1292" i="10"/>
  <c r="M1292" i="10"/>
  <c r="O1292" i="10"/>
  <c r="P1292" i="10"/>
  <c r="J1293" i="10"/>
  <c r="L1293" i="10"/>
  <c r="K1293" i="10"/>
  <c r="M1293" i="10"/>
  <c r="O1293" i="10"/>
  <c r="P1293" i="10"/>
  <c r="J1294" i="10"/>
  <c r="L1294" i="10"/>
  <c r="K1294" i="10"/>
  <c r="M1294" i="10"/>
  <c r="O1294" i="10"/>
  <c r="P1294" i="10"/>
  <c r="J1295" i="10"/>
  <c r="L1295" i="10"/>
  <c r="K1295" i="10"/>
  <c r="M1295" i="10"/>
  <c r="O1295" i="10"/>
  <c r="P1295" i="10"/>
  <c r="J1296" i="10"/>
  <c r="L1296" i="10"/>
  <c r="N1296" i="10"/>
  <c r="K1296" i="10"/>
  <c r="M1296" i="10"/>
  <c r="O1296" i="10"/>
  <c r="P1296" i="10"/>
  <c r="J1297" i="10"/>
  <c r="L1297" i="10"/>
  <c r="K1297" i="10"/>
  <c r="M1297" i="10"/>
  <c r="N1297" i="10"/>
  <c r="O1297" i="10"/>
  <c r="P1297" i="10"/>
  <c r="J1298" i="10"/>
  <c r="L1298" i="10"/>
  <c r="K1298" i="10"/>
  <c r="M1298" i="10"/>
  <c r="O1298" i="10"/>
  <c r="P1298" i="10"/>
  <c r="J1299" i="10"/>
  <c r="L1299" i="10"/>
  <c r="K1299" i="10"/>
  <c r="M1299" i="10"/>
  <c r="O1299" i="10"/>
  <c r="P1299" i="10"/>
  <c r="J1300" i="10"/>
  <c r="L1300" i="10"/>
  <c r="K1300" i="10"/>
  <c r="M1300" i="10"/>
  <c r="O1300" i="10"/>
  <c r="P1300" i="10"/>
  <c r="J1301" i="10"/>
  <c r="L1301" i="10"/>
  <c r="K1301" i="10"/>
  <c r="M1301" i="10"/>
  <c r="O1301" i="10"/>
  <c r="P1301" i="10"/>
  <c r="J1302" i="10"/>
  <c r="L1302" i="10"/>
  <c r="K1302" i="10"/>
  <c r="M1302" i="10"/>
  <c r="O1302" i="10"/>
  <c r="P1302" i="10"/>
  <c r="J1303" i="10"/>
  <c r="L1303" i="10"/>
  <c r="K1303" i="10"/>
  <c r="M1303" i="10"/>
  <c r="O1303" i="10"/>
  <c r="P1303" i="10"/>
  <c r="J1304" i="10"/>
  <c r="L1304" i="10"/>
  <c r="K1304" i="10"/>
  <c r="M1304" i="10"/>
  <c r="O1304" i="10"/>
  <c r="P1304" i="10"/>
  <c r="J1305" i="10"/>
  <c r="L1305" i="10"/>
  <c r="K1305" i="10"/>
  <c r="M1305" i="10"/>
  <c r="O1305" i="10"/>
  <c r="P1305" i="10"/>
  <c r="J1306" i="10"/>
  <c r="L1306" i="10"/>
  <c r="K1306" i="10"/>
  <c r="M1306" i="10"/>
  <c r="O1306" i="10"/>
  <c r="P1306" i="10"/>
  <c r="J1307" i="10"/>
  <c r="L1307" i="10"/>
  <c r="K1307" i="10"/>
  <c r="M1307" i="10"/>
  <c r="O1307" i="10"/>
  <c r="P1307" i="10"/>
  <c r="J1308" i="10"/>
  <c r="L1308" i="10"/>
  <c r="K1308" i="10"/>
  <c r="M1308" i="10"/>
  <c r="O1308" i="10"/>
  <c r="P1308" i="10"/>
  <c r="J1309" i="10"/>
  <c r="L1309" i="10"/>
  <c r="K1309" i="10"/>
  <c r="M1309" i="10"/>
  <c r="O1309" i="10"/>
  <c r="P1309" i="10"/>
  <c r="J1310" i="10"/>
  <c r="L1310" i="10"/>
  <c r="K1310" i="10"/>
  <c r="M1310" i="10"/>
  <c r="O1310" i="10"/>
  <c r="P1310" i="10"/>
  <c r="J1311" i="10"/>
  <c r="L1311" i="10"/>
  <c r="K1311" i="10"/>
  <c r="M1311" i="10"/>
  <c r="O1311" i="10"/>
  <c r="P1311" i="10"/>
  <c r="J1312" i="10"/>
  <c r="L1312" i="10"/>
  <c r="K1312" i="10"/>
  <c r="M1312" i="10"/>
  <c r="O1312" i="10"/>
  <c r="P1312" i="10"/>
  <c r="J1313" i="10"/>
  <c r="L1313" i="10"/>
  <c r="K1313" i="10"/>
  <c r="M1313" i="10"/>
  <c r="O1313" i="10"/>
  <c r="P1313" i="10"/>
  <c r="J1314" i="10"/>
  <c r="L1314" i="10"/>
  <c r="K1314" i="10"/>
  <c r="M1314" i="10"/>
  <c r="O1314" i="10"/>
  <c r="P1314" i="10"/>
  <c r="J1315" i="10"/>
  <c r="L1315" i="10"/>
  <c r="K1315" i="10"/>
  <c r="M1315" i="10"/>
  <c r="O1315" i="10"/>
  <c r="P1315" i="10"/>
  <c r="J1316" i="10"/>
  <c r="L1316" i="10"/>
  <c r="K1316" i="10"/>
  <c r="M1316" i="10"/>
  <c r="O1316" i="10"/>
  <c r="P1316" i="10"/>
  <c r="J1317" i="10"/>
  <c r="L1317" i="10"/>
  <c r="K1317" i="10"/>
  <c r="M1317" i="10"/>
  <c r="O1317" i="10"/>
  <c r="P1317" i="10"/>
  <c r="J1318" i="10"/>
  <c r="L1318" i="10"/>
  <c r="K1318" i="10"/>
  <c r="M1318" i="10"/>
  <c r="O1318" i="10"/>
  <c r="P1318" i="10"/>
  <c r="J1319" i="10"/>
  <c r="L1319" i="10"/>
  <c r="K1319" i="10"/>
  <c r="M1319" i="10"/>
  <c r="O1319" i="10"/>
  <c r="P1319" i="10"/>
  <c r="J1320" i="10"/>
  <c r="L1320" i="10"/>
  <c r="K1320" i="10"/>
  <c r="M1320" i="10"/>
  <c r="O1320" i="10"/>
  <c r="P1320" i="10"/>
  <c r="J1321" i="10"/>
  <c r="L1321" i="10"/>
  <c r="K1321" i="10"/>
  <c r="M1321" i="10"/>
  <c r="N1321" i="10"/>
  <c r="O1321" i="10"/>
  <c r="P1321" i="10"/>
  <c r="J1322" i="10"/>
  <c r="L1322" i="10"/>
  <c r="K1322" i="10"/>
  <c r="M1322" i="10"/>
  <c r="O1322" i="10"/>
  <c r="P1322" i="10"/>
  <c r="J1323" i="10"/>
  <c r="L1323" i="10"/>
  <c r="K1323" i="10"/>
  <c r="M1323" i="10"/>
  <c r="O1323" i="10"/>
  <c r="P1323" i="10"/>
  <c r="J1324" i="10"/>
  <c r="L1324" i="10"/>
  <c r="K1324" i="10"/>
  <c r="M1324" i="10"/>
  <c r="O1324" i="10"/>
  <c r="P1324" i="10"/>
  <c r="J1325" i="10"/>
  <c r="L1325" i="10"/>
  <c r="K1325" i="10"/>
  <c r="M1325" i="10"/>
  <c r="O1325" i="10"/>
  <c r="P1325" i="10"/>
  <c r="J1326" i="10"/>
  <c r="L1326" i="10"/>
  <c r="K1326" i="10"/>
  <c r="M1326" i="10"/>
  <c r="O1326" i="10"/>
  <c r="P1326" i="10"/>
  <c r="J1327" i="10"/>
  <c r="L1327" i="10"/>
  <c r="K1327" i="10"/>
  <c r="M1327" i="10"/>
  <c r="O1327" i="10"/>
  <c r="P1327" i="10"/>
  <c r="J1328" i="10"/>
  <c r="L1328" i="10"/>
  <c r="K1328" i="10"/>
  <c r="M1328" i="10"/>
  <c r="O1328" i="10"/>
  <c r="P1328" i="10"/>
  <c r="J1329" i="10"/>
  <c r="L1329" i="10"/>
  <c r="K1329" i="10"/>
  <c r="M1329" i="10"/>
  <c r="N1329" i="10"/>
  <c r="O1329" i="10"/>
  <c r="P1329" i="10"/>
  <c r="J1330" i="10"/>
  <c r="L1330" i="10"/>
  <c r="K1330" i="10"/>
  <c r="M1330" i="10"/>
  <c r="O1330" i="10"/>
  <c r="P1330" i="10"/>
  <c r="J1331" i="10"/>
  <c r="L1331" i="10"/>
  <c r="K1331" i="10"/>
  <c r="M1331" i="10"/>
  <c r="O1331" i="10"/>
  <c r="P1331" i="10"/>
  <c r="J1332" i="10"/>
  <c r="L1332" i="10"/>
  <c r="K1332" i="10"/>
  <c r="M1332" i="10"/>
  <c r="O1332" i="10"/>
  <c r="P1332" i="10"/>
  <c r="J1333" i="10"/>
  <c r="L1333" i="10"/>
  <c r="K1333" i="10"/>
  <c r="M1333" i="10"/>
  <c r="O1333" i="10"/>
  <c r="P1333" i="10"/>
  <c r="J1334" i="10"/>
  <c r="L1334" i="10"/>
  <c r="K1334" i="10"/>
  <c r="M1334" i="10"/>
  <c r="O1334" i="10"/>
  <c r="P1334" i="10"/>
  <c r="J1335" i="10"/>
  <c r="L1335" i="10"/>
  <c r="K1335" i="10"/>
  <c r="M1335" i="10"/>
  <c r="O1335" i="10"/>
  <c r="P1335" i="10"/>
  <c r="J1336" i="10"/>
  <c r="L1336" i="10"/>
  <c r="K1336" i="10"/>
  <c r="M1336" i="10"/>
  <c r="O1336" i="10"/>
  <c r="P1336" i="10"/>
  <c r="J1337" i="10"/>
  <c r="L1337" i="10"/>
  <c r="K1337" i="10"/>
  <c r="M1337" i="10"/>
  <c r="O1337" i="10"/>
  <c r="P1337" i="10"/>
  <c r="J1338" i="10"/>
  <c r="L1338" i="10"/>
  <c r="K1338" i="10"/>
  <c r="M1338" i="10"/>
  <c r="O1338" i="10"/>
  <c r="P1338" i="10"/>
  <c r="J1339" i="10"/>
  <c r="L1339" i="10"/>
  <c r="K1339" i="10"/>
  <c r="M1339" i="10"/>
  <c r="O1339" i="10"/>
  <c r="P1339" i="10"/>
  <c r="J1340" i="10"/>
  <c r="L1340" i="10"/>
  <c r="K1340" i="10"/>
  <c r="M1340" i="10"/>
  <c r="O1340" i="10"/>
  <c r="P1340" i="10"/>
  <c r="J1341" i="10"/>
  <c r="L1341" i="10"/>
  <c r="K1341" i="10"/>
  <c r="M1341" i="10"/>
  <c r="O1341" i="10"/>
  <c r="P1341" i="10"/>
  <c r="J1342" i="10"/>
  <c r="L1342" i="10"/>
  <c r="K1342" i="10"/>
  <c r="M1342" i="10"/>
  <c r="O1342" i="10"/>
  <c r="P1342" i="10"/>
  <c r="J1343" i="10"/>
  <c r="L1343" i="10"/>
  <c r="K1343" i="10"/>
  <c r="M1343" i="10"/>
  <c r="O1343" i="10"/>
  <c r="P1343" i="10"/>
  <c r="J1344" i="10"/>
  <c r="L1344" i="10"/>
  <c r="K1344" i="10"/>
  <c r="M1344" i="10"/>
  <c r="O1344" i="10"/>
  <c r="P1344" i="10"/>
  <c r="J1345" i="10"/>
  <c r="L1345" i="10"/>
  <c r="K1345" i="10"/>
  <c r="M1345" i="10"/>
  <c r="O1345" i="10"/>
  <c r="P1345" i="10"/>
  <c r="J1346" i="10"/>
  <c r="L1346" i="10"/>
  <c r="K1346" i="10"/>
  <c r="M1346" i="10"/>
  <c r="O1346" i="10"/>
  <c r="P1346" i="10"/>
  <c r="J1347" i="10"/>
  <c r="L1347" i="10"/>
  <c r="K1347" i="10"/>
  <c r="M1347" i="10"/>
  <c r="O1347" i="10"/>
  <c r="P1347" i="10"/>
  <c r="J1348" i="10"/>
  <c r="L1348" i="10"/>
  <c r="K1348" i="10"/>
  <c r="M1348" i="10"/>
  <c r="O1348" i="10"/>
  <c r="P1348" i="10"/>
  <c r="J1349" i="10"/>
  <c r="L1349" i="10"/>
  <c r="K1349" i="10"/>
  <c r="M1349" i="10"/>
  <c r="O1349" i="10"/>
  <c r="P1349" i="10"/>
  <c r="J1350" i="10"/>
  <c r="L1350" i="10"/>
  <c r="K1350" i="10"/>
  <c r="M1350" i="10"/>
  <c r="O1350" i="10"/>
  <c r="P1350" i="10"/>
  <c r="J1351" i="10"/>
  <c r="L1351" i="10"/>
  <c r="K1351" i="10"/>
  <c r="M1351" i="10"/>
  <c r="O1351" i="10"/>
  <c r="P1351" i="10"/>
  <c r="J1352" i="10"/>
  <c r="L1352" i="10"/>
  <c r="K1352" i="10"/>
  <c r="M1352" i="10"/>
  <c r="O1352" i="10"/>
  <c r="P1352" i="10"/>
  <c r="J1353" i="10"/>
  <c r="L1353" i="10"/>
  <c r="K1353" i="10"/>
  <c r="M1353" i="10"/>
  <c r="O1353" i="10"/>
  <c r="P1353" i="10"/>
  <c r="J1354" i="10"/>
  <c r="L1354" i="10"/>
  <c r="K1354" i="10"/>
  <c r="M1354" i="10"/>
  <c r="O1354" i="10"/>
  <c r="P1354" i="10"/>
  <c r="J1355" i="10"/>
  <c r="L1355" i="10"/>
  <c r="K1355" i="10"/>
  <c r="M1355" i="10"/>
  <c r="O1355" i="10"/>
  <c r="P1355" i="10"/>
  <c r="J1356" i="10"/>
  <c r="L1356" i="10"/>
  <c r="K1356" i="10"/>
  <c r="M1356" i="10"/>
  <c r="O1356" i="10"/>
  <c r="P1356" i="10"/>
  <c r="J1357" i="10"/>
  <c r="L1357" i="10"/>
  <c r="K1357" i="10"/>
  <c r="M1357" i="10"/>
  <c r="O1357" i="10"/>
  <c r="P1357" i="10"/>
  <c r="J1358" i="10"/>
  <c r="L1358" i="10"/>
  <c r="K1358" i="10"/>
  <c r="M1358" i="10"/>
  <c r="O1358" i="10"/>
  <c r="P1358" i="10"/>
  <c r="J1359" i="10"/>
  <c r="L1359" i="10"/>
  <c r="K1359" i="10"/>
  <c r="M1359" i="10"/>
  <c r="O1359" i="10"/>
  <c r="P1359" i="10"/>
  <c r="J1360" i="10"/>
  <c r="L1360" i="10"/>
  <c r="K1360" i="10"/>
  <c r="M1360" i="10"/>
  <c r="O1360" i="10"/>
  <c r="P1360" i="10"/>
  <c r="J1361" i="10"/>
  <c r="L1361" i="10"/>
  <c r="K1361" i="10"/>
  <c r="M1361" i="10"/>
  <c r="O1361" i="10"/>
  <c r="P1361" i="10"/>
  <c r="J1362" i="10"/>
  <c r="L1362" i="10"/>
  <c r="K1362" i="10"/>
  <c r="M1362" i="10"/>
  <c r="O1362" i="10"/>
  <c r="P1362" i="10"/>
  <c r="J1363" i="10"/>
  <c r="L1363" i="10"/>
  <c r="K1363" i="10"/>
  <c r="M1363" i="10"/>
  <c r="O1363" i="10"/>
  <c r="P1363" i="10"/>
  <c r="J1364" i="10"/>
  <c r="L1364" i="10"/>
  <c r="K1364" i="10"/>
  <c r="M1364" i="10"/>
  <c r="O1364" i="10"/>
  <c r="P1364" i="10"/>
  <c r="J1365" i="10"/>
  <c r="L1365" i="10"/>
  <c r="K1365" i="10"/>
  <c r="M1365" i="10"/>
  <c r="O1365" i="10"/>
  <c r="P1365" i="10"/>
  <c r="J1366" i="10"/>
  <c r="L1366" i="10"/>
  <c r="K1366" i="10"/>
  <c r="M1366" i="10"/>
  <c r="O1366" i="10"/>
  <c r="P1366" i="10"/>
  <c r="J1367" i="10"/>
  <c r="L1367" i="10"/>
  <c r="K1367" i="10"/>
  <c r="M1367" i="10"/>
  <c r="O1367" i="10"/>
  <c r="P1367" i="10"/>
  <c r="J1368" i="10"/>
  <c r="L1368" i="10"/>
  <c r="K1368" i="10"/>
  <c r="M1368" i="10"/>
  <c r="O1368" i="10"/>
  <c r="P1368" i="10"/>
  <c r="J1369" i="10"/>
  <c r="L1369" i="10"/>
  <c r="K1369" i="10"/>
  <c r="M1369" i="10"/>
  <c r="O1369" i="10"/>
  <c r="P1369" i="10"/>
  <c r="J1370" i="10"/>
  <c r="L1370" i="10"/>
  <c r="K1370" i="10"/>
  <c r="M1370" i="10"/>
  <c r="O1370" i="10"/>
  <c r="P1370" i="10"/>
  <c r="J1371" i="10"/>
  <c r="L1371" i="10"/>
  <c r="K1371" i="10"/>
  <c r="M1371" i="10"/>
  <c r="O1371" i="10"/>
  <c r="P1371" i="10"/>
  <c r="J1372" i="10"/>
  <c r="L1372" i="10"/>
  <c r="K1372" i="10"/>
  <c r="M1372" i="10"/>
  <c r="O1372" i="10"/>
  <c r="P1372" i="10"/>
  <c r="J1373" i="10"/>
  <c r="L1373" i="10"/>
  <c r="K1373" i="10"/>
  <c r="M1373" i="10"/>
  <c r="N1373" i="10"/>
  <c r="O1373" i="10"/>
  <c r="P1373" i="10"/>
  <c r="J1374" i="10"/>
  <c r="L1374" i="10"/>
  <c r="K1374" i="10"/>
  <c r="M1374" i="10"/>
  <c r="O1374" i="10"/>
  <c r="P1374" i="10"/>
  <c r="J1375" i="10"/>
  <c r="L1375" i="10"/>
  <c r="K1375" i="10"/>
  <c r="M1375" i="10"/>
  <c r="O1375" i="10"/>
  <c r="P1375" i="10"/>
  <c r="J1376" i="10"/>
  <c r="L1376" i="10"/>
  <c r="K1376" i="10"/>
  <c r="M1376" i="10"/>
  <c r="O1376" i="10"/>
  <c r="P1376" i="10"/>
  <c r="J1377" i="10"/>
  <c r="L1377" i="10"/>
  <c r="K1377" i="10"/>
  <c r="M1377" i="10"/>
  <c r="O1377" i="10"/>
  <c r="P1377" i="10"/>
  <c r="J1378" i="10"/>
  <c r="L1378" i="10"/>
  <c r="N1378" i="10"/>
  <c r="K1378" i="10"/>
  <c r="M1378" i="10"/>
  <c r="O1378" i="10"/>
  <c r="P1378" i="10"/>
  <c r="J1379" i="10"/>
  <c r="L1379" i="10"/>
  <c r="K1379" i="10"/>
  <c r="M1379" i="10"/>
  <c r="O1379" i="10"/>
  <c r="P1379" i="10"/>
  <c r="J1380" i="10"/>
  <c r="L1380" i="10"/>
  <c r="K1380" i="10"/>
  <c r="M1380" i="10"/>
  <c r="O1380" i="10"/>
  <c r="P1380" i="10"/>
  <c r="J1381" i="10"/>
  <c r="L1381" i="10"/>
  <c r="K1381" i="10"/>
  <c r="M1381" i="10"/>
  <c r="O1381" i="10"/>
  <c r="P1381" i="10"/>
  <c r="J1382" i="10"/>
  <c r="L1382" i="10"/>
  <c r="K1382" i="10"/>
  <c r="M1382" i="10"/>
  <c r="O1382" i="10"/>
  <c r="P1382" i="10"/>
  <c r="J1383" i="10"/>
  <c r="L1383" i="10"/>
  <c r="K1383" i="10"/>
  <c r="M1383" i="10"/>
  <c r="O1383" i="10"/>
  <c r="P1383" i="10"/>
  <c r="J1384" i="10"/>
  <c r="L1384" i="10"/>
  <c r="K1384" i="10"/>
  <c r="M1384" i="10"/>
  <c r="O1384" i="10"/>
  <c r="P1384" i="10"/>
  <c r="J1385" i="10"/>
  <c r="L1385" i="10"/>
  <c r="K1385" i="10"/>
  <c r="M1385" i="10"/>
  <c r="O1385" i="10"/>
  <c r="P1385" i="10"/>
  <c r="J1386" i="10"/>
  <c r="L1386" i="10"/>
  <c r="K1386" i="10"/>
  <c r="M1386" i="10"/>
  <c r="O1386" i="10"/>
  <c r="P1386" i="10"/>
  <c r="J1387" i="10"/>
  <c r="L1387" i="10"/>
  <c r="K1387" i="10"/>
  <c r="M1387" i="10"/>
  <c r="O1387" i="10"/>
  <c r="P1387" i="10"/>
  <c r="J1388" i="10"/>
  <c r="L1388" i="10"/>
  <c r="K1388" i="10"/>
  <c r="M1388" i="10"/>
  <c r="O1388" i="10"/>
  <c r="P1388" i="10"/>
  <c r="J1389" i="10"/>
  <c r="L1389" i="10"/>
  <c r="K1389" i="10"/>
  <c r="M1389" i="10"/>
  <c r="O1389" i="10"/>
  <c r="P1389" i="10"/>
  <c r="J1390" i="10"/>
  <c r="L1390" i="10"/>
  <c r="K1390" i="10"/>
  <c r="M1390" i="10"/>
  <c r="O1390" i="10"/>
  <c r="P1390" i="10"/>
  <c r="J1391" i="10"/>
  <c r="L1391" i="10"/>
  <c r="K1391" i="10"/>
  <c r="M1391" i="10"/>
  <c r="O1391" i="10"/>
  <c r="P1391" i="10"/>
  <c r="J1392" i="10"/>
  <c r="L1392" i="10"/>
  <c r="K1392" i="10"/>
  <c r="M1392" i="10"/>
  <c r="O1392" i="10"/>
  <c r="P1392" i="10"/>
  <c r="J1393" i="10"/>
  <c r="L1393" i="10"/>
  <c r="K1393" i="10"/>
  <c r="M1393" i="10"/>
  <c r="O1393" i="10"/>
  <c r="P1393" i="10"/>
  <c r="J1394" i="10"/>
  <c r="L1394" i="10"/>
  <c r="K1394" i="10"/>
  <c r="M1394" i="10"/>
  <c r="O1394" i="10"/>
  <c r="P1394" i="10"/>
  <c r="J1395" i="10"/>
  <c r="L1395" i="10"/>
  <c r="K1395" i="10"/>
  <c r="M1395" i="10"/>
  <c r="O1395" i="10"/>
  <c r="P1395" i="10"/>
  <c r="J1396" i="10"/>
  <c r="L1396" i="10"/>
  <c r="K1396" i="10"/>
  <c r="M1396" i="10"/>
  <c r="O1396" i="10"/>
  <c r="P1396" i="10"/>
  <c r="J1397" i="10"/>
  <c r="L1397" i="10"/>
  <c r="K1397" i="10"/>
  <c r="M1397" i="10"/>
  <c r="O1397" i="10"/>
  <c r="P1397" i="10"/>
  <c r="J1398" i="10"/>
  <c r="L1398" i="10"/>
  <c r="K1398" i="10"/>
  <c r="M1398" i="10"/>
  <c r="O1398" i="10"/>
  <c r="P1398" i="10"/>
  <c r="J1399" i="10"/>
  <c r="L1399" i="10"/>
  <c r="K1399" i="10"/>
  <c r="M1399" i="10"/>
  <c r="O1399" i="10"/>
  <c r="P1399" i="10"/>
  <c r="J1400" i="10"/>
  <c r="L1400" i="10"/>
  <c r="K1400" i="10"/>
  <c r="M1400" i="10"/>
  <c r="O1400" i="10"/>
  <c r="P1400" i="10"/>
  <c r="J1401" i="10"/>
  <c r="L1401" i="10"/>
  <c r="K1401" i="10"/>
  <c r="M1401" i="10"/>
  <c r="O1401" i="10"/>
  <c r="P1401" i="10"/>
  <c r="J1402" i="10"/>
  <c r="L1402" i="10"/>
  <c r="K1402" i="10"/>
  <c r="M1402" i="10"/>
  <c r="O1402" i="10"/>
  <c r="P1402" i="10"/>
  <c r="J1403" i="10"/>
  <c r="L1403" i="10"/>
  <c r="K1403" i="10"/>
  <c r="M1403" i="10"/>
  <c r="O1403" i="10"/>
  <c r="P1403" i="10"/>
  <c r="J1404" i="10"/>
  <c r="L1404" i="10"/>
  <c r="K1404" i="10"/>
  <c r="M1404" i="10"/>
  <c r="O1404" i="10"/>
  <c r="P1404" i="10"/>
  <c r="J1405" i="10"/>
  <c r="L1405" i="10"/>
  <c r="K1405" i="10"/>
  <c r="M1405" i="10"/>
  <c r="O1405" i="10"/>
  <c r="P1405" i="10"/>
  <c r="J1406" i="10"/>
  <c r="L1406" i="10"/>
  <c r="K1406" i="10"/>
  <c r="M1406" i="10"/>
  <c r="O1406" i="10"/>
  <c r="P1406" i="10"/>
  <c r="J1407" i="10"/>
  <c r="L1407" i="10"/>
  <c r="K1407" i="10"/>
  <c r="M1407" i="10"/>
  <c r="O1407" i="10"/>
  <c r="P1407" i="10"/>
  <c r="J1408" i="10"/>
  <c r="L1408" i="10"/>
  <c r="K1408" i="10"/>
  <c r="O1408" i="10"/>
  <c r="P1408" i="10"/>
  <c r="J1409" i="10"/>
  <c r="L1409" i="10"/>
  <c r="K1409" i="10"/>
  <c r="M1409" i="10"/>
  <c r="O1409" i="10"/>
  <c r="P1409" i="10"/>
  <c r="J1410" i="10"/>
  <c r="L1410" i="10"/>
  <c r="K1410" i="10"/>
  <c r="M1410" i="10"/>
  <c r="N1410" i="10"/>
  <c r="O1410" i="10"/>
  <c r="P1410" i="10"/>
  <c r="J1411" i="10"/>
  <c r="L1411" i="10"/>
  <c r="K1411" i="10"/>
  <c r="M1411" i="10"/>
  <c r="O1411" i="10"/>
  <c r="P1411" i="10"/>
  <c r="J1412" i="10"/>
  <c r="L1412" i="10"/>
  <c r="K1412" i="10"/>
  <c r="M1412" i="10"/>
  <c r="O1412" i="10"/>
  <c r="P1412" i="10"/>
  <c r="J1413" i="10"/>
  <c r="L1413" i="10"/>
  <c r="K1413" i="10"/>
  <c r="M1413" i="10"/>
  <c r="O1413" i="10"/>
  <c r="P1413" i="10"/>
  <c r="J1414" i="10"/>
  <c r="L1414" i="10"/>
  <c r="K1414" i="10"/>
  <c r="M1414" i="10"/>
  <c r="O1414" i="10"/>
  <c r="P1414" i="10"/>
  <c r="J1415" i="10"/>
  <c r="L1415" i="10"/>
  <c r="K1415" i="10"/>
  <c r="M1415" i="10"/>
  <c r="O1415" i="10"/>
  <c r="P1415" i="10"/>
  <c r="J1416" i="10"/>
  <c r="L1416" i="10"/>
  <c r="K1416" i="10"/>
  <c r="O1416" i="10"/>
  <c r="P1416" i="10"/>
  <c r="J1417" i="10"/>
  <c r="L1417" i="10"/>
  <c r="K1417" i="10"/>
  <c r="M1417" i="10"/>
  <c r="O1417" i="10"/>
  <c r="P1417" i="10"/>
  <c r="J1418" i="10"/>
  <c r="L1418" i="10"/>
  <c r="K1418" i="10"/>
  <c r="M1418" i="10"/>
  <c r="O1418" i="10"/>
  <c r="P1418" i="10"/>
  <c r="J1419" i="10"/>
  <c r="L1419" i="10"/>
  <c r="K1419" i="10"/>
  <c r="M1419" i="10"/>
  <c r="O1419" i="10"/>
  <c r="P1419" i="10"/>
  <c r="J1420" i="10"/>
  <c r="L1420" i="10"/>
  <c r="K1420" i="10"/>
  <c r="O1420" i="10"/>
  <c r="P1420" i="10"/>
  <c r="J1421" i="10"/>
  <c r="L1421" i="10"/>
  <c r="K1421" i="10"/>
  <c r="O1421" i="10"/>
  <c r="P1421" i="10"/>
  <c r="J1422" i="10"/>
  <c r="L1422" i="10"/>
  <c r="K1422" i="10"/>
  <c r="M1422" i="10"/>
  <c r="O1422" i="10"/>
  <c r="P1422" i="10"/>
  <c r="J1423" i="10"/>
  <c r="L1423" i="10"/>
  <c r="K1423" i="10"/>
  <c r="M1423" i="10"/>
  <c r="O1423" i="10"/>
  <c r="P1423" i="10"/>
  <c r="J1424" i="10"/>
  <c r="L1424" i="10"/>
  <c r="K1424" i="10"/>
  <c r="M1424" i="10"/>
  <c r="O1424" i="10"/>
  <c r="P1424" i="10"/>
  <c r="J1425" i="10"/>
  <c r="L1425" i="10"/>
  <c r="K1425" i="10"/>
  <c r="O1425" i="10"/>
  <c r="P1425" i="10"/>
  <c r="J1426" i="10"/>
  <c r="L1426" i="10"/>
  <c r="K1426" i="10"/>
  <c r="M1426" i="10"/>
  <c r="O1426" i="10"/>
  <c r="P1426" i="10"/>
  <c r="J1427" i="10"/>
  <c r="L1427" i="10"/>
  <c r="K1427" i="10"/>
  <c r="M1427" i="10"/>
  <c r="O1427" i="10"/>
  <c r="P1427" i="10"/>
  <c r="J1428" i="10"/>
  <c r="L1428" i="10"/>
  <c r="K1428" i="10"/>
  <c r="M1428" i="10"/>
  <c r="O1428" i="10"/>
  <c r="P1428" i="10"/>
  <c r="J1429" i="10"/>
  <c r="L1429" i="10"/>
  <c r="K1429" i="10"/>
  <c r="M1429" i="10"/>
  <c r="O1429" i="10"/>
  <c r="P1429" i="10"/>
  <c r="J1430" i="10"/>
  <c r="L1430" i="10"/>
  <c r="K1430" i="10"/>
  <c r="M1430" i="10"/>
  <c r="O1430" i="10"/>
  <c r="P1430" i="10"/>
  <c r="J1431" i="10"/>
  <c r="L1431" i="10"/>
  <c r="K1431" i="10"/>
  <c r="M1431" i="10"/>
  <c r="O1431" i="10"/>
  <c r="P1431" i="10"/>
  <c r="J1432" i="10"/>
  <c r="L1432" i="10"/>
  <c r="K1432" i="10"/>
  <c r="M1432" i="10"/>
  <c r="O1432" i="10"/>
  <c r="P1432" i="10"/>
  <c r="J1433" i="10"/>
  <c r="L1433" i="10"/>
  <c r="K1433" i="10"/>
  <c r="M1433" i="10"/>
  <c r="O1433" i="10"/>
  <c r="P1433" i="10"/>
  <c r="J1434" i="10"/>
  <c r="L1434" i="10"/>
  <c r="K1434" i="10"/>
  <c r="O1434" i="10"/>
  <c r="P1434" i="10"/>
  <c r="J1435" i="10"/>
  <c r="L1435" i="10"/>
  <c r="K1435" i="10"/>
  <c r="O1435" i="10"/>
  <c r="P1435" i="10"/>
  <c r="J1436" i="10"/>
  <c r="L1436" i="10"/>
  <c r="K1436" i="10"/>
  <c r="M1436" i="10"/>
  <c r="O1436" i="10"/>
  <c r="P1436" i="10"/>
  <c r="J1437" i="10"/>
  <c r="L1437" i="10"/>
  <c r="K1437" i="10"/>
  <c r="M1437" i="10"/>
  <c r="O1437" i="10"/>
  <c r="P1437" i="10"/>
  <c r="J1438" i="10"/>
  <c r="L1438" i="10"/>
  <c r="K1438" i="10"/>
  <c r="M1438" i="10"/>
  <c r="O1438" i="10"/>
  <c r="P1438" i="10"/>
  <c r="J1439" i="10"/>
  <c r="L1439" i="10"/>
  <c r="K1439" i="10"/>
  <c r="M1439" i="10"/>
  <c r="O1439" i="10"/>
  <c r="P1439" i="10"/>
  <c r="J1440" i="10"/>
  <c r="L1440" i="10"/>
  <c r="K1440" i="10"/>
  <c r="M1440" i="10"/>
  <c r="O1440" i="10"/>
  <c r="P1440" i="10"/>
  <c r="J1441" i="10"/>
  <c r="L1441" i="10"/>
  <c r="K1441" i="10"/>
  <c r="M1441" i="10"/>
  <c r="O1441" i="10"/>
  <c r="P1441" i="10"/>
  <c r="J1442" i="10"/>
  <c r="L1442" i="10"/>
  <c r="K1442" i="10"/>
  <c r="M1442" i="10"/>
  <c r="O1442" i="10"/>
  <c r="P1442" i="10"/>
  <c r="J1443" i="10"/>
  <c r="L1443" i="10"/>
  <c r="K1443" i="10"/>
  <c r="M1443" i="10"/>
  <c r="O1443" i="10"/>
  <c r="P1443" i="10"/>
  <c r="J1444" i="10"/>
  <c r="L1444" i="10"/>
  <c r="K1444" i="10"/>
  <c r="M1444" i="10"/>
  <c r="O1444" i="10"/>
  <c r="P1444" i="10"/>
  <c r="J1445" i="10"/>
  <c r="L1445" i="10"/>
  <c r="K1445" i="10"/>
  <c r="M1445" i="10"/>
  <c r="O1445" i="10"/>
  <c r="P1445" i="10"/>
  <c r="J1446" i="10"/>
  <c r="L1446" i="10"/>
  <c r="K1446" i="10"/>
  <c r="M1446" i="10"/>
  <c r="O1446" i="10"/>
  <c r="P1446" i="10"/>
  <c r="J1447" i="10"/>
  <c r="L1447" i="10"/>
  <c r="K1447" i="10"/>
  <c r="M1447" i="10"/>
  <c r="O1447" i="10"/>
  <c r="P1447" i="10"/>
  <c r="J1448" i="10"/>
  <c r="L1448" i="10"/>
  <c r="K1448" i="10"/>
  <c r="M1448" i="10"/>
  <c r="O1448" i="10"/>
  <c r="P1448" i="10"/>
  <c r="J1449" i="10"/>
  <c r="L1449" i="10"/>
  <c r="K1449" i="10"/>
  <c r="M1449" i="10"/>
  <c r="O1449" i="10"/>
  <c r="P1449" i="10"/>
  <c r="J1450" i="10"/>
  <c r="L1450" i="10"/>
  <c r="K1450" i="10"/>
  <c r="M1450" i="10"/>
  <c r="O1450" i="10"/>
  <c r="P1450" i="10"/>
  <c r="J1451" i="10"/>
  <c r="L1451" i="10"/>
  <c r="K1451" i="10"/>
  <c r="M1451" i="10"/>
  <c r="O1451" i="10"/>
  <c r="P1451" i="10"/>
  <c r="J1452" i="10"/>
  <c r="L1452" i="10"/>
  <c r="K1452" i="10"/>
  <c r="M1452" i="10"/>
  <c r="O1452" i="10"/>
  <c r="P1452" i="10"/>
  <c r="J1453" i="10"/>
  <c r="L1453" i="10"/>
  <c r="K1453" i="10"/>
  <c r="M1453" i="10"/>
  <c r="O1453" i="10"/>
  <c r="P1453" i="10"/>
  <c r="J1454" i="10"/>
  <c r="L1454" i="10"/>
  <c r="K1454" i="10"/>
  <c r="M1454" i="10"/>
  <c r="N1454" i="10"/>
  <c r="O1454" i="10"/>
  <c r="P1454" i="10"/>
  <c r="J1455" i="10"/>
  <c r="L1455" i="10"/>
  <c r="K1455" i="10"/>
  <c r="O1455" i="10"/>
  <c r="P1455" i="10"/>
  <c r="J1456" i="10"/>
  <c r="L1456" i="10"/>
  <c r="K1456" i="10"/>
  <c r="O1456" i="10"/>
  <c r="P1456" i="10"/>
  <c r="J1457" i="10"/>
  <c r="L1457" i="10"/>
  <c r="K1457" i="10"/>
  <c r="M1457" i="10"/>
  <c r="O1457" i="10"/>
  <c r="P1457" i="10"/>
  <c r="N1057" i="10"/>
  <c r="N860" i="10"/>
  <c r="N778" i="10"/>
  <c r="N974" i="10"/>
  <c r="N892" i="10"/>
  <c r="N868" i="10"/>
  <c r="N702" i="10"/>
  <c r="N970" i="10"/>
  <c r="N827" i="10"/>
  <c r="N987" i="10"/>
  <c r="N966" i="10"/>
  <c r="N959" i="10"/>
  <c r="N957" i="10"/>
  <c r="N754" i="10"/>
  <c r="N701" i="10"/>
  <c r="N915" i="10"/>
  <c r="N1135" i="10"/>
  <c r="N1023" i="10"/>
  <c r="N961" i="10"/>
  <c r="N931" i="10"/>
  <c r="N866" i="10"/>
  <c r="N858" i="10"/>
  <c r="N834" i="10"/>
  <c r="N818" i="10"/>
  <c r="N667" i="10"/>
  <c r="N925" i="10"/>
  <c r="N879" i="10"/>
  <c r="N871" i="10"/>
  <c r="N648" i="10"/>
  <c r="N967" i="10"/>
  <c r="N944" i="10"/>
  <c r="N943" i="10"/>
  <c r="N980" i="10"/>
  <c r="N848" i="10"/>
  <c r="N899" i="10"/>
  <c r="N883" i="10"/>
  <c r="N859" i="10"/>
  <c r="N823" i="10"/>
  <c r="N715" i="10"/>
  <c r="N696" i="10"/>
  <c r="L207" i="10"/>
  <c r="P184" i="10"/>
  <c r="O7" i="10"/>
  <c r="G9" i="39"/>
  <c r="G6" i="39"/>
  <c r="C2" i="41"/>
  <c r="J7" i="10"/>
  <c r="L112" i="10"/>
  <c r="K7" i="10"/>
  <c r="M7" i="10"/>
  <c r="L172" i="10"/>
  <c r="L201" i="10"/>
  <c r="L177" i="10"/>
  <c r="L171" i="10"/>
  <c r="E36" i="39"/>
  <c r="D36" i="39"/>
  <c r="I36" i="39" s="1"/>
  <c r="G36" i="39"/>
  <c r="J15" i="39"/>
  <c r="I15" i="39"/>
  <c r="K15" i="39" s="1"/>
  <c r="H15" i="39"/>
  <c r="G15" i="39"/>
  <c r="J14" i="39"/>
  <c r="I14" i="39"/>
  <c r="K14" i="39" s="1"/>
  <c r="H14" i="39"/>
  <c r="G14" i="39"/>
  <c r="G7" i="29"/>
  <c r="F7" i="10"/>
  <c r="I7" i="10"/>
  <c r="I633" i="10"/>
  <c r="I631" i="10"/>
  <c r="I627" i="10"/>
  <c r="I623" i="10"/>
  <c r="I619" i="10"/>
  <c r="I615" i="10"/>
  <c r="I611" i="10"/>
  <c r="I607" i="10"/>
  <c r="I603" i="10"/>
  <c r="I599" i="10"/>
  <c r="I595" i="10"/>
  <c r="I591" i="10"/>
  <c r="G40" i="11"/>
  <c r="I588" i="10"/>
  <c r="I630" i="10"/>
  <c r="I626" i="10"/>
  <c r="I622" i="10"/>
  <c r="I618" i="10"/>
  <c r="I614" i="10"/>
  <c r="I610" i="10"/>
  <c r="I606" i="10"/>
  <c r="I602" i="10"/>
  <c r="I598" i="10"/>
  <c r="I594" i="10"/>
  <c r="I587" i="10"/>
  <c r="I586" i="10"/>
  <c r="I629" i="10"/>
  <c r="I625" i="10"/>
  <c r="I621" i="10"/>
  <c r="I617" i="10"/>
  <c r="I613" i="10"/>
  <c r="I609" i="10"/>
  <c r="I605" i="10"/>
  <c r="I601" i="10"/>
  <c r="I597" i="10"/>
  <c r="I593" i="10"/>
  <c r="I590" i="10"/>
  <c r="I632" i="10"/>
  <c r="I628" i="10"/>
  <c r="I624" i="10"/>
  <c r="I620" i="10"/>
  <c r="I616" i="10"/>
  <c r="I612" i="10"/>
  <c r="I608" i="10"/>
  <c r="I604" i="10"/>
  <c r="I600" i="10"/>
  <c r="I596" i="10"/>
  <c r="I592" i="10"/>
  <c r="I589" i="10"/>
  <c r="I813" i="10"/>
  <c r="I812" i="10"/>
  <c r="I809" i="10"/>
  <c r="I811" i="10"/>
  <c r="I814" i="10"/>
  <c r="I810" i="10"/>
  <c r="I766" i="10"/>
  <c r="I780" i="10"/>
  <c r="I804" i="10"/>
  <c r="I764" i="10"/>
  <c r="I762" i="10"/>
  <c r="I758" i="10"/>
  <c r="I759" i="10"/>
  <c r="I757" i="10"/>
  <c r="I760" i="10"/>
  <c r="I761" i="10"/>
  <c r="I765" i="10"/>
  <c r="I763" i="10"/>
  <c r="I538" i="10"/>
  <c r="I306" i="10"/>
  <c r="I385" i="10"/>
  <c r="I292" i="10"/>
  <c r="I299" i="10"/>
  <c r="I195" i="10"/>
  <c r="I287" i="10"/>
  <c r="I286" i="10"/>
  <c r="I119" i="10"/>
  <c r="I120" i="10"/>
  <c r="I118" i="10"/>
  <c r="I1359" i="10"/>
  <c r="I1360" i="10"/>
  <c r="I965" i="10"/>
  <c r="I966" i="10"/>
  <c r="I202" i="10"/>
  <c r="I59" i="10"/>
  <c r="I75" i="10"/>
  <c r="I73" i="10"/>
  <c r="I71" i="10"/>
  <c r="I69" i="10"/>
  <c r="I67" i="10"/>
  <c r="I65" i="10"/>
  <c r="I63" i="10"/>
  <c r="I61" i="10"/>
  <c r="I74" i="10"/>
  <c r="I72" i="10"/>
  <c r="I70" i="10"/>
  <c r="I68" i="10"/>
  <c r="I66" i="10"/>
  <c r="I64" i="10"/>
  <c r="I62" i="10"/>
  <c r="I56" i="10"/>
  <c r="I54" i="10"/>
  <c r="I52" i="10"/>
  <c r="I50" i="10"/>
  <c r="I48" i="10"/>
  <c r="I46" i="10"/>
  <c r="I44" i="10"/>
  <c r="I42" i="10"/>
  <c r="I40" i="10"/>
  <c r="I57" i="10"/>
  <c r="I55" i="10"/>
  <c r="I53" i="10"/>
  <c r="I51" i="10"/>
  <c r="I49" i="10"/>
  <c r="I47" i="10"/>
  <c r="I45" i="10"/>
  <c r="I43" i="10"/>
  <c r="I41" i="10"/>
  <c r="I39" i="10"/>
  <c r="I16" i="10"/>
  <c r="B43" i="39"/>
  <c r="I1318" i="10"/>
  <c r="I936" i="10"/>
  <c r="I870" i="10"/>
  <c r="I1240" i="10"/>
  <c r="I1282" i="10"/>
  <c r="I1441" i="10"/>
  <c r="I1439" i="10"/>
  <c r="I1437" i="10"/>
  <c r="I1442" i="10"/>
  <c r="I1440" i="10"/>
  <c r="I1438" i="10"/>
  <c r="H15" i="29"/>
  <c r="I15" i="29"/>
  <c r="J15" i="29"/>
  <c r="J14" i="29"/>
  <c r="I14" i="29"/>
  <c r="H14" i="29"/>
  <c r="K14" i="29"/>
  <c r="G14" i="29"/>
  <c r="G15" i="29"/>
  <c r="C2" i="29"/>
  <c r="N1467" i="10"/>
  <c r="N1466" i="10"/>
  <c r="G82" i="11"/>
  <c r="I14" i="10"/>
  <c r="I29" i="10"/>
  <c r="I80" i="10"/>
  <c r="I96" i="10"/>
  <c r="I113" i="10"/>
  <c r="I132" i="10"/>
  <c r="I148" i="10"/>
  <c r="I161" i="10"/>
  <c r="I201" i="10"/>
  <c r="I253" i="10"/>
  <c r="I269" i="10"/>
  <c r="I304" i="10"/>
  <c r="I320" i="10"/>
  <c r="I336" i="10"/>
  <c r="I352" i="10"/>
  <c r="I368" i="10"/>
  <c r="I384" i="10"/>
  <c r="I401" i="10"/>
  <c r="I417" i="10"/>
  <c r="I433" i="10"/>
  <c r="I449" i="10"/>
  <c r="I465" i="10"/>
  <c r="I481" i="10"/>
  <c r="I497" i="10"/>
  <c r="I513" i="10"/>
  <c r="I529" i="10"/>
  <c r="I546" i="10"/>
  <c r="I562" i="10"/>
  <c r="I578" i="10"/>
  <c r="I585" i="10"/>
  <c r="I649" i="10"/>
  <c r="I664" i="10"/>
  <c r="I680" i="10"/>
  <c r="I696" i="10"/>
  <c r="I712" i="10"/>
  <c r="I728" i="10"/>
  <c r="I744" i="10"/>
  <c r="I770" i="10"/>
  <c r="I786" i="10"/>
  <c r="I802" i="10"/>
  <c r="I822" i="10"/>
  <c r="I838" i="10"/>
  <c r="I854" i="10"/>
  <c r="I871" i="10"/>
  <c r="I879" i="10"/>
  <c r="I891" i="10"/>
  <c r="I907" i="10"/>
  <c r="I923" i="10"/>
  <c r="I940" i="10"/>
  <c r="I960" i="10"/>
  <c r="I978" i="10"/>
  <c r="I994" i="10"/>
  <c r="I1009" i="10"/>
  <c r="I1023" i="10"/>
  <c r="I1039" i="10"/>
  <c r="I1055" i="10"/>
  <c r="I38" i="10"/>
  <c r="I94" i="10"/>
  <c r="I116" i="10"/>
  <c r="I141" i="10"/>
  <c r="I159" i="10"/>
  <c r="I199" i="10"/>
  <c r="I215" i="10"/>
  <c r="I235" i="10"/>
  <c r="I272" i="10"/>
  <c r="I297" i="10"/>
  <c r="I318" i="10"/>
  <c r="I339" i="10"/>
  <c r="I361" i="10"/>
  <c r="I382" i="10"/>
  <c r="I404" i="10"/>
  <c r="I426" i="10"/>
  <c r="I447" i="10"/>
  <c r="I468" i="10"/>
  <c r="I490" i="10"/>
  <c r="I511" i="10"/>
  <c r="I532" i="10"/>
  <c r="I555" i="10"/>
  <c r="I576" i="10"/>
  <c r="I636" i="10"/>
  <c r="I658" i="10"/>
  <c r="I678" i="10"/>
  <c r="I699" i="10"/>
  <c r="I721" i="10"/>
  <c r="I742" i="10"/>
  <c r="I773" i="10"/>
  <c r="I795" i="10"/>
  <c r="I820" i="10"/>
  <c r="I841" i="10"/>
  <c r="I863" i="10"/>
  <c r="I894" i="10"/>
  <c r="I916" i="10"/>
  <c r="I938" i="10"/>
  <c r="I947" i="10"/>
  <c r="I971" i="10"/>
  <c r="I992" i="10"/>
  <c r="I1012" i="10"/>
  <c r="I1032" i="10"/>
  <c r="I1053" i="10"/>
  <c r="I1071" i="10"/>
  <c r="I1087" i="10"/>
  <c r="I1103" i="10"/>
  <c r="I1119" i="10"/>
  <c r="I1135" i="10"/>
  <c r="I1151" i="10"/>
  <c r="I1167" i="10"/>
  <c r="I1183" i="10"/>
  <c r="I1199" i="10"/>
  <c r="I1215" i="10"/>
  <c r="I1235" i="10"/>
  <c r="I1252" i="10"/>
  <c r="I1268" i="10"/>
  <c r="I1285" i="10"/>
  <c r="I1301" i="10"/>
  <c r="I1317" i="10"/>
  <c r="I1334" i="10"/>
  <c r="I1350" i="10"/>
  <c r="I1368" i="10"/>
  <c r="I1384" i="10"/>
  <c r="I1400" i="10"/>
  <c r="I1452" i="10"/>
  <c r="I1154" i="10"/>
  <c r="I1202" i="10"/>
  <c r="I1234" i="10"/>
  <c r="I1267" i="10"/>
  <c r="I1296" i="10"/>
  <c r="I1325" i="10"/>
  <c r="I1349" i="10"/>
  <c r="I1375" i="10"/>
  <c r="I24" i="10"/>
  <c r="I81" i="10"/>
  <c r="I102" i="10"/>
  <c r="I133" i="10"/>
  <c r="I188" i="10"/>
  <c r="I210" i="10"/>
  <c r="I246" i="10"/>
  <c r="I264" i="10"/>
  <c r="I288" i="10"/>
  <c r="I310" i="10"/>
  <c r="I331" i="10"/>
  <c r="I353" i="10"/>
  <c r="I379" i="10"/>
  <c r="I402" i="10"/>
  <c r="I434" i="10"/>
  <c r="G35" i="11"/>
  <c r="I466" i="10"/>
  <c r="I20" i="10"/>
  <c r="I77" i="10"/>
  <c r="I98" i="10"/>
  <c r="I123" i="10"/>
  <c r="I145" i="10"/>
  <c r="I163" i="10"/>
  <c r="I179" i="10"/>
  <c r="I204" i="10"/>
  <c r="I219" i="10"/>
  <c r="I239" i="10"/>
  <c r="I255" i="10"/>
  <c r="I276" i="10"/>
  <c r="I322" i="10"/>
  <c r="I343" i="10"/>
  <c r="I365" i="10"/>
  <c r="I387" i="10"/>
  <c r="I408" i="10"/>
  <c r="I430" i="10"/>
  <c r="I451" i="10"/>
  <c r="I472" i="10"/>
  <c r="I494" i="10"/>
  <c r="I515" i="10"/>
  <c r="I536" i="10"/>
  <c r="I559" i="10"/>
  <c r="I580" i="10"/>
  <c r="I640" i="10"/>
  <c r="I662" i="10"/>
  <c r="I682" i="10"/>
  <c r="I703" i="10"/>
  <c r="I725" i="10"/>
  <c r="I746" i="10"/>
  <c r="I777" i="10"/>
  <c r="I799" i="10"/>
  <c r="I824" i="10"/>
  <c r="I845" i="10"/>
  <c r="I867" i="10"/>
  <c r="I898" i="10"/>
  <c r="I920" i="10"/>
  <c r="I942" i="10"/>
  <c r="I951" i="10"/>
  <c r="I975" i="10"/>
  <c r="I996" i="10"/>
  <c r="I1015" i="10"/>
  <c r="I1041" i="10"/>
  <c r="I1062" i="10"/>
  <c r="I1078" i="10"/>
  <c r="I1094" i="10"/>
  <c r="I1110" i="10"/>
  <c r="I1126" i="10"/>
  <c r="I1146" i="10"/>
  <c r="I1166" i="10"/>
  <c r="I1190" i="10"/>
  <c r="I1230" i="10"/>
  <c r="I1263" i="10"/>
  <c r="I1300" i="10"/>
  <c r="I1341" i="10"/>
  <c r="I1390" i="10"/>
  <c r="I374" i="10"/>
  <c r="I18" i="10"/>
  <c r="I142" i="10"/>
  <c r="I200" i="10"/>
  <c r="I274" i="10"/>
  <c r="I362" i="10"/>
  <c r="I448" i="10"/>
  <c r="I498" i="10"/>
  <c r="I541" i="10"/>
  <c r="I584" i="10"/>
  <c r="I665" i="10"/>
  <c r="I707" i="10"/>
  <c r="I750" i="10"/>
  <c r="I803" i="10"/>
  <c r="I849" i="10"/>
  <c r="I881" i="10"/>
  <c r="I924" i="10"/>
  <c r="I955" i="10"/>
  <c r="I1000" i="10"/>
  <c r="I1040" i="10"/>
  <c r="I1077" i="10"/>
  <c r="I1109" i="10"/>
  <c r="I1141" i="10"/>
  <c r="I1173" i="10"/>
  <c r="I17" i="10"/>
  <c r="I37" i="10"/>
  <c r="I117" i="10"/>
  <c r="I140" i="10"/>
  <c r="I157" i="10"/>
  <c r="I176" i="10"/>
  <c r="I194" i="10"/>
  <c r="I197" i="10"/>
  <c r="I216" i="10"/>
  <c r="I234" i="10"/>
  <c r="I251" i="10"/>
  <c r="I273" i="10"/>
  <c r="I296" i="10"/>
  <c r="I316" i="10"/>
  <c r="I340" i="10"/>
  <c r="I360" i="10"/>
  <c r="I380" i="10"/>
  <c r="I405" i="10"/>
  <c r="I425" i="10"/>
  <c r="I445" i="10"/>
  <c r="I469" i="10"/>
  <c r="I489" i="10"/>
  <c r="I509" i="10"/>
  <c r="I533" i="10"/>
  <c r="I554" i="10"/>
  <c r="I574" i="10"/>
  <c r="I637" i="10"/>
  <c r="I657" i="10"/>
  <c r="I676" i="10"/>
  <c r="I700" i="10"/>
  <c r="I720" i="10"/>
  <c r="I740" i="10"/>
  <c r="I774" i="10"/>
  <c r="I794" i="10"/>
  <c r="I818" i="10"/>
  <c r="I842" i="10"/>
  <c r="I862" i="10"/>
  <c r="I895" i="10"/>
  <c r="I915" i="10"/>
  <c r="I935" i="10"/>
  <c r="I948" i="10"/>
  <c r="I970" i="10"/>
  <c r="I990" i="10"/>
  <c r="I1013" i="10"/>
  <c r="I1031" i="10"/>
  <c r="I1051" i="10"/>
  <c r="I22" i="10"/>
  <c r="I83" i="10"/>
  <c r="I111" i="10"/>
  <c r="I146" i="10"/>
  <c r="I170" i="10"/>
  <c r="I189" i="10"/>
  <c r="I205" i="10"/>
  <c r="I226" i="10"/>
  <c r="I278" i="10"/>
  <c r="I308" i="10"/>
  <c r="I334" i="10"/>
  <c r="I366" i="10"/>
  <c r="I394" i="10"/>
  <c r="I420" i="10"/>
  <c r="I452" i="10"/>
  <c r="I479" i="10"/>
  <c r="I506" i="10"/>
  <c r="I539" i="10"/>
  <c r="I565" i="10"/>
  <c r="I663" i="10"/>
  <c r="I689" i="10"/>
  <c r="I715" i="10"/>
  <c r="I747" i="10"/>
  <c r="I784" i="10"/>
  <c r="I815" i="10"/>
  <c r="I847" i="10"/>
  <c r="I874" i="10"/>
  <c r="I889" i="10"/>
  <c r="I921" i="10"/>
  <c r="I963" i="10"/>
  <c r="I997" i="10"/>
  <c r="G32" i="11"/>
  <c r="I1021" i="10"/>
  <c r="I1048" i="10"/>
  <c r="I1075" i="10"/>
  <c r="I1095" i="10"/>
  <c r="I1115" i="10"/>
  <c r="I1139" i="10"/>
  <c r="I1159" i="10"/>
  <c r="I1179" i="10"/>
  <c r="I1203" i="10"/>
  <c r="I1227" i="10"/>
  <c r="I1248" i="10"/>
  <c r="I1272" i="10"/>
  <c r="I1293" i="10"/>
  <c r="I1313" i="10"/>
  <c r="I1338" i="10"/>
  <c r="I1358" i="10"/>
  <c r="I1380" i="10"/>
  <c r="I1036" i="10"/>
  <c r="I1194" i="10"/>
  <c r="I1243" i="10"/>
  <c r="I1279" i="10"/>
  <c r="I1316" i="10"/>
  <c r="I1357" i="10"/>
  <c r="I1387" i="10"/>
  <c r="I15" i="10"/>
  <c r="I60" i="10"/>
  <c r="I143" i="10"/>
  <c r="I167" i="10"/>
  <c r="I192" i="10"/>
  <c r="I203" i="10"/>
  <c r="I223" i="10"/>
  <c r="I250" i="10"/>
  <c r="I275" i="10"/>
  <c r="I305" i="10"/>
  <c r="I337" i="10"/>
  <c r="I363" i="10"/>
  <c r="I396" i="10"/>
  <c r="I439" i="10"/>
  <c r="G37" i="11"/>
  <c r="I12" i="10"/>
  <c r="I36" i="10"/>
  <c r="I103" i="10"/>
  <c r="I134" i="10"/>
  <c r="I158" i="10"/>
  <c r="I185" i="10"/>
  <c r="I243" i="10"/>
  <c r="I266" i="10"/>
  <c r="I295" i="10"/>
  <c r="I327" i="10"/>
  <c r="I354" i="10"/>
  <c r="I381" i="10"/>
  <c r="I414" i="10"/>
  <c r="I440" i="10"/>
  <c r="I467" i="10"/>
  <c r="I499" i="10"/>
  <c r="I526" i="10"/>
  <c r="I553" i="10"/>
  <c r="I651" i="10"/>
  <c r="I677" i="10"/>
  <c r="I709" i="10"/>
  <c r="I735" i="10"/>
  <c r="I772" i="10"/>
  <c r="I835" i="10"/>
  <c r="I861" i="10"/>
  <c r="I882" i="10"/>
  <c r="I909" i="10"/>
  <c r="I937" i="10"/>
  <c r="I957" i="10"/>
  <c r="I985" i="10"/>
  <c r="I1011" i="10"/>
  <c r="I1046" i="10"/>
  <c r="I1070" i="10"/>
  <c r="I1090" i="10"/>
  <c r="I1114" i="10"/>
  <c r="I1138" i="10"/>
  <c r="I1162" i="10"/>
  <c r="I1198" i="10"/>
  <c r="I1247" i="10"/>
  <c r="I1292" i="10"/>
  <c r="I1353" i="10"/>
  <c r="I1407" i="10"/>
  <c r="I412" i="10"/>
  <c r="I95" i="10"/>
  <c r="I298" i="10"/>
  <c r="I406" i="10"/>
  <c r="I487" i="10"/>
  <c r="I552" i="10"/>
  <c r="I644" i="10"/>
  <c r="I697" i="10"/>
  <c r="I771" i="10"/>
  <c r="I828" i="10"/>
  <c r="I934" i="10"/>
  <c r="I979" i="10"/>
  <c r="I1029" i="10"/>
  <c r="I1085" i="10"/>
  <c r="I1125" i="10"/>
  <c r="I1165" i="10"/>
  <c r="I1205" i="10"/>
  <c r="I1237" i="10"/>
  <c r="I1270" i="10"/>
  <c r="I1303" i="10"/>
  <c r="I1336" i="10"/>
  <c r="I1370" i="10"/>
  <c r="I859" i="10"/>
  <c r="I1038" i="10"/>
  <c r="I1108" i="10"/>
  <c r="I1172" i="10"/>
  <c r="I1228" i="10"/>
  <c r="I1286" i="10"/>
  <c r="I1351" i="10"/>
  <c r="I1453" i="10"/>
  <c r="I723" i="10"/>
  <c r="I855" i="10"/>
  <c r="I918" i="10"/>
  <c r="I973" i="10"/>
  <c r="I1073" i="10"/>
  <c r="I1129" i="10"/>
  <c r="I1193" i="10"/>
  <c r="I1242" i="10"/>
  <c r="I1307" i="10"/>
  <c r="I1382" i="10"/>
  <c r="I101" i="10"/>
  <c r="I182" i="10"/>
  <c r="I241" i="10"/>
  <c r="I325" i="10"/>
  <c r="I411" i="10"/>
  <c r="I480" i="10"/>
  <c r="I523" i="10"/>
  <c r="I567" i="10"/>
  <c r="I648" i="10"/>
  <c r="I690" i="10"/>
  <c r="I733" i="10"/>
  <c r="I785" i="10"/>
  <c r="I832" i="10"/>
  <c r="I876" i="10"/>
  <c r="I906" i="10"/>
  <c r="I983" i="10"/>
  <c r="I1022" i="10"/>
  <c r="I1064" i="10"/>
  <c r="I1096" i="10"/>
  <c r="I1128" i="10"/>
  <c r="I1160" i="10"/>
  <c r="I1192" i="10"/>
  <c r="I1224" i="10"/>
  <c r="I1257" i="10"/>
  <c r="I1290" i="10"/>
  <c r="I1323" i="10"/>
  <c r="I1355" i="10"/>
  <c r="I1389" i="10"/>
  <c r="I1405" i="10"/>
  <c r="I1457" i="10"/>
  <c r="I112" i="10"/>
  <c r="I191" i="10"/>
  <c r="I249" i="10"/>
  <c r="I335" i="10"/>
  <c r="I422" i="10"/>
  <c r="I486" i="10"/>
  <c r="I528" i="10"/>
  <c r="I572" i="10"/>
  <c r="I654" i="10"/>
  <c r="I695" i="10"/>
  <c r="I738" i="10"/>
  <c r="I801" i="10"/>
  <c r="I848" i="10"/>
  <c r="I901" i="10"/>
  <c r="I977" i="10"/>
  <c r="I1049" i="10"/>
  <c r="I1116" i="10"/>
  <c r="I1180" i="10"/>
  <c r="I1253" i="10"/>
  <c r="I1327" i="10"/>
  <c r="I1385" i="10"/>
  <c r="I1401" i="10"/>
  <c r="I106" i="10"/>
  <c r="I187" i="10"/>
  <c r="I330" i="10"/>
  <c r="I416" i="10"/>
  <c r="I482" i="10"/>
  <c r="I524" i="10"/>
  <c r="I579" i="10"/>
  <c r="I660" i="10"/>
  <c r="I713" i="10"/>
  <c r="I787" i="10"/>
  <c r="I865" i="10"/>
  <c r="I961" i="10"/>
  <c r="I1034" i="10"/>
  <c r="I1097" i="10"/>
  <c r="I1169" i="10"/>
  <c r="I1250" i="10"/>
  <c r="I1315" i="10"/>
  <c r="I1374" i="10"/>
  <c r="I1450" i="10"/>
  <c r="I11" i="10"/>
  <c r="I33" i="10"/>
  <c r="I109" i="10"/>
  <c r="I136" i="10"/>
  <c r="I153" i="10"/>
  <c r="I172" i="10"/>
  <c r="I190" i="10"/>
  <c r="I211" i="10"/>
  <c r="I230" i="10"/>
  <c r="I248" i="10"/>
  <c r="I265" i="10"/>
  <c r="I291" i="10"/>
  <c r="I312" i="10"/>
  <c r="I332" i="10"/>
  <c r="I356" i="10"/>
  <c r="I376" i="10"/>
  <c r="I397" i="10"/>
  <c r="G26" i="11"/>
  <c r="I421" i="10"/>
  <c r="I441" i="10"/>
  <c r="I461" i="10"/>
  <c r="I485" i="10"/>
  <c r="I505" i="10"/>
  <c r="I525" i="10"/>
  <c r="I550" i="10"/>
  <c r="I570" i="10"/>
  <c r="I653" i="10"/>
  <c r="I672" i="10"/>
  <c r="I692" i="10"/>
  <c r="I716" i="10"/>
  <c r="I736" i="10"/>
  <c r="I756" i="10"/>
  <c r="I790" i="10"/>
  <c r="I808" i="10"/>
  <c r="I834" i="10"/>
  <c r="I858" i="10"/>
  <c r="I877" i="10"/>
  <c r="I887" i="10"/>
  <c r="I911" i="10"/>
  <c r="I931" i="10"/>
  <c r="I964" i="10"/>
  <c r="I986" i="10"/>
  <c r="I1005" i="10"/>
  <c r="I1027" i="10"/>
  <c r="I1047" i="10"/>
  <c r="I78" i="10"/>
  <c r="I105" i="10"/>
  <c r="I135" i="10"/>
  <c r="I164" i="10"/>
  <c r="I186" i="10"/>
  <c r="I221" i="10"/>
  <c r="I244" i="10"/>
  <c r="I267" i="10"/>
  <c r="I302" i="10"/>
  <c r="I329" i="10"/>
  <c r="I355" i="10"/>
  <c r="I388" i="10"/>
  <c r="I415" i="10"/>
  <c r="I442" i="10"/>
  <c r="I474" i="10"/>
  <c r="I500" i="10"/>
  <c r="I527" i="10"/>
  <c r="I560" i="10"/>
  <c r="I652" i="10"/>
  <c r="I683" i="10"/>
  <c r="I710" i="10"/>
  <c r="I737" i="10"/>
  <c r="I779" i="10"/>
  <c r="I836" i="10"/>
  <c r="I868" i="10"/>
  <c r="I884" i="10"/>
  <c r="I910" i="10"/>
  <c r="I943" i="10"/>
  <c r="I958" i="10"/>
  <c r="I987" i="10"/>
  <c r="I1016" i="10"/>
  <c r="I1042" i="10"/>
  <c r="I1067" i="10"/>
  <c r="I1091" i="10"/>
  <c r="I1111" i="10"/>
  <c r="I1131" i="10"/>
  <c r="I1155" i="10"/>
  <c r="I1175" i="10"/>
  <c r="I1195" i="10"/>
  <c r="I1219" i="10"/>
  <c r="I1244" i="10"/>
  <c r="I1264" i="10"/>
  <c r="I1289" i="10"/>
  <c r="I1309" i="10"/>
  <c r="I1330" i="10"/>
  <c r="I1354" i="10"/>
  <c r="I1376" i="10"/>
  <c r="I1395" i="10"/>
  <c r="I1456" i="10"/>
  <c r="I1186" i="10"/>
  <c r="I1226" i="10"/>
  <c r="I1275" i="10"/>
  <c r="I1308" i="10"/>
  <c r="I1345" i="10"/>
  <c r="I1383" i="10"/>
  <c r="I1403" i="10"/>
  <c r="I35" i="10"/>
  <c r="I97" i="10"/>
  <c r="I138" i="10"/>
  <c r="I162" i="10"/>
  <c r="I183" i="10"/>
  <c r="I196" i="10"/>
  <c r="I218" i="10"/>
  <c r="I242" i="10"/>
  <c r="I270" i="10"/>
  <c r="I300" i="10"/>
  <c r="I326" i="10"/>
  <c r="I358" i="10"/>
  <c r="I391" i="10"/>
  <c r="I423" i="10"/>
  <c r="I31" i="10"/>
  <c r="I93" i="10"/>
  <c r="I129" i="10"/>
  <c r="I152" i="10"/>
  <c r="I212" i="10"/>
  <c r="I233" i="10"/>
  <c r="I260" i="10"/>
  <c r="I289" i="10"/>
  <c r="I317" i="10"/>
  <c r="I349" i="10"/>
  <c r="I375" i="10"/>
  <c r="I403" i="10"/>
  <c r="I435" i="10"/>
  <c r="I462" i="10"/>
  <c r="I488" i="10"/>
  <c r="I520" i="10"/>
  <c r="I548" i="10"/>
  <c r="I575" i="10"/>
  <c r="I646" i="10"/>
  <c r="I671" i="10"/>
  <c r="I698" i="10"/>
  <c r="I730" i="10"/>
  <c r="I767" i="10"/>
  <c r="I793" i="10"/>
  <c r="I829" i="10"/>
  <c r="I856" i="10"/>
  <c r="I878" i="10"/>
  <c r="I904" i="10"/>
  <c r="I930" i="10"/>
  <c r="I946" i="10"/>
  <c r="I980" i="10"/>
  <c r="I1006" i="10"/>
  <c r="I1030" i="10"/>
  <c r="I1066" i="10"/>
  <c r="I1086" i="10"/>
  <c r="I1106" i="10"/>
  <c r="I1134" i="10"/>
  <c r="I1158" i="10"/>
  <c r="I1182" i="10"/>
  <c r="I1238" i="10"/>
  <c r="I1284" i="10"/>
  <c r="I1329" i="10"/>
  <c r="I1399" i="10"/>
  <c r="I122" i="10"/>
  <c r="I58" i="10"/>
  <c r="I177" i="10"/>
  <c r="I252" i="10"/>
  <c r="I383" i="10"/>
  <c r="I476" i="10"/>
  <c r="I530" i="10"/>
  <c r="I634" i="10"/>
  <c r="I686" i="10"/>
  <c r="I739" i="10"/>
  <c r="I817" i="10"/>
  <c r="I872" i="10"/>
  <c r="I913" i="10"/>
  <c r="I968" i="10"/>
  <c r="I1018" i="10"/>
  <c r="I1069" i="10"/>
  <c r="I1117" i="10"/>
  <c r="I1157" i="10"/>
  <c r="I1197" i="10"/>
  <c r="I1229" i="10"/>
  <c r="I1262" i="10"/>
  <c r="I1295" i="10"/>
  <c r="I1328" i="10"/>
  <c r="I1362" i="10"/>
  <c r="I1393" i="10"/>
  <c r="I933" i="10"/>
  <c r="I1017" i="10"/>
  <c r="I1092" i="10"/>
  <c r="I1156" i="10"/>
  <c r="I1212" i="10"/>
  <c r="I1277" i="10"/>
  <c r="I1335" i="10"/>
  <c r="I25" i="10"/>
  <c r="I184" i="10"/>
  <c r="I245" i="10"/>
  <c r="I282" i="10"/>
  <c r="I328" i="10"/>
  <c r="I372" i="10"/>
  <c r="I413" i="10"/>
  <c r="I457" i="10"/>
  <c r="I501" i="10"/>
  <c r="I542" i="10"/>
  <c r="I668" i="10"/>
  <c r="I708" i="10"/>
  <c r="I752" i="10"/>
  <c r="I805" i="10"/>
  <c r="I850" i="10"/>
  <c r="I883" i="10"/>
  <c r="I927" i="10"/>
  <c r="G67" i="11"/>
  <c r="I956" i="10"/>
  <c r="I1002" i="10"/>
  <c r="I1043" i="10"/>
  <c r="I32" i="10"/>
  <c r="I130" i="10"/>
  <c r="I181" i="10"/>
  <c r="I213" i="10"/>
  <c r="I262" i="10"/>
  <c r="I323" i="10"/>
  <c r="I377" i="10"/>
  <c r="I436" i="10"/>
  <c r="I495" i="10"/>
  <c r="I549" i="10"/>
  <c r="I647" i="10"/>
  <c r="I705" i="10"/>
  <c r="I768" i="10"/>
  <c r="I831" i="10"/>
  <c r="I932" i="10"/>
  <c r="I981" i="10"/>
  <c r="I1037" i="10"/>
  <c r="I1083" i="10"/>
  <c r="I1127" i="10"/>
  <c r="I1171" i="10"/>
  <c r="I1211" i="10"/>
  <c r="I1260" i="10"/>
  <c r="I1305" i="10"/>
  <c r="I1346" i="10"/>
  <c r="I1391" i="10"/>
  <c r="I1448" i="10"/>
  <c r="I1218" i="10"/>
  <c r="I1304" i="10"/>
  <c r="I1371" i="10"/>
  <c r="I30" i="10"/>
  <c r="I127" i="10"/>
  <c r="I178" i="10"/>
  <c r="I259" i="10"/>
  <c r="I321" i="10"/>
  <c r="I386" i="10"/>
  <c r="I455" i="10"/>
  <c r="I87" i="10"/>
  <c r="I150" i="10"/>
  <c r="I193" i="10"/>
  <c r="I228" i="10"/>
  <c r="I283" i="10"/>
  <c r="I338" i="10"/>
  <c r="I398" i="10"/>
  <c r="I456" i="10"/>
  <c r="I510" i="10"/>
  <c r="I569" i="10"/>
  <c r="I666" i="10"/>
  <c r="I719" i="10"/>
  <c r="I788" i="10"/>
  <c r="I851" i="10"/>
  <c r="I893" i="10"/>
  <c r="I1001" i="10"/>
  <c r="I1057" i="10"/>
  <c r="I1102" i="10"/>
  <c r="I1150" i="10"/>
  <c r="I1214" i="10"/>
  <c r="I1321" i="10"/>
  <c r="I444" i="10"/>
  <c r="I236" i="10"/>
  <c r="I464" i="10"/>
  <c r="I573" i="10"/>
  <c r="I729" i="10"/>
  <c r="I860" i="10"/>
  <c r="I1061" i="10"/>
  <c r="I1149" i="10"/>
  <c r="I1221" i="10"/>
  <c r="I1287" i="10"/>
  <c r="I1352" i="10"/>
  <c r="I1454" i="10"/>
  <c r="I999" i="10"/>
  <c r="I1140" i="10"/>
  <c r="I1261" i="10"/>
  <c r="I1445" i="10"/>
  <c r="I776" i="10"/>
  <c r="I950" i="10"/>
  <c r="I1089" i="10"/>
  <c r="I1161" i="10"/>
  <c r="I1233" i="10"/>
  <c r="I1332" i="10"/>
  <c r="I79" i="10"/>
  <c r="I279" i="10"/>
  <c r="I390" i="10"/>
  <c r="I491" i="10"/>
  <c r="I545" i="10"/>
  <c r="I638" i="10"/>
  <c r="I701" i="10"/>
  <c r="I754" i="10"/>
  <c r="I821" i="10"/>
  <c r="I928" i="10"/>
  <c r="I972" i="10"/>
  <c r="I1033" i="10"/>
  <c r="I1080" i="10"/>
  <c r="I1120" i="10"/>
  <c r="I1168" i="10"/>
  <c r="I1208" i="10"/>
  <c r="I1249" i="10"/>
  <c r="I1298" i="10"/>
  <c r="I1339" i="10"/>
  <c r="I1381" i="10"/>
  <c r="I90" i="10"/>
  <c r="I293" i="10"/>
  <c r="I400" i="10"/>
  <c r="I496" i="10"/>
  <c r="I551" i="10"/>
  <c r="I643" i="10"/>
  <c r="I706" i="10"/>
  <c r="I769" i="10"/>
  <c r="I837" i="10"/>
  <c r="I922" i="10"/>
  <c r="I1008" i="10"/>
  <c r="I1100" i="10"/>
  <c r="I1196" i="10"/>
  <c r="I1294" i="10"/>
  <c r="I1369" i="10"/>
  <c r="I227" i="10"/>
  <c r="I351" i="10"/>
  <c r="I459" i="10"/>
  <c r="I514" i="10"/>
  <c r="I691" i="10"/>
  <c r="I755" i="10"/>
  <c r="I886" i="10"/>
  <c r="I1081" i="10"/>
  <c r="I1185" i="10"/>
  <c r="I1291" i="10"/>
  <c r="I1356" i="10"/>
  <c r="I21" i="10"/>
  <c r="I144" i="10"/>
  <c r="I180" i="10"/>
  <c r="I206" i="10"/>
  <c r="I238" i="10"/>
  <c r="I277" i="10"/>
  <c r="I324" i="10"/>
  <c r="I364" i="10"/>
  <c r="I409" i="10"/>
  <c r="I453" i="10"/>
  <c r="I493" i="10"/>
  <c r="I537" i="10"/>
  <c r="I582" i="10"/>
  <c r="I661" i="10"/>
  <c r="I704" i="10"/>
  <c r="I748" i="10"/>
  <c r="I798" i="10"/>
  <c r="I846" i="10"/>
  <c r="I919" i="10"/>
  <c r="I952" i="10"/>
  <c r="I998" i="10"/>
  <c r="I1035" i="10"/>
  <c r="I27" i="10"/>
  <c r="I125" i="10"/>
  <c r="I174" i="10"/>
  <c r="I256" i="10"/>
  <c r="I313" i="10"/>
  <c r="I371" i="10"/>
  <c r="I431" i="10"/>
  <c r="I484" i="10"/>
  <c r="I544" i="10"/>
  <c r="I642" i="10"/>
  <c r="I694" i="10"/>
  <c r="I753" i="10"/>
  <c r="I825" i="10"/>
  <c r="I926" i="10"/>
  <c r="I976" i="10"/>
  <c r="I1026" i="10"/>
  <c r="I1079" i="10"/>
  <c r="I1123" i="10"/>
  <c r="I1163" i="10"/>
  <c r="I1207" i="10"/>
  <c r="I1256" i="10"/>
  <c r="I1297" i="10"/>
  <c r="I1342" i="10"/>
  <c r="I1388" i="10"/>
  <c r="I1444" i="10"/>
  <c r="I1210" i="10"/>
  <c r="I1288" i="10"/>
  <c r="I1363" i="10"/>
  <c r="I19" i="10"/>
  <c r="I114" i="10"/>
  <c r="I208" i="10"/>
  <c r="I254" i="10"/>
  <c r="I315" i="10"/>
  <c r="I369" i="10"/>
  <c r="I450" i="10"/>
  <c r="I82" i="10"/>
  <c r="I139" i="10"/>
  <c r="I225" i="10"/>
  <c r="I271" i="10"/>
  <c r="I333" i="10"/>
  <c r="I392" i="10"/>
  <c r="I446" i="10"/>
  <c r="G25" i="11"/>
  <c r="I504" i="10"/>
  <c r="I564" i="10"/>
  <c r="I656" i="10"/>
  <c r="I714" i="10"/>
  <c r="I783" i="10"/>
  <c r="I840" i="10"/>
  <c r="I888" i="10"/>
  <c r="I991" i="10"/>
  <c r="I1052" i="10"/>
  <c r="I1098" i="10"/>
  <c r="I1142" i="10"/>
  <c r="I1206" i="10"/>
  <c r="I1312" i="10"/>
  <c r="I428" i="10"/>
  <c r="I427" i="10"/>
  <c r="I563" i="10"/>
  <c r="I718" i="10"/>
  <c r="I839" i="10"/>
  <c r="I1050" i="10"/>
  <c r="I1133" i="10"/>
  <c r="I1213" i="10"/>
  <c r="I1278" i="10"/>
  <c r="I1344" i="10"/>
  <c r="I1446" i="10"/>
  <c r="I967" i="10"/>
  <c r="I1124" i="10"/>
  <c r="I1245" i="10"/>
  <c r="I1377" i="10"/>
  <c r="I681" i="10"/>
  <c r="I1045" i="10"/>
  <c r="I1145" i="10"/>
  <c r="I1217" i="10"/>
  <c r="I1283" i="10"/>
  <c r="I23" i="10"/>
  <c r="I166" i="10"/>
  <c r="I258" i="10"/>
  <c r="I367" i="10"/>
  <c r="G30" i="11"/>
  <c r="I470" i="10"/>
  <c r="I534" i="10"/>
  <c r="I679" i="10"/>
  <c r="I743" i="10"/>
  <c r="I864" i="10"/>
  <c r="I917" i="10"/>
  <c r="I959" i="10"/>
  <c r="I1072" i="10"/>
  <c r="I1112" i="10"/>
  <c r="I1152" i="10"/>
  <c r="I1200" i="10"/>
  <c r="I1241" i="10"/>
  <c r="I1281" i="10"/>
  <c r="I1331" i="10"/>
  <c r="I1373" i="10"/>
  <c r="I34" i="10"/>
  <c r="I175" i="10"/>
  <c r="I268" i="10"/>
  <c r="I378" i="10"/>
  <c r="I475" i="10"/>
  <c r="I540" i="10"/>
  <c r="I685" i="10"/>
  <c r="I749" i="10"/>
  <c r="I827" i="10"/>
  <c r="I890" i="10"/>
  <c r="I988" i="10"/>
  <c r="I1084" i="10"/>
  <c r="I1164" i="10"/>
  <c r="I1269" i="10"/>
  <c r="I1361" i="10"/>
  <c r="I131" i="10"/>
  <c r="I209" i="10"/>
  <c r="I309" i="10"/>
  <c r="I438" i="10"/>
  <c r="I503" i="10"/>
  <c r="I568" i="10"/>
  <c r="I670" i="10"/>
  <c r="I745" i="10"/>
  <c r="I833" i="10"/>
  <c r="I984" i="10"/>
  <c r="I1065" i="10"/>
  <c r="I1153" i="10"/>
  <c r="I1274" i="10"/>
  <c r="I1340" i="10"/>
  <c r="I8" i="10"/>
  <c r="I84" i="10"/>
  <c r="I128" i="10"/>
  <c r="I169" i="10"/>
  <c r="I224" i="10"/>
  <c r="I261" i="10"/>
  <c r="I348" i="10"/>
  <c r="I393" i="10"/>
  <c r="I437" i="10"/>
  <c r="I477" i="10"/>
  <c r="I521" i="10"/>
  <c r="I566" i="10"/>
  <c r="I645" i="10"/>
  <c r="I688" i="10"/>
  <c r="I732" i="10"/>
  <c r="I782" i="10"/>
  <c r="I830" i="10"/>
  <c r="I875" i="10"/>
  <c r="I903" i="10"/>
  <c r="I982" i="10"/>
  <c r="I1019" i="10"/>
  <c r="I99" i="10"/>
  <c r="I154" i="10"/>
  <c r="I240" i="10"/>
  <c r="I290" i="10"/>
  <c r="I350" i="10"/>
  <c r="I410" i="10"/>
  <c r="G28" i="11"/>
  <c r="I463" i="10"/>
  <c r="I522" i="10"/>
  <c r="I581" i="10"/>
  <c r="I673" i="10"/>
  <c r="I731" i="10"/>
  <c r="I800" i="10"/>
  <c r="I857" i="10"/>
  <c r="I905" i="10"/>
  <c r="I953" i="10"/>
  <c r="I1007" i="10"/>
  <c r="I1063" i="10"/>
  <c r="I1107" i="10"/>
  <c r="I1147" i="10"/>
  <c r="I1191" i="10"/>
  <c r="I1239" i="10"/>
  <c r="I1280" i="10"/>
  <c r="I1326" i="10"/>
  <c r="I1372" i="10"/>
  <c r="I1398" i="10"/>
  <c r="I1170" i="10"/>
  <c r="I1259" i="10"/>
  <c r="I1337" i="10"/>
  <c r="I1455" i="10"/>
  <c r="I91" i="10"/>
  <c r="I156" i="10"/>
  <c r="I237" i="10"/>
  <c r="I294" i="10"/>
  <c r="I347" i="10"/>
  <c r="I418" i="10"/>
  <c r="I26" i="10"/>
  <c r="I115" i="10"/>
  <c r="I173" i="10"/>
  <c r="I311" i="10"/>
  <c r="I370" i="10"/>
  <c r="I424" i="10"/>
  <c r="I483" i="10"/>
  <c r="I543" i="10"/>
  <c r="I635" i="10"/>
  <c r="I693" i="10"/>
  <c r="I751" i="10"/>
  <c r="I819" i="10"/>
  <c r="I925" i="10"/>
  <c r="I969" i="10"/>
  <c r="I1025" i="10"/>
  <c r="I1082" i="10"/>
  <c r="I1122" i="10"/>
  <c r="I1178" i="10"/>
  <c r="I1271" i="10"/>
  <c r="I1379" i="10"/>
  <c r="I1451" i="10"/>
  <c r="I160" i="10"/>
  <c r="I341" i="10"/>
  <c r="I519" i="10"/>
  <c r="I675" i="10"/>
  <c r="I792" i="10"/>
  <c r="I902" i="10"/>
  <c r="I1010" i="10"/>
  <c r="I1101" i="10"/>
  <c r="I1189" i="10"/>
  <c r="I1254" i="10"/>
  <c r="I1320" i="10"/>
  <c r="I1386" i="10"/>
  <c r="I1402" i="10"/>
  <c r="I912" i="10"/>
  <c r="I1076" i="10"/>
  <c r="I1204" i="10"/>
  <c r="I1319" i="10"/>
  <c r="I557" i="10"/>
  <c r="I844" i="10"/>
  <c r="I929" i="10"/>
  <c r="I1024" i="10"/>
  <c r="I1121" i="10"/>
  <c r="I1209" i="10"/>
  <c r="I1266" i="10"/>
  <c r="I1366" i="10"/>
  <c r="I10" i="10"/>
  <c r="I147" i="10"/>
  <c r="I222" i="10"/>
  <c r="I346" i="10"/>
  <c r="I454" i="10"/>
  <c r="I512" i="10"/>
  <c r="I577" i="10"/>
  <c r="I669" i="10"/>
  <c r="I722" i="10"/>
  <c r="I796" i="10"/>
  <c r="I853" i="10"/>
  <c r="I896" i="10"/>
  <c r="I949" i="10"/>
  <c r="I1004" i="10"/>
  <c r="I1054" i="10"/>
  <c r="I1104" i="10"/>
  <c r="I1144" i="10"/>
  <c r="I1184" i="10"/>
  <c r="I1232" i="10"/>
  <c r="I1273" i="10"/>
  <c r="I1314" i="10"/>
  <c r="I1365" i="10"/>
  <c r="I13" i="10"/>
  <c r="I155" i="10"/>
  <c r="I231" i="10"/>
  <c r="I357" i="10"/>
  <c r="I460" i="10"/>
  <c r="I518" i="10"/>
  <c r="I583" i="10"/>
  <c r="I674" i="10"/>
  <c r="I727" i="10"/>
  <c r="I816" i="10"/>
  <c r="I954" i="10"/>
  <c r="I1068" i="10"/>
  <c r="I1148" i="10"/>
  <c r="I1236" i="10"/>
  <c r="I1343" i="10"/>
  <c r="I85" i="10"/>
  <c r="I285" i="10"/>
  <c r="I395" i="10"/>
  <c r="I492" i="10"/>
  <c r="I547" i="10"/>
  <c r="I650" i="10"/>
  <c r="I734" i="10"/>
  <c r="I823" i="10"/>
  <c r="I941" i="10"/>
  <c r="I1056" i="10"/>
  <c r="I1137" i="10"/>
  <c r="I1225" i="10"/>
  <c r="I1324" i="10"/>
  <c r="I1397" i="10"/>
  <c r="B173" i="29"/>
  <c r="I76" i="10"/>
  <c r="I124" i="10"/>
  <c r="I165" i="10"/>
  <c r="I220" i="10"/>
  <c r="I257" i="10"/>
  <c r="I301" i="10"/>
  <c r="I344" i="10"/>
  <c r="I389" i="10"/>
  <c r="I429" i="10"/>
  <c r="I473" i="10"/>
  <c r="I517" i="10"/>
  <c r="I558" i="10"/>
  <c r="I641" i="10"/>
  <c r="I684" i="10"/>
  <c r="I724" i="10"/>
  <c r="I778" i="10"/>
  <c r="I826" i="10"/>
  <c r="I866" i="10"/>
  <c r="I899" i="10"/>
  <c r="I944" i="10"/>
  <c r="I974" i="10"/>
  <c r="I1059" i="10"/>
  <c r="I89" i="10"/>
  <c r="I151" i="10"/>
  <c r="I284" i="10"/>
  <c r="I345" i="10"/>
  <c r="I399" i="10"/>
  <c r="I458" i="10"/>
  <c r="I516" i="10"/>
  <c r="I571" i="10"/>
  <c r="I667" i="10"/>
  <c r="I726" i="10"/>
  <c r="I789" i="10"/>
  <c r="I852" i="10"/>
  <c r="I900" i="10"/>
  <c r="I1003" i="10"/>
  <c r="I1058" i="10"/>
  <c r="I1099" i="10"/>
  <c r="I1143" i="10"/>
  <c r="I1187" i="10"/>
  <c r="I1231" i="10"/>
  <c r="I1276" i="10"/>
  <c r="I1322" i="10"/>
  <c r="I1364" i="10"/>
  <c r="I1404" i="10"/>
  <c r="I1130" i="10"/>
  <c r="I1251" i="10"/>
  <c r="I1333" i="10"/>
  <c r="I1394" i="10"/>
  <c r="I1447" i="10"/>
  <c r="G81" i="11"/>
  <c r="I86" i="10"/>
  <c r="I149" i="10"/>
  <c r="I232" i="10"/>
  <c r="I281" i="10"/>
  <c r="I342" i="10"/>
  <c r="I407" i="10"/>
  <c r="I110" i="10"/>
  <c r="I168" i="10"/>
  <c r="I198" i="10"/>
  <c r="I247" i="10"/>
  <c r="I307" i="10"/>
  <c r="I359" i="10"/>
  <c r="I419" i="10"/>
  <c r="I478" i="10"/>
  <c r="I531" i="10"/>
  <c r="I687" i="10"/>
  <c r="I741" i="10"/>
  <c r="I807" i="10"/>
  <c r="I873" i="10"/>
  <c r="I914" i="10"/>
  <c r="I962" i="10"/>
  <c r="I1020" i="10"/>
  <c r="I1074" i="10"/>
  <c r="I1118" i="10"/>
  <c r="I1174" i="10"/>
  <c r="I1255" i="10"/>
  <c r="I1367" i="10"/>
  <c r="I1443" i="10"/>
  <c r="I121" i="10"/>
  <c r="I319" i="10"/>
  <c r="I508" i="10"/>
  <c r="I655" i="10"/>
  <c r="I781" i="10"/>
  <c r="I892" i="10"/>
  <c r="I989" i="10"/>
  <c r="I1093" i="10"/>
  <c r="I1181" i="10"/>
  <c r="I1246" i="10"/>
  <c r="I1311" i="10"/>
  <c r="I1378" i="10"/>
  <c r="I880" i="10"/>
  <c r="I1060" i="10"/>
  <c r="I1188" i="10"/>
  <c r="I1302" i="10"/>
  <c r="I806" i="10"/>
  <c r="I897" i="10"/>
  <c r="I995" i="10"/>
  <c r="I1105" i="10"/>
  <c r="I1177" i="10"/>
  <c r="I1258" i="10"/>
  <c r="I1348" i="10"/>
  <c r="I126" i="10"/>
  <c r="I207" i="10"/>
  <c r="I303" i="10"/>
  <c r="I432" i="10"/>
  <c r="I502" i="10"/>
  <c r="I556" i="10"/>
  <c r="I659" i="10"/>
  <c r="I711" i="10"/>
  <c r="I775" i="10"/>
  <c r="I843" i="10"/>
  <c r="I885" i="10"/>
  <c r="I939" i="10"/>
  <c r="I993" i="10"/>
  <c r="I1044" i="10"/>
  <c r="I1088" i="10"/>
  <c r="I1136" i="10"/>
  <c r="I1176" i="10"/>
  <c r="I1216" i="10"/>
  <c r="I1265" i="10"/>
  <c r="I1306" i="10"/>
  <c r="I1347" i="10"/>
  <c r="I1396" i="10"/>
  <c r="I1449" i="10"/>
  <c r="I137" i="10"/>
  <c r="I214" i="10"/>
  <c r="I314" i="10"/>
  <c r="I443" i="10"/>
  <c r="I507" i="10"/>
  <c r="I561" i="10"/>
  <c r="I717" i="10"/>
  <c r="I791" i="10"/>
  <c r="I869" i="10"/>
  <c r="I945" i="10"/>
  <c r="I1028" i="10"/>
  <c r="I1132" i="10"/>
  <c r="I1220" i="10"/>
  <c r="I1310" i="10"/>
  <c r="I1392" i="10"/>
  <c r="I28" i="10"/>
  <c r="I171" i="10"/>
  <c r="I263" i="10"/>
  <c r="I373" i="10"/>
  <c r="I471" i="10"/>
  <c r="I535" i="10"/>
  <c r="I639" i="10"/>
  <c r="I702" i="10"/>
  <c r="I797" i="10"/>
  <c r="I908" i="10"/>
  <c r="I1014" i="10"/>
  <c r="I1113" i="10"/>
  <c r="I1201" i="10"/>
  <c r="I1299" i="10"/>
  <c r="I1406" i="10"/>
  <c r="B89" i="11"/>
  <c r="I1223" i="10"/>
  <c r="I1222" i="10"/>
  <c r="I9" i="10"/>
  <c r="P191" i="10"/>
  <c r="P189" i="10"/>
  <c r="P193" i="10"/>
  <c r="P190" i="10"/>
  <c r="P7" i="10"/>
  <c r="P194" i="10"/>
  <c r="L31" i="10"/>
  <c r="N31" i="10"/>
  <c r="L108" i="10"/>
  <c r="L111" i="10"/>
  <c r="L204" i="10"/>
  <c r="L203" i="10"/>
  <c r="L126" i="10"/>
  <c r="L200" i="10"/>
  <c r="L176" i="10"/>
  <c r="L205" i="10"/>
  <c r="I1432" i="10"/>
  <c r="I1415" i="10"/>
  <c r="I1420" i="10"/>
  <c r="I1418" i="10"/>
  <c r="I1430" i="10"/>
  <c r="I1413" i="10"/>
  <c r="I1416" i="10"/>
  <c r="I1429" i="10"/>
  <c r="I1426" i="10"/>
  <c r="I1431" i="10"/>
  <c r="I1427" i="10"/>
  <c r="I1428" i="10"/>
  <c r="G6" i="29"/>
  <c r="G7" i="39"/>
  <c r="G9" i="29"/>
  <c r="N1019" i="10"/>
  <c r="N1011" i="10"/>
  <c r="L172" i="29"/>
  <c r="B171" i="29" s="1"/>
  <c r="L42" i="39"/>
  <c r="B41" i="39" s="1"/>
  <c r="L206" i="10"/>
  <c r="L129" i="10"/>
  <c r="N1158" i="10"/>
  <c r="N1102" i="10"/>
  <c r="N1062" i="10"/>
  <c r="G8" i="39"/>
  <c r="I107" i="10"/>
  <c r="I1411" i="10"/>
  <c r="I1414" i="10"/>
  <c r="I1417" i="10"/>
  <c r="M120" i="10"/>
  <c r="M141" i="10"/>
  <c r="M231" i="10"/>
  <c r="M230" i="10"/>
  <c r="M145" i="10"/>
  <c r="M228" i="10"/>
  <c r="M1420" i="10"/>
  <c r="M1408" i="10"/>
  <c r="M146" i="10"/>
  <c r="M224" i="10"/>
  <c r="M144" i="10"/>
  <c r="M140" i="10"/>
  <c r="M245" i="10"/>
  <c r="M273" i="10"/>
  <c r="M197" i="10"/>
  <c r="N197" i="10"/>
  <c r="M232" i="10"/>
  <c r="M192" i="10"/>
  <c r="M119" i="10"/>
  <c r="M1435" i="10"/>
  <c r="M118" i="10"/>
  <c r="M1416" i="10"/>
  <c r="M226" i="10"/>
  <c r="P80" i="10"/>
  <c r="N1301" i="10"/>
  <c r="N1054" i="10"/>
  <c r="N1099" i="10"/>
  <c r="G8" i="29"/>
  <c r="N1362" i="10"/>
  <c r="N1211" i="10"/>
  <c r="N1063" i="10"/>
  <c r="N1006" i="10"/>
  <c r="N1055" i="10"/>
  <c r="N1111" i="10"/>
  <c r="N926" i="10"/>
  <c r="N919" i="10"/>
  <c r="N870" i="10"/>
  <c r="N822" i="10"/>
  <c r="N814" i="10"/>
  <c r="N770" i="10"/>
  <c r="N762" i="10"/>
  <c r="N750" i="10"/>
  <c r="N746" i="10"/>
  <c r="N738" i="10"/>
  <c r="N730" i="10"/>
  <c r="N722" i="10"/>
  <c r="N718" i="10"/>
  <c r="N905" i="10"/>
  <c r="N852" i="10"/>
  <c r="N847" i="10"/>
  <c r="N937" i="10"/>
  <c r="N842" i="10"/>
  <c r="N698" i="10"/>
  <c r="N690" i="10"/>
  <c r="N686" i="10"/>
  <c r="N678" i="10"/>
  <c r="N670" i="10"/>
  <c r="N654" i="10"/>
  <c r="N650" i="10"/>
  <c r="P202" i="10"/>
  <c r="N1255" i="10"/>
  <c r="L70" i="10"/>
  <c r="N70" i="10"/>
  <c r="L9" i="10"/>
  <c r="N1188" i="10"/>
  <c r="N1322" i="10"/>
  <c r="L86" i="10"/>
  <c r="N86" i="10"/>
  <c r="N1214" i="10"/>
  <c r="N1148" i="10"/>
  <c r="N975" i="10"/>
  <c r="N854" i="10"/>
  <c r="N1257" i="10"/>
  <c r="N1166" i="10"/>
  <c r="N1051" i="10"/>
  <c r="N906" i="10"/>
  <c r="N863" i="10"/>
  <c r="N830" i="10"/>
  <c r="N815" i="10"/>
  <c r="N1115" i="10"/>
  <c r="N1082" i="10"/>
  <c r="N918" i="10"/>
  <c r="N888" i="10"/>
  <c r="N886" i="10"/>
  <c r="N867" i="10"/>
  <c r="N836" i="10"/>
  <c r="N785" i="10"/>
  <c r="N1100" i="10"/>
  <c r="N1095" i="10"/>
  <c r="N1087" i="10"/>
  <c r="N681" i="10"/>
  <c r="N649" i="10"/>
  <c r="N1014" i="10"/>
  <c r="N1001" i="10"/>
  <c r="N983" i="10"/>
  <c r="N978" i="10"/>
  <c r="N977" i="10"/>
  <c r="N962" i="10"/>
  <c r="N946" i="10"/>
  <c r="N923" i="10"/>
  <c r="N907" i="10"/>
  <c r="N898" i="10"/>
  <c r="N875" i="10"/>
  <c r="N855" i="10"/>
  <c r="N844" i="10"/>
  <c r="N839" i="10"/>
  <c r="N835" i="10"/>
  <c r="N819" i="10"/>
  <c r="N803" i="10"/>
  <c r="N796" i="10"/>
  <c r="N791" i="10"/>
  <c r="N783" i="10"/>
  <c r="N775" i="10"/>
  <c r="N771" i="10"/>
  <c r="N767" i="10"/>
  <c r="N763" i="10"/>
  <c r="N759" i="10"/>
  <c r="N755" i="10"/>
  <c r="N751" i="10"/>
  <c r="N747" i="10"/>
  <c r="N743" i="10"/>
  <c r="N739" i="10"/>
  <c r="N735" i="10"/>
  <c r="N731" i="10"/>
  <c r="N727" i="10"/>
  <c r="N723" i="10"/>
  <c r="N717" i="10"/>
  <c r="N710" i="10"/>
  <c r="N699" i="10"/>
  <c r="N691" i="10"/>
  <c r="N687" i="10"/>
  <c r="N675" i="10"/>
  <c r="N663" i="10"/>
  <c r="N659" i="10"/>
  <c r="N651" i="10"/>
  <c r="N1299" i="10"/>
  <c r="N1171" i="10"/>
  <c r="N1161" i="10"/>
  <c r="N1144" i="10"/>
  <c r="N1140" i="10"/>
  <c r="N1137" i="10"/>
  <c r="N1136" i="10"/>
  <c r="N1093" i="10"/>
  <c r="N1074" i="10"/>
  <c r="N1210" i="10"/>
  <c r="L208" i="10"/>
  <c r="L259" i="10"/>
  <c r="L271" i="10"/>
  <c r="L258" i="10"/>
  <c r="L242" i="10"/>
  <c r="L235" i="10"/>
  <c r="L270" i="10"/>
  <c r="L237" i="10"/>
  <c r="N1176" i="10"/>
  <c r="N1275" i="10"/>
  <c r="N1132" i="10"/>
  <c r="N1112" i="10"/>
  <c r="N1052" i="10"/>
  <c r="N1239" i="10"/>
  <c r="N1219" i="10"/>
  <c r="N1174" i="10"/>
  <c r="N1141" i="10"/>
  <c r="N1128" i="10"/>
  <c r="N1113" i="10"/>
  <c r="N1079" i="10"/>
  <c r="N1066" i="10"/>
  <c r="N1305" i="10"/>
  <c r="N1243" i="10"/>
  <c r="N1163" i="10"/>
  <c r="N1162" i="10"/>
  <c r="P10" i="10"/>
  <c r="P198" i="10"/>
  <c r="P201" i="10"/>
  <c r="M1455" i="10"/>
  <c r="N1455" i="10"/>
  <c r="M98" i="10"/>
  <c r="M609" i="10"/>
  <c r="N609" i="10"/>
  <c r="M183" i="10"/>
  <c r="M99" i="10"/>
  <c r="M317" i="10"/>
  <c r="N317" i="10"/>
  <c r="M642" i="10"/>
  <c r="N642" i="10"/>
  <c r="M193" i="10"/>
  <c r="M106" i="10"/>
  <c r="N106" i="10"/>
  <c r="M262" i="10"/>
  <c r="M102" i="10"/>
  <c r="M1425" i="10"/>
  <c r="M1434" i="10"/>
  <c r="N1434" i="10"/>
  <c r="M318" i="10"/>
  <c r="N318" i="10"/>
  <c r="M105" i="10"/>
  <c r="N105" i="10"/>
  <c r="M100" i="10"/>
  <c r="M610" i="10"/>
  <c r="M188" i="10"/>
  <c r="M103" i="10"/>
  <c r="M364" i="10"/>
  <c r="N364" i="10"/>
  <c r="M600" i="10"/>
  <c r="M108" i="10"/>
  <c r="M1421" i="10"/>
  <c r="M104" i="10"/>
  <c r="M97" i="10"/>
  <c r="M559" i="10"/>
  <c r="N559" i="10"/>
  <c r="M147" i="10"/>
  <c r="M247" i="10"/>
  <c r="M101" i="10"/>
  <c r="M107" i="10"/>
  <c r="N107" i="10"/>
  <c r="M275" i="10"/>
  <c r="N275" i="10"/>
  <c r="M560" i="10"/>
  <c r="N560" i="10"/>
  <c r="M246" i="10"/>
  <c r="M233" i="10"/>
  <c r="N1425" i="10"/>
  <c r="L120" i="10"/>
  <c r="N120" i="10"/>
  <c r="N1421" i="10"/>
  <c r="N1231" i="10"/>
  <c r="N1116" i="10"/>
  <c r="N1104" i="10"/>
  <c r="N1046" i="10"/>
  <c r="N1043" i="10"/>
  <c r="N934" i="10"/>
  <c r="N198" i="10"/>
  <c r="L217" i="10"/>
  <c r="N217" i="10"/>
  <c r="L229" i="10"/>
  <c r="N229" i="10"/>
  <c r="N1318" i="10"/>
  <c r="N1223" i="10"/>
  <c r="N1212" i="10"/>
  <c r="N1207" i="10"/>
  <c r="N1202" i="10"/>
  <c r="N989" i="10"/>
  <c r="N952" i="10"/>
  <c r="N911" i="10"/>
  <c r="N831" i="10"/>
  <c r="N1328" i="10"/>
  <c r="N1287" i="10"/>
  <c r="N1226" i="10"/>
  <c r="N955" i="10"/>
  <c r="N950" i="10"/>
  <c r="N947" i="10"/>
  <c r="N914" i="10"/>
  <c r="N913" i="10"/>
  <c r="N773" i="10"/>
  <c r="N1359" i="10"/>
  <c r="N1309" i="10"/>
  <c r="N1273" i="10"/>
  <c r="N1264" i="10"/>
  <c r="N1248" i="10"/>
  <c r="N935" i="10"/>
  <c r="N933" i="10"/>
  <c r="N930" i="10"/>
  <c r="N864" i="10"/>
  <c r="N802" i="10"/>
  <c r="N799" i="10"/>
  <c r="N797" i="10"/>
  <c r="N768" i="10"/>
  <c r="N760" i="10"/>
  <c r="N725" i="10"/>
  <c r="N704" i="10"/>
  <c r="N668" i="10"/>
  <c r="N655" i="10"/>
  <c r="N125" i="10"/>
  <c r="N1330" i="10"/>
  <c r="N1311" i="10"/>
  <c r="N1307" i="10"/>
  <c r="N1303" i="10"/>
  <c r="N1300" i="10"/>
  <c r="N1295" i="10"/>
  <c r="N1279" i="10"/>
  <c r="N1263" i="10"/>
  <c r="N1250" i="10"/>
  <c r="N1249" i="10"/>
  <c r="N1032" i="10"/>
  <c r="N1003" i="10"/>
  <c r="N887" i="10"/>
  <c r="N857" i="10"/>
  <c r="N841" i="10"/>
  <c r="N838" i="10"/>
  <c r="N833" i="10"/>
  <c r="N828" i="10"/>
  <c r="N825" i="10"/>
  <c r="N817" i="10"/>
  <c r="N780" i="10"/>
  <c r="N679" i="10"/>
  <c r="N674" i="10"/>
  <c r="N671" i="10"/>
  <c r="N666" i="10"/>
  <c r="N658" i="10"/>
  <c r="N653" i="10"/>
  <c r="N637" i="10"/>
  <c r="G41" i="11"/>
  <c r="G38" i="11"/>
  <c r="G31" i="11"/>
  <c r="N1457" i="10"/>
  <c r="N1452" i="10"/>
  <c r="N1397" i="10"/>
  <c r="N1389" i="10"/>
  <c r="N1368" i="10"/>
  <c r="N1350" i="10"/>
  <c r="N1339" i="10"/>
  <c r="N1338" i="10"/>
  <c r="N1334" i="10"/>
  <c r="N1281" i="10"/>
  <c r="N1272" i="10"/>
  <c r="N1271" i="10"/>
  <c r="N1244" i="10"/>
  <c r="N1240" i="10"/>
  <c r="N1229" i="10"/>
  <c r="N1195" i="10"/>
  <c r="N1170" i="10"/>
  <c r="N1124" i="10"/>
  <c r="N1106" i="10"/>
  <c r="N1086" i="10"/>
  <c r="N1038" i="10"/>
  <c r="N1037" i="10"/>
  <c r="N1015" i="10"/>
  <c r="N1012" i="10"/>
  <c r="N940" i="10"/>
  <c r="N895" i="10"/>
  <c r="N890" i="10"/>
  <c r="N885" i="10"/>
  <c r="N877" i="10"/>
  <c r="N874" i="10"/>
  <c r="N840" i="10"/>
  <c r="N807" i="10"/>
  <c r="N804" i="10"/>
  <c r="N707" i="10"/>
  <c r="L248" i="10"/>
  <c r="L226" i="10"/>
  <c r="N226" i="10"/>
  <c r="L218" i="10"/>
  <c r="N218" i="10"/>
  <c r="G42" i="11"/>
  <c r="N1370" i="10"/>
  <c r="N1349" i="10"/>
  <c r="N1332" i="10"/>
  <c r="N1256" i="10"/>
  <c r="N1245" i="10"/>
  <c r="N1230" i="10"/>
  <c r="N1180" i="10"/>
  <c r="N1125" i="10"/>
  <c r="N1091" i="10"/>
  <c r="N1083" i="10"/>
  <c r="N1080" i="10"/>
  <c r="N1075" i="10"/>
  <c r="N1067" i="10"/>
  <c r="N1059" i="10"/>
  <c r="N1056" i="10"/>
  <c r="N1048" i="10"/>
  <c r="N979" i="10"/>
  <c r="N976" i="10"/>
  <c r="N971" i="10"/>
  <c r="N968" i="10"/>
  <c r="N963" i="10"/>
  <c r="N942" i="10"/>
  <c r="N939" i="10"/>
  <c r="N928" i="10"/>
  <c r="N920" i="10"/>
  <c r="N851" i="10"/>
  <c r="N846" i="10"/>
  <c r="N843" i="10"/>
  <c r="N809" i="10"/>
  <c r="N795" i="10"/>
  <c r="N792" i="10"/>
  <c r="N787" i="10"/>
  <c r="N779" i="10"/>
  <c r="N774" i="10"/>
  <c r="N769" i="10"/>
  <c r="N766" i="10"/>
  <c r="N758" i="10"/>
  <c r="N742" i="10"/>
  <c r="N734" i="10"/>
  <c r="N729" i="10"/>
  <c r="N726" i="10"/>
  <c r="N713" i="10"/>
  <c r="N703" i="10"/>
  <c r="N700" i="10"/>
  <c r="N695" i="10"/>
  <c r="N692" i="10"/>
  <c r="N684" i="10"/>
  <c r="L93" i="10"/>
  <c r="N93" i="10"/>
  <c r="L85" i="10"/>
  <c r="N85" i="10"/>
  <c r="L29" i="10"/>
  <c r="N29" i="10"/>
  <c r="L225" i="10"/>
  <c r="N225" i="10"/>
  <c r="G36" i="11"/>
  <c r="G23" i="11"/>
  <c r="G27" i="11"/>
  <c r="G39" i="11"/>
  <c r="N1315" i="10"/>
  <c r="N986" i="10"/>
  <c r="N1238" i="10"/>
  <c r="N1122" i="10"/>
  <c r="L135" i="10"/>
  <c r="N135" i="10"/>
  <c r="L128" i="10"/>
  <c r="N1366" i="10"/>
  <c r="N1351" i="10"/>
  <c r="N1288" i="10"/>
  <c r="N1218" i="10"/>
  <c r="N1215" i="10"/>
  <c r="N1096" i="10"/>
  <c r="N901" i="10"/>
  <c r="N849" i="10"/>
  <c r="N810" i="10"/>
  <c r="N764" i="10"/>
  <c r="N748" i="10"/>
  <c r="N640" i="10"/>
  <c r="L223" i="10"/>
  <c r="N223" i="10"/>
  <c r="L117" i="10"/>
  <c r="N117" i="10"/>
  <c r="L123" i="10"/>
  <c r="N123" i="10"/>
  <c r="L239" i="10"/>
  <c r="N1402" i="10"/>
  <c r="N1363" i="10"/>
  <c r="N1280" i="10"/>
  <c r="N1237" i="10"/>
  <c r="N1232" i="10"/>
  <c r="N903" i="10"/>
  <c r="N639" i="10"/>
  <c r="L186" i="10"/>
  <c r="N186" i="10"/>
  <c r="N1337" i="10"/>
  <c r="N1282" i="10"/>
  <c r="N1270" i="10"/>
  <c r="N1105" i="10"/>
  <c r="L146" i="10"/>
  <c r="L90" i="10"/>
  <c r="N90" i="10"/>
  <c r="L127" i="10"/>
  <c r="N108" i="10"/>
  <c r="G66" i="11"/>
  <c r="L234" i="10"/>
  <c r="N1422" i="10"/>
  <c r="N709" i="10"/>
  <c r="N662" i="10"/>
  <c r="N600" i="10"/>
  <c r="L230" i="10"/>
  <c r="N230" i="10"/>
  <c r="L137" i="10"/>
  <c r="N137" i="10"/>
  <c r="N1406" i="10"/>
  <c r="N1364" i="10"/>
  <c r="N1316" i="10"/>
  <c r="N1306" i="10"/>
  <c r="N813" i="10"/>
  <c r="N688" i="10"/>
  <c r="N1377" i="10"/>
  <c r="N910" i="10"/>
  <c r="L7" i="10"/>
  <c r="N1430" i="10"/>
  <c r="N1411" i="10"/>
  <c r="N1394" i="10"/>
  <c r="N1390" i="10"/>
  <c r="N1386" i="10"/>
  <c r="N1361" i="10"/>
  <c r="N1327" i="10"/>
  <c r="N1323" i="10"/>
  <c r="N1314" i="10"/>
  <c r="N1313" i="10"/>
  <c r="N1308" i="10"/>
  <c r="N1293" i="10"/>
  <c r="N1234" i="10"/>
  <c r="N1016" i="10"/>
  <c r="L251" i="10"/>
  <c r="N7" i="10"/>
  <c r="N1356" i="10"/>
  <c r="N1251" i="10"/>
  <c r="N1198" i="10"/>
  <c r="N1192" i="10"/>
  <c r="K15" i="29"/>
  <c r="N1451" i="10"/>
  <c r="N1447" i="10"/>
  <c r="N1380" i="10"/>
  <c r="N1357" i="10"/>
  <c r="N1354" i="10"/>
  <c r="N1344" i="10"/>
  <c r="N1343" i="10"/>
  <c r="N1320" i="10"/>
  <c r="N1304" i="10"/>
  <c r="N1294" i="10"/>
  <c r="N1289" i="10"/>
  <c r="N1283" i="10"/>
  <c r="N1269" i="10"/>
  <c r="N1259" i="10"/>
  <c r="N1233" i="10"/>
  <c r="N1072" i="10"/>
  <c r="L274" i="10"/>
  <c r="N274" i="10"/>
  <c r="L119" i="10"/>
  <c r="N119" i="10"/>
  <c r="L79" i="10"/>
  <c r="N79" i="10"/>
  <c r="L49" i="10"/>
  <c r="N49" i="10"/>
  <c r="L48" i="10"/>
  <c r="N48" i="10"/>
  <c r="N1186" i="10"/>
  <c r="N1159" i="10"/>
  <c r="N1117" i="10"/>
  <c r="N1107" i="10"/>
  <c r="N1040" i="10"/>
  <c r="N1029" i="10"/>
  <c r="N1010" i="10"/>
  <c r="N922" i="10"/>
  <c r="N891" i="10"/>
  <c r="N856" i="10"/>
  <c r="N826" i="10"/>
  <c r="N714" i="10"/>
  <c r="N694" i="10"/>
  <c r="N677" i="10"/>
  <c r="L151" i="10"/>
  <c r="L145" i="10"/>
  <c r="N145" i="10"/>
  <c r="L101" i="10"/>
  <c r="N101" i="10"/>
  <c r="L99" i="10"/>
  <c r="N99" i="10"/>
  <c r="A9" i="54"/>
  <c r="P205" i="10"/>
  <c r="L142" i="10"/>
  <c r="N142" i="10"/>
  <c r="L138" i="10"/>
  <c r="N138" i="10"/>
  <c r="L65" i="10"/>
  <c r="N65" i="10"/>
  <c r="L64" i="10"/>
  <c r="N64" i="10"/>
  <c r="N1183" i="10"/>
  <c r="N1172" i="10"/>
  <c r="N1156" i="10"/>
  <c r="N1152" i="10"/>
  <c r="N1110" i="10"/>
  <c r="N1109" i="10"/>
  <c r="N1035" i="10"/>
  <c r="N929" i="10"/>
  <c r="N894" i="10"/>
  <c r="N811" i="10"/>
  <c r="N719" i="10"/>
  <c r="L148" i="10"/>
  <c r="L102" i="10"/>
  <c r="N102" i="10"/>
  <c r="N1365" i="10"/>
  <c r="N1360" i="10"/>
  <c r="N1352" i="10"/>
  <c r="N1335" i="10"/>
  <c r="N1319" i="10"/>
  <c r="N1312" i="10"/>
  <c r="N1261" i="10"/>
  <c r="N1414" i="10"/>
  <c r="N1412" i="10"/>
  <c r="N1409" i="10"/>
  <c r="N1379" i="10"/>
  <c r="N1371" i="10"/>
  <c r="N1358" i="10"/>
  <c r="N1353" i="10"/>
  <c r="N1345" i="10"/>
  <c r="N1326" i="10"/>
  <c r="N1324" i="10"/>
  <c r="N1262" i="10"/>
  <c r="N1433" i="10"/>
  <c r="N1393" i="10"/>
  <c r="N1355" i="10"/>
  <c r="N1347" i="10"/>
  <c r="N1340" i="10"/>
  <c r="N1310" i="10"/>
  <c r="N146" i="10"/>
  <c r="N1436" i="10"/>
  <c r="N1428" i="10"/>
  <c r="N1381" i="10"/>
  <c r="N1342" i="10"/>
  <c r="N1317" i="10"/>
  <c r="N1285" i="10"/>
  <c r="N1325" i="10"/>
  <c r="N1302" i="10"/>
  <c r="N1298" i="10"/>
  <c r="N1278" i="10"/>
  <c r="N1277" i="10"/>
  <c r="N1268" i="10"/>
  <c r="N1258" i="10"/>
  <c r="N1246" i="10"/>
  <c r="N1236" i="10"/>
  <c r="N1235" i="10"/>
  <c r="N1225" i="10"/>
  <c r="N1224" i="10"/>
  <c r="N1200" i="10"/>
  <c r="N1197" i="10"/>
  <c r="N1194" i="10"/>
  <c r="N1185" i="10"/>
  <c r="N1151" i="10"/>
  <c r="N1149" i="10"/>
  <c r="N1145" i="10"/>
  <c r="N1130" i="10"/>
  <c r="N1129" i="10"/>
  <c r="N1126" i="10"/>
  <c r="N1123" i="10"/>
  <c r="N1098" i="10"/>
  <c r="N1071" i="10"/>
  <c r="N1020" i="10"/>
  <c r="N958" i="10"/>
  <c r="N861" i="10"/>
  <c r="N1045" i="10"/>
  <c r="N1042" i="10"/>
  <c r="N1036" i="10"/>
  <c r="N1220" i="10"/>
  <c r="N1209" i="10"/>
  <c r="N1203" i="10"/>
  <c r="N1193" i="10"/>
  <c r="N1168" i="10"/>
  <c r="N1154" i="10"/>
  <c r="N1153" i="10"/>
  <c r="N1103" i="10"/>
  <c r="N1085" i="10"/>
  <c r="N1081" i="10"/>
  <c r="N1058" i="10"/>
  <c r="N1050" i="10"/>
  <c r="N1031" i="10"/>
  <c r="N1027" i="10"/>
  <c r="N984" i="10"/>
  <c r="N1284" i="10"/>
  <c r="N1266" i="10"/>
  <c r="N1254" i="10"/>
  <c r="N1253" i="10"/>
  <c r="N1242" i="10"/>
  <c r="N1206" i="10"/>
  <c r="N1205" i="10"/>
  <c r="N1196" i="10"/>
  <c r="N1191" i="10"/>
  <c r="N1190" i="10"/>
  <c r="N1187" i="10"/>
  <c r="N1173" i="10"/>
  <c r="N1157" i="10"/>
  <c r="N1120" i="10"/>
  <c r="N1119" i="10"/>
  <c r="N1108" i="10"/>
  <c r="N1097" i="10"/>
  <c r="N1092" i="10"/>
  <c r="N1070" i="10"/>
  <c r="N1068" i="10"/>
  <c r="N1065" i="10"/>
  <c r="N1064" i="10"/>
  <c r="N1033" i="10"/>
  <c r="N1030" i="10"/>
  <c r="N1026" i="10"/>
  <c r="N1025" i="10"/>
  <c r="N1022" i="10"/>
  <c r="N1017" i="10"/>
  <c r="N1013" i="10"/>
  <c r="N1002" i="10"/>
  <c r="N999" i="10"/>
  <c r="N998" i="10"/>
  <c r="N995" i="10"/>
  <c r="N994" i="10"/>
  <c r="N990" i="10"/>
  <c r="N982" i="10"/>
  <c r="N981" i="10"/>
  <c r="N960" i="10"/>
  <c r="N956" i="10"/>
  <c r="N953" i="10"/>
  <c r="N941" i="10"/>
  <c r="N938" i="10"/>
  <c r="N902" i="10"/>
  <c r="N882" i="10"/>
  <c r="N862" i="10"/>
  <c r="N812" i="10"/>
  <c r="N765" i="10"/>
  <c r="N761" i="10"/>
  <c r="N757" i="10"/>
  <c r="N753" i="10"/>
  <c r="N745" i="10"/>
  <c r="N741" i="10"/>
  <c r="N737" i="10"/>
  <c r="N712" i="10"/>
  <c r="N711" i="10"/>
  <c r="N706" i="10"/>
  <c r="N693" i="10"/>
  <c r="N689" i="10"/>
  <c r="N683" i="10"/>
  <c r="N682" i="10"/>
  <c r="N676" i="10"/>
  <c r="N661" i="10"/>
  <c r="N657" i="10"/>
  <c r="N884" i="10"/>
  <c r="N850" i="10"/>
  <c r="N790" i="10"/>
  <c r="N736" i="10"/>
  <c r="P206" i="10"/>
  <c r="L103" i="10"/>
  <c r="N103" i="10"/>
  <c r="L100" i="10"/>
  <c r="N100" i="10"/>
  <c r="L263" i="10"/>
  <c r="L216" i="10"/>
  <c r="N216" i="10"/>
  <c r="P208" i="10"/>
  <c r="P207" i="10"/>
  <c r="L192" i="10"/>
  <c r="N192" i="10"/>
  <c r="L104" i="10"/>
  <c r="N104" i="10"/>
  <c r="L97" i="10"/>
  <c r="N97" i="10"/>
  <c r="P209" i="10"/>
  <c r="L193" i="10"/>
  <c r="N193" i="10"/>
  <c r="L189" i="10"/>
  <c r="L98" i="10"/>
  <c r="N98" i="10"/>
  <c r="L78" i="10"/>
  <c r="N78" i="10"/>
  <c r="L261" i="10"/>
  <c r="N261" i="10"/>
  <c r="L13" i="10"/>
  <c r="N13" i="10"/>
  <c r="L233" i="10"/>
  <c r="N233" i="10"/>
  <c r="L11" i="10"/>
  <c r="N11" i="10"/>
  <c r="L18" i="10"/>
  <c r="N18" i="10"/>
  <c r="L262" i="10"/>
  <c r="N262" i="10"/>
  <c r="L52" i="10"/>
  <c r="N52" i="10"/>
  <c r="L12" i="10"/>
  <c r="N12" i="10"/>
  <c r="L219" i="10"/>
  <c r="N219" i="10"/>
  <c r="L121" i="10"/>
  <c r="N121" i="10"/>
  <c r="L38" i="10"/>
  <c r="L66" i="10"/>
  <c r="N66" i="10"/>
  <c r="L72" i="10"/>
  <c r="N72" i="10"/>
  <c r="L59" i="10"/>
  <c r="N59" i="10"/>
  <c r="L26" i="10"/>
  <c r="N26" i="10"/>
  <c r="L21" i="10"/>
  <c r="N21" i="10"/>
  <c r="L67" i="10"/>
  <c r="N67" i="10"/>
  <c r="L40" i="10"/>
  <c r="L47" i="10"/>
  <c r="N47" i="10"/>
  <c r="L44" i="10"/>
  <c r="L62" i="10"/>
  <c r="N62" i="10"/>
  <c r="L69" i="10"/>
  <c r="N69" i="10"/>
  <c r="L57" i="10"/>
  <c r="N57" i="10"/>
  <c r="L24" i="10"/>
  <c r="N24" i="10"/>
  <c r="L15" i="10"/>
  <c r="N15" i="10"/>
  <c r="L71" i="10"/>
  <c r="N71" i="10"/>
  <c r="L27" i="10"/>
  <c r="N27" i="10"/>
  <c r="L236" i="10"/>
  <c r="L53" i="10"/>
  <c r="N53" i="10"/>
  <c r="L28" i="10"/>
  <c r="N28" i="10"/>
  <c r="L51" i="10"/>
  <c r="N51" i="10"/>
  <c r="L54" i="10"/>
  <c r="N54" i="10"/>
  <c r="L68" i="10"/>
  <c r="N68" i="10"/>
  <c r="L23" i="10"/>
  <c r="N23" i="10"/>
  <c r="L87" i="10"/>
  <c r="N87" i="10"/>
  <c r="L222" i="10"/>
  <c r="N222" i="10"/>
  <c r="P200" i="10"/>
  <c r="L114" i="10"/>
  <c r="N114" i="10"/>
  <c r="L232" i="10"/>
  <c r="N232" i="10"/>
  <c r="L213" i="10"/>
  <c r="N213" i="10"/>
  <c r="L116" i="10"/>
  <c r="N116" i="10"/>
  <c r="L76" i="10"/>
  <c r="N76" i="10"/>
  <c r="L231" i="10"/>
  <c r="N231" i="10"/>
  <c r="L131" i="10"/>
  <c r="L25" i="10"/>
  <c r="N25" i="10"/>
  <c r="L92" i="10"/>
  <c r="N92" i="10"/>
  <c r="L60" i="10"/>
  <c r="N60" i="10"/>
  <c r="L14" i="10"/>
  <c r="N14" i="10"/>
  <c r="N1392" i="10"/>
  <c r="N1184" i="10"/>
  <c r="L73" i="10"/>
  <c r="N73" i="10"/>
  <c r="L81" i="10"/>
  <c r="N81" i="10"/>
  <c r="L220" i="10"/>
  <c r="N220" i="10"/>
  <c r="L58" i="10"/>
  <c r="N58" i="10"/>
  <c r="L133" i="10"/>
  <c r="N133" i="10"/>
  <c r="L8" i="10"/>
  <c r="L143" i="10"/>
  <c r="N143" i="10"/>
  <c r="L96" i="10"/>
  <c r="N96" i="10"/>
  <c r="L95" i="10"/>
  <c r="N95" i="10"/>
  <c r="L182" i="10"/>
  <c r="L89" i="10"/>
  <c r="N89" i="10"/>
  <c r="L82" i="10"/>
  <c r="N82" i="10"/>
  <c r="L42" i="10"/>
  <c r="L43" i="10"/>
  <c r="L41" i="10"/>
  <c r="L20" i="10"/>
  <c r="N20" i="10"/>
  <c r="L56" i="10"/>
  <c r="N56" i="10"/>
  <c r="L211" i="10"/>
  <c r="L19" i="10"/>
  <c r="N19" i="10"/>
  <c r="L22" i="10"/>
  <c r="N22" i="10"/>
  <c r="L50" i="10"/>
  <c r="N50" i="10"/>
  <c r="N1376" i="10"/>
  <c r="N1208" i="10"/>
  <c r="N1182" i="10"/>
  <c r="N1165" i="10"/>
  <c r="L260" i="10"/>
  <c r="L88" i="10"/>
  <c r="N88" i="10"/>
  <c r="L132" i="10"/>
  <c r="N132" i="10"/>
  <c r="L115" i="10"/>
  <c r="L214" i="10"/>
  <c r="N214" i="10"/>
  <c r="L61" i="10"/>
  <c r="N61" i="10"/>
  <c r="L46" i="10"/>
  <c r="N46" i="10"/>
  <c r="P199" i="10"/>
  <c r="L228" i="10"/>
  <c r="N228" i="10"/>
  <c r="L113" i="10"/>
  <c r="N113" i="10"/>
  <c r="L209" i="10"/>
  <c r="L94" i="10"/>
  <c r="N94" i="10"/>
  <c r="L140" i="10"/>
  <c r="N140" i="10"/>
  <c r="L139" i="10"/>
  <c r="N139" i="10"/>
  <c r="N610" i="10"/>
  <c r="L84" i="10"/>
  <c r="N84" i="10"/>
  <c r="L136" i="10"/>
  <c r="N136" i="10"/>
  <c r="L83" i="10"/>
  <c r="N83" i="10"/>
  <c r="L77" i="10"/>
  <c r="N77" i="10"/>
  <c r="L74" i="10"/>
  <c r="N74" i="10"/>
  <c r="L210" i="10"/>
  <c r="N210" i="10"/>
  <c r="L134" i="10"/>
  <c r="N134" i="10"/>
  <c r="L187" i="10"/>
  <c r="N187" i="10"/>
  <c r="L245" i="10"/>
  <c r="N245" i="10"/>
  <c r="L221" i="10"/>
  <c r="N221" i="10"/>
  <c r="L75" i="10"/>
  <c r="N75" i="10"/>
  <c r="L118" i="10"/>
  <c r="N118" i="10"/>
  <c r="L212" i="10"/>
  <c r="N212" i="10"/>
  <c r="L124" i="10"/>
  <c r="N124" i="10"/>
  <c r="L227" i="10"/>
  <c r="N227" i="10"/>
  <c r="L30" i="10"/>
  <c r="N30" i="10"/>
  <c r="L16" i="10"/>
  <c r="N16" i="10"/>
  <c r="L55" i="10"/>
  <c r="N55" i="10"/>
  <c r="L250" i="10"/>
  <c r="L63" i="10"/>
  <c r="N63" i="10"/>
  <c r="L39" i="10"/>
  <c r="N1435" i="10"/>
  <c r="N1375" i="10"/>
  <c r="N1181" i="10"/>
  <c r="N1453" i="10"/>
  <c r="N1449" i="10"/>
  <c r="N1445" i="10"/>
  <c r="N1440" i="10"/>
  <c r="N1431" i="10"/>
  <c r="N1429" i="10"/>
  <c r="N1426" i="10"/>
  <c r="N1424" i="10"/>
  <c r="N1419" i="10"/>
  <c r="N1417" i="10"/>
  <c r="N1415" i="10"/>
  <c r="N1413" i="10"/>
  <c r="N1408" i="10"/>
  <c r="N1404" i="10"/>
  <c r="N1398" i="10"/>
  <c r="N1395" i="10"/>
  <c r="N1388" i="10"/>
  <c r="N1384" i="10"/>
  <c r="N1382" i="10"/>
  <c r="N1346" i="10"/>
  <c r="N1333" i="10"/>
  <c r="N1292" i="10"/>
  <c r="N1291" i="10"/>
  <c r="N1290" i="10"/>
  <c r="N1276" i="10"/>
  <c r="N1267" i="10"/>
  <c r="N1222" i="10"/>
  <c r="N1204" i="10"/>
  <c r="N1155" i="10"/>
  <c r="N1150" i="10"/>
  <c r="N1078" i="10"/>
  <c r="N1077" i="10"/>
  <c r="N1047" i="10"/>
  <c r="N1007" i="10"/>
  <c r="N1437" i="10"/>
  <c r="N1427" i="10"/>
  <c r="N1420" i="10"/>
  <c r="N1418" i="10"/>
  <c r="N1416" i="10"/>
  <c r="N1372" i="10"/>
  <c r="N1369" i="10"/>
  <c r="N1367" i="10"/>
  <c r="N1331" i="10"/>
  <c r="N1286" i="10"/>
  <c r="N1274" i="10"/>
  <c r="N1247" i="10"/>
  <c r="N1179" i="10"/>
  <c r="L224" i="10"/>
  <c r="N224" i="10"/>
  <c r="N1443" i="10"/>
  <c r="N1432" i="10"/>
  <c r="N1400" i="10"/>
  <c r="N1383" i="10"/>
  <c r="N1374" i="10"/>
  <c r="N1175" i="10"/>
  <c r="N988" i="10"/>
  <c r="N1164" i="10"/>
  <c r="N1041" i="10"/>
  <c r="N1028" i="10"/>
  <c r="N1021" i="10"/>
  <c r="N991" i="10"/>
  <c r="N951" i="10"/>
  <c r="N786" i="10"/>
  <c r="N985" i="10"/>
  <c r="N954" i="10"/>
  <c r="N927" i="10"/>
  <c r="N869" i="10"/>
  <c r="N782" i="10"/>
  <c r="N732" i="10"/>
  <c r="N720" i="10"/>
  <c r="N878" i="10"/>
  <c r="N806" i="10"/>
  <c r="N752" i="10"/>
  <c r="N705" i="10"/>
  <c r="N641" i="10"/>
  <c r="L247" i="10"/>
  <c r="N247" i="10"/>
  <c r="L246" i="10"/>
  <c r="N246" i="10"/>
  <c r="L272" i="10"/>
  <c r="L238" i="10"/>
  <c r="N728" i="10"/>
  <c r="N716" i="10"/>
  <c r="L273" i="10"/>
  <c r="N273" i="10"/>
  <c r="N1450" i="10"/>
  <c r="N1446" i="10"/>
  <c r="N1442" i="10"/>
  <c r="N1441" i="10"/>
  <c r="N1405" i="10"/>
  <c r="N1401" i="10"/>
  <c r="N1399" i="10"/>
  <c r="N1396" i="10"/>
  <c r="N1385" i="10"/>
  <c r="N1438" i="10"/>
  <c r="C274" i="29"/>
  <c r="D274" i="29" s="1"/>
  <c r="C285" i="29"/>
  <c r="D285" i="29" s="1"/>
  <c r="C280" i="29"/>
  <c r="D280" i="29" s="1"/>
  <c r="E280" i="29" s="1"/>
  <c r="C245" i="29"/>
  <c r="D245" i="29" s="1"/>
  <c r="F245" i="29" s="1"/>
  <c r="C309" i="29"/>
  <c r="D309" i="29" s="1"/>
  <c r="C267" i="29"/>
  <c r="D267" i="29" s="1"/>
  <c r="F267" i="29" s="1"/>
  <c r="C243" i="29"/>
  <c r="D243" i="29" s="1"/>
  <c r="F243" i="29" s="1"/>
  <c r="C234" i="29"/>
  <c r="D234" i="29" s="1"/>
  <c r="F234" i="29" s="1"/>
  <c r="C315" i="29"/>
  <c r="D315" i="29" s="1"/>
  <c r="E315" i="29" s="1"/>
  <c r="N9" i="10"/>
  <c r="C228" i="29"/>
  <c r="D228" i="29" s="1"/>
  <c r="E228" i="29" s="1"/>
  <c r="C252" i="29"/>
  <c r="D252" i="29" s="1"/>
  <c r="E252" i="29" s="1"/>
  <c r="C317" i="29"/>
  <c r="D317" i="29" s="1"/>
  <c r="C270" i="29"/>
  <c r="D270" i="29" s="1"/>
  <c r="E270" i="29" s="1"/>
  <c r="C263" i="29"/>
  <c r="D263" i="29" s="1"/>
  <c r="N1448" i="10"/>
  <c r="N1444" i="10"/>
  <c r="N1439" i="10"/>
  <c r="N1423" i="10"/>
  <c r="N1407" i="10"/>
  <c r="N1403" i="10"/>
  <c r="N1391" i="10"/>
  <c r="N1387" i="10"/>
  <c r="N1348" i="10"/>
  <c r="N1336" i="10"/>
  <c r="N1227" i="10"/>
  <c r="N1341" i="10"/>
  <c r="N1228" i="10"/>
  <c r="N1201" i="10"/>
  <c r="N1199" i="10"/>
  <c r="N1121" i="10"/>
  <c r="N1069" i="10"/>
  <c r="N1039" i="10"/>
  <c r="N1034" i="10"/>
  <c r="N1018" i="10"/>
  <c r="N1090" i="10"/>
  <c r="N1061" i="10"/>
  <c r="N917" i="10"/>
  <c r="N1009" i="10"/>
  <c r="N945" i="10"/>
  <c r="N881" i="10"/>
  <c r="N798" i="10"/>
  <c r="N740" i="10"/>
  <c r="N756" i="10"/>
  <c r="N744" i="10"/>
  <c r="N638" i="10"/>
  <c r="N724" i="10"/>
  <c r="L215" i="10"/>
  <c r="N215" i="10"/>
  <c r="L144" i="10"/>
  <c r="L147" i="10"/>
  <c r="N147" i="10"/>
  <c r="P204" i="10"/>
  <c r="L188" i="10"/>
  <c r="N188" i="10"/>
  <c r="L183" i="10"/>
  <c r="N183" i="10"/>
  <c r="B31" i="54"/>
  <c r="B32" i="54"/>
  <c r="C324" i="29"/>
  <c r="D324" i="29" s="1"/>
  <c r="E324" i="29" s="1"/>
  <c r="C293" i="29"/>
  <c r="D293" i="29" s="1"/>
  <c r="C235" i="29"/>
  <c r="D235" i="29" s="1"/>
  <c r="E235" i="29" s="1"/>
  <c r="C275" i="29"/>
  <c r="D275" i="29" s="1"/>
  <c r="C239" i="29"/>
  <c r="D239" i="29" s="1"/>
  <c r="E239" i="29" s="1"/>
  <c r="C286" i="29"/>
  <c r="D286" i="29" s="1"/>
  <c r="F286" i="29" s="1"/>
  <c r="C318" i="29"/>
  <c r="D318" i="29" s="1"/>
  <c r="C304" i="29"/>
  <c r="D304" i="29" s="1"/>
  <c r="E304" i="29" s="1"/>
  <c r="C321" i="29"/>
  <c r="D321" i="29" s="1"/>
  <c r="F321" i="29" s="1"/>
  <c r="C236" i="29"/>
  <c r="D236" i="29" s="1"/>
  <c r="F236" i="29" s="1"/>
  <c r="C278" i="29"/>
  <c r="D278" i="29" s="1"/>
  <c r="C316" i="29"/>
  <c r="D316" i="29" s="1"/>
  <c r="C277" i="29"/>
  <c r="D277" i="29" s="1"/>
  <c r="F277" i="29" s="1"/>
  <c r="C290" i="29"/>
  <c r="D290" i="29" s="1"/>
  <c r="C265" i="29"/>
  <c r="D265" i="29" s="1"/>
  <c r="F265" i="29" s="1"/>
  <c r="C283" i="29"/>
  <c r="D283" i="29" s="1"/>
  <c r="C273" i="29"/>
  <c r="D273" i="29" s="1"/>
  <c r="F273" i="29" s="1"/>
  <c r="C271" i="29"/>
  <c r="D271" i="29" s="1"/>
  <c r="C229" i="29"/>
  <c r="D229" i="29" s="1"/>
  <c r="E229" i="29" s="1"/>
  <c r="C305" i="29"/>
  <c r="D305" i="29" s="1"/>
  <c r="C75" i="39"/>
  <c r="D75" i="39" s="1"/>
  <c r="C246" i="29"/>
  <c r="D246" i="29" s="1"/>
  <c r="C287" i="29"/>
  <c r="D287" i="29" s="1"/>
  <c r="C261" i="29"/>
  <c r="D261" i="29" s="1"/>
  <c r="C296" i="29"/>
  <c r="D296" i="29" s="1"/>
  <c r="E296" i="29" s="1"/>
  <c r="C314" i="29"/>
  <c r="D314" i="29" s="1"/>
  <c r="E314" i="29" s="1"/>
  <c r="C253" i="29"/>
  <c r="D253" i="29" s="1"/>
  <c r="F253" i="29" s="1"/>
  <c r="C282" i="29"/>
  <c r="D282" i="29" s="1"/>
  <c r="F282" i="29" s="1"/>
  <c r="C227" i="29"/>
  <c r="D227" i="29" s="1"/>
  <c r="C260" i="29"/>
  <c r="D260" i="29" s="1"/>
  <c r="F260" i="29" s="1"/>
  <c r="C311" i="29"/>
  <c r="D311" i="29" s="1"/>
  <c r="C247" i="29"/>
  <c r="D247" i="29" s="1"/>
  <c r="C232" i="29"/>
  <c r="D232" i="29" s="1"/>
  <c r="E232" i="29" s="1"/>
  <c r="C240" i="29"/>
  <c r="D240" i="29" s="1"/>
  <c r="E240" i="29" s="1"/>
  <c r="C308" i="29"/>
  <c r="D308" i="29" s="1"/>
  <c r="E308" i="29" s="1"/>
  <c r="C303" i="29"/>
  <c r="D303" i="29" s="1"/>
  <c r="C256" i="29"/>
  <c r="D256" i="29" s="1"/>
  <c r="C306" i="29"/>
  <c r="D306" i="29" s="1"/>
  <c r="C251" i="29"/>
  <c r="D251" i="29" s="1"/>
  <c r="C298" i="29"/>
  <c r="D298" i="29" s="1"/>
  <c r="C264" i="29"/>
  <c r="D264" i="29" s="1"/>
  <c r="F264" i="29" s="1"/>
  <c r="C250" i="29"/>
  <c r="D250" i="29" s="1"/>
  <c r="E250" i="29" s="1"/>
  <c r="C299" i="29"/>
  <c r="D299" i="29" s="1"/>
  <c r="E299" i="29" s="1"/>
  <c r="C302" i="29"/>
  <c r="D302" i="29" s="1"/>
  <c r="C268" i="29"/>
  <c r="D268" i="29" s="1"/>
  <c r="F268" i="29" s="1"/>
  <c r="C266" i="29"/>
  <c r="D266" i="29" s="1"/>
  <c r="C284" i="29"/>
  <c r="D284" i="29" s="1"/>
  <c r="F284" i="29" s="1"/>
  <c r="C289" i="29"/>
  <c r="D289" i="29" s="1"/>
  <c r="E289" i="29" s="1"/>
  <c r="C254" i="29"/>
  <c r="D254" i="29" s="1"/>
  <c r="C281" i="29"/>
  <c r="D281" i="29" s="1"/>
  <c r="F281" i="29" s="1"/>
  <c r="C249" i="29"/>
  <c r="D249" i="29" s="1"/>
  <c r="E249" i="29" s="1"/>
  <c r="C233" i="29"/>
  <c r="D233" i="29" s="1"/>
  <c r="E233" i="29" s="1"/>
  <c r="C288" i="29"/>
  <c r="D288" i="29" s="1"/>
  <c r="C313" i="29"/>
  <c r="D313" i="29" s="1"/>
  <c r="C276" i="29"/>
  <c r="D276" i="29" s="1"/>
  <c r="C294" i="29"/>
  <c r="D294" i="29" s="1"/>
  <c r="C310" i="29"/>
  <c r="D310" i="29" s="1"/>
  <c r="E310" i="29" s="1"/>
  <c r="C279" i="29"/>
  <c r="D279" i="29" s="1"/>
  <c r="C244" i="29"/>
  <c r="D244" i="29" s="1"/>
  <c r="C300" i="29"/>
  <c r="D300" i="29" s="1"/>
  <c r="E300" i="29" s="1"/>
  <c r="C292" i="29"/>
  <c r="D292" i="29" s="1"/>
  <c r="A10" i="54"/>
  <c r="O9" i="54"/>
  <c r="C323" i="29"/>
  <c r="D323" i="29" s="1"/>
  <c r="E323" i="29" s="1"/>
  <c r="C61" i="39"/>
  <c r="D61" i="39" s="1"/>
  <c r="E61" i="39" s="1"/>
  <c r="C322" i="29"/>
  <c r="D322" i="29" s="1"/>
  <c r="E322" i="29" s="1"/>
  <c r="C59" i="39"/>
  <c r="D59" i="39" s="1"/>
  <c r="C57" i="39"/>
  <c r="D57" i="39" s="1"/>
  <c r="E57" i="39" s="1"/>
  <c r="F57" i="39" s="1"/>
  <c r="C60" i="39"/>
  <c r="D60" i="39" s="1"/>
  <c r="E60" i="39" s="1"/>
  <c r="C58" i="39"/>
  <c r="D58" i="39" s="1"/>
  <c r="F58" i="39" s="1"/>
  <c r="C343" i="29"/>
  <c r="D343" i="29" s="1"/>
  <c r="C237" i="29"/>
  <c r="D237" i="29" s="1"/>
  <c r="F237" i="29" s="1"/>
  <c r="C242" i="29"/>
  <c r="D242" i="29" s="1"/>
  <c r="C272" i="29"/>
  <c r="D272" i="29" s="1"/>
  <c r="F272" i="29" s="1"/>
  <c r="C307" i="29"/>
  <c r="D307" i="29" s="1"/>
  <c r="C258" i="29"/>
  <c r="D258" i="29" s="1"/>
  <c r="C312" i="29"/>
  <c r="C241" i="29"/>
  <c r="D241" i="29" s="1"/>
  <c r="C248" i="29"/>
  <c r="D248" i="29" s="1"/>
  <c r="E248" i="29" s="1"/>
  <c r="C295" i="29"/>
  <c r="D295" i="29" s="1"/>
  <c r="E295" i="29" s="1"/>
  <c r="C297" i="29"/>
  <c r="D297" i="29" s="1"/>
  <c r="C231" i="29"/>
  <c r="D231" i="29" s="1"/>
  <c r="E231" i="29" s="1"/>
  <c r="C319" i="29"/>
  <c r="D319" i="29" s="1"/>
  <c r="E319" i="29" s="1"/>
  <c r="N8" i="10"/>
  <c r="C269" i="29"/>
  <c r="D269" i="29" s="1"/>
  <c r="C224" i="29"/>
  <c r="D224" i="29" s="1"/>
  <c r="C255" i="29"/>
  <c r="D255" i="29" s="1"/>
  <c r="C238" i="29"/>
  <c r="D238" i="29" s="1"/>
  <c r="C257" i="29"/>
  <c r="D257" i="29" s="1"/>
  <c r="F257" i="29" s="1"/>
  <c r="C291" i="29"/>
  <c r="D291" i="29" s="1"/>
  <c r="E291" i="29" s="1"/>
  <c r="C225" i="29"/>
  <c r="D225" i="29" s="1"/>
  <c r="E225" i="29" s="1"/>
  <c r="C259" i="29"/>
  <c r="D259" i="29" s="1"/>
  <c r="C226" i="29"/>
  <c r="D226" i="29" s="1"/>
  <c r="E226" i="29" s="1"/>
  <c r="C301" i="29"/>
  <c r="D301" i="29" s="1"/>
  <c r="E301" i="29" s="1"/>
  <c r="C262" i="29"/>
  <c r="D262" i="29" s="1"/>
  <c r="E262" i="29" s="1"/>
  <c r="C230" i="29"/>
  <c r="D230" i="29" s="1"/>
  <c r="F230" i="29" s="1"/>
  <c r="C320" i="29"/>
  <c r="D320" i="29" s="1"/>
  <c r="E320" i="29" s="1"/>
  <c r="C352" i="29"/>
  <c r="D352" i="29" s="1"/>
  <c r="C334" i="29"/>
  <c r="D334" i="29" s="1"/>
  <c r="C341" i="29"/>
  <c r="D341" i="29" s="1"/>
  <c r="C353" i="29"/>
  <c r="D353" i="29" s="1"/>
  <c r="C328" i="29"/>
  <c r="D328" i="29" s="1"/>
  <c r="C365" i="29"/>
  <c r="D365" i="29" s="1"/>
  <c r="C350" i="29"/>
  <c r="D350" i="29" s="1"/>
  <c r="E350" i="29" s="1"/>
  <c r="C326" i="29"/>
  <c r="D326" i="29" s="1"/>
  <c r="E326" i="29" s="1"/>
  <c r="C337" i="29"/>
  <c r="D337" i="29" s="1"/>
  <c r="E337" i="29" s="1"/>
  <c r="C62" i="39"/>
  <c r="D62" i="39" s="1"/>
  <c r="F62" i="39" s="1"/>
  <c r="C65" i="39"/>
  <c r="D65" i="39" s="1"/>
  <c r="C331" i="29"/>
  <c r="D331" i="29" s="1"/>
  <c r="E331" i="29" s="1"/>
  <c r="C364" i="29"/>
  <c r="D364" i="29" s="1"/>
  <c r="C714" i="41"/>
  <c r="D714" i="41" s="1"/>
  <c r="C339" i="29"/>
  <c r="C329" i="29"/>
  <c r="D329" i="29" s="1"/>
  <c r="E329" i="29" s="1"/>
  <c r="C373" i="29"/>
  <c r="D373" i="29" s="1"/>
  <c r="E373" i="29" s="1"/>
  <c r="C369" i="29"/>
  <c r="D369" i="29" s="1"/>
  <c r="C372" i="29"/>
  <c r="D372" i="29" s="1"/>
  <c r="E372" i="29" s="1"/>
  <c r="C67" i="39"/>
  <c r="D67" i="39" s="1"/>
  <c r="C73" i="39"/>
  <c r="D73" i="39" s="1"/>
  <c r="N144" i="10"/>
  <c r="C363" i="29"/>
  <c r="D363" i="29" s="1"/>
  <c r="C346" i="29"/>
  <c r="C358" i="29"/>
  <c r="D358" i="29" s="1"/>
  <c r="E358" i="29" s="1"/>
  <c r="C371" i="29"/>
  <c r="D371" i="29" s="1"/>
  <c r="C351" i="29"/>
  <c r="D351" i="29" s="1"/>
  <c r="C340" i="29"/>
  <c r="D340" i="29" s="1"/>
  <c r="F340" i="29" s="1"/>
  <c r="C359" i="29"/>
  <c r="D359" i="29" s="1"/>
  <c r="F359" i="29" s="1"/>
  <c r="C330" i="29"/>
  <c r="D330" i="29" s="1"/>
  <c r="C356" i="29"/>
  <c r="D356" i="29" s="1"/>
  <c r="C355" i="29"/>
  <c r="D355" i="29" s="1"/>
  <c r="F355" i="29" s="1"/>
  <c r="C333" i="29"/>
  <c r="D333" i="29" s="1"/>
  <c r="F333" i="29" s="1"/>
  <c r="C360" i="29"/>
  <c r="D360" i="29" s="1"/>
  <c r="C366" i="29"/>
  <c r="D366" i="29" s="1"/>
  <c r="C335" i="29"/>
  <c r="D335" i="29" s="1"/>
  <c r="C344" i="29"/>
  <c r="D344" i="29" s="1"/>
  <c r="C367" i="29"/>
  <c r="D367" i="29" s="1"/>
  <c r="E367" i="29" s="1"/>
  <c r="C347" i="29"/>
  <c r="D347" i="29" s="1"/>
  <c r="C348" i="29"/>
  <c r="D348" i="29" s="1"/>
  <c r="C362" i="29"/>
  <c r="D362" i="29" s="1"/>
  <c r="C325" i="29"/>
  <c r="D325" i="29" s="1"/>
  <c r="F325" i="29" s="1"/>
  <c r="C342" i="29"/>
  <c r="D342" i="29" s="1"/>
  <c r="E342" i="29" s="1"/>
  <c r="C338" i="29"/>
  <c r="D338" i="29" s="1"/>
  <c r="C64" i="39"/>
  <c r="D64" i="39" s="1"/>
  <c r="C69" i="39"/>
  <c r="D69" i="39" s="1"/>
  <c r="E69" i="39" s="1"/>
  <c r="C70" i="39"/>
  <c r="D70" i="39" s="1"/>
  <c r="C66" i="39"/>
  <c r="D66" i="39" s="1"/>
  <c r="E66" i="39" s="1"/>
  <c r="C76" i="39"/>
  <c r="D76" i="39" s="1"/>
  <c r="C74" i="39"/>
  <c r="D74" i="39" s="1"/>
  <c r="C68" i="39"/>
  <c r="D68" i="39" s="1"/>
  <c r="C72" i="39"/>
  <c r="D72" i="39" s="1"/>
  <c r="C332" i="29"/>
  <c r="D332" i="29" s="1"/>
  <c r="E332" i="29" s="1"/>
  <c r="C370" i="29"/>
  <c r="D370" i="29" s="1"/>
  <c r="C357" i="29"/>
  <c r="D357" i="29" s="1"/>
  <c r="C361" i="29"/>
  <c r="D361" i="29" s="1"/>
  <c r="C336" i="29"/>
  <c r="D336" i="29" s="1"/>
  <c r="C349" i="29"/>
  <c r="D349" i="29" s="1"/>
  <c r="C368" i="29"/>
  <c r="D368" i="29" s="1"/>
  <c r="C327" i="29"/>
  <c r="D327" i="29" s="1"/>
  <c r="K6" i="10"/>
  <c r="M280" i="10"/>
  <c r="N280" i="10"/>
  <c r="C354" i="29"/>
  <c r="D354" i="29" s="1"/>
  <c r="C63" i="39"/>
  <c r="D63" i="39" s="1"/>
  <c r="E63" i="39" s="1"/>
  <c r="C71" i="39"/>
  <c r="D71" i="39" s="1"/>
  <c r="C345" i="29"/>
  <c r="A11" i="54"/>
  <c r="O10" i="54"/>
  <c r="M38" i="10"/>
  <c r="N38" i="10"/>
  <c r="M272" i="10"/>
  <c r="N272" i="10"/>
  <c r="M205" i="10"/>
  <c r="N205" i="10"/>
  <c r="M180" i="10"/>
  <c r="N180" i="10"/>
  <c r="M238" i="10"/>
  <c r="N238" i="10"/>
  <c r="M260" i="10"/>
  <c r="N260" i="10"/>
  <c r="M185" i="10"/>
  <c r="N185" i="10"/>
  <c r="M250" i="10"/>
  <c r="N250" i="10"/>
  <c r="M236" i="10"/>
  <c r="N236" i="10"/>
  <c r="M244" i="10"/>
  <c r="N244" i="10"/>
  <c r="M179" i="10"/>
  <c r="N179" i="10"/>
  <c r="M115" i="10"/>
  <c r="N115" i="10"/>
  <c r="M211" i="10"/>
  <c r="N211" i="10"/>
  <c r="M42" i="10"/>
  <c r="N42" i="10"/>
  <c r="M208" i="10"/>
  <c r="N208" i="10"/>
  <c r="M110" i="10"/>
  <c r="N110" i="10"/>
  <c r="M45" i="10"/>
  <c r="N45" i="10"/>
  <c r="M182" i="10"/>
  <c r="N182" i="10"/>
  <c r="M130" i="10"/>
  <c r="N130" i="10"/>
  <c r="M209" i="10"/>
  <c r="N209" i="10"/>
  <c r="M44" i="10"/>
  <c r="N44" i="10"/>
  <c r="M111" i="10"/>
  <c r="N111" i="10"/>
  <c r="M41" i="10"/>
  <c r="N41" i="10"/>
  <c r="M207" i="10"/>
  <c r="N207" i="10"/>
  <c r="M129" i="10"/>
  <c r="N129" i="10"/>
  <c r="M43" i="10"/>
  <c r="N43" i="10"/>
  <c r="M131" i="10"/>
  <c r="N131" i="10"/>
  <c r="M39" i="10"/>
  <c r="N39" i="10"/>
  <c r="M40" i="10"/>
  <c r="N40" i="10"/>
  <c r="M109" i="10"/>
  <c r="N109" i="10"/>
  <c r="M235" i="10"/>
  <c r="N235" i="10"/>
  <c r="M181" i="10"/>
  <c r="N181" i="10"/>
  <c r="M204" i="10"/>
  <c r="N204" i="10"/>
  <c r="M206" i="10"/>
  <c r="N206" i="10"/>
  <c r="M624" i="10"/>
  <c r="N624" i="10"/>
  <c r="M628" i="10"/>
  <c r="N628" i="10"/>
  <c r="M645" i="10"/>
  <c r="N645" i="10"/>
  <c r="M184" i="10"/>
  <c r="N184" i="10"/>
  <c r="M243" i="10"/>
  <c r="N243" i="10"/>
  <c r="M595" i="10"/>
  <c r="N595" i="10"/>
  <c r="M191" i="10"/>
  <c r="N191" i="10"/>
  <c r="M354" i="10"/>
  <c r="N354" i="10"/>
  <c r="M271" i="10"/>
  <c r="N271" i="10"/>
  <c r="M622" i="10"/>
  <c r="N622" i="10"/>
  <c r="M237" i="10"/>
  <c r="N237" i="10"/>
  <c r="M590" i="10"/>
  <c r="N590" i="10"/>
  <c r="M493" i="10"/>
  <c r="N493" i="10"/>
  <c r="M341" i="10"/>
  <c r="N341" i="10"/>
  <c r="M296" i="10"/>
  <c r="N296" i="10"/>
  <c r="M566" i="10"/>
  <c r="N566" i="10"/>
  <c r="M479" i="10"/>
  <c r="N479" i="10"/>
  <c r="M459" i="10"/>
  <c r="N459" i="10"/>
  <c r="M339" i="10"/>
  <c r="N339" i="10"/>
  <c r="M597" i="10"/>
  <c r="N597" i="10"/>
  <c r="M607" i="10"/>
  <c r="N607" i="10"/>
  <c r="M410" i="10"/>
  <c r="N410" i="10"/>
  <c r="M165" i="10"/>
  <c r="N165" i="10"/>
  <c r="M332" i="10"/>
  <c r="N332" i="10"/>
  <c r="M416" i="10"/>
  <c r="N416" i="10"/>
  <c r="M466" i="10"/>
  <c r="N466" i="10"/>
  <c r="M282" i="10"/>
  <c r="N282" i="10"/>
  <c r="M169" i="10"/>
  <c r="N169" i="10"/>
  <c r="M239" i="10"/>
  <c r="N239" i="10"/>
  <c r="M200" i="10"/>
  <c r="N200" i="10"/>
  <c r="M472" i="10"/>
  <c r="N472" i="10"/>
  <c r="M562" i="10"/>
  <c r="N562" i="10"/>
  <c r="M336" i="10"/>
  <c r="N336" i="10"/>
  <c r="M422" i="10"/>
  <c r="N422" i="10"/>
  <c r="M357" i="10"/>
  <c r="N357" i="10"/>
  <c r="M552" i="10"/>
  <c r="N552" i="10"/>
  <c r="M128" i="10"/>
  <c r="N128" i="10"/>
  <c r="M631" i="10"/>
  <c r="N631" i="10"/>
  <c r="M159" i="10"/>
  <c r="N159" i="10"/>
  <c r="M325" i="10"/>
  <c r="N325" i="10"/>
  <c r="M162" i="10"/>
  <c r="N162" i="10"/>
  <c r="M155" i="10"/>
  <c r="N155" i="10"/>
  <c r="M424" i="10"/>
  <c r="N424" i="10"/>
  <c r="M476" i="10"/>
  <c r="N476" i="10"/>
  <c r="M330" i="10"/>
  <c r="N330" i="10"/>
  <c r="M528" i="10"/>
  <c r="N528" i="10"/>
  <c r="M611" i="10"/>
  <c r="N611" i="10"/>
  <c r="M539" i="10"/>
  <c r="N539" i="10"/>
  <c r="M593" i="10"/>
  <c r="N593" i="10"/>
  <c r="M370" i="10"/>
  <c r="N370" i="10"/>
  <c r="M368" i="10"/>
  <c r="N368" i="10"/>
  <c r="M1456" i="10"/>
  <c r="N1456" i="10"/>
  <c r="M377" i="10"/>
  <c r="N377" i="10"/>
  <c r="M167" i="10"/>
  <c r="N167" i="10"/>
  <c r="M286" i="10"/>
  <c r="N286" i="10"/>
  <c r="M294" i="10"/>
  <c r="N294" i="10"/>
  <c r="M581" i="10"/>
  <c r="N581" i="10"/>
  <c r="M548" i="10"/>
  <c r="N548" i="10"/>
  <c r="M521" i="10"/>
  <c r="N521" i="10"/>
  <c r="M467" i="10"/>
  <c r="N467" i="10"/>
  <c r="M388" i="10"/>
  <c r="N388" i="10"/>
  <c r="M384" i="10"/>
  <c r="N384" i="10"/>
  <c r="M395" i="10"/>
  <c r="N395" i="10"/>
  <c r="M252" i="10"/>
  <c r="N252" i="10"/>
  <c r="M474" i="10"/>
  <c r="N474" i="10"/>
  <c r="M269" i="10"/>
  <c r="N269" i="10"/>
  <c r="M518" i="10"/>
  <c r="N518" i="10"/>
  <c r="M36" i="10"/>
  <c r="N36" i="10"/>
  <c r="M240" i="10"/>
  <c r="N240" i="10"/>
  <c r="M369" i="10"/>
  <c r="N369" i="10"/>
  <c r="M331" i="10"/>
  <c r="N331" i="10"/>
  <c r="M405" i="10"/>
  <c r="N405" i="10"/>
  <c r="M148" i="10"/>
  <c r="N148" i="10"/>
  <c r="M345" i="10"/>
  <c r="N345" i="10"/>
  <c r="M436" i="10"/>
  <c r="N436" i="10"/>
  <c r="M177" i="10"/>
  <c r="N177" i="10"/>
  <c r="M251" i="10"/>
  <c r="N251" i="10"/>
  <c r="M201" i="10"/>
  <c r="N201" i="10"/>
  <c r="M168" i="10"/>
  <c r="N168" i="10"/>
  <c r="M279" i="10"/>
  <c r="N279" i="10"/>
  <c r="M509" i="10"/>
  <c r="N509" i="10"/>
  <c r="M523" i="10"/>
  <c r="N523" i="10"/>
  <c r="M481" i="10"/>
  <c r="N481" i="10"/>
  <c r="M596" i="10"/>
  <c r="N596" i="10"/>
  <c r="M242" i="10"/>
  <c r="N242" i="10"/>
  <c r="M353" i="10"/>
  <c r="N353" i="10"/>
  <c r="M587" i="10"/>
  <c r="N587" i="10"/>
  <c r="M259" i="10"/>
  <c r="N259" i="10"/>
  <c r="M270" i="10"/>
  <c r="N270" i="10"/>
  <c r="M311" i="10"/>
  <c r="N311" i="10"/>
  <c r="M178" i="10"/>
  <c r="N178" i="10"/>
  <c r="M546" i="10"/>
  <c r="N546" i="10"/>
  <c r="M258" i="10"/>
  <c r="N258" i="10"/>
  <c r="M248" i="10"/>
  <c r="N248" i="10"/>
  <c r="M623" i="10"/>
  <c r="N623" i="10"/>
  <c r="M312" i="10"/>
  <c r="N312" i="10"/>
  <c r="M432" i="10"/>
  <c r="N432" i="10"/>
  <c r="M350" i="10"/>
  <c r="N350" i="10"/>
  <c r="M372" i="10"/>
  <c r="N372" i="10"/>
  <c r="M35" i="10"/>
  <c r="N35" i="10"/>
  <c r="M127" i="10"/>
  <c r="N127" i="10"/>
  <c r="M268" i="10"/>
  <c r="N268" i="10"/>
  <c r="M492" i="10"/>
  <c r="N492" i="10"/>
  <c r="M417" i="10"/>
  <c r="N417" i="10"/>
  <c r="M506" i="10"/>
  <c r="N506" i="10"/>
  <c r="M524" i="10"/>
  <c r="N524" i="10"/>
  <c r="M358" i="10"/>
  <c r="N358" i="10"/>
  <c r="M532" i="10"/>
  <c r="N532" i="10"/>
  <c r="M254" i="10"/>
  <c r="N254" i="10"/>
  <c r="M394" i="10"/>
  <c r="N394" i="10"/>
  <c r="M278" i="10"/>
  <c r="N278" i="10"/>
  <c r="M194" i="10"/>
  <c r="N194" i="10"/>
  <c r="M374" i="10"/>
  <c r="N374" i="10"/>
  <c r="M498" i="10"/>
  <c r="N498" i="10"/>
  <c r="M381" i="10"/>
  <c r="N381" i="10"/>
  <c r="M284" i="10"/>
  <c r="N284" i="10"/>
  <c r="M34" i="10"/>
  <c r="N34" i="10"/>
  <c r="M527" i="10"/>
  <c r="N527" i="10"/>
  <c r="M426" i="10"/>
  <c r="N426" i="10"/>
  <c r="M555" i="10"/>
  <c r="N555" i="10"/>
  <c r="M469" i="10"/>
  <c r="N469" i="10"/>
  <c r="M465" i="10"/>
  <c r="N465" i="10"/>
  <c r="M451" i="10"/>
  <c r="N451" i="10"/>
  <c r="M391" i="10"/>
  <c r="N391" i="10"/>
  <c r="M572" i="10"/>
  <c r="N572" i="10"/>
  <c r="M298" i="10"/>
  <c r="N298" i="10"/>
  <c r="M461" i="10"/>
  <c r="N461" i="10"/>
  <c r="M158" i="10"/>
  <c r="N158" i="10"/>
  <c r="M300" i="10"/>
  <c r="N300" i="10"/>
  <c r="M633" i="10"/>
  <c r="N633" i="10"/>
  <c r="M126" i="10"/>
  <c r="N126" i="10"/>
  <c r="M308" i="10"/>
  <c r="N308" i="10"/>
  <c r="M161" i="10"/>
  <c r="N161" i="10"/>
  <c r="M365" i="10"/>
  <c r="N365" i="10"/>
  <c r="M551" i="10"/>
  <c r="N551" i="10"/>
  <c r="M496" i="10"/>
  <c r="N496" i="10"/>
  <c r="M608" i="10"/>
  <c r="N608" i="10"/>
  <c r="M522" i="10"/>
  <c r="N522" i="10"/>
  <c r="M431" i="10"/>
  <c r="N431" i="10"/>
  <c r="M408" i="10"/>
  <c r="N408" i="10"/>
  <c r="M349" i="10"/>
  <c r="N349" i="10"/>
  <c r="M419" i="10"/>
  <c r="N419" i="10"/>
  <c r="M399" i="10"/>
  <c r="N399" i="10"/>
  <c r="M441" i="10"/>
  <c r="N441" i="10"/>
  <c r="M612" i="10"/>
  <c r="N612" i="10"/>
  <c r="M199" i="10"/>
  <c r="N199" i="10"/>
  <c r="M575" i="10"/>
  <c r="N575" i="10"/>
  <c r="M413" i="10"/>
  <c r="N413" i="10"/>
  <c r="M540" i="10"/>
  <c r="N540" i="10"/>
  <c r="M305" i="10"/>
  <c r="N305" i="10"/>
  <c r="M534" i="10"/>
  <c r="N534" i="10"/>
  <c r="M241" i="10"/>
  <c r="N241" i="10"/>
  <c r="M454" i="10"/>
  <c r="N454" i="10"/>
  <c r="M403" i="10"/>
  <c r="N403" i="10"/>
  <c r="M338" i="10"/>
  <c r="N338" i="10"/>
  <c r="M443" i="10"/>
  <c r="N443" i="10"/>
  <c r="M150" i="10"/>
  <c r="N150" i="10"/>
  <c r="M567" i="10"/>
  <c r="N567" i="10"/>
  <c r="M558" i="10"/>
  <c r="N558" i="10"/>
  <c r="M263" i="10"/>
  <c r="N263" i="10"/>
  <c r="M618" i="10"/>
  <c r="N618" i="10"/>
  <c r="M310" i="10"/>
  <c r="N310" i="10"/>
  <c r="M549" i="10"/>
  <c r="N549" i="10"/>
  <c r="M385" i="10"/>
  <c r="N385" i="10"/>
  <c r="M526" i="10"/>
  <c r="N526" i="10"/>
  <c r="M306" i="10"/>
  <c r="N306" i="10"/>
  <c r="M383" i="10"/>
  <c r="N383" i="10"/>
  <c r="M428" i="10"/>
  <c r="N428" i="10"/>
  <c r="M573" i="10"/>
  <c r="N573" i="10"/>
  <c r="M490" i="10"/>
  <c r="N490" i="10"/>
  <c r="M319" i="10"/>
  <c r="N319" i="10"/>
  <c r="M414" i="10"/>
  <c r="N414" i="10"/>
  <c r="M520" i="10"/>
  <c r="N520" i="10"/>
  <c r="M404" i="10"/>
  <c r="N404" i="10"/>
  <c r="M154" i="10"/>
  <c r="N154" i="10"/>
  <c r="M203" i="10"/>
  <c r="N203" i="10"/>
  <c r="M171" i="10"/>
  <c r="N171" i="10"/>
  <c r="M495" i="10"/>
  <c r="N495" i="10"/>
  <c r="M347" i="10"/>
  <c r="N347" i="10"/>
  <c r="M486" i="10"/>
  <c r="N486" i="10"/>
  <c r="M407" i="10"/>
  <c r="N407" i="10"/>
  <c r="M297" i="10"/>
  <c r="N297" i="10"/>
  <c r="M591" i="10"/>
  <c r="N591" i="10"/>
  <c r="M470" i="10"/>
  <c r="N470" i="10"/>
  <c r="M190" i="10"/>
  <c r="N190" i="10"/>
  <c r="M489" i="10"/>
  <c r="N489" i="10"/>
  <c r="M234" i="10"/>
  <c r="N234" i="10"/>
  <c r="M346" i="10"/>
  <c r="N346" i="10"/>
  <c r="M473" i="10"/>
  <c r="N473" i="10"/>
  <c r="M478" i="10"/>
  <c r="N478" i="10"/>
  <c r="M580" i="10"/>
  <c r="N580" i="10"/>
  <c r="M348" i="10"/>
  <c r="N348" i="10"/>
  <c r="M324" i="10"/>
  <c r="N324" i="10"/>
  <c r="M554" i="10"/>
  <c r="N554" i="10"/>
  <c r="M502" i="10"/>
  <c r="N502" i="10"/>
  <c r="M160" i="10"/>
  <c r="N160" i="10"/>
  <c r="M544" i="10"/>
  <c r="N544" i="10"/>
  <c r="M429" i="10"/>
  <c r="N429" i="10"/>
  <c r="M561" i="10"/>
  <c r="N561" i="10"/>
  <c r="M511" i="10"/>
  <c r="N511" i="10"/>
  <c r="M265" i="10"/>
  <c r="N265" i="10"/>
  <c r="M392" i="10"/>
  <c r="N392" i="10"/>
  <c r="M447" i="10"/>
  <c r="N447" i="10"/>
  <c r="M464" i="10"/>
  <c r="N464" i="10"/>
  <c r="M176" i="10"/>
  <c r="N176" i="10"/>
  <c r="M619" i="10"/>
  <c r="N619" i="10"/>
  <c r="M583" i="10"/>
  <c r="N583" i="10"/>
  <c r="M291" i="10"/>
  <c r="N291" i="10"/>
  <c r="M292" i="10"/>
  <c r="N292" i="10"/>
  <c r="M574" i="10"/>
  <c r="N574" i="10"/>
  <c r="M340" i="10"/>
  <c r="N340" i="10"/>
  <c r="M409" i="10"/>
  <c r="N409" i="10"/>
  <c r="M507" i="10"/>
  <c r="N507" i="10"/>
  <c r="M288" i="10"/>
  <c r="N288" i="10"/>
  <c r="M538" i="10"/>
  <c r="N538" i="10"/>
  <c r="M401" i="10"/>
  <c r="N401" i="10"/>
  <c r="M277" i="10"/>
  <c r="N277" i="10"/>
  <c r="M585" i="10"/>
  <c r="N585" i="10"/>
  <c r="M112" i="10"/>
  <c r="N112" i="10"/>
  <c r="M411" i="10"/>
  <c r="N411" i="10"/>
  <c r="M485" i="10"/>
  <c r="N485" i="10"/>
  <c r="M471" i="10"/>
  <c r="N471" i="10"/>
  <c r="M342" i="10"/>
  <c r="N342" i="10"/>
  <c r="M594" i="10"/>
  <c r="N594" i="10"/>
  <c r="M570" i="10"/>
  <c r="N570" i="10"/>
  <c r="M373" i="10"/>
  <c r="N373" i="10"/>
  <c r="M497" i="10"/>
  <c r="N497" i="10"/>
  <c r="M505" i="10"/>
  <c r="N505" i="10"/>
  <c r="M412" i="10"/>
  <c r="N412" i="10"/>
  <c r="M463" i="10"/>
  <c r="N463" i="10"/>
  <c r="M537" i="10"/>
  <c r="N537" i="10"/>
  <c r="M615" i="10"/>
  <c r="N615" i="10"/>
  <c r="M433" i="10"/>
  <c r="N433" i="10"/>
  <c r="M423" i="10"/>
  <c r="N423" i="10"/>
  <c r="M400" i="10"/>
  <c r="N400" i="10"/>
  <c r="M553" i="10"/>
  <c r="N553" i="10"/>
  <c r="M568" i="10"/>
  <c r="N568" i="10"/>
  <c r="M448" i="10"/>
  <c r="N448" i="10"/>
  <c r="M257" i="10"/>
  <c r="N257" i="10"/>
  <c r="M389" i="10"/>
  <c r="N389" i="10"/>
  <c r="M334" i="10"/>
  <c r="N334" i="10"/>
  <c r="M430" i="10"/>
  <c r="N430" i="10"/>
  <c r="M525" i="10"/>
  <c r="N525" i="10"/>
  <c r="M571" i="10"/>
  <c r="N571" i="10"/>
  <c r="M195" i="10"/>
  <c r="N195" i="10"/>
  <c r="M356" i="10"/>
  <c r="N356" i="10"/>
  <c r="M151" i="10"/>
  <c r="N151" i="10"/>
  <c r="M462" i="10"/>
  <c r="N462" i="10"/>
  <c r="M569" i="10"/>
  <c r="N569" i="10"/>
  <c r="M290" i="10"/>
  <c r="N290" i="10"/>
  <c r="M535" i="10"/>
  <c r="N535" i="10"/>
  <c r="M616" i="10"/>
  <c r="N616" i="10"/>
  <c r="M249" i="10"/>
  <c r="N249" i="10"/>
  <c r="M579" i="10"/>
  <c r="N579" i="10"/>
  <c r="M578" i="10"/>
  <c r="N578" i="10"/>
  <c r="M396" i="10"/>
  <c r="N396" i="10"/>
  <c r="M313" i="10"/>
  <c r="N313" i="10"/>
  <c r="M299" i="10"/>
  <c r="N299" i="10"/>
  <c r="M458" i="10"/>
  <c r="N458" i="10"/>
  <c r="M438" i="10"/>
  <c r="N438" i="10"/>
  <c r="M387" i="10"/>
  <c r="N387" i="10"/>
  <c r="M542" i="10"/>
  <c r="N542" i="10"/>
  <c r="M449" i="10"/>
  <c r="N449" i="10"/>
  <c r="M439" i="10"/>
  <c r="N439" i="10"/>
  <c r="M503" i="10"/>
  <c r="N503" i="10"/>
  <c r="M545" i="10"/>
  <c r="N545" i="10"/>
  <c r="M577" i="10"/>
  <c r="N577" i="10"/>
  <c r="M453" i="10"/>
  <c r="N453" i="10"/>
  <c r="M442" i="10"/>
  <c r="N442" i="10"/>
  <c r="M267" i="10"/>
  <c r="N267" i="10"/>
  <c r="M588" i="10"/>
  <c r="N588" i="10"/>
  <c r="M589" i="10"/>
  <c r="N589" i="10"/>
  <c r="M307" i="10"/>
  <c r="N307" i="10"/>
  <c r="M617" i="10"/>
  <c r="N617" i="10"/>
  <c r="M10" i="10"/>
  <c r="M329" i="10"/>
  <c r="N329" i="10"/>
  <c r="M606" i="10"/>
  <c r="N606" i="10"/>
  <c r="M264" i="10"/>
  <c r="N264" i="10"/>
  <c r="M397" i="10"/>
  <c r="N397" i="10"/>
  <c r="M333" i="10"/>
  <c r="N333" i="10"/>
  <c r="M156" i="10"/>
  <c r="N156" i="10"/>
  <c r="M460" i="10"/>
  <c r="N460" i="10"/>
  <c r="M304" i="10"/>
  <c r="N304" i="10"/>
  <c r="M517" i="10"/>
  <c r="N517" i="10"/>
  <c r="M149" i="10"/>
  <c r="N149" i="10"/>
  <c r="M541" i="10"/>
  <c r="N541" i="10"/>
  <c r="M604" i="10"/>
  <c r="N604" i="10"/>
  <c r="M427" i="10"/>
  <c r="N427" i="10"/>
  <c r="M351" i="10"/>
  <c r="N351" i="10"/>
  <c r="M418" i="10"/>
  <c r="N418" i="10"/>
  <c r="M17" i="10"/>
  <c r="N17" i="10"/>
  <c r="M344" i="10"/>
  <c r="N344" i="10"/>
  <c r="M343" i="10"/>
  <c r="N343" i="10"/>
  <c r="M475" i="10"/>
  <c r="N475" i="10"/>
  <c r="M445" i="10"/>
  <c r="N445" i="10"/>
  <c r="M371" i="10"/>
  <c r="N371" i="10"/>
  <c r="M437" i="10"/>
  <c r="N437" i="10"/>
  <c r="M276" i="10"/>
  <c r="N276" i="10"/>
  <c r="M398" i="10"/>
  <c r="N398" i="10"/>
  <c r="M450" i="10"/>
  <c r="N450" i="10"/>
  <c r="M321" i="10"/>
  <c r="N321" i="10"/>
  <c r="M529" i="10"/>
  <c r="N529" i="10"/>
  <c r="M314" i="10"/>
  <c r="N314" i="10"/>
  <c r="M515" i="10"/>
  <c r="N515" i="10"/>
  <c r="M390" i="10"/>
  <c r="N390" i="10"/>
  <c r="M293" i="10"/>
  <c r="N293" i="10"/>
  <c r="M322" i="10"/>
  <c r="N322" i="10"/>
  <c r="M584" i="10"/>
  <c r="N584" i="10"/>
  <c r="M613" i="10"/>
  <c r="N613" i="10"/>
  <c r="M173" i="10"/>
  <c r="N173" i="10"/>
  <c r="M157" i="10"/>
  <c r="N157" i="10"/>
  <c r="M564" i="10"/>
  <c r="N564" i="10"/>
  <c r="M315" i="10"/>
  <c r="N315" i="10"/>
  <c r="M421" i="10"/>
  <c r="N421" i="10"/>
  <c r="M435" i="10"/>
  <c r="N435" i="10"/>
  <c r="M425" i="10"/>
  <c r="N425" i="10"/>
  <c r="M32" i="10"/>
  <c r="N32" i="10"/>
  <c r="M499" i="10"/>
  <c r="N499" i="10"/>
  <c r="M361" i="10"/>
  <c r="N361" i="10"/>
  <c r="M605" i="10"/>
  <c r="N605" i="10"/>
  <c r="M415" i="10"/>
  <c r="N415" i="10"/>
  <c r="M362" i="10"/>
  <c r="N362" i="10"/>
  <c r="M295" i="10"/>
  <c r="N295" i="10"/>
  <c r="M484" i="10"/>
  <c r="N484" i="10"/>
  <c r="M335" i="10"/>
  <c r="N335" i="10"/>
  <c r="M491" i="10"/>
  <c r="N491" i="10"/>
  <c r="M482" i="10"/>
  <c r="N482" i="10"/>
  <c r="M508" i="10"/>
  <c r="N508" i="10"/>
  <c r="M283" i="10"/>
  <c r="N283" i="10"/>
  <c r="M592" i="10"/>
  <c r="N592" i="10"/>
  <c r="M153" i="10"/>
  <c r="N153" i="10"/>
  <c r="M163" i="10"/>
  <c r="N163" i="10"/>
  <c r="M352" i="10"/>
  <c r="N352" i="10"/>
  <c r="M366" i="10"/>
  <c r="N366" i="10"/>
  <c r="M320" i="10"/>
  <c r="N320" i="10"/>
  <c r="M602" i="10"/>
  <c r="N602" i="10"/>
  <c r="M287" i="10"/>
  <c r="N287" i="10"/>
  <c r="M629" i="10"/>
  <c r="N629" i="10"/>
  <c r="M536" i="10"/>
  <c r="N536" i="10"/>
  <c r="M434" i="10"/>
  <c r="N434" i="10"/>
  <c r="M630" i="10"/>
  <c r="N630" i="10"/>
  <c r="M557" i="10"/>
  <c r="N557" i="10"/>
  <c r="M457" i="10"/>
  <c r="N457" i="10"/>
  <c r="M164" i="10"/>
  <c r="N164" i="10"/>
  <c r="M376" i="10"/>
  <c r="N376" i="10"/>
  <c r="M393" i="10"/>
  <c r="N393" i="10"/>
  <c r="M510" i="10"/>
  <c r="N510" i="10"/>
  <c r="M337" i="10"/>
  <c r="N337" i="10"/>
  <c r="M289" i="10"/>
  <c r="N289" i="10"/>
  <c r="M302" i="10"/>
  <c r="N302" i="10"/>
  <c r="M420" i="10"/>
  <c r="N420" i="10"/>
  <c r="M266" i="10"/>
  <c r="N266" i="10"/>
  <c r="M152" i="10"/>
  <c r="N152" i="10"/>
  <c r="M550" i="10"/>
  <c r="N550" i="10"/>
  <c r="M455" i="10"/>
  <c r="N455" i="10"/>
  <c r="M514" i="10"/>
  <c r="N514" i="10"/>
  <c r="M379" i="10"/>
  <c r="N379" i="10"/>
  <c r="M440" i="10"/>
  <c r="N440" i="10"/>
  <c r="M301" i="10"/>
  <c r="N301" i="10"/>
  <c r="M281" i="10"/>
  <c r="N281" i="10"/>
  <c r="M285" i="10"/>
  <c r="N285" i="10"/>
  <c r="M175" i="10"/>
  <c r="N175" i="10"/>
  <c r="M328" i="10"/>
  <c r="N328" i="10"/>
  <c r="M513" i="10"/>
  <c r="N513" i="10"/>
  <c r="M565" i="10"/>
  <c r="N565" i="10"/>
  <c r="M556" i="10"/>
  <c r="N556" i="10"/>
  <c r="M603" i="10"/>
  <c r="N603" i="10"/>
  <c r="M531" i="10"/>
  <c r="N531" i="10"/>
  <c r="M468" i="10"/>
  <c r="N468" i="10"/>
  <c r="M576" i="10"/>
  <c r="N576" i="10"/>
  <c r="M519" i="10"/>
  <c r="N519" i="10"/>
  <c r="M375" i="10"/>
  <c r="N375" i="10"/>
  <c r="M303" i="10"/>
  <c r="N303" i="10"/>
  <c r="M406" i="10"/>
  <c r="N406" i="10"/>
  <c r="M323" i="10"/>
  <c r="N323" i="10"/>
  <c r="M326" i="10"/>
  <c r="N326" i="10"/>
  <c r="M530" i="10"/>
  <c r="N530" i="10"/>
  <c r="M533" i="10"/>
  <c r="N533" i="10"/>
  <c r="M170" i="10"/>
  <c r="N170" i="10"/>
  <c r="M598" i="10"/>
  <c r="N598" i="10"/>
  <c r="M504" i="10"/>
  <c r="N504" i="10"/>
  <c r="M477" i="10"/>
  <c r="N477" i="10"/>
  <c r="M446" i="10"/>
  <c r="N446" i="10"/>
  <c r="M256" i="10"/>
  <c r="N256" i="10"/>
  <c r="M494" i="10"/>
  <c r="N494" i="10"/>
  <c r="M632" i="10"/>
  <c r="N632" i="10"/>
  <c r="M488" i="10"/>
  <c r="N488" i="10"/>
  <c r="M33" i="10"/>
  <c r="N33" i="10"/>
  <c r="M360" i="10"/>
  <c r="N360" i="10"/>
  <c r="M386" i="10"/>
  <c r="N386" i="10"/>
  <c r="M614" i="10"/>
  <c r="N614" i="10"/>
  <c r="M480" i="10"/>
  <c r="N480" i="10"/>
  <c r="M253" i="10"/>
  <c r="N253" i="10"/>
  <c r="M621" i="10"/>
  <c r="N621" i="10"/>
  <c r="M255" i="10"/>
  <c r="N255" i="10"/>
  <c r="M327" i="10"/>
  <c r="N327" i="10"/>
  <c r="M582" i="10"/>
  <c r="N582" i="10"/>
  <c r="M172" i="10"/>
  <c r="N172" i="10"/>
  <c r="M359" i="10"/>
  <c r="N359" i="10"/>
  <c r="M456" i="10"/>
  <c r="N456" i="10"/>
  <c r="M500" i="10"/>
  <c r="N500" i="10"/>
  <c r="M501" i="10"/>
  <c r="N501" i="10"/>
  <c r="M483" i="10"/>
  <c r="N483" i="10"/>
  <c r="M174" i="10"/>
  <c r="N174" i="10"/>
  <c r="M563" i="10"/>
  <c r="N563" i="10"/>
  <c r="M620" i="10"/>
  <c r="N620" i="10"/>
  <c r="M378" i="10"/>
  <c r="N378" i="10"/>
  <c r="M37" i="10"/>
  <c r="N37" i="10"/>
  <c r="M543" i="10"/>
  <c r="N543" i="10"/>
  <c r="M512" i="10"/>
  <c r="N512" i="10"/>
  <c r="M402" i="10"/>
  <c r="N402" i="10"/>
  <c r="M516" i="10"/>
  <c r="N516" i="10"/>
  <c r="M452" i="10"/>
  <c r="N452" i="10"/>
  <c r="M380" i="10"/>
  <c r="N380" i="10"/>
  <c r="M355" i="10"/>
  <c r="N355" i="10"/>
  <c r="M444" i="10"/>
  <c r="N444" i="10"/>
  <c r="M189" i="10"/>
  <c r="N189" i="10"/>
  <c r="M316" i="10"/>
  <c r="N316" i="10"/>
  <c r="M599" i="10"/>
  <c r="N599" i="10"/>
  <c r="M367" i="10"/>
  <c r="N367" i="10"/>
  <c r="M309" i="10"/>
  <c r="N309" i="10"/>
  <c r="M382" i="10"/>
  <c r="N382" i="10"/>
  <c r="M166" i="10"/>
  <c r="N166" i="10"/>
  <c r="M487" i="10"/>
  <c r="N487" i="10"/>
  <c r="M202" i="10"/>
  <c r="N202" i="10"/>
  <c r="M627" i="10"/>
  <c r="N627" i="10"/>
  <c r="M647" i="10"/>
  <c r="N647" i="10"/>
  <c r="M586" i="10"/>
  <c r="N586" i="10"/>
  <c r="M547" i="10"/>
  <c r="N547" i="10"/>
  <c r="M646" i="10"/>
  <c r="N646" i="10"/>
  <c r="M656" i="10"/>
  <c r="N656" i="10"/>
  <c r="M196" i="10"/>
  <c r="N196" i="10"/>
  <c r="M643" i="10"/>
  <c r="N643" i="10"/>
  <c r="M634" i="10"/>
  <c r="N634" i="10"/>
  <c r="M644" i="10"/>
  <c r="N644" i="10"/>
  <c r="M625" i="10"/>
  <c r="N625" i="10"/>
  <c r="M626" i="10"/>
  <c r="N626" i="10"/>
  <c r="M635" i="10"/>
  <c r="N635" i="10"/>
  <c r="A12" i="54"/>
  <c r="O11" i="54"/>
  <c r="M6" i="10"/>
  <c r="N10" i="10"/>
  <c r="A13" i="54"/>
  <c r="O12" i="54"/>
  <c r="C1201" i="41"/>
  <c r="D1201" i="41" s="1"/>
  <c r="C744" i="41"/>
  <c r="D744" i="41" s="1"/>
  <c r="C1165" i="41"/>
  <c r="D1165" i="41" s="1"/>
  <c r="C997" i="41"/>
  <c r="D997" i="41" s="1"/>
  <c r="E997" i="41" s="1"/>
  <c r="C1192" i="41"/>
  <c r="D1192" i="41" s="1"/>
  <c r="E1192" i="41" s="1"/>
  <c r="C1028" i="41"/>
  <c r="D1028" i="41" s="1"/>
  <c r="C1212" i="41"/>
  <c r="D1212" i="41" s="1"/>
  <c r="C1238" i="41"/>
  <c r="D1238" i="41" s="1"/>
  <c r="E1238" i="41" s="1"/>
  <c r="C1285" i="41"/>
  <c r="D1285" i="41" s="1"/>
  <c r="C762" i="41"/>
  <c r="D762" i="41" s="1"/>
  <c r="E762" i="41" s="1"/>
  <c r="C858" i="41"/>
  <c r="D858" i="41" s="1"/>
  <c r="E858" i="41" s="1"/>
  <c r="C743" i="41"/>
  <c r="D743" i="41" s="1"/>
  <c r="E743" i="41" s="1"/>
  <c r="C1116" i="41"/>
  <c r="D1116" i="41" s="1"/>
  <c r="C862" i="41"/>
  <c r="D862" i="41" s="1"/>
  <c r="E862" i="41" s="1"/>
  <c r="C1061" i="41"/>
  <c r="D1061" i="41" s="1"/>
  <c r="E1061" i="41" s="1"/>
  <c r="C1102" i="41"/>
  <c r="D1102" i="41" s="1"/>
  <c r="C1059" i="41"/>
  <c r="D1059" i="41" s="1"/>
  <c r="E1059" i="41" s="1"/>
  <c r="C920" i="41"/>
  <c r="D920" i="41" s="1"/>
  <c r="C1108" i="41"/>
  <c r="D1108" i="41" s="1"/>
  <c r="E1108" i="41" s="1"/>
  <c r="C802" i="41"/>
  <c r="C985" i="41"/>
  <c r="D985" i="41" s="1"/>
  <c r="C1065" i="41"/>
  <c r="D1065" i="41" s="1"/>
  <c r="E1065" i="41" s="1"/>
  <c r="C717" i="41"/>
  <c r="D717" i="41" s="1"/>
  <c r="E717" i="41" s="1"/>
  <c r="C748" i="41"/>
  <c r="D748" i="41" s="1"/>
  <c r="C1060" i="41"/>
  <c r="D1060" i="41" s="1"/>
  <c r="E1060" i="41" s="1"/>
  <c r="C845" i="41"/>
  <c r="D845" i="41" s="1"/>
  <c r="E845" i="41" s="1"/>
  <c r="C1223" i="41"/>
  <c r="D1223" i="41" s="1"/>
  <c r="E1223" i="41" s="1"/>
  <c r="C1103" i="41"/>
  <c r="D1103" i="41" s="1"/>
  <c r="C1115" i="41"/>
  <c r="D1115" i="41" s="1"/>
  <c r="E1115" i="41" s="1"/>
  <c r="C1235" i="41"/>
  <c r="D1235" i="41" s="1"/>
  <c r="C1256" i="41"/>
  <c r="D1256" i="41" s="1"/>
  <c r="C929" i="41"/>
  <c r="D929" i="41" s="1"/>
  <c r="E929" i="41" s="1"/>
  <c r="C1130" i="41"/>
  <c r="D1130" i="41" s="1"/>
  <c r="C731" i="41"/>
  <c r="D731" i="41" s="1"/>
  <c r="E731" i="41" s="1"/>
  <c r="C1167" i="41"/>
  <c r="D1167" i="41" s="1"/>
  <c r="E1167" i="41" s="1"/>
  <c r="C856" i="41"/>
  <c r="D856" i="41" s="1"/>
  <c r="F856" i="41" s="1"/>
  <c r="C764" i="41"/>
  <c r="D764" i="41" s="1"/>
  <c r="E764" i="41" s="1"/>
  <c r="C916" i="41"/>
  <c r="D916" i="41" s="1"/>
  <c r="E916" i="41" s="1"/>
  <c r="C1248" i="41"/>
  <c r="D1248" i="41" s="1"/>
  <c r="E1248" i="41" s="1"/>
  <c r="C1252" i="41"/>
  <c r="D1252" i="41" s="1"/>
  <c r="E1252" i="41" s="1"/>
  <c r="C970" i="41"/>
  <c r="D970" i="41" s="1"/>
  <c r="E970" i="41" s="1"/>
  <c r="C1284" i="41"/>
  <c r="D1284" i="41" s="1"/>
  <c r="C875" i="41"/>
  <c r="D875" i="41" s="1"/>
  <c r="E875" i="41" s="1"/>
  <c r="C842" i="41"/>
  <c r="D842" i="41" s="1"/>
  <c r="F842" i="41" s="1"/>
  <c r="C1172" i="41"/>
  <c r="D1172" i="41" s="1"/>
  <c r="C747" i="41"/>
  <c r="D747" i="41" s="1"/>
  <c r="E747" i="41" s="1"/>
  <c r="C811" i="41"/>
  <c r="D811" i="41" s="1"/>
  <c r="E811" i="41" s="1"/>
  <c r="C986" i="41"/>
  <c r="D986" i="41" s="1"/>
  <c r="C813" i="41"/>
  <c r="D813" i="41" s="1"/>
  <c r="F813" i="41" s="1"/>
  <c r="C951" i="41"/>
  <c r="D951" i="41" s="1"/>
  <c r="E951" i="41" s="1"/>
  <c r="C1051" i="41"/>
  <c r="D1051" i="41" s="1"/>
  <c r="E1051" i="41" s="1"/>
  <c r="C879" i="41"/>
  <c r="D879" i="41" s="1"/>
  <c r="E879" i="41" s="1"/>
  <c r="C1222" i="41"/>
  <c r="D1222" i="41" s="1"/>
  <c r="C769" i="41"/>
  <c r="D769" i="41" s="1"/>
  <c r="E769" i="41" s="1"/>
  <c r="C1074" i="41"/>
  <c r="D1074" i="41" s="1"/>
  <c r="C900" i="41"/>
  <c r="D900" i="41" s="1"/>
  <c r="E900" i="41" s="1"/>
  <c r="C1194" i="41"/>
  <c r="D1194" i="41" s="1"/>
  <c r="C1057" i="41"/>
  <c r="D1057" i="41" s="1"/>
  <c r="E1057" i="41" s="1"/>
  <c r="C941" i="41"/>
  <c r="D941" i="41" s="1"/>
  <c r="E941" i="41" s="1"/>
  <c r="C1030" i="41"/>
  <c r="D1030" i="41" s="1"/>
  <c r="C1055" i="41"/>
  <c r="D1055" i="41" s="1"/>
  <c r="C831" i="41"/>
  <c r="D831" i="41" s="1"/>
  <c r="E831" i="41" s="1"/>
  <c r="C866" i="41"/>
  <c r="D866" i="41" s="1"/>
  <c r="E866" i="41" s="1"/>
  <c r="C903" i="41"/>
  <c r="D903" i="41" s="1"/>
  <c r="C1105" i="41"/>
  <c r="D1105" i="41" s="1"/>
  <c r="E1105" i="41" s="1"/>
  <c r="C766" i="41"/>
  <c r="D766" i="41" s="1"/>
  <c r="C761" i="41"/>
  <c r="D761" i="41" s="1"/>
  <c r="F761" i="41" s="1"/>
  <c r="C797" i="41"/>
  <c r="D797" i="41" s="1"/>
  <c r="E797" i="41" s="1"/>
  <c r="C1287" i="41"/>
  <c r="D1287" i="41" s="1"/>
  <c r="E1287" i="41" s="1"/>
  <c r="C1270" i="41"/>
  <c r="D1270" i="41" s="1"/>
  <c r="E1270" i="41" s="1"/>
  <c r="C1107" i="41"/>
  <c r="D1107" i="41" s="1"/>
  <c r="E1107" i="41" s="1"/>
  <c r="C1181" i="41"/>
  <c r="D1181" i="41" s="1"/>
  <c r="E1181" i="41" s="1"/>
  <c r="C1174" i="41"/>
  <c r="D1174" i="41" s="1"/>
  <c r="E1174" i="41" s="1"/>
  <c r="C1048" i="41"/>
  <c r="D1048" i="41" s="1"/>
  <c r="C738" i="41"/>
  <c r="D738" i="41" s="1"/>
  <c r="E738" i="41" s="1"/>
  <c r="C788" i="41"/>
  <c r="D788" i="41" s="1"/>
  <c r="F788" i="41" s="1"/>
  <c r="C1205" i="41"/>
  <c r="D1205" i="41" s="1"/>
  <c r="C1160" i="41"/>
  <c r="D1160" i="41" s="1"/>
  <c r="C1163" i="41"/>
  <c r="D1163" i="41" s="1"/>
  <c r="C834" i="41"/>
  <c r="D834" i="41" s="1"/>
  <c r="F834" i="41" s="1"/>
  <c r="C1183" i="41"/>
  <c r="D1183" i="41" s="1"/>
  <c r="C992" i="41"/>
  <c r="D992" i="41" s="1"/>
  <c r="E992" i="41" s="1"/>
  <c r="C751" i="41"/>
  <c r="D751" i="41" s="1"/>
  <c r="E751" i="41" s="1"/>
  <c r="C988" i="41"/>
  <c r="D988" i="41" s="1"/>
  <c r="E988" i="41" s="1"/>
  <c r="C1319" i="41"/>
  <c r="D1319" i="41" s="1"/>
  <c r="E1319" i="41" s="1"/>
  <c r="C897" i="41"/>
  <c r="D897" i="41" s="1"/>
  <c r="E897" i="41" s="1"/>
  <c r="C914" i="41"/>
  <c r="D914" i="41" s="1"/>
  <c r="C1281" i="41"/>
  <c r="D1281" i="41" s="1"/>
  <c r="C913" i="41"/>
  <c r="D913" i="41" s="1"/>
  <c r="E913" i="41" s="1"/>
  <c r="C1001" i="41"/>
  <c r="D1001" i="41" s="1"/>
  <c r="C967" i="41"/>
  <c r="D967" i="41" s="1"/>
  <c r="E967" i="41" s="1"/>
  <c r="C1250" i="41"/>
  <c r="D1250" i="41" s="1"/>
  <c r="C949" i="41"/>
  <c r="D949" i="41" s="1"/>
  <c r="C836" i="41"/>
  <c r="C1312" i="41"/>
  <c r="D1312" i="41" s="1"/>
  <c r="C718" i="41"/>
  <c r="D718" i="41" s="1"/>
  <c r="E718" i="41" s="1"/>
  <c r="C716" i="41"/>
  <c r="D716" i="41" s="1"/>
  <c r="E716" i="41" s="1"/>
  <c r="C938" i="41"/>
  <c r="D938" i="41" s="1"/>
  <c r="E938" i="41" s="1"/>
  <c r="C1104" i="41"/>
  <c r="D1104" i="41" s="1"/>
  <c r="E1104" i="41" s="1"/>
  <c r="C794" i="41"/>
  <c r="D794" i="41" s="1"/>
  <c r="C1217" i="41"/>
  <c r="D1217" i="41" s="1"/>
  <c r="E1217" i="41" s="1"/>
  <c r="C1024" i="41"/>
  <c r="D1024" i="41" s="1"/>
  <c r="C732" i="41"/>
  <c r="D732" i="41" s="1"/>
  <c r="E732" i="41" s="1"/>
  <c r="C1078" i="41"/>
  <c r="D1078" i="41" s="1"/>
  <c r="E1078" i="41" s="1"/>
  <c r="C1314" i="41"/>
  <c r="D1314" i="41" s="1"/>
  <c r="E1314" i="41" s="1"/>
  <c r="C882" i="41"/>
  <c r="D882" i="41" s="1"/>
  <c r="E882" i="41" s="1"/>
  <c r="C1044" i="41"/>
  <c r="D1044" i="41" s="1"/>
  <c r="E1044" i="41" s="1"/>
  <c r="C1144" i="41"/>
  <c r="D1144" i="41" s="1"/>
  <c r="C968" i="41"/>
  <c r="D968" i="41" s="1"/>
  <c r="E968" i="41" s="1"/>
  <c r="C1227" i="41"/>
  <c r="D1227" i="41" s="1"/>
  <c r="E1227" i="41" s="1"/>
  <c r="C1098" i="41"/>
  <c r="D1098" i="41" s="1"/>
  <c r="E1098" i="41" s="1"/>
  <c r="C795" i="41"/>
  <c r="D795" i="41" s="1"/>
  <c r="E795" i="41" s="1"/>
  <c r="C1127" i="41"/>
  <c r="D1127" i="41" s="1"/>
  <c r="C1243" i="41"/>
  <c r="D1243" i="41" s="1"/>
  <c r="E1243" i="41" s="1"/>
  <c r="C1015" i="41"/>
  <c r="D1015" i="41" s="1"/>
  <c r="E1015" i="41" s="1"/>
  <c r="C942" i="41"/>
  <c r="D942" i="41" s="1"/>
  <c r="E942" i="41" s="1"/>
  <c r="C1008" i="41"/>
  <c r="D1008" i="41" s="1"/>
  <c r="E1008" i="41" s="1"/>
  <c r="C936" i="41"/>
  <c r="D936" i="41" s="1"/>
  <c r="C940" i="41"/>
  <c r="D940" i="41" s="1"/>
  <c r="C1085" i="41"/>
  <c r="D1085" i="41" s="1"/>
  <c r="E1085" i="41" s="1"/>
  <c r="C753" i="41"/>
  <c r="D753" i="41" s="1"/>
  <c r="F753" i="41" s="1"/>
  <c r="C890" i="41"/>
  <c r="D890" i="41" s="1"/>
  <c r="C945" i="41"/>
  <c r="D945" i="41" s="1"/>
  <c r="C740" i="41"/>
  <c r="D740" i="41" s="1"/>
  <c r="F740" i="41" s="1"/>
  <c r="C832" i="41"/>
  <c r="D832" i="41" s="1"/>
  <c r="C955" i="41"/>
  <c r="D955" i="41" s="1"/>
  <c r="C1157" i="41"/>
  <c r="D1157" i="41" s="1"/>
  <c r="E1157" i="41" s="1"/>
  <c r="C1023" i="41"/>
  <c r="D1023" i="41" s="1"/>
  <c r="E1023" i="41" s="1"/>
  <c r="C1017" i="41"/>
  <c r="D1017" i="41" s="1"/>
  <c r="C963" i="41"/>
  <c r="D963" i="41" s="1"/>
  <c r="E963" i="41" s="1"/>
  <c r="C723" i="41"/>
  <c r="D723" i="41" s="1"/>
  <c r="E723" i="41" s="1"/>
  <c r="C999" i="41"/>
  <c r="D999" i="41" s="1"/>
  <c r="C1075" i="41"/>
  <c r="D1075" i="41" s="1"/>
  <c r="E1075" i="41" s="1"/>
  <c r="C859" i="41"/>
  <c r="D859" i="41" s="1"/>
  <c r="F859" i="41" s="1"/>
  <c r="C733" i="41"/>
  <c r="D733" i="41" s="1"/>
  <c r="F733" i="41" s="1"/>
  <c r="C720" i="41"/>
  <c r="D720" i="41" s="1"/>
  <c r="C803" i="41"/>
  <c r="D803" i="41" s="1"/>
  <c r="F803" i="41" s="1"/>
  <c r="C853" i="41"/>
  <c r="D853" i="41" s="1"/>
  <c r="E853" i="41" s="1"/>
  <c r="C1224" i="41"/>
  <c r="D1224" i="41" s="1"/>
  <c r="C798" i="41"/>
  <c r="D798" i="41" s="1"/>
  <c r="F798" i="41" s="1"/>
  <c r="C1029" i="41"/>
  <c r="D1029" i="41" s="1"/>
  <c r="C895" i="41"/>
  <c r="D895" i="41" s="1"/>
  <c r="C1296" i="41"/>
  <c r="D1296" i="41" s="1"/>
  <c r="C1095" i="41"/>
  <c r="D1095" i="41" s="1"/>
  <c r="E1095" i="41" s="1"/>
  <c r="C1046" i="41"/>
  <c r="D1046" i="41" s="1"/>
  <c r="E1046" i="41" s="1"/>
  <c r="C869" i="41"/>
  <c r="D869" i="41" s="1"/>
  <c r="C1275" i="41"/>
  <c r="D1275" i="41" s="1"/>
  <c r="C935" i="41"/>
  <c r="D935" i="41" s="1"/>
  <c r="E935" i="41" s="1"/>
  <c r="C1155" i="41"/>
  <c r="D1155" i="41" s="1"/>
  <c r="C950" i="41"/>
  <c r="D950" i="41" s="1"/>
  <c r="C987" i="41"/>
  <c r="D987" i="41" s="1"/>
  <c r="E987" i="41" s="1"/>
  <c r="C952" i="41"/>
  <c r="D952" i="41" s="1"/>
  <c r="C899" i="41"/>
  <c r="D899" i="41" s="1"/>
  <c r="C1269" i="41"/>
  <c r="D1269" i="41" s="1"/>
  <c r="C1228" i="41"/>
  <c r="D1228" i="41" s="1"/>
  <c r="E1228" i="41" s="1"/>
  <c r="C993" i="41"/>
  <c r="D993" i="41" s="1"/>
  <c r="E993" i="41" s="1"/>
  <c r="C1282" i="41"/>
  <c r="D1282" i="41" s="1"/>
  <c r="E1282" i="41" s="1"/>
  <c r="C1231" i="41"/>
  <c r="D1231" i="41" s="1"/>
  <c r="E1231" i="41" s="1"/>
  <c r="C926" i="41"/>
  <c r="D926" i="41" s="1"/>
  <c r="C1267" i="41"/>
  <c r="D1267" i="41" s="1"/>
  <c r="C1241" i="41"/>
  <c r="D1241" i="41" s="1"/>
  <c r="C1022" i="41"/>
  <c r="D1022" i="41" s="1"/>
  <c r="C1086" i="41"/>
  <c r="D1086" i="41" s="1"/>
  <c r="E1086" i="41" s="1"/>
  <c r="C1042" i="41"/>
  <c r="D1042" i="41" s="1"/>
  <c r="C905" i="41"/>
  <c r="D905" i="41" s="1"/>
  <c r="C1279" i="41"/>
  <c r="D1279" i="41" s="1"/>
  <c r="E1279" i="41" s="1"/>
  <c r="C1280" i="41"/>
  <c r="D1280" i="41" s="1"/>
  <c r="E1280" i="41" s="1"/>
  <c r="C1135" i="41"/>
  <c r="D1135" i="41" s="1"/>
  <c r="E1135" i="41" s="1"/>
  <c r="C868" i="41"/>
  <c r="D868" i="41" s="1"/>
  <c r="E868" i="41" s="1"/>
  <c r="C958" i="41"/>
  <c r="D958" i="41" s="1"/>
  <c r="E958" i="41" s="1"/>
  <c r="C1120" i="41"/>
  <c r="D1120" i="41" s="1"/>
  <c r="E1120" i="41" s="1"/>
  <c r="C736" i="41"/>
  <c r="D736" i="41" s="1"/>
  <c r="E736" i="41" s="1"/>
  <c r="C1069" i="41"/>
  <c r="D1069" i="41" s="1"/>
  <c r="E1069" i="41" s="1"/>
  <c r="C1050" i="41"/>
  <c r="D1050" i="41" s="1"/>
  <c r="E1050" i="41" s="1"/>
  <c r="C1239" i="41"/>
  <c r="D1239" i="41" s="1"/>
  <c r="E1239" i="41" s="1"/>
  <c r="C1067" i="41"/>
  <c r="D1067" i="41" s="1"/>
  <c r="C1097" i="41"/>
  <c r="D1097" i="41" s="1"/>
  <c r="E1097" i="41" s="1"/>
  <c r="C1303" i="41"/>
  <c r="D1303" i="41" s="1"/>
  <c r="C1013" i="41"/>
  <c r="D1013" i="41" s="1"/>
  <c r="C719" i="41"/>
  <c r="D719" i="41" s="1"/>
  <c r="E719" i="41" s="1"/>
  <c r="C1191" i="41"/>
  <c r="D1191" i="41" s="1"/>
  <c r="C1039" i="41"/>
  <c r="D1039" i="41" s="1"/>
  <c r="E1039" i="41" s="1"/>
  <c r="C1195" i="41"/>
  <c r="D1195" i="41" s="1"/>
  <c r="E1195" i="41" s="1"/>
  <c r="C874" i="41"/>
  <c r="D874" i="41" s="1"/>
  <c r="E874" i="41" s="1"/>
  <c r="C984" i="41"/>
  <c r="D984" i="41" s="1"/>
  <c r="C1031" i="41"/>
  <c r="D1031" i="41" s="1"/>
  <c r="E1031" i="41" s="1"/>
  <c r="C752" i="41"/>
  <c r="D752" i="41" s="1"/>
  <c r="C969" i="41"/>
  <c r="D969" i="41" s="1"/>
  <c r="C975" i="41"/>
  <c r="D975" i="41" s="1"/>
  <c r="E975" i="41" s="1"/>
  <c r="C1079" i="41"/>
  <c r="D1079" i="41" s="1"/>
  <c r="E1079" i="41" s="1"/>
  <c r="C1276" i="41"/>
  <c r="D1276" i="41" s="1"/>
  <c r="C1310" i="41"/>
  <c r="D1310" i="41" s="1"/>
  <c r="E1310" i="41" s="1"/>
  <c r="C921" i="41"/>
  <c r="D921" i="41" s="1"/>
  <c r="E921" i="41" s="1"/>
  <c r="C1011" i="41"/>
  <c r="D1011" i="41" s="1"/>
  <c r="C759" i="41"/>
  <c r="D759" i="41" s="1"/>
  <c r="E759" i="41" s="1"/>
  <c r="C1099" i="41"/>
  <c r="D1099" i="41" s="1"/>
  <c r="E1099" i="41" s="1"/>
  <c r="C786" i="41"/>
  <c r="D786" i="41" s="1"/>
  <c r="E786" i="41" s="1"/>
  <c r="C1169" i="41"/>
  <c r="D1169" i="41" s="1"/>
  <c r="E1169" i="41" s="1"/>
  <c r="C923" i="41"/>
  <c r="D923" i="41" s="1"/>
  <c r="E923" i="41" s="1"/>
  <c r="C1317" i="41"/>
  <c r="D1317" i="41" s="1"/>
  <c r="E1317" i="41" s="1"/>
  <c r="C932" i="41"/>
  <c r="D932" i="41" s="1"/>
  <c r="E932" i="41" s="1"/>
  <c r="C1131" i="41"/>
  <c r="D1131" i="41" s="1"/>
  <c r="E1131" i="41" s="1"/>
  <c r="C939" i="41"/>
  <c r="D939" i="41" s="1"/>
  <c r="C784" i="41"/>
  <c r="D784" i="41" s="1"/>
  <c r="F784" i="41" s="1"/>
  <c r="C1198" i="41"/>
  <c r="D1198" i="41" s="1"/>
  <c r="C734" i="41"/>
  <c r="D734" i="41" s="1"/>
  <c r="F734" i="41" s="1"/>
  <c r="C1242" i="41"/>
  <c r="D1242" i="41" s="1"/>
  <c r="C754" i="41"/>
  <c r="D754" i="41" s="1"/>
  <c r="E754" i="41" s="1"/>
  <c r="C765" i="41"/>
  <c r="D765" i="41" s="1"/>
  <c r="C1187" i="41"/>
  <c r="D1187" i="41" s="1"/>
  <c r="E1187" i="41" s="1"/>
  <c r="C1219" i="41"/>
  <c r="D1219" i="41" s="1"/>
  <c r="E1219" i="41" s="1"/>
  <c r="C799" i="41"/>
  <c r="D799" i="41" s="1"/>
  <c r="F799" i="41" s="1"/>
  <c r="C861" i="41"/>
  <c r="D861" i="41" s="1"/>
  <c r="C1247" i="41"/>
  <c r="D1247" i="41" s="1"/>
  <c r="E1247" i="41" s="1"/>
  <c r="C835" i="41"/>
  <c r="C961" i="41"/>
  <c r="D961" i="41" s="1"/>
  <c r="C1265" i="41"/>
  <c r="D1265" i="41" s="1"/>
  <c r="E1265" i="41" s="1"/>
  <c r="C1125" i="41"/>
  <c r="D1125" i="41" s="1"/>
  <c r="C757" i="41"/>
  <c r="D757" i="41" s="1"/>
  <c r="E757" i="41" s="1"/>
  <c r="C966" i="41"/>
  <c r="D966" i="41" s="1"/>
  <c r="E966" i="41" s="1"/>
  <c r="C907" i="41"/>
  <c r="D907" i="41" s="1"/>
  <c r="E907" i="41" s="1"/>
  <c r="C1220" i="41"/>
  <c r="D1220" i="41" s="1"/>
  <c r="C841" i="41"/>
  <c r="D841" i="41" s="1"/>
  <c r="E841" i="41" s="1"/>
  <c r="C1264" i="41"/>
  <c r="D1264" i="41" s="1"/>
  <c r="E1264" i="41" s="1"/>
  <c r="C768" i="41"/>
  <c r="D768" i="41" s="1"/>
  <c r="E768" i="41" s="1"/>
  <c r="C1301" i="41"/>
  <c r="D1301" i="41" s="1"/>
  <c r="C1288" i="41"/>
  <c r="D1288" i="41" s="1"/>
  <c r="C780" i="41"/>
  <c r="D780" i="41" s="1"/>
  <c r="E780" i="41" s="1"/>
  <c r="C998" i="41"/>
  <c r="D998" i="41" s="1"/>
  <c r="C822" i="41"/>
  <c r="D822" i="41" s="1"/>
  <c r="E822" i="41" s="1"/>
  <c r="C1145" i="41"/>
  <c r="D1145" i="41" s="1"/>
  <c r="E1145" i="41" s="1"/>
  <c r="C931" i="41"/>
  <c r="D931" i="41" s="1"/>
  <c r="C1315" i="41"/>
  <c r="D1315" i="41" s="1"/>
  <c r="C871" i="41"/>
  <c r="D871" i="41" s="1"/>
  <c r="E871" i="41" s="1"/>
  <c r="C771" i="41"/>
  <c r="D771" i="41" s="1"/>
  <c r="F771" i="41" s="1"/>
  <c r="C1180" i="41"/>
  <c r="D1180" i="41" s="1"/>
  <c r="C1302" i="41"/>
  <c r="D1302" i="41" s="1"/>
  <c r="E1302" i="41" s="1"/>
  <c r="C1152" i="41"/>
  <c r="D1152" i="41" s="1"/>
  <c r="E1152" i="41" s="1"/>
  <c r="C1258" i="41"/>
  <c r="D1258" i="41" s="1"/>
  <c r="E1258" i="41" s="1"/>
  <c r="C721" i="41"/>
  <c r="D721" i="41" s="1"/>
  <c r="E721" i="41" s="1"/>
  <c r="C1305" i="41"/>
  <c r="D1305" i="41" s="1"/>
  <c r="C1209" i="41"/>
  <c r="D1209" i="41" s="1"/>
  <c r="E1209" i="41" s="1"/>
  <c r="C1232" i="41"/>
  <c r="D1232" i="41" s="1"/>
  <c r="E1232" i="41" s="1"/>
  <c r="C933" i="41"/>
  <c r="D933" i="41" s="1"/>
  <c r="E933" i="41" s="1"/>
  <c r="C1257" i="41"/>
  <c r="D1257" i="41" s="1"/>
  <c r="E1257" i="41" s="1"/>
  <c r="C915" i="41"/>
  <c r="D915" i="41" s="1"/>
  <c r="E915" i="41" s="1"/>
  <c r="C846" i="41"/>
  <c r="D846" i="41" s="1"/>
  <c r="E846" i="41" s="1"/>
  <c r="C901" i="41"/>
  <c r="D901" i="41" s="1"/>
  <c r="E901" i="41" s="1"/>
  <c r="C745" i="41"/>
  <c r="D745" i="41" s="1"/>
  <c r="E745" i="41" s="1"/>
  <c r="C894" i="41"/>
  <c r="D894" i="41" s="1"/>
  <c r="E894" i="41" s="1"/>
  <c r="C758" i="41"/>
  <c r="D758" i="41" s="1"/>
  <c r="E758" i="41" s="1"/>
  <c r="C1094" i="41"/>
  <c r="D1094" i="41" s="1"/>
  <c r="E1094" i="41" s="1"/>
  <c r="C791" i="41"/>
  <c r="D791" i="41" s="1"/>
  <c r="F791" i="41" s="1"/>
  <c r="C1080" i="41"/>
  <c r="D1080" i="41" s="1"/>
  <c r="C1129" i="41"/>
  <c r="D1129" i="41" s="1"/>
  <c r="E1129" i="41" s="1"/>
  <c r="C1151" i="41"/>
  <c r="D1151" i="41" s="1"/>
  <c r="E1151" i="41" s="1"/>
  <c r="C1234" i="41"/>
  <c r="D1234" i="41" s="1"/>
  <c r="C1041" i="41"/>
  <c r="D1041" i="41" s="1"/>
  <c r="C781" i="41"/>
  <c r="D781" i="41" s="1"/>
  <c r="F781" i="41" s="1"/>
  <c r="C1308" i="41"/>
  <c r="D1308" i="41" s="1"/>
  <c r="E1308" i="41" s="1"/>
  <c r="C922" i="41"/>
  <c r="D922" i="41" s="1"/>
  <c r="E922" i="41" s="1"/>
  <c r="C1123" i="41"/>
  <c r="D1123" i="41" s="1"/>
  <c r="E1123" i="41" s="1"/>
  <c r="C957" i="41"/>
  <c r="D957" i="41" s="1"/>
  <c r="C994" i="41"/>
  <c r="D994" i="41" s="1"/>
  <c r="E994" i="41" s="1"/>
  <c r="C1118" i="41"/>
  <c r="D1118" i="41" s="1"/>
  <c r="C1170" i="41"/>
  <c r="D1170" i="41" s="1"/>
  <c r="C1176" i="41"/>
  <c r="D1176" i="41" s="1"/>
  <c r="E1176" i="41" s="1"/>
  <c r="C973" i="41"/>
  <c r="D973" i="41" s="1"/>
  <c r="C1038" i="41"/>
  <c r="D1038" i="41" s="1"/>
  <c r="E1038" i="41" s="1"/>
  <c r="C1226" i="41"/>
  <c r="D1226" i="41" s="1"/>
  <c r="E1226" i="41" s="1"/>
  <c r="C959" i="41"/>
  <c r="D959" i="41" s="1"/>
  <c r="E959" i="41" s="1"/>
  <c r="C857" i="41"/>
  <c r="D857" i="41" s="1"/>
  <c r="E857" i="41" s="1"/>
  <c r="C1316" i="41"/>
  <c r="D1316" i="41" s="1"/>
  <c r="E1316" i="41" s="1"/>
  <c r="C1173" i="41"/>
  <c r="D1173" i="41" s="1"/>
  <c r="C809" i="41"/>
  <c r="D809" i="41" s="1"/>
  <c r="F809" i="41" s="1"/>
  <c r="C1208" i="41"/>
  <c r="D1208" i="41" s="1"/>
  <c r="E1208" i="41" s="1"/>
  <c r="C1199" i="41"/>
  <c r="D1199" i="41" s="1"/>
  <c r="C1117" i="41"/>
  <c r="D1117" i="41" s="1"/>
  <c r="C818" i="41"/>
  <c r="D818" i="41" s="1"/>
  <c r="F818" i="41" s="1"/>
  <c r="C1058" i="41"/>
  <c r="D1058" i="41" s="1"/>
  <c r="C946" i="41"/>
  <c r="D946" i="41" s="1"/>
  <c r="C974" i="41"/>
  <c r="D974" i="41" s="1"/>
  <c r="E974" i="41" s="1"/>
  <c r="C1274" i="41"/>
  <c r="D1274" i="41" s="1"/>
  <c r="E1274" i="41" s="1"/>
  <c r="C1273" i="41"/>
  <c r="D1273" i="41" s="1"/>
  <c r="C1295" i="41"/>
  <c r="D1295" i="41" s="1"/>
  <c r="C1249" i="41"/>
  <c r="D1249" i="41" s="1"/>
  <c r="C792" i="41"/>
  <c r="D792" i="41" s="1"/>
  <c r="E792" i="41" s="1"/>
  <c r="C1021" i="41"/>
  <c r="D1021" i="41" s="1"/>
  <c r="C847" i="41"/>
  <c r="D847" i="41" s="1"/>
  <c r="C796" i="41"/>
  <c r="D796" i="41" s="1"/>
  <c r="F796" i="41" s="1"/>
  <c r="C800" i="41"/>
  <c r="D800" i="41" s="1"/>
  <c r="E800" i="41" s="1"/>
  <c r="C789" i="41"/>
  <c r="D789" i="41" s="1"/>
  <c r="E789" i="41" s="1"/>
  <c r="C911" i="41"/>
  <c r="D911" i="41" s="1"/>
  <c r="E911" i="41" s="1"/>
  <c r="C1110" i="41"/>
  <c r="D1110" i="41" s="1"/>
  <c r="C1141" i="41"/>
  <c r="D1141" i="41" s="1"/>
  <c r="E1141" i="41" s="1"/>
  <c r="C735" i="41"/>
  <c r="D735" i="41" s="1"/>
  <c r="F735" i="41" s="1"/>
  <c r="C1293" i="41"/>
  <c r="D1293" i="41" s="1"/>
  <c r="C1207" i="41"/>
  <c r="D1207" i="41" s="1"/>
  <c r="C1068" i="41"/>
  <c r="D1068" i="41" s="1"/>
  <c r="E1068" i="41" s="1"/>
  <c r="C1213" i="41"/>
  <c r="D1213" i="41" s="1"/>
  <c r="E1213" i="41" s="1"/>
  <c r="C865" i="41"/>
  <c r="D865" i="41" s="1"/>
  <c r="C1289" i="41"/>
  <c r="D1289" i="41" s="1"/>
  <c r="C1203" i="41"/>
  <c r="D1203" i="41" s="1"/>
  <c r="C1056" i="41"/>
  <c r="D1056" i="41" s="1"/>
  <c r="C1073" i="41"/>
  <c r="D1073" i="41" s="1"/>
  <c r="E1073" i="41" s="1"/>
  <c r="C806" i="41"/>
  <c r="D806" i="41" s="1"/>
  <c r="E806" i="41" s="1"/>
  <c r="C1088" i="41"/>
  <c r="D1088" i="41" s="1"/>
  <c r="C1253" i="41"/>
  <c r="D1253" i="41" s="1"/>
  <c r="C891" i="41"/>
  <c r="D891" i="41" s="1"/>
  <c r="C1197" i="41"/>
  <c r="D1197" i="41" s="1"/>
  <c r="E1197" i="41" s="1"/>
  <c r="C1007" i="41"/>
  <c r="D1007" i="41" s="1"/>
  <c r="C860" i="41"/>
  <c r="D860" i="41" s="1"/>
  <c r="E860" i="41" s="1"/>
  <c r="C917" i="41"/>
  <c r="D917" i="41" s="1"/>
  <c r="E917" i="41" s="1"/>
  <c r="C1311" i="41"/>
  <c r="D1311" i="41" s="1"/>
  <c r="E1311" i="41" s="1"/>
  <c r="C1309" i="41"/>
  <c r="D1309" i="41" s="1"/>
  <c r="E1309" i="41" s="1"/>
  <c r="C1002" i="41"/>
  <c r="D1002" i="41" s="1"/>
  <c r="E1002" i="41" s="1"/>
  <c r="C1035" i="41"/>
  <c r="D1035" i="41" s="1"/>
  <c r="C837" i="41"/>
  <c r="D837" i="41" s="1"/>
  <c r="E837" i="41" s="1"/>
  <c r="C1283" i="41"/>
  <c r="D1283" i="41" s="1"/>
  <c r="C826" i="41"/>
  <c r="D826" i="41" s="1"/>
  <c r="E826" i="41" s="1"/>
  <c r="C995" i="41"/>
  <c r="D995" i="41" s="1"/>
  <c r="E995" i="41" s="1"/>
  <c r="C1266" i="41"/>
  <c r="D1266" i="41" s="1"/>
  <c r="C1188" i="41"/>
  <c r="D1188" i="41" s="1"/>
  <c r="C902" i="41"/>
  <c r="D902" i="41" s="1"/>
  <c r="E902" i="41" s="1"/>
  <c r="C850" i="41"/>
  <c r="D850" i="41" s="1"/>
  <c r="F850" i="41" s="1"/>
  <c r="C810" i="41"/>
  <c r="D810" i="41" s="1"/>
  <c r="E810" i="41" s="1"/>
  <c r="C964" i="41"/>
  <c r="D964" i="41" s="1"/>
  <c r="E964" i="41" s="1"/>
  <c r="C824" i="41"/>
  <c r="D824" i="41" s="1"/>
  <c r="E824" i="41" s="1"/>
  <c r="C960" i="41"/>
  <c r="D960" i="41" s="1"/>
  <c r="E960" i="41" s="1"/>
  <c r="C1255" i="41"/>
  <c r="D1255" i="41" s="1"/>
  <c r="C1101" i="41"/>
  <c r="D1101" i="41" s="1"/>
  <c r="C1036" i="41"/>
  <c r="D1036" i="41" s="1"/>
  <c r="E1036" i="41" s="1"/>
  <c r="C888" i="41"/>
  <c r="D888" i="41" s="1"/>
  <c r="E888" i="41" s="1"/>
  <c r="C1306" i="41"/>
  <c r="D1306" i="41" s="1"/>
  <c r="C739" i="41"/>
  <c r="D739" i="41" s="1"/>
  <c r="F739" i="41" s="1"/>
  <c r="C1204" i="41"/>
  <c r="D1204" i="41" s="1"/>
  <c r="C1263" i="41"/>
  <c r="D1263" i="41" s="1"/>
  <c r="C827" i="41"/>
  <c r="D827" i="41" s="1"/>
  <c r="C829" i="41"/>
  <c r="C727" i="41"/>
  <c r="D727" i="41" s="1"/>
  <c r="E727" i="41" s="1"/>
  <c r="C1136" i="41"/>
  <c r="D1136" i="41" s="1"/>
  <c r="C855" i="41"/>
  <c r="D855" i="41" s="1"/>
  <c r="E855" i="41" s="1"/>
  <c r="C848" i="41"/>
  <c r="D848" i="41" s="1"/>
  <c r="F848" i="41" s="1"/>
  <c r="C1175" i="41"/>
  <c r="D1175" i="41" s="1"/>
  <c r="E1175" i="41" s="1"/>
  <c r="C776" i="41"/>
  <c r="D776" i="41" s="1"/>
  <c r="F776" i="41" s="1"/>
  <c r="C1026" i="41"/>
  <c r="D1026" i="41" s="1"/>
  <c r="C867" i="41"/>
  <c r="D867" i="41" s="1"/>
  <c r="C1087" i="41"/>
  <c r="D1087" i="41" s="1"/>
  <c r="E1087" i="41" s="1"/>
  <c r="C1299" i="41"/>
  <c r="D1299" i="41" s="1"/>
  <c r="E1299" i="41" s="1"/>
  <c r="C728" i="41"/>
  <c r="D728" i="41" s="1"/>
  <c r="E728" i="41" s="1"/>
  <c r="C801" i="41"/>
  <c r="D801" i="41" s="1"/>
  <c r="F801" i="41" s="1"/>
  <c r="C830" i="41"/>
  <c r="D830" i="41" s="1"/>
  <c r="F830" i="41" s="1"/>
  <c r="C825" i="41"/>
  <c r="D825" i="41" s="1"/>
  <c r="E825" i="41" s="1"/>
  <c r="C896" i="41"/>
  <c r="D896" i="41" s="1"/>
  <c r="E896" i="41" s="1"/>
  <c r="C715" i="41"/>
  <c r="D715" i="41" s="1"/>
  <c r="C1114" i="41"/>
  <c r="D1114" i="41" s="1"/>
  <c r="C804" i="41"/>
  <c r="D804" i="41" s="1"/>
  <c r="C1025" i="41"/>
  <c r="D1025" i="41" s="1"/>
  <c r="E1025" i="41" s="1"/>
  <c r="C774" i="41"/>
  <c r="D774" i="41" s="1"/>
  <c r="E774" i="41" s="1"/>
  <c r="C1010" i="41"/>
  <c r="D1010" i="41" s="1"/>
  <c r="E1010" i="41" s="1"/>
  <c r="C956" i="41"/>
  <c r="D956" i="41" s="1"/>
  <c r="E956" i="41" s="1"/>
  <c r="C1045" i="41"/>
  <c r="D1045" i="41" s="1"/>
  <c r="C1229" i="41"/>
  <c r="D1229" i="41" s="1"/>
  <c r="E1229" i="41" s="1"/>
  <c r="C872" i="41"/>
  <c r="D872" i="41" s="1"/>
  <c r="E872" i="41" s="1"/>
  <c r="C1150" i="41"/>
  <c r="D1150" i="41" s="1"/>
  <c r="E1150" i="41" s="1"/>
  <c r="C1000" i="41"/>
  <c r="D1000" i="41" s="1"/>
  <c r="E1000" i="41" s="1"/>
  <c r="C910" i="41"/>
  <c r="D910" i="41" s="1"/>
  <c r="E910" i="41" s="1"/>
  <c r="C1162" i="41"/>
  <c r="D1162" i="41" s="1"/>
  <c r="E1162" i="41" s="1"/>
  <c r="C1014" i="41"/>
  <c r="D1014" i="41" s="1"/>
  <c r="C849" i="41"/>
  <c r="D849" i="41" s="1"/>
  <c r="E849" i="41" s="1"/>
  <c r="C805" i="41"/>
  <c r="D805" i="41" s="1"/>
  <c r="F805" i="41" s="1"/>
  <c r="C1112" i="41"/>
  <c r="D1112" i="41" s="1"/>
  <c r="E1112" i="41" s="1"/>
  <c r="C1027" i="41"/>
  <c r="D1027" i="41" s="1"/>
  <c r="C1278" i="41"/>
  <c r="D1278" i="41" s="1"/>
  <c r="C1096" i="41"/>
  <c r="D1096" i="41" s="1"/>
  <c r="E1096" i="41" s="1"/>
  <c r="C1216" i="41"/>
  <c r="D1216" i="41" s="1"/>
  <c r="E1216" i="41" s="1"/>
  <c r="C947" i="41"/>
  <c r="D947" i="41" s="1"/>
  <c r="C815" i="41"/>
  <c r="D815" i="41" s="1"/>
  <c r="F815" i="41" s="1"/>
  <c r="C996" i="41"/>
  <c r="D996" i="41" s="1"/>
  <c r="C1004" i="41"/>
  <c r="D1004" i="41" s="1"/>
  <c r="E1004" i="41" s="1"/>
  <c r="C1159" i="41"/>
  <c r="D1159" i="41" s="1"/>
  <c r="E1159" i="41" s="1"/>
  <c r="C851" i="41"/>
  <c r="D851" i="41" s="1"/>
  <c r="E851" i="41" s="1"/>
  <c r="C1064" i="41"/>
  <c r="D1064" i="41" s="1"/>
  <c r="C724" i="41"/>
  <c r="D724" i="41" s="1"/>
  <c r="F724" i="41" s="1"/>
  <c r="C885" i="41"/>
  <c r="D885" i="41" s="1"/>
  <c r="E885" i="41" s="1"/>
  <c r="C1128" i="41"/>
  <c r="D1128" i="41" s="1"/>
  <c r="E1128" i="41" s="1"/>
  <c r="C1210" i="41"/>
  <c r="D1210" i="41" s="1"/>
  <c r="E1210" i="41" s="1"/>
  <c r="C1109" i="41"/>
  <c r="D1109" i="41" s="1"/>
  <c r="E1109" i="41" s="1"/>
  <c r="C1012" i="41"/>
  <c r="D1012" i="41" s="1"/>
  <c r="C989" i="41"/>
  <c r="D989" i="41" s="1"/>
  <c r="C817" i="41"/>
  <c r="D817" i="41" s="1"/>
  <c r="E817" i="41" s="1"/>
  <c r="C750" i="41"/>
  <c r="D750" i="41" s="1"/>
  <c r="C1066" i="41"/>
  <c r="D1066" i="41" s="1"/>
  <c r="C1113" i="41"/>
  <c r="D1113" i="41" s="1"/>
  <c r="E1113" i="41" s="1"/>
  <c r="C991" i="41"/>
  <c r="D991" i="41" s="1"/>
  <c r="E991" i="41" s="1"/>
  <c r="C1153" i="41"/>
  <c r="D1153" i="41" s="1"/>
  <c r="C909" i="41"/>
  <c r="D909" i="41" s="1"/>
  <c r="E909" i="41" s="1"/>
  <c r="C948" i="41"/>
  <c r="D948" i="41" s="1"/>
  <c r="E948" i="41" s="1"/>
  <c r="C1290" i="41"/>
  <c r="D1290" i="41" s="1"/>
  <c r="C1260" i="41"/>
  <c r="D1260" i="41" s="1"/>
  <c r="E1260" i="41" s="1"/>
  <c r="C1251" i="41"/>
  <c r="D1251" i="41" s="1"/>
  <c r="E1251" i="41" s="1"/>
  <c r="C756" i="41"/>
  <c r="D756" i="41" s="1"/>
  <c r="E756" i="41" s="1"/>
  <c r="C742" i="41"/>
  <c r="D742" i="41" s="1"/>
  <c r="F742" i="41" s="1"/>
  <c r="C927" i="41"/>
  <c r="D927" i="41" s="1"/>
  <c r="E927" i="41" s="1"/>
  <c r="C1009" i="41"/>
  <c r="D1009" i="41" s="1"/>
  <c r="E1009" i="41" s="1"/>
  <c r="C1082" i="41"/>
  <c r="D1082" i="41" s="1"/>
  <c r="E1082" i="41" s="1"/>
  <c r="C767" i="41"/>
  <c r="D767" i="41" s="1"/>
  <c r="E767" i="41" s="1"/>
  <c r="C1189" i="41"/>
  <c r="D1189" i="41" s="1"/>
  <c r="C1261" i="41"/>
  <c r="D1261" i="41" s="1"/>
  <c r="E1261" i="41" s="1"/>
  <c r="C726" i="41"/>
  <c r="D726" i="41" s="1"/>
  <c r="C770" i="41"/>
  <c r="D770" i="41" s="1"/>
  <c r="E770" i="41" s="1"/>
  <c r="C779" i="41"/>
  <c r="D779" i="41" s="1"/>
  <c r="E779" i="41" s="1"/>
  <c r="C1182" i="41"/>
  <c r="D1182" i="41" s="1"/>
  <c r="C1126" i="41"/>
  <c r="D1126" i="41" s="1"/>
  <c r="C1052" i="41"/>
  <c r="D1052" i="41" s="1"/>
  <c r="E1052" i="41" s="1"/>
  <c r="C737" i="41"/>
  <c r="D737" i="41" s="1"/>
  <c r="F737" i="41" s="1"/>
  <c r="C1221" i="41"/>
  <c r="D1221" i="41" s="1"/>
  <c r="C773" i="41"/>
  <c r="D773" i="41" s="1"/>
  <c r="E773" i="41" s="1"/>
  <c r="C1298" i="41"/>
  <c r="D1298" i="41" s="1"/>
  <c r="E1298" i="41" s="1"/>
  <c r="C1202" i="41"/>
  <c r="D1202" i="41" s="1"/>
  <c r="C1054" i="41"/>
  <c r="D1054" i="41" s="1"/>
  <c r="E1054" i="41" s="1"/>
  <c r="C1272" i="41"/>
  <c r="D1272" i="41" s="1"/>
  <c r="E1272" i="41" s="1"/>
  <c r="C1033" i="41"/>
  <c r="D1033" i="41" s="1"/>
  <c r="C990" i="41"/>
  <c r="D990" i="41" s="1"/>
  <c r="E990" i="41" s="1"/>
  <c r="C1070" i="41"/>
  <c r="D1070" i="41" s="1"/>
  <c r="E1070" i="41" s="1"/>
  <c r="C1313" i="41"/>
  <c r="D1313" i="41" s="1"/>
  <c r="C1177" i="41"/>
  <c r="D1177" i="41" s="1"/>
  <c r="E1177" i="41" s="1"/>
  <c r="C819" i="41"/>
  <c r="D819" i="41" s="1"/>
  <c r="E819" i="41" s="1"/>
  <c r="C1292" i="41"/>
  <c r="D1292" i="41" s="1"/>
  <c r="C884" i="41"/>
  <c r="D884" i="41" s="1"/>
  <c r="C887" i="41"/>
  <c r="D887" i="41" s="1"/>
  <c r="C1277" i="41"/>
  <c r="D1277" i="41" s="1"/>
  <c r="E1277" i="41" s="1"/>
  <c r="C1040" i="41"/>
  <c r="D1040" i="41" s="1"/>
  <c r="C1142" i="41"/>
  <c r="D1142" i="41" s="1"/>
  <c r="E1142" i="41" s="1"/>
  <c r="C1215" i="41"/>
  <c r="D1215" i="41" s="1"/>
  <c r="E1215" i="41" s="1"/>
  <c r="C943" i="41"/>
  <c r="D943" i="41" s="1"/>
  <c r="C1225" i="41"/>
  <c r="D1225" i="41" s="1"/>
  <c r="E1225" i="41" s="1"/>
  <c r="C1089" i="41"/>
  <c r="D1089" i="41" s="1"/>
  <c r="E1089" i="41" s="1"/>
  <c r="C1233" i="41"/>
  <c r="D1233" i="41" s="1"/>
  <c r="C1154" i="41"/>
  <c r="D1154" i="41" s="1"/>
  <c r="C843" i="41"/>
  <c r="D843" i="41" s="1"/>
  <c r="E843" i="41" s="1"/>
  <c r="C749" i="41"/>
  <c r="D749" i="41" s="1"/>
  <c r="F749" i="41" s="1"/>
  <c r="C870" i="41"/>
  <c r="D870" i="41" s="1"/>
  <c r="E870" i="41" s="1"/>
  <c r="C1190" i="41"/>
  <c r="D1190" i="41" s="1"/>
  <c r="E1190" i="41" s="1"/>
  <c r="C1168" i="41"/>
  <c r="D1168" i="41" s="1"/>
  <c r="C1245" i="41"/>
  <c r="D1245" i="41" s="1"/>
  <c r="C1093" i="41"/>
  <c r="D1093" i="41" s="1"/>
  <c r="E1093" i="41" s="1"/>
  <c r="C808" i="41"/>
  <c r="D808" i="41" s="1"/>
  <c r="E808" i="41" s="1"/>
  <c r="C1297" i="41"/>
  <c r="D1297" i="41" s="1"/>
  <c r="C763" i="41"/>
  <c r="D763" i="41" s="1"/>
  <c r="F763" i="41" s="1"/>
  <c r="C1320" i="41"/>
  <c r="D1320" i="41" s="1"/>
  <c r="E1320" i="41" s="1"/>
  <c r="C1218" i="41"/>
  <c r="D1218" i="41" s="1"/>
  <c r="C1132" i="41"/>
  <c r="D1132" i="41" s="1"/>
  <c r="C880" i="41"/>
  <c r="D880" i="41" s="1"/>
  <c r="E880" i="41" s="1"/>
  <c r="C1206" i="41"/>
  <c r="D1206" i="41" s="1"/>
  <c r="C1134" i="41"/>
  <c r="D1134" i="41" s="1"/>
  <c r="C823" i="41"/>
  <c r="D823" i="41" s="1"/>
  <c r="F823" i="41" s="1"/>
  <c r="C892" i="41"/>
  <c r="D892" i="41" s="1"/>
  <c r="C962" i="41"/>
  <c r="D962" i="41" s="1"/>
  <c r="E962" i="41" s="1"/>
  <c r="C1006" i="41"/>
  <c r="D1006" i="41" s="1"/>
  <c r="C1146" i="41"/>
  <c r="D1146" i="41" s="1"/>
  <c r="E1146" i="41" s="1"/>
  <c r="C908" i="41"/>
  <c r="D908" i="41" s="1"/>
  <c r="C1200" i="41"/>
  <c r="D1200" i="41" s="1"/>
  <c r="C1121" i="41"/>
  <c r="D1121" i="41" s="1"/>
  <c r="E1121" i="41" s="1"/>
  <c r="C1156" i="41"/>
  <c r="D1156" i="41" s="1"/>
  <c r="E1156" i="41" s="1"/>
  <c r="C904" i="41"/>
  <c r="D904" i="41" s="1"/>
  <c r="C1164" i="41"/>
  <c r="D1164" i="41" s="1"/>
  <c r="E1164" i="41" s="1"/>
  <c r="C1237" i="41"/>
  <c r="D1237" i="41" s="1"/>
  <c r="C1147" i="41"/>
  <c r="D1147" i="41" s="1"/>
  <c r="C1143" i="41"/>
  <c r="D1143" i="41" s="1"/>
  <c r="C925" i="41"/>
  <c r="D925" i="41" s="1"/>
  <c r="C980" i="41"/>
  <c r="D980" i="41" s="1"/>
  <c r="E980" i="41" s="1"/>
  <c r="C1184" i="41"/>
  <c r="D1184" i="41" s="1"/>
  <c r="E1184" i="41" s="1"/>
  <c r="C937" i="41"/>
  <c r="D937" i="41" s="1"/>
  <c r="C877" i="41"/>
  <c r="D877" i="41" s="1"/>
  <c r="C934" i="41"/>
  <c r="D934" i="41" s="1"/>
  <c r="E934" i="41" s="1"/>
  <c r="C864" i="41"/>
  <c r="D864" i="41" s="1"/>
  <c r="E864" i="41" s="1"/>
  <c r="C876" i="41"/>
  <c r="D876" i="41" s="1"/>
  <c r="C1083" i="41"/>
  <c r="D1083" i="41" s="1"/>
  <c r="C1037" i="41"/>
  <c r="D1037" i="41" s="1"/>
  <c r="E1037" i="41" s="1"/>
  <c r="C729" i="41"/>
  <c r="D729" i="41" s="1"/>
  <c r="E729" i="41" s="1"/>
  <c r="C1005" i="41"/>
  <c r="D1005" i="41" s="1"/>
  <c r="E1005" i="41" s="1"/>
  <c r="C1196" i="41"/>
  <c r="D1196" i="41" s="1"/>
  <c r="E1196" i="41" s="1"/>
  <c r="C1049" i="41"/>
  <c r="D1049" i="41" s="1"/>
  <c r="E1049" i="41" s="1"/>
  <c r="C1071" i="41"/>
  <c r="D1071" i="41" s="1"/>
  <c r="C924" i="41"/>
  <c r="D924" i="41" s="1"/>
  <c r="E924" i="41" s="1"/>
  <c r="C898" i="41"/>
  <c r="D898" i="41" s="1"/>
  <c r="E898" i="41" s="1"/>
  <c r="C1020" i="41"/>
  <c r="D1020" i="41" s="1"/>
  <c r="C944" i="41"/>
  <c r="D944" i="41" s="1"/>
  <c r="E944" i="41" s="1"/>
  <c r="C1077" i="41"/>
  <c r="D1077" i="41" s="1"/>
  <c r="C782" i="41"/>
  <c r="D782" i="41" s="1"/>
  <c r="E782" i="41" s="1"/>
  <c r="C982" i="41"/>
  <c r="D982" i="41" s="1"/>
  <c r="E982" i="41" s="1"/>
  <c r="C1016" i="41"/>
  <c r="D1016" i="41" s="1"/>
  <c r="C722" i="41"/>
  <c r="D722" i="41" s="1"/>
  <c r="E722" i="41" s="1"/>
  <c r="C1259" i="41"/>
  <c r="D1259" i="41" s="1"/>
  <c r="C1090" i="41"/>
  <c r="D1090" i="41" s="1"/>
  <c r="C790" i="41"/>
  <c r="D790" i="41" s="1"/>
  <c r="E790" i="41" s="1"/>
  <c r="C883" i="41"/>
  <c r="D883" i="41" s="1"/>
  <c r="C1158" i="41"/>
  <c r="D1158" i="41" s="1"/>
  <c r="E1158" i="41" s="1"/>
  <c r="C1291" i="41"/>
  <c r="D1291" i="41" s="1"/>
  <c r="C1149" i="41"/>
  <c r="D1149" i="41" s="1"/>
  <c r="C821" i="41"/>
  <c r="D821" i="41" s="1"/>
  <c r="E821" i="41" s="1"/>
  <c r="C730" i="41"/>
  <c r="D730" i="41" s="1"/>
  <c r="E730" i="41" s="1"/>
  <c r="C760" i="41"/>
  <c r="D760" i="41" s="1"/>
  <c r="E760" i="41" s="1"/>
  <c r="C1161" i="41"/>
  <c r="D1161" i="41" s="1"/>
  <c r="C816" i="41"/>
  <c r="D816" i="41" s="1"/>
  <c r="E816" i="41" s="1"/>
  <c r="C863" i="41"/>
  <c r="D863" i="41" s="1"/>
  <c r="E863" i="41" s="1"/>
  <c r="C976" i="41"/>
  <c r="D976" i="41" s="1"/>
  <c r="C787" i="41"/>
  <c r="D787" i="41" s="1"/>
  <c r="F787" i="41" s="1"/>
  <c r="C1062" i="41"/>
  <c r="D1062" i="41" s="1"/>
  <c r="E1062" i="41" s="1"/>
  <c r="C1166" i="41"/>
  <c r="D1166" i="41" s="1"/>
  <c r="E1166" i="41" s="1"/>
  <c r="C1019" i="41"/>
  <c r="D1019" i="41" s="1"/>
  <c r="C981" i="41"/>
  <c r="D981" i="41" s="1"/>
  <c r="E981" i="41" s="1"/>
  <c r="C1034" i="41"/>
  <c r="D1034" i="41" s="1"/>
  <c r="E1034" i="41" s="1"/>
  <c r="C972" i="41"/>
  <c r="D972" i="41" s="1"/>
  <c r="C1053" i="41"/>
  <c r="D1053" i="41" s="1"/>
  <c r="C840" i="41"/>
  <c r="D840" i="41" s="1"/>
  <c r="E840" i="41" s="1"/>
  <c r="C1018" i="41"/>
  <c r="D1018" i="41" s="1"/>
  <c r="C1214" i="41"/>
  <c r="D1214" i="41" s="1"/>
  <c r="C839" i="41"/>
  <c r="D839" i="41" s="1"/>
  <c r="C983" i="41"/>
  <c r="D983" i="41" s="1"/>
  <c r="E983" i="41" s="1"/>
  <c r="C777" i="41"/>
  <c r="D777" i="41" s="1"/>
  <c r="C1185" i="41"/>
  <c r="D1185" i="41" s="1"/>
  <c r="E1185" i="41" s="1"/>
  <c r="C814" i="41"/>
  <c r="D814" i="41" s="1"/>
  <c r="E814" i="41" s="1"/>
  <c r="C1230" i="41"/>
  <c r="D1230" i="41" s="1"/>
  <c r="E1230" i="41" s="1"/>
  <c r="C1318" i="41"/>
  <c r="D1318" i="41" s="1"/>
  <c r="C953" i="41"/>
  <c r="D953" i="41" s="1"/>
  <c r="E953" i="41" s="1"/>
  <c r="C854" i="41"/>
  <c r="D854" i="41" s="1"/>
  <c r="C893" i="41"/>
  <c r="D893" i="41" s="1"/>
  <c r="E893" i="41" s="1"/>
  <c r="C1138" i="41"/>
  <c r="D1138" i="41" s="1"/>
  <c r="E1138" i="41" s="1"/>
  <c r="C772" i="41"/>
  <c r="D772" i="41" s="1"/>
  <c r="E772" i="41" s="1"/>
  <c r="C1081" i="41"/>
  <c r="D1081" i="41" s="1"/>
  <c r="C1106" i="41"/>
  <c r="D1106" i="41" s="1"/>
  <c r="C1148" i="41"/>
  <c r="D1148" i="41" s="1"/>
  <c r="C886" i="41"/>
  <c r="D886" i="41" s="1"/>
  <c r="E886" i="41" s="1"/>
  <c r="C1076" i="41"/>
  <c r="D1076" i="41" s="1"/>
  <c r="E1076" i="41" s="1"/>
  <c r="C1111" i="41"/>
  <c r="D1111" i="41" s="1"/>
  <c r="C889" i="41"/>
  <c r="D889" i="41" s="1"/>
  <c r="E889" i="41" s="1"/>
  <c r="C1300" i="41"/>
  <c r="D1300" i="41" s="1"/>
  <c r="E1300" i="41" s="1"/>
  <c r="C1100" i="41"/>
  <c r="D1100" i="41" s="1"/>
  <c r="E1100" i="41" s="1"/>
  <c r="C793" i="41"/>
  <c r="D793" i="41" s="1"/>
  <c r="F793" i="41" s="1"/>
  <c r="C1139" i="41"/>
  <c r="D1139" i="41" s="1"/>
  <c r="C1171" i="41"/>
  <c r="D1171" i="41" s="1"/>
  <c r="E1171" i="41" s="1"/>
  <c r="C979" i="41"/>
  <c r="D979" i="41" s="1"/>
  <c r="C1254" i="41"/>
  <c r="D1254" i="41" s="1"/>
  <c r="C1246" i="41"/>
  <c r="D1246" i="41" s="1"/>
  <c r="C746" i="41"/>
  <c r="D746" i="41" s="1"/>
  <c r="C1133" i="41"/>
  <c r="D1133" i="41" s="1"/>
  <c r="E1133" i="41" s="1"/>
  <c r="C1043" i="41"/>
  <c r="D1043" i="41" s="1"/>
  <c r="C783" i="41"/>
  <c r="D783" i="41" s="1"/>
  <c r="E783" i="41" s="1"/>
  <c r="C807" i="41"/>
  <c r="D807" i="41" s="1"/>
  <c r="C1211" i="41"/>
  <c r="D1211" i="41" s="1"/>
  <c r="C881" i="41"/>
  <c r="D881" i="41" s="1"/>
  <c r="C965" i="41"/>
  <c r="D965" i="41" s="1"/>
  <c r="E965" i="41" s="1"/>
  <c r="C906" i="41"/>
  <c r="D906" i="41" s="1"/>
  <c r="E906" i="41" s="1"/>
  <c r="C1072" i="41"/>
  <c r="D1072" i="41" s="1"/>
  <c r="E1072" i="41" s="1"/>
  <c r="C1119" i="41"/>
  <c r="D1119" i="41" s="1"/>
  <c r="C1178" i="41"/>
  <c r="D1178" i="41" s="1"/>
  <c r="C919" i="41"/>
  <c r="D919" i="41" s="1"/>
  <c r="E919" i="41" s="1"/>
  <c r="C1092" i="41"/>
  <c r="D1092" i="41" s="1"/>
  <c r="C1286" i="41"/>
  <c r="D1286" i="41" s="1"/>
  <c r="E1286" i="41" s="1"/>
  <c r="C1262" i="41"/>
  <c r="D1262" i="41" s="1"/>
  <c r="C918" i="41"/>
  <c r="D918" i="41" s="1"/>
  <c r="C1137" i="41"/>
  <c r="D1137" i="41" s="1"/>
  <c r="E1137" i="41" s="1"/>
  <c r="C1179" i="41"/>
  <c r="D1179" i="41" s="1"/>
  <c r="C971" i="41"/>
  <c r="D971" i="41" s="1"/>
  <c r="E971" i="41" s="1"/>
  <c r="C1240" i="41"/>
  <c r="D1240" i="41" s="1"/>
  <c r="C1186" i="41"/>
  <c r="D1186" i="41" s="1"/>
  <c r="E1186" i="41" s="1"/>
  <c r="C912" i="41"/>
  <c r="D912" i="41" s="1"/>
  <c r="C725" i="41"/>
  <c r="D725" i="41" s="1"/>
  <c r="C778" i="41"/>
  <c r="D778" i="41" s="1"/>
  <c r="C755" i="41"/>
  <c r="D755" i="41" s="1"/>
  <c r="C878" i="41"/>
  <c r="D878" i="41" s="1"/>
  <c r="C838" i="41"/>
  <c r="D838" i="41" s="1"/>
  <c r="E838" i="41" s="1"/>
  <c r="C833" i="41"/>
  <c r="D833" i="41" s="1"/>
  <c r="E833" i="41" s="1"/>
  <c r="C828" i="41"/>
  <c r="D828" i="41" s="1"/>
  <c r="C930" i="41"/>
  <c r="D930" i="41" s="1"/>
  <c r="C1304" i="41"/>
  <c r="D1304" i="41" s="1"/>
  <c r="E1304" i="41" s="1"/>
  <c r="C978" i="41"/>
  <c r="D978" i="41" s="1"/>
  <c r="E978" i="41" s="1"/>
  <c r="C1244" i="41"/>
  <c r="D1244" i="41" s="1"/>
  <c r="E1244" i="41" s="1"/>
  <c r="C1047" i="41"/>
  <c r="D1047" i="41" s="1"/>
  <c r="C1236" i="41"/>
  <c r="D1236" i="41" s="1"/>
  <c r="E1236" i="41" s="1"/>
  <c r="C1193" i="41"/>
  <c r="D1193" i="41" s="1"/>
  <c r="C1268" i="41"/>
  <c r="D1268" i="41" s="1"/>
  <c r="E1268" i="41" s="1"/>
  <c r="C1091" i="41"/>
  <c r="D1091" i="41" s="1"/>
  <c r="C1032" i="41"/>
  <c r="D1032" i="41" s="1"/>
  <c r="E1032" i="41" s="1"/>
  <c r="C1124" i="41"/>
  <c r="D1124" i="41" s="1"/>
  <c r="C844" i="41"/>
  <c r="D844" i="41" s="1"/>
  <c r="E844" i="41" s="1"/>
  <c r="C775" i="41"/>
  <c r="D775" i="41" s="1"/>
  <c r="E775" i="41" s="1"/>
  <c r="C1122" i="41"/>
  <c r="D1122" i="41" s="1"/>
  <c r="C873" i="41"/>
  <c r="D873" i="41" s="1"/>
  <c r="E873" i="41" s="1"/>
  <c r="C785" i="41"/>
  <c r="D785" i="41" s="1"/>
  <c r="C977" i="41"/>
  <c r="D977" i="41" s="1"/>
  <c r="E977" i="41" s="1"/>
  <c r="C954" i="41"/>
  <c r="D954" i="41" s="1"/>
  <c r="C1084" i="41"/>
  <c r="D1084" i="41" s="1"/>
  <c r="C741" i="41"/>
  <c r="D741" i="41" s="1"/>
  <c r="E741" i="41" s="1"/>
  <c r="C928" i="41"/>
  <c r="D928" i="41" s="1"/>
  <c r="C820" i="41"/>
  <c r="D820" i="41" s="1"/>
  <c r="C1063" i="41"/>
  <c r="D1063" i="41" s="1"/>
  <c r="C1140" i="41"/>
  <c r="D1140" i="41" s="1"/>
  <c r="C812" i="41"/>
  <c r="D812" i="41" s="1"/>
  <c r="F812" i="41" s="1"/>
  <c r="C1271" i="41"/>
  <c r="D1271" i="41" s="1"/>
  <c r="C852" i="41"/>
  <c r="D852" i="41" s="1"/>
  <c r="F852" i="41" s="1"/>
  <c r="C1307" i="41"/>
  <c r="D1307" i="41" s="1"/>
  <c r="E1307" i="41" s="1"/>
  <c r="C1294" i="41"/>
  <c r="D1294" i="41" s="1"/>
  <c r="C1003" i="41"/>
  <c r="D1003" i="41" s="1"/>
  <c r="A14" i="54"/>
  <c r="O13" i="54"/>
  <c r="A15" i="54"/>
  <c r="O14" i="54"/>
  <c r="O15" i="54"/>
  <c r="A16" i="54"/>
  <c r="O16" i="54"/>
  <c r="A17" i="54"/>
  <c r="A18" i="54"/>
  <c r="O17" i="54"/>
  <c r="O18" i="54"/>
  <c r="A19" i="54"/>
  <c r="A20" i="54"/>
  <c r="O19" i="54"/>
  <c r="A21" i="54"/>
  <c r="O20" i="54"/>
  <c r="O21" i="54"/>
  <c r="A22" i="54"/>
  <c r="O22" i="54"/>
  <c r="A23" i="54"/>
  <c r="A24" i="54"/>
  <c r="O23" i="54"/>
  <c r="A25" i="54"/>
  <c r="O24" i="54"/>
  <c r="O25" i="54"/>
  <c r="A26" i="54"/>
  <c r="O26" i="54"/>
  <c r="A27" i="54"/>
  <c r="O27" i="54"/>
  <c r="A28" i="54"/>
  <c r="A29" i="54"/>
  <c r="O28" i="54"/>
  <c r="A30" i="54"/>
  <c r="O29" i="54"/>
  <c r="A31" i="54"/>
  <c r="O30" i="54"/>
  <c r="O31" i="54"/>
  <c r="A32" i="54"/>
  <c r="O32" i="54"/>
  <c r="D836" i="41" l="1"/>
  <c r="E836" i="41" s="1"/>
  <c r="D346" i="29"/>
  <c r="E346" i="29" s="1"/>
  <c r="H67" i="11"/>
  <c r="D312" i="29"/>
  <c r="E312" i="29" s="1"/>
  <c r="D802" i="41"/>
  <c r="E802" i="41" s="1"/>
  <c r="D22" i="59"/>
  <c r="K8" i="60" s="1"/>
  <c r="D21" i="59"/>
  <c r="K17" i="11"/>
  <c r="D829" i="41"/>
  <c r="E829" i="41" s="1"/>
  <c r="D835" i="41"/>
  <c r="E835" i="41" s="1"/>
  <c r="D345" i="29"/>
  <c r="E345" i="29" s="1"/>
  <c r="E1116" i="41"/>
  <c r="J36" i="39"/>
  <c r="D339" i="29"/>
  <c r="E339" i="29" s="1"/>
  <c r="F3" i="54"/>
  <c r="E776" i="41"/>
  <c r="E272" i="29"/>
  <c r="F717" i="41"/>
  <c r="F291" i="29"/>
  <c r="E788" i="41"/>
  <c r="E321" i="29"/>
  <c r="E1144" i="41"/>
  <c r="E1194" i="41"/>
  <c r="E856" i="41"/>
  <c r="E1267" i="41"/>
  <c r="E753" i="41"/>
  <c r="E1205" i="41"/>
  <c r="E903" i="41"/>
  <c r="F296" i="29"/>
  <c r="E1234" i="41"/>
  <c r="E1022" i="41"/>
  <c r="F764" i="41"/>
  <c r="E946" i="41"/>
  <c r="F324" i="29"/>
  <c r="E62" i="39"/>
  <c r="E1255" i="41"/>
  <c r="F792" i="41"/>
  <c r="E761" i="41"/>
  <c r="E1188" i="41"/>
  <c r="E945" i="41"/>
  <c r="E877" i="41"/>
  <c r="E733" i="41"/>
  <c r="F718" i="41"/>
  <c r="E1155" i="41"/>
  <c r="E1254" i="41"/>
  <c r="E842" i="41"/>
  <c r="E834" i="41"/>
  <c r="E1191" i="41"/>
  <c r="E1040" i="41"/>
  <c r="E1102" i="41"/>
  <c r="E1030" i="41"/>
  <c r="E268" i="29"/>
  <c r="F232" i="29"/>
  <c r="F301" i="29"/>
  <c r="E1201" i="41"/>
  <c r="E1055" i="41"/>
  <c r="E1315" i="41"/>
  <c r="E1066" i="41"/>
  <c r="E1165" i="41"/>
  <c r="F811" i="41"/>
  <c r="F757" i="41"/>
  <c r="E1259" i="41"/>
  <c r="J29" i="11"/>
  <c r="F837" i="41"/>
  <c r="E1048" i="41"/>
  <c r="E1170" i="41"/>
  <c r="E1130" i="41"/>
  <c r="E1136" i="41"/>
  <c r="E813" i="41"/>
  <c r="E1106" i="41"/>
  <c r="E895" i="41"/>
  <c r="F810" i="41"/>
  <c r="E1053" i="41"/>
  <c r="F838" i="41"/>
  <c r="F769" i="41"/>
  <c r="E1080" i="41"/>
  <c r="E1303" i="41"/>
  <c r="E891" i="41"/>
  <c r="E955" i="41"/>
  <c r="E1306" i="41"/>
  <c r="E918" i="41"/>
  <c r="E1103" i="41"/>
  <c r="E986" i="41"/>
  <c r="F797" i="41"/>
  <c r="J30" i="11"/>
  <c r="E1172" i="41"/>
  <c r="E1183" i="41"/>
  <c r="E984" i="41"/>
  <c r="E1147" i="41"/>
  <c r="F723" i="41"/>
  <c r="E1222" i="41"/>
  <c r="E949" i="41"/>
  <c r="F745" i="41"/>
  <c r="E850" i="41"/>
  <c r="E1012" i="41"/>
  <c r="F762" i="41"/>
  <c r="F853" i="41"/>
  <c r="E1207" i="41"/>
  <c r="E1045" i="41"/>
  <c r="E940" i="41"/>
  <c r="E1275" i="41"/>
  <c r="E887" i="41"/>
  <c r="E1250" i="41"/>
  <c r="F754" i="41"/>
  <c r="F61" i="39"/>
  <c r="E1127" i="41"/>
  <c r="E1256" i="41"/>
  <c r="F738" i="41"/>
  <c r="E1290" i="41"/>
  <c r="F743" i="41"/>
  <c r="E969" i="41"/>
  <c r="F240" i="29"/>
  <c r="F270" i="29"/>
  <c r="I27" i="11"/>
  <c r="I41" i="11"/>
  <c r="I25" i="11"/>
  <c r="H27" i="11"/>
  <c r="F826" i="41"/>
  <c r="E899" i="41"/>
  <c r="F775" i="41"/>
  <c r="E1083" i="41"/>
  <c r="E928" i="41"/>
  <c r="E1024" i="41"/>
  <c r="F773" i="41"/>
  <c r="E1074" i="41"/>
  <c r="F751" i="41"/>
  <c r="E957" i="41"/>
  <c r="F770" i="41"/>
  <c r="F225" i="29"/>
  <c r="E281" i="29"/>
  <c r="E277" i="29"/>
  <c r="F314" i="29"/>
  <c r="H36" i="39"/>
  <c r="J37" i="11"/>
  <c r="F866" i="41"/>
  <c r="E1029" i="41"/>
  <c r="E784" i="41"/>
  <c r="E973" i="41"/>
  <c r="F315" i="29"/>
  <c r="F322" i="29"/>
  <c r="F250" i="29"/>
  <c r="E273" i="29"/>
  <c r="I30" i="11"/>
  <c r="E1292" i="41"/>
  <c r="E1132" i="41"/>
  <c r="E939" i="41"/>
  <c r="E781" i="41"/>
  <c r="E818" i="41"/>
  <c r="E1203" i="41"/>
  <c r="E952" i="41"/>
  <c r="E1090" i="41"/>
  <c r="F228" i="29"/>
  <c r="F320" i="29"/>
  <c r="F229" i="29"/>
  <c r="F868" i="41"/>
  <c r="F841" i="41"/>
  <c r="F790" i="41"/>
  <c r="E1235" i="41"/>
  <c r="F851" i="41"/>
  <c r="E1288" i="41"/>
  <c r="E809" i="41"/>
  <c r="F800" i="41"/>
  <c r="E848" i="41"/>
  <c r="E1240" i="41"/>
  <c r="F736" i="41"/>
  <c r="E1273" i="41"/>
  <c r="F326" i="29"/>
  <c r="F249" i="29"/>
  <c r="E245" i="29"/>
  <c r="E905" i="41"/>
  <c r="E1168" i="41"/>
  <c r="E1284" i="41"/>
  <c r="E1276" i="41"/>
  <c r="E805" i="41"/>
  <c r="F772" i="41"/>
  <c r="F795" i="41"/>
  <c r="F719" i="41"/>
  <c r="E799" i="41"/>
  <c r="F727" i="41"/>
  <c r="F295" i="29"/>
  <c r="F308" i="29"/>
  <c r="E265" i="29"/>
  <c r="F235" i="29"/>
  <c r="E243" i="29"/>
  <c r="I14" i="11"/>
  <c r="E1153" i="41"/>
  <c r="E244" i="29"/>
  <c r="F244" i="29"/>
  <c r="E1071" i="41"/>
  <c r="E912" i="41"/>
  <c r="E920" i="41"/>
  <c r="F731" i="41"/>
  <c r="F747" i="41"/>
  <c r="F831" i="41"/>
  <c r="E1001" i="41"/>
  <c r="E989" i="41"/>
  <c r="E1212" i="41"/>
  <c r="E926" i="41"/>
  <c r="E771" i="41"/>
  <c r="E801" i="41"/>
  <c r="F730" i="41"/>
  <c r="E740" i="41"/>
  <c r="E1021" i="41"/>
  <c r="E830" i="41"/>
  <c r="E364" i="29"/>
  <c r="E68" i="39"/>
  <c r="I38" i="11"/>
  <c r="H22" i="11"/>
  <c r="F822" i="41"/>
  <c r="F864" i="41"/>
  <c r="F845" i="41"/>
  <c r="E1199" i="41"/>
  <c r="E1035" i="41"/>
  <c r="E1182" i="41"/>
  <c r="E1016" i="41"/>
  <c r="E791" i="41"/>
  <c r="F849" i="41"/>
  <c r="F858" i="41"/>
  <c r="F774" i="41"/>
  <c r="E798" i="41"/>
  <c r="E735" i="41"/>
  <c r="E1114" i="41"/>
  <c r="I67" i="11"/>
  <c r="F860" i="41"/>
  <c r="F863" i="41"/>
  <c r="F862" i="41"/>
  <c r="F824" i="41"/>
  <c r="E734" i="41"/>
  <c r="E1278" i="41"/>
  <c r="E852" i="41"/>
  <c r="F304" i="29"/>
  <c r="E1134" i="41"/>
  <c r="E1163" i="41"/>
  <c r="E878" i="41"/>
  <c r="F746" i="41"/>
  <c r="E746" i="41"/>
  <c r="E1110" i="41"/>
  <c r="E1180" i="41"/>
  <c r="E238" i="29"/>
  <c r="F269" i="29"/>
  <c r="E269" i="29"/>
  <c r="F307" i="29"/>
  <c r="E307" i="29"/>
  <c r="E294" i="29"/>
  <c r="F294" i="29"/>
  <c r="E302" i="29"/>
  <c r="F302" i="29"/>
  <c r="E305" i="29"/>
  <c r="F305" i="29"/>
  <c r="E275" i="29"/>
  <c r="F275" i="29"/>
  <c r="F817" i="41"/>
  <c r="E947" i="41"/>
  <c r="E787" i="41"/>
  <c r="E930" i="41"/>
  <c r="E1028" i="41"/>
  <c r="E1289" i="41"/>
  <c r="F758" i="41"/>
  <c r="E999" i="41"/>
  <c r="E931" i="41"/>
  <c r="E1204" i="41"/>
  <c r="E724" i="41"/>
  <c r="F844" i="41"/>
  <c r="E881" i="41"/>
  <c r="E925" i="41"/>
  <c r="E748" i="41"/>
  <c r="F748" i="41"/>
  <c r="E1285" i="41"/>
  <c r="E237" i="29"/>
  <c r="F248" i="29"/>
  <c r="E330" i="29"/>
  <c r="F330" i="29"/>
  <c r="E318" i="29"/>
  <c r="F318" i="29"/>
  <c r="F819" i="41"/>
  <c r="E823" i="41"/>
  <c r="E1091" i="41"/>
  <c r="E778" i="41"/>
  <c r="F778" i="41"/>
  <c r="E1200" i="41"/>
  <c r="F715" i="41"/>
  <c r="E715" i="41"/>
  <c r="E720" i="41"/>
  <c r="F720" i="41"/>
  <c r="F231" i="29"/>
  <c r="E282" i="29"/>
  <c r="J66" i="11"/>
  <c r="I66" i="11"/>
  <c r="F806" i="41"/>
  <c r="E1081" i="41"/>
  <c r="E1027" i="41"/>
  <c r="F861" i="41"/>
  <c r="E861" i="41"/>
  <c r="E230" i="29"/>
  <c r="E274" i="29"/>
  <c r="F274" i="29"/>
  <c r="H82" i="11"/>
  <c r="J82" i="11"/>
  <c r="I37" i="11"/>
  <c r="J35" i="11"/>
  <c r="F332" i="29"/>
  <c r="I42" i="11"/>
  <c r="J67" i="11"/>
  <c r="H33" i="11"/>
  <c r="I34" i="11"/>
  <c r="E340" i="29"/>
  <c r="H28" i="11"/>
  <c r="I33" i="11"/>
  <c r="I49" i="11"/>
  <c r="F821" i="41"/>
  <c r="F807" i="41"/>
  <c r="E807" i="41"/>
  <c r="E979" i="41"/>
  <c r="E1237" i="41"/>
  <c r="E1301" i="41"/>
  <c r="F752" i="41"/>
  <c r="E752" i="41"/>
  <c r="E794" i="41"/>
  <c r="F794" i="41"/>
  <c r="E1281" i="41"/>
  <c r="E366" i="29"/>
  <c r="E313" i="29"/>
  <c r="F313" i="29"/>
  <c r="E266" i="29"/>
  <c r="F266" i="29"/>
  <c r="F306" i="29"/>
  <c r="E306" i="29"/>
  <c r="E246" i="29"/>
  <c r="F246" i="29"/>
  <c r="E293" i="29"/>
  <c r="F293" i="29"/>
  <c r="E1293" i="41"/>
  <c r="E1220" i="41"/>
  <c r="F855" i="41"/>
  <c r="F732" i="41"/>
  <c r="E1242" i="41"/>
  <c r="E1084" i="41"/>
  <c r="E1124" i="41"/>
  <c r="F828" i="41"/>
  <c r="E828" i="41"/>
  <c r="F755" i="41"/>
  <c r="E755" i="41"/>
  <c r="E1249" i="41"/>
  <c r="E1305" i="41"/>
  <c r="E998" i="41"/>
  <c r="E1017" i="41"/>
  <c r="F832" i="41"/>
  <c r="E832" i="41"/>
  <c r="E914" i="41"/>
  <c r="F361" i="29"/>
  <c r="E361" i="29"/>
  <c r="E334" i="29"/>
  <c r="F334" i="29"/>
  <c r="E278" i="29"/>
  <c r="F278" i="29"/>
  <c r="F317" i="29"/>
  <c r="E317" i="29"/>
  <c r="E1218" i="41"/>
  <c r="E827" i="41"/>
  <c r="E1101" i="41"/>
  <c r="E1283" i="41"/>
  <c r="E1253" i="41"/>
  <c r="F865" i="41"/>
  <c r="E865" i="41"/>
  <c r="E950" i="41"/>
  <c r="E1296" i="41"/>
  <c r="E1224" i="41"/>
  <c r="E744" i="41"/>
  <c r="F744" i="41"/>
  <c r="E259" i="29"/>
  <c r="F259" i="29"/>
  <c r="F808" i="41"/>
  <c r="E936" i="41"/>
  <c r="F759" i="41"/>
  <c r="E737" i="41"/>
  <c r="E1148" i="41"/>
  <c r="E1214" i="41"/>
  <c r="E1019" i="41"/>
  <c r="E976" i="41"/>
  <c r="E908" i="41"/>
  <c r="E892" i="41"/>
  <c r="E1206" i="41"/>
  <c r="E1313" i="41"/>
  <c r="E1064" i="41"/>
  <c r="E996" i="41"/>
  <c r="E1014" i="41"/>
  <c r="E804" i="41"/>
  <c r="F804" i="41"/>
  <c r="E1160" i="41"/>
  <c r="E766" i="41"/>
  <c r="F766" i="41"/>
  <c r="E363" i="29"/>
  <c r="E241" i="29"/>
  <c r="F241" i="29"/>
  <c r="E343" i="29"/>
  <c r="F343" i="29"/>
  <c r="F276" i="29"/>
  <c r="E276" i="29"/>
  <c r="F251" i="29"/>
  <c r="E251" i="29"/>
  <c r="F311" i="29"/>
  <c r="E311" i="29"/>
  <c r="E263" i="29"/>
  <c r="F263" i="29"/>
  <c r="E333" i="29"/>
  <c r="I26" i="11"/>
  <c r="J14" i="11"/>
  <c r="J26" i="11"/>
  <c r="H36" i="11"/>
  <c r="E1149" i="41"/>
  <c r="F833" i="41"/>
  <c r="H49" i="11"/>
  <c r="F816" i="41"/>
  <c r="F780" i="41"/>
  <c r="F786" i="41"/>
  <c r="E1198" i="41"/>
  <c r="F768" i="41"/>
  <c r="E1118" i="41"/>
  <c r="E1295" i="41"/>
  <c r="E803" i="41"/>
  <c r="E1179" i="41"/>
  <c r="E859" i="41"/>
  <c r="E815" i="41"/>
  <c r="F756" i="41"/>
  <c r="E1058" i="41"/>
  <c r="E1056" i="41"/>
  <c r="F779" i="41"/>
  <c r="F331" i="29"/>
  <c r="E267" i="29"/>
  <c r="H23" i="11"/>
  <c r="J34" i="11"/>
  <c r="I20" i="11"/>
  <c r="I15" i="11"/>
  <c r="E1042" i="41"/>
  <c r="E1241" i="41"/>
  <c r="E1312" i="41"/>
  <c r="E1262" i="41"/>
  <c r="E1233" i="41"/>
  <c r="E1318" i="41"/>
  <c r="F722" i="41"/>
  <c r="E1271" i="41"/>
  <c r="E954" i="41"/>
  <c r="E1193" i="41"/>
  <c r="E972" i="41"/>
  <c r="E1088" i="41"/>
  <c r="E1067" i="41"/>
  <c r="E1011" i="41"/>
  <c r="E1173" i="41"/>
  <c r="E1122" i="41"/>
  <c r="E1140" i="41"/>
  <c r="E1092" i="41"/>
  <c r="E1119" i="41"/>
  <c r="E1139" i="41"/>
  <c r="F854" i="41"/>
  <c r="E854" i="41"/>
  <c r="E1006" i="41"/>
  <c r="E1154" i="41"/>
  <c r="E1189" i="41"/>
  <c r="E750" i="41"/>
  <c r="F750" i="41"/>
  <c r="E1263" i="41"/>
  <c r="E961" i="41"/>
  <c r="E765" i="41"/>
  <c r="F765" i="41"/>
  <c r="E1063" i="41"/>
  <c r="E1294" i="41"/>
  <c r="E1018" i="41"/>
  <c r="E1077" i="41"/>
  <c r="E1266" i="41"/>
  <c r="E1007" i="41"/>
  <c r="E847" i="41"/>
  <c r="F847" i="41"/>
  <c r="E1041" i="41"/>
  <c r="E1013" i="41"/>
  <c r="E742" i="41"/>
  <c r="F782" i="41"/>
  <c r="F789" i="41"/>
  <c r="E749" i="41"/>
  <c r="F783" i="41"/>
  <c r="E1003" i="41"/>
  <c r="E785" i="41"/>
  <c r="F785" i="41"/>
  <c r="E1047" i="41"/>
  <c r="E1211" i="41"/>
  <c r="E1043" i="41"/>
  <c r="E839" i="41"/>
  <c r="F839" i="41"/>
  <c r="E1020" i="41"/>
  <c r="E876" i="41"/>
  <c r="E1297" i="41"/>
  <c r="E1245" i="41"/>
  <c r="E943" i="41"/>
  <c r="E884" i="41"/>
  <c r="E1202" i="41"/>
  <c r="E1221" i="41"/>
  <c r="E1126" i="41"/>
  <c r="E867" i="41"/>
  <c r="F867" i="41"/>
  <c r="E890" i="41"/>
  <c r="E1178" i="41"/>
  <c r="E883" i="41"/>
  <c r="E1033" i="41"/>
  <c r="E726" i="41"/>
  <c r="F726" i="41"/>
  <c r="E1026" i="41"/>
  <c r="E1117" i="41"/>
  <c r="E1125" i="41"/>
  <c r="E1269" i="41"/>
  <c r="E869" i="41"/>
  <c r="E985" i="41"/>
  <c r="E354" i="29"/>
  <c r="F354" i="29"/>
  <c r="F327" i="29"/>
  <c r="E327" i="29"/>
  <c r="E336" i="29"/>
  <c r="F336" i="29"/>
  <c r="E357" i="29"/>
  <c r="F357" i="29"/>
  <c r="F329" i="29"/>
  <c r="E359" i="29"/>
  <c r="F342" i="29"/>
  <c r="F351" i="29"/>
  <c r="E351" i="29"/>
  <c r="E70" i="39"/>
  <c r="E338" i="29"/>
  <c r="F338" i="29"/>
  <c r="F360" i="29"/>
  <c r="E360" i="29"/>
  <c r="E793" i="41"/>
  <c r="E796" i="41"/>
  <c r="F846" i="41"/>
  <c r="E739" i="41"/>
  <c r="F767" i="41"/>
  <c r="F721" i="41"/>
  <c r="F741" i="41"/>
  <c r="E355" i="29"/>
  <c r="F356" i="29"/>
  <c r="E356" i="29"/>
  <c r="E369" i="29"/>
  <c r="E253" i="29"/>
  <c r="E271" i="29"/>
  <c r="F271" i="29"/>
  <c r="I21" i="11"/>
  <c r="J21" i="11"/>
  <c r="H21" i="11"/>
  <c r="H32" i="11"/>
  <c r="J32" i="11"/>
  <c r="I29" i="11"/>
  <c r="E287" i="29"/>
  <c r="F287" i="29"/>
  <c r="E348" i="29"/>
  <c r="F348" i="29"/>
  <c r="E59" i="39"/>
  <c r="F59" i="39"/>
  <c r="E290" i="29"/>
  <c r="F290" i="29"/>
  <c r="I28" i="11"/>
  <c r="F323" i="29"/>
  <c r="E260" i="29"/>
  <c r="E236" i="29"/>
  <c r="E73" i="39"/>
  <c r="E341" i="29"/>
  <c r="F341" i="29"/>
  <c r="F299" i="29"/>
  <c r="H39" i="11"/>
  <c r="J39" i="11"/>
  <c r="J41" i="11"/>
  <c r="H41" i="11"/>
  <c r="J65" i="11"/>
  <c r="H65" i="11"/>
  <c r="I65" i="11"/>
  <c r="F300" i="29"/>
  <c r="E284" i="29"/>
  <c r="J19" i="11"/>
  <c r="J16" i="11"/>
  <c r="I43" i="11"/>
  <c r="F233" i="29"/>
  <c r="E58" i="39"/>
  <c r="F319" i="29"/>
  <c r="F310" i="29"/>
  <c r="I39" i="11"/>
  <c r="I36" i="11"/>
  <c r="I31" i="11"/>
  <c r="I35" i="11"/>
  <c r="H66" i="11"/>
  <c r="J22" i="11"/>
  <c r="J20" i="11"/>
  <c r="K18" i="11"/>
  <c r="H16" i="11"/>
  <c r="E725" i="41"/>
  <c r="F725" i="41"/>
  <c r="E777" i="41"/>
  <c r="F777" i="41"/>
  <c r="E1291" i="41"/>
  <c r="E1143" i="41"/>
  <c r="F814" i="41"/>
  <c r="E1111" i="41"/>
  <c r="F820" i="41"/>
  <c r="E820" i="41"/>
  <c r="E1246" i="41"/>
  <c r="E937" i="41"/>
  <c r="E904" i="41"/>
  <c r="E1161" i="41"/>
  <c r="E812" i="41"/>
  <c r="F843" i="41"/>
  <c r="E763" i="41"/>
  <c r="F760" i="41"/>
  <c r="E362" i="29"/>
  <c r="F362" i="29"/>
  <c r="F347" i="29"/>
  <c r="E347" i="29"/>
  <c r="E371" i="29"/>
  <c r="E67" i="39"/>
  <c r="E714" i="41"/>
  <c r="F857" i="41" s="1"/>
  <c r="E65" i="39"/>
  <c r="E365" i="29"/>
  <c r="F352" i="29"/>
  <c r="E352" i="29"/>
  <c r="E255" i="29"/>
  <c r="F255" i="29"/>
  <c r="F297" i="29"/>
  <c r="E297" i="29"/>
  <c r="E258" i="29"/>
  <c r="F258" i="29"/>
  <c r="F242" i="29"/>
  <c r="E242" i="29"/>
  <c r="F36" i="39"/>
  <c r="E292" i="29"/>
  <c r="F292" i="29"/>
  <c r="F288" i="29"/>
  <c r="E288" i="29"/>
  <c r="E256" i="29"/>
  <c r="F256" i="29"/>
  <c r="F247" i="29"/>
  <c r="E247" i="29"/>
  <c r="E75" i="39"/>
  <c r="E283" i="29"/>
  <c r="F283" i="29"/>
  <c r="E368" i="29"/>
  <c r="E72" i="39"/>
  <c r="F262" i="29"/>
  <c r="F289" i="29"/>
  <c r="F309" i="29"/>
  <c r="E309" i="29"/>
  <c r="E370" i="29"/>
  <c r="E76" i="39"/>
  <c r="E64" i="39"/>
  <c r="E325" i="29"/>
  <c r="F349" i="29"/>
  <c r="E349" i="29"/>
  <c r="E71" i="39"/>
  <c r="E74" i="39"/>
  <c r="E344" i="29"/>
  <c r="F344" i="29"/>
  <c r="F328" i="29"/>
  <c r="E328" i="29"/>
  <c r="E224" i="29"/>
  <c r="F224" i="29" s="1"/>
  <c r="F303" i="29"/>
  <c r="E303" i="29"/>
  <c r="F285" i="29"/>
  <c r="E285" i="29"/>
  <c r="F358" i="29"/>
  <c r="E257" i="29"/>
  <c r="E335" i="29"/>
  <c r="E353" i="29"/>
  <c r="F353" i="29"/>
  <c r="E279" i="29"/>
  <c r="F279" i="29"/>
  <c r="F298" i="29"/>
  <c r="E298" i="29"/>
  <c r="F227" i="29"/>
  <c r="E227" i="29"/>
  <c r="E261" i="29"/>
  <c r="F261" i="29"/>
  <c r="E264" i="29"/>
  <c r="E254" i="29"/>
  <c r="F254" i="29"/>
  <c r="F316" i="29"/>
  <c r="E316" i="29"/>
  <c r="E286" i="29"/>
  <c r="F252" i="29"/>
  <c r="E234" i="29"/>
  <c r="F280" i="29"/>
  <c r="J44" i="11"/>
  <c r="H44" i="11"/>
  <c r="H48" i="11"/>
  <c r="J48" i="11"/>
  <c r="I48" i="11"/>
  <c r="J52" i="11"/>
  <c r="I52" i="11"/>
  <c r="H52" i="11"/>
  <c r="J56" i="11"/>
  <c r="H56" i="11"/>
  <c r="I60" i="11"/>
  <c r="J60" i="11"/>
  <c r="H60" i="11"/>
  <c r="J25" i="11"/>
  <c r="H25" i="11"/>
  <c r="I40" i="11"/>
  <c r="H40" i="11"/>
  <c r="J42" i="11"/>
  <c r="H42" i="11"/>
  <c r="I44" i="11"/>
  <c r="I47" i="11"/>
  <c r="H47" i="11"/>
  <c r="J47" i="11"/>
  <c r="I51" i="11"/>
  <c r="J51" i="11"/>
  <c r="H51" i="11"/>
  <c r="H55" i="11"/>
  <c r="I55" i="11"/>
  <c r="I59" i="11"/>
  <c r="J59" i="11"/>
  <c r="I63" i="11"/>
  <c r="H63" i="11"/>
  <c r="J63" i="11"/>
  <c r="I82" i="11"/>
  <c r="J40" i="11"/>
  <c r="I32" i="11"/>
  <c r="J24" i="11"/>
  <c r="H24" i="11"/>
  <c r="I24" i="11"/>
  <c r="J46" i="11"/>
  <c r="H46" i="11"/>
  <c r="I46" i="11"/>
  <c r="J50" i="11"/>
  <c r="H50" i="11"/>
  <c r="I50" i="11"/>
  <c r="I54" i="11"/>
  <c r="H54" i="11"/>
  <c r="J58" i="11"/>
  <c r="H58" i="11"/>
  <c r="I58" i="11"/>
  <c r="H62" i="11"/>
  <c r="I62" i="11"/>
  <c r="I56" i="11"/>
  <c r="H45" i="11"/>
  <c r="J45" i="11"/>
  <c r="I53" i="11"/>
  <c r="H53" i="11"/>
  <c r="J53" i="11"/>
  <c r="J57" i="11"/>
  <c r="H57" i="11"/>
  <c r="I57" i="11"/>
  <c r="J61" i="11"/>
  <c r="H61" i="11"/>
  <c r="I64" i="11"/>
  <c r="I80" i="11"/>
  <c r="J69" i="11"/>
  <c r="H31" i="11"/>
  <c r="J64" i="11"/>
  <c r="I19" i="11"/>
  <c r="J15" i="11"/>
  <c r="H80" i="11"/>
  <c r="I69" i="11"/>
  <c r="H38" i="11"/>
  <c r="I23" i="11"/>
  <c r="J43" i="11"/>
  <c r="F728" i="41" l="1"/>
  <c r="F238" i="29"/>
  <c r="F69" i="39"/>
  <c r="F75" i="39"/>
  <c r="F368" i="29"/>
  <c r="F74" i="39"/>
  <c r="F1311" i="41"/>
  <c r="M70" i="11"/>
  <c r="F1297" i="41"/>
  <c r="F1047" i="41"/>
  <c r="F1279" i="41"/>
  <c r="F71" i="39"/>
  <c r="F64" i="39"/>
  <c r="F1063" i="41"/>
  <c r="F961" i="41"/>
  <c r="F76" i="39"/>
  <c r="F1138" i="41"/>
  <c r="F1133" i="41"/>
  <c r="F68" i="39"/>
  <c r="F958" i="41"/>
  <c r="K7" i="60"/>
  <c r="K9" i="60" s="1"/>
  <c r="K16" i="60" s="1"/>
  <c r="K20" i="60" s="1"/>
  <c r="F714" i="41"/>
  <c r="F346" i="29"/>
  <c r="F836" i="41"/>
  <c r="F1186" i="41"/>
  <c r="F1049" i="41"/>
  <c r="F943" i="41"/>
  <c r="F364" i="29"/>
  <c r="F1223" i="41"/>
  <c r="F887" i="41"/>
  <c r="F1212" i="41"/>
  <c r="F1289" i="41"/>
  <c r="F877" i="41"/>
  <c r="F1288" i="41"/>
  <c r="F1074" i="41"/>
  <c r="F1011" i="41"/>
  <c r="F928" i="41"/>
  <c r="F1111" i="41"/>
  <c r="F1016" i="41"/>
  <c r="F1168" i="41"/>
  <c r="F1066" i="41"/>
  <c r="F1035" i="41"/>
  <c r="F946" i="41"/>
  <c r="F1315" i="41"/>
  <c r="F905" i="41"/>
  <c r="F1127" i="41"/>
  <c r="F1055" i="41"/>
  <c r="F1130" i="41"/>
  <c r="F1240" i="41"/>
  <c r="F1242" i="41"/>
  <c r="F1122" i="41"/>
  <c r="F1045" i="41"/>
  <c r="F1080" i="41"/>
  <c r="F1024" i="41"/>
  <c r="F1091" i="41"/>
  <c r="F1090" i="41"/>
  <c r="F1021" i="41"/>
  <c r="F931" i="41"/>
  <c r="F999" i="41"/>
  <c r="F1030" i="41"/>
  <c r="F1108" i="41"/>
  <c r="F1061" i="41"/>
  <c r="F879" i="41"/>
  <c r="F1059" i="41"/>
  <c r="F1192" i="41"/>
  <c r="F1174" i="41"/>
  <c r="F1086" i="41"/>
  <c r="F886" i="41"/>
  <c r="F1239" i="41"/>
  <c r="F1000" i="41"/>
  <c r="F909" i="41"/>
  <c r="F1075" i="41"/>
  <c r="F1226" i="41"/>
  <c r="F871" i="41"/>
  <c r="F1187" i="41"/>
  <c r="F1152" i="41"/>
  <c r="F974" i="41"/>
  <c r="F970" i="41"/>
  <c r="F1167" i="41"/>
  <c r="F1104" i="41"/>
  <c r="F1248" i="41"/>
  <c r="F967" i="41"/>
  <c r="F994" i="41"/>
  <c r="F1232" i="41"/>
  <c r="F1175" i="41"/>
  <c r="F1184" i="41"/>
  <c r="F1002" i="41"/>
  <c r="F1070" i="41"/>
  <c r="F1153" i="41"/>
  <c r="F953" i="41"/>
  <c r="F1010" i="41"/>
  <c r="F968" i="41"/>
  <c r="F1208" i="41"/>
  <c r="F1158" i="41"/>
  <c r="F1314" i="41"/>
  <c r="F992" i="41"/>
  <c r="F1095" i="41"/>
  <c r="F1280" i="41"/>
  <c r="F1290" i="41"/>
  <c r="F1165" i="41"/>
  <c r="F920" i="41"/>
  <c r="F1233" i="41"/>
  <c r="F1276" i="41"/>
  <c r="F1271" i="41"/>
  <c r="F895" i="41"/>
  <c r="F912" i="41"/>
  <c r="F1106" i="41"/>
  <c r="F1071" i="41"/>
  <c r="F1040" i="41"/>
  <c r="F1012" i="41"/>
  <c r="F891" i="41"/>
  <c r="F1199" i="41"/>
  <c r="F1198" i="41"/>
  <c r="F899" i="41"/>
  <c r="F949" i="41"/>
  <c r="F1194" i="41"/>
  <c r="F1116" i="41"/>
  <c r="F1259" i="41"/>
  <c r="F926" i="41"/>
  <c r="F1318" i="41"/>
  <c r="F1255" i="41"/>
  <c r="F1220" i="41"/>
  <c r="F1001" i="41"/>
  <c r="F930" i="41"/>
  <c r="F1114" i="41"/>
  <c r="F1273" i="41"/>
  <c r="F969" i="41"/>
  <c r="F1144" i="41"/>
  <c r="F986" i="41"/>
  <c r="F1078" i="41"/>
  <c r="F988" i="41"/>
  <c r="F1015" i="41"/>
  <c r="F962" i="41"/>
  <c r="F1107" i="41"/>
  <c r="F1112" i="41"/>
  <c r="F885" i="41"/>
  <c r="F1050" i="41"/>
  <c r="F1025" i="41"/>
  <c r="F1319" i="41"/>
  <c r="F1094" i="41"/>
  <c r="F929" i="41"/>
  <c r="F1038" i="41"/>
  <c r="F1005" i="41"/>
  <c r="F1097" i="41"/>
  <c r="F993" i="41"/>
  <c r="F1151" i="41"/>
  <c r="F882" i="41"/>
  <c r="F941" i="41"/>
  <c r="F1141" i="41"/>
  <c r="F1219" i="41"/>
  <c r="F1146" i="41"/>
  <c r="F901" i="41"/>
  <c r="F1069" i="41"/>
  <c r="F1036" i="41"/>
  <c r="F1120" i="41"/>
  <c r="F1131" i="41"/>
  <c r="F1082" i="41"/>
  <c r="F1087" i="41"/>
  <c r="F897" i="41"/>
  <c r="F1270" i="41"/>
  <c r="F1057" i="41"/>
  <c r="F1180" i="41"/>
  <c r="F1129" i="41"/>
  <c r="F1023" i="41"/>
  <c r="F991" i="41"/>
  <c r="F881" i="41"/>
  <c r="F1004" i="41"/>
  <c r="F1200" i="41"/>
  <c r="F927" i="41"/>
  <c r="F1073" i="41"/>
  <c r="F1124" i="41"/>
  <c r="F1283" i="41"/>
  <c r="F1296" i="41"/>
  <c r="F896" i="41"/>
  <c r="F1148" i="41"/>
  <c r="F1019" i="41"/>
  <c r="F1206" i="41"/>
  <c r="F1064" i="41"/>
  <c r="F1014" i="41"/>
  <c r="F1164" i="41"/>
  <c r="F939" i="41"/>
  <c r="F1028" i="41"/>
  <c r="F1203" i="41"/>
  <c r="F1013" i="41"/>
  <c r="F1306" i="41"/>
  <c r="F955" i="41"/>
  <c r="F1179" i="41"/>
  <c r="F1161" i="41"/>
  <c r="F1147" i="41"/>
  <c r="F1292" i="41"/>
  <c r="F947" i="41"/>
  <c r="F1293" i="41"/>
  <c r="F1118" i="41"/>
  <c r="F984" i="41"/>
  <c r="F1155" i="41"/>
  <c r="F1183" i="41"/>
  <c r="F1222" i="41"/>
  <c r="F1201" i="41"/>
  <c r="F1083" i="41"/>
  <c r="F1275" i="41"/>
  <c r="F989" i="41"/>
  <c r="F1207" i="41"/>
  <c r="F1022" i="41"/>
  <c r="F1048" i="41"/>
  <c r="F1081" i="41"/>
  <c r="F1204" i="41"/>
  <c r="F1058" i="41"/>
  <c r="F1267" i="41"/>
  <c r="F1250" i="41"/>
  <c r="F1103" i="41"/>
  <c r="F1302" i="41"/>
  <c r="F900" i="41"/>
  <c r="F1150" i="41"/>
  <c r="F1258" i="41"/>
  <c r="F1123" i="41"/>
  <c r="F1190" i="41"/>
  <c r="F911" i="41"/>
  <c r="F1105" i="41"/>
  <c r="F1231" i="41"/>
  <c r="F960" i="41"/>
  <c r="F1115" i="41"/>
  <c r="F934" i="41"/>
  <c r="F932" i="41"/>
  <c r="F1247" i="41"/>
  <c r="F1181" i="41"/>
  <c r="F1287" i="41"/>
  <c r="F1308" i="41"/>
  <c r="F1310" i="41"/>
  <c r="F983" i="41"/>
  <c r="F872" i="41"/>
  <c r="F875" i="41"/>
  <c r="F1225" i="41"/>
  <c r="F919" i="41"/>
  <c r="F1099" i="41"/>
  <c r="F1145" i="41"/>
  <c r="F1052" i="41"/>
  <c r="F1089" i="41"/>
  <c r="F1268" i="41"/>
  <c r="F1307" i="41"/>
  <c r="F1156" i="41"/>
  <c r="F1096" i="41"/>
  <c r="F1072" i="41"/>
  <c r="F1065" i="41"/>
  <c r="F888" i="41"/>
  <c r="F910" i="41"/>
  <c r="F1244" i="41"/>
  <c r="F1163" i="41"/>
  <c r="F948" i="41"/>
  <c r="F990" i="41"/>
  <c r="F978" i="41"/>
  <c r="F980" i="41"/>
  <c r="F1237" i="41"/>
  <c r="F1281" i="41"/>
  <c r="F1121" i="41"/>
  <c r="F1305" i="41"/>
  <c r="F1017" i="41"/>
  <c r="F914" i="41"/>
  <c r="F950" i="41"/>
  <c r="F1260" i="41"/>
  <c r="F892" i="41"/>
  <c r="F996" i="41"/>
  <c r="F1300" i="41"/>
  <c r="F1256" i="41"/>
  <c r="F940" i="41"/>
  <c r="F1149" i="41"/>
  <c r="F1295" i="41"/>
  <c r="F1205" i="41"/>
  <c r="F945" i="41"/>
  <c r="F1284" i="41"/>
  <c r="F952" i="41"/>
  <c r="F1252" i="41"/>
  <c r="F874" i="41"/>
  <c r="F1257" i="41"/>
  <c r="F1195" i="41"/>
  <c r="F951" i="41"/>
  <c r="F1303" i="41"/>
  <c r="F1044" i="41"/>
  <c r="F1282" i="41"/>
  <c r="F964" i="41"/>
  <c r="F1316" i="41"/>
  <c r="F1169" i="41"/>
  <c r="F1134" i="41"/>
  <c r="F1076" i="41"/>
  <c r="F1054" i="41"/>
  <c r="F1171" i="41"/>
  <c r="F979" i="41"/>
  <c r="F1100" i="41"/>
  <c r="F971" i="41"/>
  <c r="F1214" i="41"/>
  <c r="F908" i="41"/>
  <c r="F1109" i="41"/>
  <c r="F1162" i="41"/>
  <c r="F1229" i="41"/>
  <c r="F995" i="41"/>
  <c r="F944" i="41"/>
  <c r="F1042" i="41"/>
  <c r="F1312" i="41"/>
  <c r="F954" i="41"/>
  <c r="F972" i="41"/>
  <c r="F1067" i="41"/>
  <c r="F1135" i="41"/>
  <c r="F1196" i="41"/>
  <c r="F1263" i="41"/>
  <c r="F1185" i="41"/>
  <c r="F1018" i="41"/>
  <c r="F1266" i="41"/>
  <c r="F1243" i="41"/>
  <c r="F906" i="41"/>
  <c r="F1003" i="41"/>
  <c r="F1043" i="41"/>
  <c r="F1020" i="41"/>
  <c r="F1202" i="41"/>
  <c r="F1126" i="41"/>
  <c r="F890" i="41"/>
  <c r="F883" i="41"/>
  <c r="F1117" i="41"/>
  <c r="F1269" i="41"/>
  <c r="F985" i="41"/>
  <c r="F1142" i="41"/>
  <c r="F1274" i="41"/>
  <c r="F1286" i="41"/>
  <c r="F1291" i="41"/>
  <c r="F1304" i="41"/>
  <c r="F1246" i="41"/>
  <c r="F904" i="41"/>
  <c r="F893" i="41"/>
  <c r="F1136" i="41"/>
  <c r="F1188" i="41"/>
  <c r="F973" i="41"/>
  <c r="F916" i="41"/>
  <c r="F873" i="41"/>
  <c r="F917" i="41"/>
  <c r="F878" i="41"/>
  <c r="F902" i="41"/>
  <c r="F1027" i="41"/>
  <c r="F1301" i="41"/>
  <c r="F1037" i="41"/>
  <c r="F1264" i="41"/>
  <c r="F977" i="41"/>
  <c r="F1320" i="41"/>
  <c r="F1140" i="41"/>
  <c r="F1170" i="41"/>
  <c r="F1132" i="41"/>
  <c r="F1234" i="41"/>
  <c r="F1172" i="41"/>
  <c r="F1278" i="41"/>
  <c r="F1053" i="41"/>
  <c r="F903" i="41"/>
  <c r="F997" i="41"/>
  <c r="F1265" i="41"/>
  <c r="F956" i="41"/>
  <c r="F975" i="41"/>
  <c r="F1098" i="41"/>
  <c r="F1157" i="41"/>
  <c r="F1227" i="41"/>
  <c r="F982" i="41"/>
  <c r="F1317" i="41"/>
  <c r="F987" i="41"/>
  <c r="F1009" i="41"/>
  <c r="F1209" i="41"/>
  <c r="F923" i="41"/>
  <c r="F998" i="41"/>
  <c r="F1253" i="41"/>
  <c r="F1309" i="41"/>
  <c r="F1313" i="41"/>
  <c r="F1197" i="41"/>
  <c r="F965" i="41"/>
  <c r="F1034" i="41"/>
  <c r="F1215" i="41"/>
  <c r="F922" i="41"/>
  <c r="F1261" i="41"/>
  <c r="F1262" i="41"/>
  <c r="F1031" i="41"/>
  <c r="F1176" i="41"/>
  <c r="F1032" i="41"/>
  <c r="F1092" i="41"/>
  <c r="F1139" i="41"/>
  <c r="F1006" i="41"/>
  <c r="F1189" i="41"/>
  <c r="F1007" i="41"/>
  <c r="F1041" i="41"/>
  <c r="F1213" i="41"/>
  <c r="F1211" i="41"/>
  <c r="F1125" i="41"/>
  <c r="F1251" i="41"/>
  <c r="F1085" i="41"/>
  <c r="F1046" i="41"/>
  <c r="F1299" i="41"/>
  <c r="F981" i="41"/>
  <c r="F889" i="41"/>
  <c r="F1254" i="41"/>
  <c r="F870" i="41"/>
  <c r="F976" i="41"/>
  <c r="F966" i="41"/>
  <c r="F1068" i="41"/>
  <c r="F1128" i="41"/>
  <c r="F918" i="41"/>
  <c r="F1235" i="41"/>
  <c r="F1182" i="41"/>
  <c r="F1191" i="41"/>
  <c r="F1173" i="41"/>
  <c r="F1056" i="41"/>
  <c r="F1102" i="41"/>
  <c r="F907" i="41"/>
  <c r="F921" i="41"/>
  <c r="F1051" i="41"/>
  <c r="F1008" i="41"/>
  <c r="F1113" i="41"/>
  <c r="F942" i="41"/>
  <c r="F1217" i="41"/>
  <c r="F1177" i="41"/>
  <c r="F1228" i="41"/>
  <c r="F925" i="41"/>
  <c r="F1277" i="41"/>
  <c r="F1084" i="41"/>
  <c r="F1249" i="41"/>
  <c r="F1101" i="41"/>
  <c r="F1166" i="41"/>
  <c r="F935" i="41"/>
  <c r="F1039" i="41"/>
  <c r="F894" i="41"/>
  <c r="F880" i="41"/>
  <c r="F1159" i="41"/>
  <c r="F1230" i="41"/>
  <c r="F1241" i="41"/>
  <c r="F1193" i="41"/>
  <c r="F1088" i="41"/>
  <c r="F924" i="41"/>
  <c r="F1298" i="41"/>
  <c r="F959" i="41"/>
  <c r="F1294" i="41"/>
  <c r="F1077" i="41"/>
  <c r="F1079" i="41"/>
  <c r="F876" i="41"/>
  <c r="F1245" i="41"/>
  <c r="F884" i="41"/>
  <c r="F1221" i="41"/>
  <c r="F1178" i="41"/>
  <c r="F1033" i="41"/>
  <c r="F1026" i="41"/>
  <c r="F869" i="41"/>
  <c r="F898" i="41"/>
  <c r="F1216" i="41"/>
  <c r="F913" i="41"/>
  <c r="F938" i="41"/>
  <c r="F1143" i="41"/>
  <c r="F1236" i="41"/>
  <c r="F937" i="41"/>
  <c r="F1137" i="41"/>
  <c r="F957" i="41"/>
  <c r="F1029" i="41"/>
  <c r="F936" i="41"/>
  <c r="F1062" i="41"/>
  <c r="F1060" i="41"/>
  <c r="F1238" i="41"/>
  <c r="F933" i="41"/>
  <c r="F1210" i="41"/>
  <c r="F1110" i="41"/>
  <c r="F963" i="41"/>
  <c r="F1285" i="41"/>
  <c r="F1093" i="41"/>
  <c r="F1218" i="41"/>
  <c r="F1224" i="41"/>
  <c r="F1160" i="41"/>
  <c r="F915" i="41"/>
  <c r="F1119" i="41"/>
  <c r="F1154" i="41"/>
  <c r="F1272" i="41"/>
  <c r="F370" i="29"/>
  <c r="F65" i="39"/>
  <c r="F67" i="39"/>
  <c r="F366" i="29"/>
  <c r="F72" i="39"/>
  <c r="F73" i="39"/>
  <c r="F66" i="39"/>
  <c r="F367" i="29"/>
  <c r="F369" i="29"/>
  <c r="F363" i="29"/>
  <c r="F373" i="29"/>
  <c r="F365" i="29"/>
  <c r="F371" i="29"/>
  <c r="F372" i="29"/>
  <c r="F70" i="39"/>
  <c r="F63" i="39"/>
  <c r="F827" i="41"/>
  <c r="F337" i="29"/>
  <c r="F335" i="29"/>
  <c r="F825" i="41"/>
  <c r="K36" i="39"/>
  <c r="K27" i="11"/>
  <c r="M27" i="11" s="1"/>
  <c r="F60" i="39"/>
  <c r="D9" i="59"/>
  <c r="K7" i="54" s="1"/>
  <c r="C7" i="54"/>
  <c r="C8" i="54"/>
  <c r="K14" i="11"/>
  <c r="M14" i="11" s="1"/>
  <c r="K69" i="11"/>
  <c r="K33" i="11"/>
  <c r="M33" i="11" s="1"/>
  <c r="K35" i="11"/>
  <c r="M35" i="11" s="1"/>
  <c r="K37" i="11"/>
  <c r="M37" i="11" s="1"/>
  <c r="K43" i="11"/>
  <c r="M43" i="11" s="1"/>
  <c r="K29" i="11"/>
  <c r="M29" i="11" s="1"/>
  <c r="K30" i="11"/>
  <c r="M30" i="11" s="1"/>
  <c r="K38" i="11"/>
  <c r="M38" i="11" s="1"/>
  <c r="K59" i="11"/>
  <c r="M59" i="11" s="1"/>
  <c r="K49" i="11"/>
  <c r="M49" i="11" s="1"/>
  <c r="K67" i="11"/>
  <c r="M67" i="11" s="1"/>
  <c r="K22" i="11"/>
  <c r="M22" i="11" s="1"/>
  <c r="K16" i="11"/>
  <c r="K36" i="11"/>
  <c r="M36" i="11" s="1"/>
  <c r="K34" i="11"/>
  <c r="K20" i="11"/>
  <c r="K26" i="11"/>
  <c r="M26" i="11" s="1"/>
  <c r="K19" i="11"/>
  <c r="M19" i="11" s="1"/>
  <c r="K42" i="11"/>
  <c r="M42" i="11" s="1"/>
  <c r="K25" i="11"/>
  <c r="M25" i="11" s="1"/>
  <c r="K28" i="11"/>
  <c r="M28" i="11" s="1"/>
  <c r="M79" i="11"/>
  <c r="K82" i="11"/>
  <c r="K65" i="11"/>
  <c r="M65" i="11" s="1"/>
  <c r="K39" i="11"/>
  <c r="M39" i="11" s="1"/>
  <c r="K41" i="11"/>
  <c r="M41" i="11" s="1"/>
  <c r="K66" i="11"/>
  <c r="M66" i="11" s="1"/>
  <c r="K23" i="11"/>
  <c r="F350" i="29"/>
  <c r="K62" i="11"/>
  <c r="M62" i="11" s="1"/>
  <c r="K64" i="11"/>
  <c r="M64" i="11" s="1"/>
  <c r="K45" i="11"/>
  <c r="M45" i="11" s="1"/>
  <c r="K32" i="11"/>
  <c r="M32" i="11" s="1"/>
  <c r="K55" i="11"/>
  <c r="M55" i="11" s="1"/>
  <c r="K48" i="11"/>
  <c r="M48" i="11" s="1"/>
  <c r="K21" i="11"/>
  <c r="M21" i="11" s="1"/>
  <c r="K31" i="11"/>
  <c r="M31" i="11" s="1"/>
  <c r="K53" i="11"/>
  <c r="M53" i="11" s="1"/>
  <c r="K80" i="11"/>
  <c r="K50" i="11"/>
  <c r="M50" i="11" s="1"/>
  <c r="K24" i="11"/>
  <c r="M24" i="11" s="1"/>
  <c r="H81" i="11"/>
  <c r="H84" i="11" s="1"/>
  <c r="K40" i="11"/>
  <c r="M40" i="11" s="1"/>
  <c r="F312" i="29"/>
  <c r="F339" i="29"/>
  <c r="F226" i="29"/>
  <c r="F345" i="29"/>
  <c r="F239" i="29"/>
  <c r="I81" i="11"/>
  <c r="I84" i="11" s="1"/>
  <c r="J81" i="11"/>
  <c r="J84" i="11" s="1"/>
  <c r="K54" i="11"/>
  <c r="M54" i="11" s="1"/>
  <c r="K63" i="11"/>
  <c r="M63" i="11" s="1"/>
  <c r="K56" i="11"/>
  <c r="M56" i="11" s="1"/>
  <c r="K44" i="11"/>
  <c r="K57" i="11"/>
  <c r="M57" i="11" s="1"/>
  <c r="K60" i="11"/>
  <c r="M60" i="11" s="1"/>
  <c r="K61" i="11"/>
  <c r="M61" i="11" s="1"/>
  <c r="K15" i="11"/>
  <c r="K58" i="11"/>
  <c r="M58" i="11" s="1"/>
  <c r="K46" i="11"/>
  <c r="M46" i="11" s="1"/>
  <c r="K51" i="11"/>
  <c r="M51" i="11" s="1"/>
  <c r="K47" i="11"/>
  <c r="M47" i="11" s="1"/>
  <c r="K52" i="11"/>
  <c r="M52" i="11" s="1"/>
  <c r="F716" i="41"/>
  <c r="F840" i="41"/>
  <c r="F835" i="41"/>
  <c r="F729" i="41"/>
  <c r="F802" i="41"/>
  <c r="F829" i="41"/>
  <c r="C17" i="29" l="1"/>
  <c r="G17" i="29" s="1"/>
  <c r="C19" i="29"/>
  <c r="D19" i="29" s="1"/>
  <c r="C22" i="29"/>
  <c r="D22" i="29" s="1"/>
  <c r="C18" i="29"/>
  <c r="D18" i="29" s="1"/>
  <c r="C21" i="29"/>
  <c r="C20" i="29"/>
  <c r="C23" i="29"/>
  <c r="D23" i="29" s="1"/>
  <c r="F32" i="29"/>
  <c r="F28" i="29"/>
  <c r="F24" i="29"/>
  <c r="F20" i="29"/>
  <c r="F35" i="29"/>
  <c r="F31" i="29"/>
  <c r="F27" i="29"/>
  <c r="F23" i="29"/>
  <c r="F19" i="29"/>
  <c r="F34" i="29"/>
  <c r="F30" i="29"/>
  <c r="F26" i="29"/>
  <c r="F22" i="29"/>
  <c r="F18" i="29"/>
  <c r="F33" i="29"/>
  <c r="F29" i="29"/>
  <c r="F25" i="29"/>
  <c r="F21" i="29"/>
  <c r="F17" i="29"/>
  <c r="C34" i="29"/>
  <c r="G34" i="29" s="1"/>
  <c r="C30" i="29"/>
  <c r="G30" i="29" s="1"/>
  <c r="C26" i="29"/>
  <c r="B26" i="29" s="1"/>
  <c r="E26" i="29" s="1"/>
  <c r="C35" i="29"/>
  <c r="C31" i="29"/>
  <c r="C27" i="29"/>
  <c r="C36" i="29"/>
  <c r="G36" i="29" s="1"/>
  <c r="C32" i="29"/>
  <c r="G32" i="29" s="1"/>
  <c r="C28" i="29"/>
  <c r="B28" i="29" s="1"/>
  <c r="E28" i="29" s="1"/>
  <c r="C24" i="29"/>
  <c r="D24" i="29" s="1"/>
  <c r="C37" i="29"/>
  <c r="G37" i="29" s="1"/>
  <c r="C33" i="29"/>
  <c r="B33" i="29" s="1"/>
  <c r="E33" i="29" s="1"/>
  <c r="C29" i="29"/>
  <c r="D29" i="29" s="1"/>
  <c r="C25" i="29"/>
  <c r="D25" i="29" s="1"/>
  <c r="C16" i="39"/>
  <c r="F16" i="39"/>
  <c r="F17" i="39"/>
  <c r="C30" i="39"/>
  <c r="G30" i="39" s="1"/>
  <c r="C17" i="39"/>
  <c r="C21" i="39"/>
  <c r="B21" i="39" s="1"/>
  <c r="E21" i="39" s="1"/>
  <c r="C35" i="39"/>
  <c r="D35" i="39" s="1"/>
  <c r="F24" i="39"/>
  <c r="F33" i="39"/>
  <c r="F27" i="39"/>
  <c r="F29" i="39"/>
  <c r="C20" i="39"/>
  <c r="B20" i="39" s="1"/>
  <c r="E20" i="39" s="1"/>
  <c r="C22" i="39"/>
  <c r="C31" i="39"/>
  <c r="B31" i="39" s="1"/>
  <c r="E31" i="39" s="1"/>
  <c r="C27" i="39"/>
  <c r="D27" i="39" s="1"/>
  <c r="C28" i="39"/>
  <c r="G28" i="39" s="1"/>
  <c r="C19" i="39"/>
  <c r="C26" i="39"/>
  <c r="B26" i="39" s="1"/>
  <c r="E26" i="39" s="1"/>
  <c r="F21" i="39"/>
  <c r="C29" i="39"/>
  <c r="B29" i="39" s="1"/>
  <c r="E29" i="39" s="1"/>
  <c r="C32" i="39"/>
  <c r="F23" i="39"/>
  <c r="F18" i="39"/>
  <c r="C18" i="39"/>
  <c r="D18" i="39" s="1"/>
  <c r="F28" i="39"/>
  <c r="F26" i="39"/>
  <c r="F22" i="39"/>
  <c r="F35" i="39"/>
  <c r="C34" i="39"/>
  <c r="F19" i="39"/>
  <c r="C25" i="39"/>
  <c r="B25" i="39" s="1"/>
  <c r="E25" i="39" s="1"/>
  <c r="C33" i="39"/>
  <c r="B33" i="39" s="1"/>
  <c r="E33" i="39" s="1"/>
  <c r="F20" i="39"/>
  <c r="C23" i="39"/>
  <c r="D23" i="39" s="1"/>
  <c r="F25" i="39"/>
  <c r="F32" i="39"/>
  <c r="C24" i="39"/>
  <c r="F34" i="39"/>
  <c r="F31" i="39"/>
  <c r="F30" i="39"/>
  <c r="H7" i="54"/>
  <c r="D7" i="54"/>
  <c r="E7" i="54" s="1"/>
  <c r="L7" i="54" s="1"/>
  <c r="M7" i="54" s="1"/>
  <c r="I7" i="54"/>
  <c r="H8" i="54"/>
  <c r="C9" i="54"/>
  <c r="I8" i="54"/>
  <c r="D8" i="54"/>
  <c r="E8" i="54" s="1"/>
  <c r="L8" i="54" s="1"/>
  <c r="M8" i="54" s="1"/>
  <c r="D30" i="39"/>
  <c r="J30" i="39" s="1"/>
  <c r="F38" i="29"/>
  <c r="C135" i="29"/>
  <c r="D135" i="29" s="1"/>
  <c r="F93" i="29"/>
  <c r="F90" i="29"/>
  <c r="C71" i="29"/>
  <c r="D71" i="29" s="1"/>
  <c r="C82" i="29"/>
  <c r="G82" i="29" s="1"/>
  <c r="F42" i="29"/>
  <c r="C158" i="29"/>
  <c r="D158" i="29" s="1"/>
  <c r="F51" i="29"/>
  <c r="C92" i="29"/>
  <c r="B92" i="29" s="1"/>
  <c r="E92" i="29" s="1"/>
  <c r="C133" i="29"/>
  <c r="G133" i="29" s="1"/>
  <c r="F126" i="29"/>
  <c r="C87" i="29"/>
  <c r="B87" i="29" s="1"/>
  <c r="E87" i="29" s="1"/>
  <c r="F137" i="29"/>
  <c r="F82" i="29"/>
  <c r="C129" i="29"/>
  <c r="B129" i="29" s="1"/>
  <c r="E129" i="29" s="1"/>
  <c r="F127" i="29"/>
  <c r="F157" i="29"/>
  <c r="F115" i="29"/>
  <c r="F75" i="29"/>
  <c r="C106" i="29"/>
  <c r="G106" i="29" s="1"/>
  <c r="C115" i="29"/>
  <c r="B115" i="29" s="1"/>
  <c r="E115" i="29" s="1"/>
  <c r="F139" i="29"/>
  <c r="C143" i="29"/>
  <c r="B143" i="29" s="1"/>
  <c r="E143" i="29" s="1"/>
  <c r="C132" i="29"/>
  <c r="G132" i="29" s="1"/>
  <c r="C163" i="29"/>
  <c r="G163" i="29" s="1"/>
  <c r="C79" i="29"/>
  <c r="G79" i="29" s="1"/>
  <c r="C58" i="29"/>
  <c r="B58" i="29" s="1"/>
  <c r="E58" i="29" s="1"/>
  <c r="F144" i="29"/>
  <c r="C112" i="29"/>
  <c r="D112" i="29" s="1"/>
  <c r="C80" i="29"/>
  <c r="G80" i="29" s="1"/>
  <c r="C68" i="29"/>
  <c r="B68" i="29" s="1"/>
  <c r="E68" i="29" s="1"/>
  <c r="C122" i="29"/>
  <c r="G122" i="29" s="1"/>
  <c r="C94" i="29"/>
  <c r="B94" i="29" s="1"/>
  <c r="E94" i="29" s="1"/>
  <c r="F128" i="29"/>
  <c r="C90" i="29"/>
  <c r="G90" i="29" s="1"/>
  <c r="F59" i="29"/>
  <c r="F85" i="29"/>
  <c r="F165" i="29"/>
  <c r="F249" i="41"/>
  <c r="F133" i="29"/>
  <c r="C67" i="29"/>
  <c r="B67" i="29" s="1"/>
  <c r="E67" i="29" s="1"/>
  <c r="C113" i="29"/>
  <c r="G113" i="29" s="1"/>
  <c r="C134" i="29"/>
  <c r="G134" i="29" s="1"/>
  <c r="F53" i="29"/>
  <c r="C97" i="29"/>
  <c r="D97" i="29" s="1"/>
  <c r="C102" i="29"/>
  <c r="G102" i="29" s="1"/>
  <c r="F99" i="29"/>
  <c r="F36" i="29"/>
  <c r="F104" i="29"/>
  <c r="C138" i="29"/>
  <c r="D138" i="29" s="1"/>
  <c r="F162" i="29"/>
  <c r="F47" i="29"/>
  <c r="C157" i="29"/>
  <c r="B157" i="29" s="1"/>
  <c r="E157" i="29" s="1"/>
  <c r="C124" i="29"/>
  <c r="D124" i="29" s="1"/>
  <c r="F130" i="29"/>
  <c r="F124" i="29"/>
  <c r="C160" i="29"/>
  <c r="B160" i="29" s="1"/>
  <c r="E160" i="29" s="1"/>
  <c r="C100" i="29"/>
  <c r="D100" i="29" s="1"/>
  <c r="F58" i="29"/>
  <c r="F109" i="29"/>
  <c r="C65" i="29"/>
  <c r="D65" i="29" s="1"/>
  <c r="C66" i="29"/>
  <c r="B66" i="29" s="1"/>
  <c r="E66" i="29" s="1"/>
  <c r="F88" i="29"/>
  <c r="C85" i="29"/>
  <c r="G85" i="29" s="1"/>
  <c r="C111" i="29"/>
  <c r="B111" i="29" s="1"/>
  <c r="E111" i="29" s="1"/>
  <c r="C54" i="29"/>
  <c r="D54" i="29" s="1"/>
  <c r="F108" i="29"/>
  <c r="C77" i="29"/>
  <c r="B77" i="29" s="1"/>
  <c r="E77" i="29" s="1"/>
  <c r="C69" i="29"/>
  <c r="D69" i="29" s="1"/>
  <c r="C137" i="29"/>
  <c r="B137" i="29" s="1"/>
  <c r="E137" i="29" s="1"/>
  <c r="C149" i="29"/>
  <c r="G149" i="29" s="1"/>
  <c r="C81" i="29"/>
  <c r="G81" i="29" s="1"/>
  <c r="F164" i="29"/>
  <c r="F142" i="29"/>
  <c r="F76" i="29"/>
  <c r="F54" i="29"/>
  <c r="F96" i="29"/>
  <c r="F69" i="29"/>
  <c r="F158" i="29"/>
  <c r="F145" i="29"/>
  <c r="C126" i="29"/>
  <c r="D126" i="29" s="1"/>
  <c r="C43" i="29"/>
  <c r="D43" i="29" s="1"/>
  <c r="C59" i="29"/>
  <c r="B59" i="29" s="1"/>
  <c r="E59" i="29" s="1"/>
  <c r="F125" i="29"/>
  <c r="C45" i="29"/>
  <c r="G45" i="29" s="1"/>
  <c r="F55" i="29"/>
  <c r="C148" i="29"/>
  <c r="G148" i="29" s="1"/>
  <c r="F50" i="29"/>
  <c r="F100" i="29"/>
  <c r="C56" i="29"/>
  <c r="D56" i="29" s="1"/>
  <c r="F160" i="29"/>
  <c r="C114" i="29"/>
  <c r="G114" i="29" s="1"/>
  <c r="F156" i="29"/>
  <c r="C84" i="29"/>
  <c r="G84" i="29" s="1"/>
  <c r="C103" i="29"/>
  <c r="D103" i="29" s="1"/>
  <c r="C152" i="29"/>
  <c r="B152" i="29" s="1"/>
  <c r="E152" i="29" s="1"/>
  <c r="C110" i="29"/>
  <c r="G110" i="29" s="1"/>
  <c r="F122" i="29"/>
  <c r="F49" i="29"/>
  <c r="C159" i="29"/>
  <c r="G159" i="29" s="1"/>
  <c r="C53" i="29"/>
  <c r="B53" i="29" s="1"/>
  <c r="E53" i="29" s="1"/>
  <c r="C99" i="29"/>
  <c r="B99" i="29" s="1"/>
  <c r="E99" i="29" s="1"/>
  <c r="G20" i="29"/>
  <c r="C42" i="29"/>
  <c r="G42" i="29" s="1"/>
  <c r="C107" i="29"/>
  <c r="D107" i="29" s="1"/>
  <c r="F44" i="29"/>
  <c r="C121" i="29"/>
  <c r="D121" i="29" s="1"/>
  <c r="C38" i="29"/>
  <c r="D38" i="29" s="1"/>
  <c r="C105" i="29"/>
  <c r="B105" i="29" s="1"/>
  <c r="E105" i="29" s="1"/>
  <c r="C142" i="29"/>
  <c r="D142" i="29" s="1"/>
  <c r="F43" i="29"/>
  <c r="F62" i="29"/>
  <c r="F61" i="29"/>
  <c r="C153" i="29"/>
  <c r="B153" i="29" s="1"/>
  <c r="E153" i="29" s="1"/>
  <c r="F84" i="29"/>
  <c r="F117" i="29"/>
  <c r="F57" i="29"/>
  <c r="F107" i="29"/>
  <c r="C76" i="29"/>
  <c r="B76" i="29" s="1"/>
  <c r="E76" i="29" s="1"/>
  <c r="F79" i="29"/>
  <c r="F68" i="29"/>
  <c r="G35" i="29"/>
  <c r="F66" i="29"/>
  <c r="C164" i="29"/>
  <c r="G164" i="29" s="1"/>
  <c r="F136" i="29"/>
  <c r="F148" i="29"/>
  <c r="F94" i="29"/>
  <c r="C44" i="29"/>
  <c r="B44" i="29" s="1"/>
  <c r="E44" i="29" s="1"/>
  <c r="C74" i="29"/>
  <c r="B74" i="29" s="1"/>
  <c r="E74" i="29" s="1"/>
  <c r="F154" i="29"/>
  <c r="F64" i="29"/>
  <c r="F52" i="29"/>
  <c r="F37" i="29"/>
  <c r="C104" i="29"/>
  <c r="B104" i="29" s="1"/>
  <c r="E104" i="29" s="1"/>
  <c r="F123" i="29"/>
  <c r="C73" i="29"/>
  <c r="D73" i="29" s="1"/>
  <c r="C57" i="29"/>
  <c r="B57" i="29" s="1"/>
  <c r="E57" i="29" s="1"/>
  <c r="F56" i="29"/>
  <c r="C118" i="29"/>
  <c r="B118" i="29" s="1"/>
  <c r="E118" i="29" s="1"/>
  <c r="F112" i="29"/>
  <c r="C40" i="29"/>
  <c r="G40" i="29" s="1"/>
  <c r="C144" i="29"/>
  <c r="D144" i="29" s="1"/>
  <c r="F150" i="29"/>
  <c r="C109" i="29"/>
  <c r="G109" i="29" s="1"/>
  <c r="F163" i="29"/>
  <c r="C95" i="29"/>
  <c r="B95" i="29" s="1"/>
  <c r="E95" i="29" s="1"/>
  <c r="C51" i="29"/>
  <c r="G51" i="29" s="1"/>
  <c r="F67" i="29"/>
  <c r="F129" i="29"/>
  <c r="F98" i="29"/>
  <c r="C47" i="29"/>
  <c r="B47" i="29" s="1"/>
  <c r="E47" i="29" s="1"/>
  <c r="C117" i="29"/>
  <c r="D117" i="29" s="1"/>
  <c r="C128" i="29"/>
  <c r="D128" i="29" s="1"/>
  <c r="C62" i="29"/>
  <c r="D62" i="29" s="1"/>
  <c r="F147" i="29"/>
  <c r="F161" i="29"/>
  <c r="F81" i="29"/>
  <c r="C55" i="29"/>
  <c r="D55" i="29" s="1"/>
  <c r="F153" i="29"/>
  <c r="F77" i="29"/>
  <c r="G31" i="29"/>
  <c r="C89" i="29"/>
  <c r="D89" i="29" s="1"/>
  <c r="F135" i="29"/>
  <c r="C83" i="29"/>
  <c r="G83" i="29" s="1"/>
  <c r="F46" i="29"/>
  <c r="F102" i="29"/>
  <c r="C156" i="29"/>
  <c r="G156" i="29" s="1"/>
  <c r="C125" i="29"/>
  <c r="B125" i="29" s="1"/>
  <c r="E125" i="29" s="1"/>
  <c r="F149" i="29"/>
  <c r="C131" i="29"/>
  <c r="D131" i="29" s="1"/>
  <c r="G19" i="29"/>
  <c r="C16" i="29"/>
  <c r="G16" i="29" s="1"/>
  <c r="F119" i="29"/>
  <c r="C86" i="29"/>
  <c r="B86" i="29" s="1"/>
  <c r="E86" i="29" s="1"/>
  <c r="F72" i="29"/>
  <c r="C70" i="29"/>
  <c r="G70" i="29" s="1"/>
  <c r="C75" i="29"/>
  <c r="G75" i="29" s="1"/>
  <c r="F105" i="29"/>
  <c r="F71" i="29"/>
  <c r="C48" i="29"/>
  <c r="D48" i="29" s="1"/>
  <c r="F78" i="29"/>
  <c r="F65" i="29"/>
  <c r="F91" i="29"/>
  <c r="F146" i="29"/>
  <c r="F132" i="29"/>
  <c r="C61" i="29"/>
  <c r="G61" i="29" s="1"/>
  <c r="F45" i="29"/>
  <c r="C154" i="29"/>
  <c r="B154" i="29" s="1"/>
  <c r="E154" i="29" s="1"/>
  <c r="C72" i="29"/>
  <c r="D72" i="29" s="1"/>
  <c r="F116" i="29"/>
  <c r="F140" i="29"/>
  <c r="C64" i="29"/>
  <c r="D64" i="29" s="1"/>
  <c r="C150" i="29"/>
  <c r="D150" i="29" s="1"/>
  <c r="F83" i="29"/>
  <c r="F74" i="29"/>
  <c r="C120" i="29"/>
  <c r="B120" i="29" s="1"/>
  <c r="E120" i="29" s="1"/>
  <c r="F138" i="29"/>
  <c r="F155" i="29"/>
  <c r="F113" i="29"/>
  <c r="C19" i="41"/>
  <c r="B19" i="41" s="1"/>
  <c r="C140" i="29"/>
  <c r="G140" i="29" s="1"/>
  <c r="C60" i="29"/>
  <c r="B60" i="29" s="1"/>
  <c r="E60" i="29" s="1"/>
  <c r="F141" i="29"/>
  <c r="F110" i="29"/>
  <c r="F86" i="29"/>
  <c r="C151" i="29"/>
  <c r="B151" i="29" s="1"/>
  <c r="E151" i="29" s="1"/>
  <c r="C155" i="29"/>
  <c r="B155" i="29" s="1"/>
  <c r="E155" i="29" s="1"/>
  <c r="C88" i="29"/>
  <c r="G88" i="29" s="1"/>
  <c r="F92" i="29"/>
  <c r="C93" i="29"/>
  <c r="G93" i="29" s="1"/>
  <c r="C116" i="29"/>
  <c r="D116" i="29" s="1"/>
  <c r="F103" i="29"/>
  <c r="F118" i="29"/>
  <c r="C136" i="29"/>
  <c r="D136" i="29" s="1"/>
  <c r="F143" i="29"/>
  <c r="C46" i="29"/>
  <c r="B46" i="29" s="1"/>
  <c r="E46" i="29" s="1"/>
  <c r="C127" i="29"/>
  <c r="B127" i="29" s="1"/>
  <c r="E127" i="29" s="1"/>
  <c r="F114" i="29"/>
  <c r="F41" i="29"/>
  <c r="F63" i="29"/>
  <c r="F97" i="29"/>
  <c r="C119" i="29"/>
  <c r="G119" i="29" s="1"/>
  <c r="C141" i="29"/>
  <c r="D141" i="29" s="1"/>
  <c r="F48" i="29"/>
  <c r="C96" i="29"/>
  <c r="D96" i="29" s="1"/>
  <c r="F151" i="29"/>
  <c r="C101" i="29"/>
  <c r="D101" i="29" s="1"/>
  <c r="C130" i="29"/>
  <c r="G130" i="29" s="1"/>
  <c r="B27" i="29"/>
  <c r="E27" i="29" s="1"/>
  <c r="C91" i="29"/>
  <c r="B91" i="29" s="1"/>
  <c r="E91" i="29" s="1"/>
  <c r="C139" i="29"/>
  <c r="D139" i="29" s="1"/>
  <c r="F80" i="29"/>
  <c r="C41" i="29"/>
  <c r="G41" i="29" s="1"/>
  <c r="C161" i="29"/>
  <c r="B161" i="29" s="1"/>
  <c r="E161" i="29" s="1"/>
  <c r="C146" i="29"/>
  <c r="D146" i="29" s="1"/>
  <c r="F87" i="29"/>
  <c r="C123" i="29"/>
  <c r="B123" i="29" s="1"/>
  <c r="E123" i="29" s="1"/>
  <c r="F131" i="29"/>
  <c r="F89" i="29"/>
  <c r="C39" i="29"/>
  <c r="G39" i="29" s="1"/>
  <c r="F40" i="29"/>
  <c r="F101" i="29"/>
  <c r="F121" i="29"/>
  <c r="C63" i="29"/>
  <c r="D63" i="29" s="1"/>
  <c r="D21" i="29"/>
  <c r="F70" i="29"/>
  <c r="C162" i="29"/>
  <c r="B162" i="29" s="1"/>
  <c r="E162" i="29" s="1"/>
  <c r="F120" i="29"/>
  <c r="F159" i="29"/>
  <c r="F111" i="29"/>
  <c r="F106" i="29"/>
  <c r="F39" i="29"/>
  <c r="C147" i="29"/>
  <c r="D147" i="29" s="1"/>
  <c r="F134" i="29"/>
  <c r="C78" i="29"/>
  <c r="D78" i="29" s="1"/>
  <c r="F60" i="29"/>
  <c r="F95" i="29"/>
  <c r="C165" i="29"/>
  <c r="G165" i="29" s="1"/>
  <c r="C49" i="29"/>
  <c r="G49" i="29" s="1"/>
  <c r="C50" i="29"/>
  <c r="D50" i="29" s="1"/>
  <c r="C108" i="29"/>
  <c r="D108" i="29" s="1"/>
  <c r="C145" i="29"/>
  <c r="G145" i="29" s="1"/>
  <c r="C98" i="29"/>
  <c r="D98" i="29" s="1"/>
  <c r="F152" i="29"/>
  <c r="F73" i="29"/>
  <c r="C52" i="29"/>
  <c r="G52" i="29" s="1"/>
  <c r="F16" i="29"/>
  <c r="J85" i="11"/>
  <c r="J86" i="11" s="1"/>
  <c r="H85" i="11"/>
  <c r="H86" i="11" s="1"/>
  <c r="I85" i="11"/>
  <c r="I86" i="11" s="1"/>
  <c r="C494" i="41"/>
  <c r="C169" i="41"/>
  <c r="F414" i="41"/>
  <c r="F635" i="41"/>
  <c r="F80" i="41"/>
  <c r="F342" i="41"/>
  <c r="F446" i="41"/>
  <c r="F173" i="41"/>
  <c r="C406" i="41"/>
  <c r="F89" i="41"/>
  <c r="F682" i="41"/>
  <c r="C363" i="41"/>
  <c r="C269" i="41"/>
  <c r="F667" i="41"/>
  <c r="C273" i="41"/>
  <c r="C535" i="41"/>
  <c r="C497" i="41"/>
  <c r="F529" i="41"/>
  <c r="F627" i="41"/>
  <c r="F102" i="41"/>
  <c r="C223" i="41"/>
  <c r="F499" i="41"/>
  <c r="F129" i="41"/>
  <c r="F236" i="41"/>
  <c r="C260" i="41"/>
  <c r="C451" i="41"/>
  <c r="F396" i="41"/>
  <c r="C293" i="41"/>
  <c r="F262" i="41"/>
  <c r="C222" i="41"/>
  <c r="F376" i="41"/>
  <c r="C581" i="41"/>
  <c r="C555" i="41"/>
  <c r="F395" i="41"/>
  <c r="F269" i="41"/>
  <c r="F389" i="41"/>
  <c r="C477" i="41"/>
  <c r="C484" i="41"/>
  <c r="C197" i="41"/>
  <c r="F354" i="41"/>
  <c r="F227" i="41"/>
  <c r="F649" i="41"/>
  <c r="C384" i="41"/>
  <c r="C87" i="41"/>
  <c r="F642" i="41"/>
  <c r="C597" i="41"/>
  <c r="C187" i="41"/>
  <c r="C503" i="41"/>
  <c r="C582" i="41"/>
  <c r="C587" i="41"/>
  <c r="F32" i="41"/>
  <c r="C379" i="41"/>
  <c r="F613" i="41"/>
  <c r="C103" i="41"/>
  <c r="F332" i="41"/>
  <c r="C138" i="41"/>
  <c r="C88" i="41"/>
  <c r="F45" i="41"/>
  <c r="F90" i="41"/>
  <c r="C624" i="41"/>
  <c r="C521" i="41"/>
  <c r="F228" i="41"/>
  <c r="F467" i="41"/>
  <c r="C33" i="41"/>
  <c r="F555" i="41"/>
  <c r="F632" i="41"/>
  <c r="C313" i="41"/>
  <c r="C113" i="41"/>
  <c r="C341" i="41"/>
  <c r="C119" i="41"/>
  <c r="C500" i="41"/>
  <c r="C309" i="41"/>
  <c r="F100" i="41"/>
  <c r="F33" i="41"/>
  <c r="F168" i="41"/>
  <c r="F646" i="41"/>
  <c r="F408" i="41"/>
  <c r="F289" i="41"/>
  <c r="C339" i="41"/>
  <c r="C236" i="41"/>
  <c r="C131" i="41"/>
  <c r="C611" i="41"/>
  <c r="F337" i="41"/>
  <c r="C47" i="41"/>
  <c r="C705" i="41"/>
  <c r="F558" i="41"/>
  <c r="C80" i="41"/>
  <c r="C432" i="41"/>
  <c r="F503" i="41"/>
  <c r="F344" i="41"/>
  <c r="F233" i="41"/>
  <c r="C146" i="41"/>
  <c r="F122" i="41"/>
  <c r="F422" i="41"/>
  <c r="C689" i="41"/>
  <c r="C290" i="41"/>
  <c r="C439" i="41"/>
  <c r="C560" i="41"/>
  <c r="F421" i="41"/>
  <c r="C711" i="41"/>
  <c r="F82" i="41"/>
  <c r="C463" i="41"/>
  <c r="F243" i="41"/>
  <c r="F639" i="41"/>
  <c r="F146" i="41"/>
  <c r="C378" i="41"/>
  <c r="C153" i="41"/>
  <c r="C568" i="41"/>
  <c r="F235" i="41"/>
  <c r="C380" i="41"/>
  <c r="C398" i="41"/>
  <c r="C92" i="41"/>
  <c r="C508" i="41"/>
  <c r="F651" i="41"/>
  <c r="F52" i="41"/>
  <c r="F364" i="41"/>
  <c r="C629" i="41"/>
  <c r="C356" i="41"/>
  <c r="C465" i="41"/>
  <c r="C586" i="41"/>
  <c r="C229" i="41"/>
  <c r="C142" i="41"/>
  <c r="F292" i="41"/>
  <c r="C578" i="41"/>
  <c r="F491" i="41"/>
  <c r="C332" i="41"/>
  <c r="C588" i="41"/>
  <c r="F43" i="41"/>
  <c r="C639" i="41"/>
  <c r="F340" i="41"/>
  <c r="F191" i="41"/>
  <c r="F294" i="41"/>
  <c r="C585" i="41"/>
  <c r="C45" i="41"/>
  <c r="C226" i="41"/>
  <c r="C489" i="41"/>
  <c r="F477" i="41"/>
  <c r="F304" i="41"/>
  <c r="F60" i="41"/>
  <c r="C570" i="41"/>
  <c r="F118" i="41"/>
  <c r="C73" i="41"/>
  <c r="F366" i="41"/>
  <c r="F701" i="41"/>
  <c r="F288" i="41"/>
  <c r="C26" i="41"/>
  <c r="F700" i="41"/>
  <c r="F30" i="41"/>
  <c r="C390" i="41"/>
  <c r="F201" i="41"/>
  <c r="F496" i="41"/>
  <c r="C444" i="41"/>
  <c r="C651" i="41"/>
  <c r="C199" i="41"/>
  <c r="F436" i="41"/>
  <c r="F413" i="41"/>
  <c r="F679" i="41"/>
  <c r="F493" i="41"/>
  <c r="F25" i="41"/>
  <c r="F474" i="41"/>
  <c r="C549" i="41"/>
  <c r="C571" i="41"/>
  <c r="F61" i="41"/>
  <c r="C487" i="41"/>
  <c r="F225" i="41"/>
  <c r="C320" i="41"/>
  <c r="C238" i="41"/>
  <c r="C630" i="41"/>
  <c r="C274" i="41"/>
  <c r="F222" i="41"/>
  <c r="C213" i="41"/>
  <c r="F239" i="41"/>
  <c r="C523" i="41"/>
  <c r="F490" i="41"/>
  <c r="C499" i="41"/>
  <c r="C247" i="41"/>
  <c r="C351" i="41"/>
  <c r="F320" i="41"/>
  <c r="C42" i="41"/>
  <c r="C15" i="41"/>
  <c r="C395" i="41"/>
  <c r="F312" i="41"/>
  <c r="F77" i="41"/>
  <c r="F279" i="41"/>
  <c r="F221" i="41"/>
  <c r="C410" i="41"/>
  <c r="C350" i="41"/>
  <c r="C78" i="41"/>
  <c r="F343" i="41"/>
  <c r="F599" i="41"/>
  <c r="F355" i="41"/>
  <c r="C98" i="41"/>
  <c r="C672" i="41"/>
  <c r="C327" i="41"/>
  <c r="F273" i="41"/>
  <c r="F215" i="41"/>
  <c r="C621" i="41"/>
  <c r="C473" i="41"/>
  <c r="C423" i="41"/>
  <c r="F441" i="41"/>
  <c r="C461" i="41"/>
  <c r="F209" i="41"/>
  <c r="C49" i="41"/>
  <c r="C314" i="41"/>
  <c r="F469" i="41"/>
  <c r="F212" i="41"/>
  <c r="F260" i="41"/>
  <c r="F237" i="41"/>
  <c r="F202" i="41"/>
  <c r="F615" i="41"/>
  <c r="C184" i="41"/>
  <c r="F473" i="41"/>
  <c r="C495" i="41"/>
  <c r="C520" i="41"/>
  <c r="F169" i="41"/>
  <c r="F300" i="41"/>
  <c r="F290" i="41"/>
  <c r="C20" i="41"/>
  <c r="F350" i="41"/>
  <c r="F439" i="41"/>
  <c r="C531" i="41"/>
  <c r="F303" i="41"/>
  <c r="F410" i="41"/>
  <c r="F175" i="41"/>
  <c r="C536" i="41"/>
  <c r="C661" i="41"/>
  <c r="F698" i="41"/>
  <c r="F504" i="41"/>
  <c r="F616" i="41"/>
  <c r="F204" i="41"/>
  <c r="F371" i="41"/>
  <c r="F678" i="41"/>
  <c r="C101" i="41"/>
  <c r="C93" i="41"/>
  <c r="C650" i="41"/>
  <c r="C232" i="41"/>
  <c r="F167" i="41"/>
  <c r="C289" i="41"/>
  <c r="F546" i="41"/>
  <c r="C204" i="41"/>
  <c r="C580" i="41"/>
  <c r="C648" i="41"/>
  <c r="C561" i="41"/>
  <c r="F415" i="41"/>
  <c r="C443" i="41"/>
  <c r="F378" i="41"/>
  <c r="C545" i="41"/>
  <c r="C438" i="41"/>
  <c r="C615" i="41"/>
  <c r="C257" i="41"/>
  <c r="F600" i="41"/>
  <c r="F206" i="41"/>
  <c r="C256" i="41"/>
  <c r="C16" i="41"/>
  <c r="F281" i="41"/>
  <c r="F455" i="41"/>
  <c r="C299" i="41"/>
  <c r="F662" i="41"/>
  <c r="F154" i="41"/>
  <c r="C696" i="41"/>
  <c r="C112" i="41"/>
  <c r="F384" i="41"/>
  <c r="C547" i="41"/>
  <c r="C594" i="41"/>
  <c r="F207" i="41"/>
  <c r="F464" i="41"/>
  <c r="F589" i="41"/>
  <c r="C143" i="41"/>
  <c r="C553" i="41"/>
  <c r="C681" i="41"/>
  <c r="F62" i="41"/>
  <c r="F557" i="41"/>
  <c r="F437" i="41"/>
  <c r="C619" i="41"/>
  <c r="C53" i="41"/>
  <c r="F705" i="41"/>
  <c r="C605" i="41"/>
  <c r="C419" i="41"/>
  <c r="F174" i="41"/>
  <c r="F22" i="41"/>
  <c r="F316" i="41"/>
  <c r="C433" i="41"/>
  <c r="C362" i="41"/>
  <c r="C674" i="41"/>
  <c r="F12" i="41"/>
  <c r="F605" i="41"/>
  <c r="F671" i="41"/>
  <c r="C99" i="41"/>
  <c r="F537" i="41"/>
  <c r="F321" i="41"/>
  <c r="F330" i="41"/>
  <c r="F626" i="41"/>
  <c r="C243" i="41"/>
  <c r="C85" i="41"/>
  <c r="C120" i="41"/>
  <c r="F156" i="41"/>
  <c r="F603" i="41"/>
  <c r="F403" i="41"/>
  <c r="F608" i="41"/>
  <c r="C37" i="41"/>
  <c r="C420" i="41"/>
  <c r="C297" i="41"/>
  <c r="F591" i="41"/>
  <c r="C246" i="41"/>
  <c r="F58" i="41"/>
  <c r="F135" i="41"/>
  <c r="F104" i="41"/>
  <c r="C396" i="41"/>
  <c r="F648" i="41"/>
  <c r="F406" i="41"/>
  <c r="C343" i="41"/>
  <c r="C541" i="41"/>
  <c r="C425" i="41"/>
  <c r="F597" i="41"/>
  <c r="F654" i="41"/>
  <c r="C294" i="41"/>
  <c r="C18" i="41"/>
  <c r="F629" i="41"/>
  <c r="F338" i="41"/>
  <c r="F618" i="41"/>
  <c r="F668" i="41"/>
  <c r="C160" i="41"/>
  <c r="C157" i="41"/>
  <c r="C185" i="41"/>
  <c r="F121" i="41"/>
  <c r="C330" i="41"/>
  <c r="C180" i="41"/>
  <c r="F691" i="41"/>
  <c r="C74" i="41"/>
  <c r="F334" i="41"/>
  <c r="C67" i="41"/>
  <c r="C483" i="41"/>
  <c r="C488" i="41"/>
  <c r="C220" i="41"/>
  <c r="F707" i="41"/>
  <c r="F153" i="41"/>
  <c r="C421" i="41"/>
  <c r="C206" i="41"/>
  <c r="C662" i="41"/>
  <c r="F592" i="41"/>
  <c r="C346" i="41"/>
  <c r="C385" i="41"/>
  <c r="F352" i="41"/>
  <c r="C604" i="41"/>
  <c r="F430" i="41"/>
  <c r="C557" i="41"/>
  <c r="F516" i="41"/>
  <c r="C259" i="41"/>
  <c r="C106" i="41"/>
  <c r="F15" i="41"/>
  <c r="G34" i="39"/>
  <c r="B34" i="39"/>
  <c r="E34" i="39" s="1"/>
  <c r="D34" i="39"/>
  <c r="G19" i="39"/>
  <c r="D19" i="39"/>
  <c r="B19" i="39"/>
  <c r="E19" i="39" s="1"/>
  <c r="F391" i="41"/>
  <c r="C512" i="41"/>
  <c r="C627" i="41"/>
  <c r="C281" i="41"/>
  <c r="C622" i="41"/>
  <c r="C345" i="41"/>
  <c r="F485" i="41"/>
  <c r="C181" i="41"/>
  <c r="C670" i="41"/>
  <c r="C239" i="41"/>
  <c r="F51" i="41"/>
  <c r="F70" i="41"/>
  <c r="F538" i="41"/>
  <c r="C539" i="41"/>
  <c r="F429" i="41"/>
  <c r="C347" i="41"/>
  <c r="C417" i="41"/>
  <c r="F570" i="41"/>
  <c r="F438" i="41"/>
  <c r="F244" i="41"/>
  <c r="C665" i="41"/>
  <c r="F523" i="41"/>
  <c r="C562" i="41"/>
  <c r="F339" i="41"/>
  <c r="F254" i="41"/>
  <c r="C474" i="41"/>
  <c r="F548" i="41"/>
  <c r="C698" i="41"/>
  <c r="F198" i="41"/>
  <c r="F291" i="41"/>
  <c r="F158" i="41"/>
  <c r="F536" i="41"/>
  <c r="F518" i="41"/>
  <c r="C208" i="41"/>
  <c r="F610" i="41"/>
  <c r="C165" i="41"/>
  <c r="C614" i="41"/>
  <c r="F672" i="41"/>
  <c r="C649" i="41"/>
  <c r="F448" i="41"/>
  <c r="C285" i="41"/>
  <c r="C659" i="41"/>
  <c r="C227" i="41"/>
  <c r="F409" i="41"/>
  <c r="F24" i="41"/>
  <c r="F553" i="41"/>
  <c r="F586" i="41"/>
  <c r="F323" i="41"/>
  <c r="F210" i="41"/>
  <c r="C361" i="41"/>
  <c r="C677" i="41"/>
  <c r="F407" i="41"/>
  <c r="C476" i="41"/>
  <c r="F693" i="41"/>
  <c r="C190" i="41"/>
  <c r="F101" i="41"/>
  <c r="C663" i="41"/>
  <c r="C682" i="41"/>
  <c r="C115" i="41"/>
  <c r="F606" i="41"/>
  <c r="F213" i="41"/>
  <c r="C29" i="41"/>
  <c r="C244" i="41"/>
  <c r="C608" i="41"/>
  <c r="F272" i="41"/>
  <c r="F392" i="41"/>
  <c r="F143" i="41"/>
  <c r="C647" i="41"/>
  <c r="C340" i="41"/>
  <c r="C202" i="41"/>
  <c r="C319" i="41"/>
  <c r="C221" i="41"/>
  <c r="F138" i="41"/>
  <c r="C522" i="41"/>
  <c r="C632" i="41"/>
  <c r="F54" i="41"/>
  <c r="C156" i="41"/>
  <c r="C61" i="41"/>
  <c r="F130" i="41"/>
  <c r="F622" i="41"/>
  <c r="C32" i="41"/>
  <c r="F452" i="41"/>
  <c r="F480" i="41"/>
  <c r="F450" i="41"/>
  <c r="F185" i="41"/>
  <c r="F440" i="41"/>
  <c r="F664" i="41"/>
  <c r="F702" i="41"/>
  <c r="C704" i="41"/>
  <c r="F453" i="41"/>
  <c r="F152" i="41"/>
  <c r="C211" i="41"/>
  <c r="F650" i="41"/>
  <c r="F181" i="41"/>
  <c r="C224" i="41"/>
  <c r="F296" i="41"/>
  <c r="C171" i="41"/>
  <c r="C205" i="41"/>
  <c r="C264" i="41"/>
  <c r="F301" i="41"/>
  <c r="C333" i="41"/>
  <c r="C631" i="41"/>
  <c r="C414" i="41"/>
  <c r="F514" i="41"/>
  <c r="C301" i="41"/>
  <c r="C366" i="41"/>
  <c r="C186" i="41"/>
  <c r="F466" i="41"/>
  <c r="C519" i="41"/>
  <c r="C82" i="41"/>
  <c r="F29" i="41"/>
  <c r="C697" i="41"/>
  <c r="C454" i="41"/>
  <c r="F520" i="41"/>
  <c r="F126" i="41"/>
  <c r="F412" i="41"/>
  <c r="F677" i="41"/>
  <c r="C492" i="41"/>
  <c r="F405" i="41"/>
  <c r="C291" i="41"/>
  <c r="F367" i="41"/>
  <c r="F365" i="41"/>
  <c r="C292" i="41"/>
  <c r="C51" i="41"/>
  <c r="F530" i="41"/>
  <c r="F370" i="41"/>
  <c r="F640" i="41"/>
  <c r="C616" i="41"/>
  <c r="F645" i="41"/>
  <c r="C707" i="41"/>
  <c r="C403" i="41"/>
  <c r="F172" i="41"/>
  <c r="C27" i="41"/>
  <c r="C312" i="41"/>
  <c r="F345" i="41"/>
  <c r="F572" i="41"/>
  <c r="C654" i="41"/>
  <c r="C424" i="41"/>
  <c r="C139" i="41"/>
  <c r="C642" i="41"/>
  <c r="C375" i="41"/>
  <c r="F189" i="41"/>
  <c r="C510" i="41"/>
  <c r="F690" i="41"/>
  <c r="C565" i="41"/>
  <c r="F92" i="41"/>
  <c r="F184" i="41"/>
  <c r="F230" i="41"/>
  <c r="F552" i="41"/>
  <c r="F483" i="41"/>
  <c r="F108" i="41"/>
  <c r="F255" i="41"/>
  <c r="C163" i="41"/>
  <c r="C556" i="41"/>
  <c r="F383" i="41"/>
  <c r="C66" i="41"/>
  <c r="F623" i="41"/>
  <c r="C183" i="41"/>
  <c r="C507" i="41"/>
  <c r="C261" i="41"/>
  <c r="C214" i="41"/>
  <c r="F362" i="41"/>
  <c r="F315" i="41"/>
  <c r="C154" i="41"/>
  <c r="F314" i="41"/>
  <c r="F284" i="41"/>
  <c r="C567" i="41"/>
  <c r="F663" i="41"/>
  <c r="F697" i="41"/>
  <c r="C644" i="41"/>
  <c r="F393" i="41"/>
  <c r="F358" i="41"/>
  <c r="C225" i="41"/>
  <c r="C159" i="41"/>
  <c r="F74" i="41"/>
  <c r="F131" i="41"/>
  <c r="F238" i="41"/>
  <c r="F580" i="41"/>
  <c r="F404" i="41"/>
  <c r="C162" i="41"/>
  <c r="C231" i="41"/>
  <c r="C22" i="41"/>
  <c r="F93" i="41"/>
  <c r="C137" i="41"/>
  <c r="C48" i="41"/>
  <c r="C373" i="41"/>
  <c r="F164" i="41"/>
  <c r="F248" i="41"/>
  <c r="C612" i="41"/>
  <c r="F656" i="41"/>
  <c r="C218" i="41"/>
  <c r="C317" i="41"/>
  <c r="C144" i="41"/>
  <c r="C114" i="41"/>
  <c r="F259" i="41"/>
  <c r="F96" i="41"/>
  <c r="C192" i="41"/>
  <c r="C24" i="41"/>
  <c r="C272" i="41"/>
  <c r="F199" i="41"/>
  <c r="F550" i="41"/>
  <c r="C104" i="41"/>
  <c r="C490" i="41"/>
  <c r="C200" i="41"/>
  <c r="F277" i="41"/>
  <c r="F387" i="41"/>
  <c r="C245" i="41"/>
  <c r="C268" i="41"/>
  <c r="C628" i="41"/>
  <c r="F287" i="41"/>
  <c r="F661" i="41"/>
  <c r="C610" i="41"/>
  <c r="F47" i="41"/>
  <c r="C300" i="41"/>
  <c r="C442" i="41"/>
  <c r="F424" i="41"/>
  <c r="C599" i="41"/>
  <c r="F208" i="41"/>
  <c r="F183" i="41"/>
  <c r="F240" i="41"/>
  <c r="C152" i="41"/>
  <c r="C518" i="41"/>
  <c r="F582" i="41"/>
  <c r="F144" i="41"/>
  <c r="F113" i="41"/>
  <c r="C382" i="41"/>
  <c r="C493" i="41"/>
  <c r="F26" i="41"/>
  <c r="C668" i="41"/>
  <c r="C688" i="41"/>
  <c r="F637" i="41"/>
  <c r="F348" i="41"/>
  <c r="C664" i="41"/>
  <c r="C161" i="41"/>
  <c r="F91" i="41"/>
  <c r="C59" i="41"/>
  <c r="F285" i="41"/>
  <c r="F42" i="41"/>
  <c r="C370" i="41"/>
  <c r="F435" i="41"/>
  <c r="C572" i="41"/>
  <c r="C603" i="41"/>
  <c r="F196" i="41"/>
  <c r="C172" i="41"/>
  <c r="F73" i="41"/>
  <c r="F363" i="41"/>
  <c r="F150" i="41"/>
  <c r="C691" i="41"/>
  <c r="F706" i="41"/>
  <c r="F567" i="41"/>
  <c r="C485" i="41"/>
  <c r="C182" i="41"/>
  <c r="F561" i="41"/>
  <c r="C148" i="41"/>
  <c r="F18" i="41"/>
  <c r="F442" i="41"/>
  <c r="F34" i="41"/>
  <c r="C636" i="41"/>
  <c r="C177" i="41"/>
  <c r="F160" i="41"/>
  <c r="F562" i="41"/>
  <c r="F161" i="41"/>
  <c r="C107" i="41"/>
  <c r="F411" i="41"/>
  <c r="F188" i="41"/>
  <c r="C344" i="41"/>
  <c r="F431" i="41"/>
  <c r="C83" i="41"/>
  <c r="C613" i="41"/>
  <c r="C637" i="41"/>
  <c r="C216" i="41"/>
  <c r="C448" i="41"/>
  <c r="F657" i="41"/>
  <c r="F460" i="41"/>
  <c r="C538" i="41"/>
  <c r="F644" i="41"/>
  <c r="F676" i="41"/>
  <c r="C455" i="41"/>
  <c r="F263" i="41"/>
  <c r="C265" i="41"/>
  <c r="C25" i="41"/>
  <c r="F489" i="41"/>
  <c r="C576" i="41"/>
  <c r="F50" i="41"/>
  <c r="F401" i="41"/>
  <c r="F481" i="41"/>
  <c r="F111" i="41"/>
  <c r="F502" i="41"/>
  <c r="C283" i="41"/>
  <c r="C41" i="41"/>
  <c r="C110" i="41"/>
  <c r="F418" i="41"/>
  <c r="F120" i="41"/>
  <c r="C703" i="41"/>
  <c r="C84" i="41"/>
  <c r="F226" i="41"/>
  <c r="C64" i="41"/>
  <c r="F417" i="41"/>
  <c r="C89" i="41"/>
  <c r="C470" i="41"/>
  <c r="F549" i="41"/>
  <c r="C481" i="41"/>
  <c r="C684" i="41"/>
  <c r="F612" i="41"/>
  <c r="C482" i="41"/>
  <c r="C307" i="41"/>
  <c r="C124" i="41"/>
  <c r="F540" i="41"/>
  <c r="C215" i="41"/>
  <c r="F402" i="41"/>
  <c r="C46" i="41"/>
  <c r="C458" i="41"/>
  <c r="C472" i="41"/>
  <c r="C175" i="41"/>
  <c r="F686" i="41"/>
  <c r="F398" i="41"/>
  <c r="C354" i="41"/>
  <c r="C21" i="41"/>
  <c r="F427" i="41"/>
  <c r="F495" i="41"/>
  <c r="C321" i="41"/>
  <c r="F521" i="41"/>
  <c r="F560" i="41"/>
  <c r="C196" i="41"/>
  <c r="F252" i="41"/>
  <c r="C365" i="41"/>
  <c r="F568" i="41"/>
  <c r="F647" i="41"/>
  <c r="C618" i="41"/>
  <c r="F501" i="41"/>
  <c r="F531" i="41"/>
  <c r="C577" i="41"/>
  <c r="C606" i="41"/>
  <c r="F85" i="41"/>
  <c r="C706" i="41"/>
  <c r="F709" i="41"/>
  <c r="C334" i="41"/>
  <c r="C212" i="41"/>
  <c r="C134" i="41"/>
  <c r="F38" i="41"/>
  <c r="C686" i="41"/>
  <c r="C266" i="41"/>
  <c r="C44" i="41"/>
  <c r="F475" i="41"/>
  <c r="C573" i="41"/>
  <c r="C407" i="41"/>
  <c r="F505" i="41"/>
  <c r="F353" i="41"/>
  <c r="C13" i="41"/>
  <c r="F19" i="41"/>
  <c r="G32" i="39"/>
  <c r="B32" i="39"/>
  <c r="E32" i="39" s="1"/>
  <c r="D32" i="39"/>
  <c r="G22" i="29"/>
  <c r="C173" i="41"/>
  <c r="F37" i="41"/>
  <c r="C329" i="41"/>
  <c r="C383" i="41"/>
  <c r="F119" i="41"/>
  <c r="F423" i="41"/>
  <c r="C626" i="41"/>
  <c r="F49" i="41"/>
  <c r="C456" i="41"/>
  <c r="F245" i="41"/>
  <c r="C284" i="41"/>
  <c r="F123" i="41"/>
  <c r="F394" i="41"/>
  <c r="C352" i="41"/>
  <c r="F267" i="41"/>
  <c r="C434" i="41"/>
  <c r="C117" i="41"/>
  <c r="C189" i="41"/>
  <c r="F624" i="41"/>
  <c r="F293" i="41"/>
  <c r="F95" i="41"/>
  <c r="C652" i="41"/>
  <c r="F319" i="41"/>
  <c r="C105" i="41"/>
  <c r="C288" i="41"/>
  <c r="C550" i="41"/>
  <c r="C514" i="41"/>
  <c r="C60" i="41"/>
  <c r="C430" i="41"/>
  <c r="C155" i="41"/>
  <c r="C217" i="41"/>
  <c r="F710" i="41"/>
  <c r="F522" i="41"/>
  <c r="F361" i="41"/>
  <c r="F115" i="41"/>
  <c r="C558" i="41"/>
  <c r="C641" i="41"/>
  <c r="F381" i="41"/>
  <c r="C450" i="41"/>
  <c r="F165" i="41"/>
  <c r="F127" i="41"/>
  <c r="F400" i="41"/>
  <c r="F329" i="41"/>
  <c r="F447" i="41"/>
  <c r="C552" i="41"/>
  <c r="C399" i="41"/>
  <c r="C469" i="41"/>
  <c r="C140" i="41"/>
  <c r="C235" i="41"/>
  <c r="F59" i="41"/>
  <c r="F286" i="41"/>
  <c r="C306" i="41"/>
  <c r="F170" i="41"/>
  <c r="F595" i="41"/>
  <c r="C667" i="41"/>
  <c r="F306" i="41"/>
  <c r="F341" i="41"/>
  <c r="C324" i="41"/>
  <c r="F609" i="41"/>
  <c r="F166" i="41"/>
  <c r="C527" i="41"/>
  <c r="F535" i="41"/>
  <c r="C337" i="41"/>
  <c r="C428" i="41"/>
  <c r="F594" i="41"/>
  <c r="F250" i="41"/>
  <c r="C584" i="41"/>
  <c r="C267" i="41"/>
  <c r="F660" i="41"/>
  <c r="C427" i="41"/>
  <c r="C316" i="41"/>
  <c r="F579" i="41"/>
  <c r="C279" i="41"/>
  <c r="F670" i="41"/>
  <c r="C435" i="41"/>
  <c r="F470" i="41"/>
  <c r="F276" i="41"/>
  <c r="C43" i="41"/>
  <c r="F157" i="41"/>
  <c r="C72" i="41"/>
  <c r="C511" i="41"/>
  <c r="C109" i="41"/>
  <c r="F246" i="41"/>
  <c r="C303" i="41"/>
  <c r="F699" i="41"/>
  <c r="C453" i="41"/>
  <c r="C656" i="41"/>
  <c r="C323" i="41"/>
  <c r="C459" i="41"/>
  <c r="C516" i="41"/>
  <c r="F147" i="41"/>
  <c r="C422" i="41"/>
  <c r="F619" i="41"/>
  <c r="C462" i="41"/>
  <c r="C118" i="41"/>
  <c r="F426" i="41"/>
  <c r="C275" i="41"/>
  <c r="F40" i="41"/>
  <c r="C121" i="41"/>
  <c r="C657" i="41"/>
  <c r="F159" i="41"/>
  <c r="F309" i="41"/>
  <c r="C255" i="41"/>
  <c r="F416" i="41"/>
  <c r="F103" i="41"/>
  <c r="F234" i="41"/>
  <c r="C308" i="41"/>
  <c r="F75" i="41"/>
  <c r="F151" i="41"/>
  <c r="F652" i="41"/>
  <c r="F692" i="41"/>
  <c r="F197" i="41"/>
  <c r="F382" i="41"/>
  <c r="C254" i="41"/>
  <c r="F351" i="41"/>
  <c r="C30" i="41"/>
  <c r="C135" i="41"/>
  <c r="C358" i="41"/>
  <c r="F556" i="41"/>
  <c r="F220" i="41"/>
  <c r="C62" i="41"/>
  <c r="F148" i="41"/>
  <c r="C446" i="41"/>
  <c r="C574" i="41"/>
  <c r="C579" i="41"/>
  <c r="F67" i="41"/>
  <c r="F569" i="41"/>
  <c r="C671" i="41"/>
  <c r="C38" i="41"/>
  <c r="C122" i="41"/>
  <c r="C76" i="41"/>
  <c r="C658" i="41"/>
  <c r="F374" i="41"/>
  <c r="C258" i="41"/>
  <c r="F659" i="41"/>
  <c r="C126" i="41"/>
  <c r="C158" i="41"/>
  <c r="F620" i="41"/>
  <c r="C371" i="41"/>
  <c r="F704" i="41"/>
  <c r="C429" i="41"/>
  <c r="C249" i="41"/>
  <c r="F346" i="41"/>
  <c r="F379" i="41"/>
  <c r="F515" i="41"/>
  <c r="F492" i="41"/>
  <c r="F458" i="41"/>
  <c r="F179" i="41"/>
  <c r="F311" i="41"/>
  <c r="F112" i="41"/>
  <c r="C201" i="41"/>
  <c r="C653" i="41"/>
  <c r="F271" i="41"/>
  <c r="C359" i="41"/>
  <c r="F461" i="41"/>
  <c r="F588" i="41"/>
  <c r="F630" i="41"/>
  <c r="F543" i="41"/>
  <c r="C270" i="41"/>
  <c r="C496" i="41"/>
  <c r="F554" i="41"/>
  <c r="F385" i="41"/>
  <c r="F611" i="41"/>
  <c r="C241" i="41"/>
  <c r="F544" i="41"/>
  <c r="C554" i="41"/>
  <c r="F247" i="41"/>
  <c r="F64" i="41"/>
  <c r="F69" i="41"/>
  <c r="C468" i="41"/>
  <c r="C116" i="41"/>
  <c r="C209" i="41"/>
  <c r="F274" i="41"/>
  <c r="F673" i="41"/>
  <c r="C655" i="41"/>
  <c r="C404" i="41"/>
  <c r="F282" i="41"/>
  <c r="C589" i="41"/>
  <c r="F265" i="41"/>
  <c r="C97" i="41"/>
  <c r="F634" i="41"/>
  <c r="C645" i="41"/>
  <c r="F399" i="41"/>
  <c r="F465" i="41"/>
  <c r="F48" i="41"/>
  <c r="C310" i="41"/>
  <c r="C133" i="41"/>
  <c r="F542" i="41"/>
  <c r="C498" i="41"/>
  <c r="F39" i="41"/>
  <c r="F105" i="41"/>
  <c r="F565" i="41"/>
  <c r="C262" i="41"/>
  <c r="F688" i="41"/>
  <c r="C692" i="41"/>
  <c r="F451" i="41"/>
  <c r="C68" i="41"/>
  <c r="C178" i="41"/>
  <c r="C242" i="41"/>
  <c r="F524" i="41"/>
  <c r="F83" i="41"/>
  <c r="F268" i="41"/>
  <c r="C230" i="41"/>
  <c r="F163" i="41"/>
  <c r="C617" i="41"/>
  <c r="C129" i="41"/>
  <c r="C325" i="41"/>
  <c r="F375" i="41"/>
  <c r="F462" i="41"/>
  <c r="C479" i="41"/>
  <c r="C318" i="41"/>
  <c r="C207" i="41"/>
  <c r="C505" i="41"/>
  <c r="F360" i="41"/>
  <c r="F133" i="41"/>
  <c r="F695" i="41"/>
  <c r="C95" i="41"/>
  <c r="F420" i="41"/>
  <c r="F114" i="41"/>
  <c r="C302" i="41"/>
  <c r="F261" i="41"/>
  <c r="F109" i="41"/>
  <c r="C452" i="41"/>
  <c r="C710" i="41"/>
  <c r="C141" i="41"/>
  <c r="F508" i="41"/>
  <c r="F87" i="41"/>
  <c r="C506" i="41"/>
  <c r="F36" i="41"/>
  <c r="F607" i="41"/>
  <c r="C694" i="41"/>
  <c r="F476" i="41"/>
  <c r="C526" i="41"/>
  <c r="C342" i="41"/>
  <c r="F41" i="41"/>
  <c r="C188" i="41"/>
  <c r="C34" i="41"/>
  <c r="F696" i="41"/>
  <c r="F551" i="41"/>
  <c r="F223" i="41"/>
  <c r="F76" i="41"/>
  <c r="F46" i="41"/>
  <c r="C127" i="41"/>
  <c r="F177" i="41"/>
  <c r="F84" i="41"/>
  <c r="C326" i="41"/>
  <c r="C408" i="41"/>
  <c r="F689" i="41"/>
  <c r="F192" i="41"/>
  <c r="C693" i="41"/>
  <c r="F614" i="41"/>
  <c r="C355" i="41"/>
  <c r="F479" i="41"/>
  <c r="F21" i="41"/>
  <c r="F106" i="41"/>
  <c r="F445" i="41"/>
  <c r="C179" i="41"/>
  <c r="C491" i="41"/>
  <c r="C676" i="41"/>
  <c r="C248" i="41"/>
  <c r="F373" i="41"/>
  <c r="C277" i="41"/>
  <c r="F132" i="41"/>
  <c r="C466" i="41"/>
  <c r="F186" i="41"/>
  <c r="F587" i="41"/>
  <c r="F685" i="41"/>
  <c r="C431" i="41"/>
  <c r="F56" i="41"/>
  <c r="F65" i="41"/>
  <c r="F545" i="41"/>
  <c r="C509" i="41"/>
  <c r="F527" i="41"/>
  <c r="C271" i="41"/>
  <c r="C675" i="41"/>
  <c r="C543" i="41"/>
  <c r="C566" i="41"/>
  <c r="F324" i="41"/>
  <c r="C50" i="41"/>
  <c r="F703" i="41"/>
  <c r="F573" i="41"/>
  <c r="F141" i="41"/>
  <c r="C305" i="41"/>
  <c r="F16" i="41"/>
  <c r="C75" i="41"/>
  <c r="F509" i="41"/>
  <c r="C600" i="41"/>
  <c r="C36" i="41"/>
  <c r="F139" i="41"/>
  <c r="F218" i="41"/>
  <c r="C147" i="41"/>
  <c r="C348" i="41"/>
  <c r="F583" i="41"/>
  <c r="C591" i="41"/>
  <c r="C388" i="41"/>
  <c r="F190" i="41"/>
  <c r="F187" i="41"/>
  <c r="F232" i="41"/>
  <c r="F680" i="41"/>
  <c r="F98" i="41"/>
  <c r="C54" i="41"/>
  <c r="F602" i="41"/>
  <c r="F628" i="41"/>
  <c r="F581" i="41"/>
  <c r="F270" i="41"/>
  <c r="F180" i="41"/>
  <c r="F380" i="41"/>
  <c r="C623" i="41"/>
  <c r="C194" i="41"/>
  <c r="F484" i="41"/>
  <c r="C673" i="41"/>
  <c r="C40" i="41"/>
  <c r="F507" i="41"/>
  <c r="C638" i="41"/>
  <c r="C690" i="41"/>
  <c r="C17" i="41"/>
  <c r="F302" i="41"/>
  <c r="F494" i="41"/>
  <c r="F457" i="41"/>
  <c r="F532" i="41"/>
  <c r="F347" i="41"/>
  <c r="C298" i="41"/>
  <c r="C513" i="41"/>
  <c r="C397" i="41"/>
  <c r="C35" i="41"/>
  <c r="F681" i="41"/>
  <c r="C394" i="41"/>
  <c r="F541" i="41"/>
  <c r="C237" i="41"/>
  <c r="F511" i="41"/>
  <c r="C569" i="41"/>
  <c r="F55" i="41"/>
  <c r="C228" i="41"/>
  <c r="C132" i="41"/>
  <c r="F214" i="41"/>
  <c r="F500" i="41"/>
  <c r="C471" i="41"/>
  <c r="C149" i="41"/>
  <c r="F665" i="41"/>
  <c r="C475" i="41"/>
  <c r="F28" i="41"/>
  <c r="C633" i="41"/>
  <c r="F241" i="41"/>
  <c r="F547" i="41"/>
  <c r="C145" i="41"/>
  <c r="C532" i="41"/>
  <c r="F326" i="41"/>
  <c r="F20" i="41"/>
  <c r="F13" i="41"/>
  <c r="B85" i="29"/>
  <c r="E85" i="29" s="1"/>
  <c r="G77" i="29"/>
  <c r="G38" i="29"/>
  <c r="B38" i="29"/>
  <c r="E38" i="29" s="1"/>
  <c r="D154" i="29"/>
  <c r="G99" i="29"/>
  <c r="B22" i="39"/>
  <c r="E22" i="39" s="1"/>
  <c r="D22" i="39"/>
  <c r="G22" i="39"/>
  <c r="G17" i="39"/>
  <c r="B17" i="39"/>
  <c r="E17" i="39" s="1"/>
  <c r="D17" i="39"/>
  <c r="M15" i="11"/>
  <c r="K81" i="11"/>
  <c r="K84" i="11" s="1"/>
  <c r="F711" i="41"/>
  <c r="F242" i="41"/>
  <c r="C52" i="41"/>
  <c r="F71" i="41"/>
  <c r="F128" i="41"/>
  <c r="C336" i="41"/>
  <c r="C278" i="41"/>
  <c r="F454" i="41"/>
  <c r="C322" i="41"/>
  <c r="F336" i="41"/>
  <c r="F219" i="41"/>
  <c r="C364" i="41"/>
  <c r="F368" i="41"/>
  <c r="C195" i="41"/>
  <c r="C709" i="41"/>
  <c r="F482" i="41"/>
  <c r="F308" i="41"/>
  <c r="C501" i="41"/>
  <c r="C533" i="41"/>
  <c r="F88" i="41"/>
  <c r="C167" i="41"/>
  <c r="C377" i="41"/>
  <c r="F229" i="41"/>
  <c r="F31" i="41"/>
  <c r="C252" i="41"/>
  <c r="C233" i="41"/>
  <c r="C311" i="41"/>
  <c r="C164" i="41"/>
  <c r="F68" i="41"/>
  <c r="C480" i="41"/>
  <c r="F313" i="41"/>
  <c r="C590" i="41"/>
  <c r="C55" i="41"/>
  <c r="F57" i="41"/>
  <c r="C464" i="41"/>
  <c r="C57" i="41"/>
  <c r="F149" i="41"/>
  <c r="C331" i="41"/>
  <c r="C551" i="41"/>
  <c r="F577" i="41"/>
  <c r="C635" i="41"/>
  <c r="F66" i="41"/>
  <c r="C263" i="41"/>
  <c r="C592" i="41"/>
  <c r="F449" i="41"/>
  <c r="C702" i="41"/>
  <c r="F463" i="41"/>
  <c r="F216" i="41"/>
  <c r="C357" i="41"/>
  <c r="F357" i="41"/>
  <c r="F327" i="41"/>
  <c r="F140" i="41"/>
  <c r="F432" i="41"/>
  <c r="F593" i="41"/>
  <c r="C400" i="41"/>
  <c r="F275" i="41"/>
  <c r="F434" i="41"/>
  <c r="C699" i="41"/>
  <c r="F487" i="41"/>
  <c r="F578" i="41"/>
  <c r="F708" i="41"/>
  <c r="C251" i="41"/>
  <c r="C250" i="41"/>
  <c r="F388" i="41"/>
  <c r="C445" i="41"/>
  <c r="C416" i="41"/>
  <c r="C360" i="41"/>
  <c r="C69" i="41"/>
  <c r="C515" i="41"/>
  <c r="C525" i="41"/>
  <c r="F471" i="41"/>
  <c r="F456" i="41"/>
  <c r="F576" i="41"/>
  <c r="C86" i="41"/>
  <c r="F110" i="41"/>
  <c r="C401" i="41"/>
  <c r="F601" i="41"/>
  <c r="C563" i="41"/>
  <c r="F231" i="41"/>
  <c r="F194" i="41"/>
  <c r="C411" i="41"/>
  <c r="F78" i="41"/>
  <c r="C701" i="41"/>
  <c r="F571" i="41"/>
  <c r="C198" i="41"/>
  <c r="C108" i="41"/>
  <c r="F251" i="41"/>
  <c r="F598" i="41"/>
  <c r="F137" i="41"/>
  <c r="C193" i="41"/>
  <c r="F318" i="41"/>
  <c r="F643" i="41"/>
  <c r="C504" i="41"/>
  <c r="C596" i="41"/>
  <c r="F176" i="41"/>
  <c r="F116" i="41"/>
  <c r="C595" i="41"/>
  <c r="C79" i="41"/>
  <c r="F359" i="41"/>
  <c r="C666" i="41"/>
  <c r="F299" i="41"/>
  <c r="C426" i="41"/>
  <c r="C598" i="41"/>
  <c r="F81" i="41"/>
  <c r="C94" i="41"/>
  <c r="F35" i="41"/>
  <c r="F205" i="41"/>
  <c r="C111" i="41"/>
  <c r="C65" i="41"/>
  <c r="C389" i="41"/>
  <c r="F72" i="41"/>
  <c r="C56" i="41"/>
  <c r="F298" i="41"/>
  <c r="C349" i="41"/>
  <c r="C368" i="41"/>
  <c r="F182" i="41"/>
  <c r="F97" i="41"/>
  <c r="F94" i="41"/>
  <c r="C593" i="41"/>
  <c r="C564" i="41"/>
  <c r="C63" i="41"/>
  <c r="C575" i="41"/>
  <c r="F574" i="41"/>
  <c r="C296" i="41"/>
  <c r="F566" i="41"/>
  <c r="F478" i="41"/>
  <c r="C338" i="41"/>
  <c r="C537" i="41"/>
  <c r="F86" i="41"/>
  <c r="C240" i="41"/>
  <c r="C77" i="41"/>
  <c r="F27" i="41"/>
  <c r="C447" i="41"/>
  <c r="F563" i="41"/>
  <c r="C528" i="41"/>
  <c r="F125" i="41"/>
  <c r="C100" i="41"/>
  <c r="F621" i="41"/>
  <c r="F419" i="41"/>
  <c r="C583" i="41"/>
  <c r="F117" i="41"/>
  <c r="C524" i="41"/>
  <c r="F653" i="41"/>
  <c r="C679" i="41"/>
  <c r="F517" i="41"/>
  <c r="F203" i="41"/>
  <c r="F328" i="41"/>
  <c r="C123" i="41"/>
  <c r="C372" i="41"/>
  <c r="C219" i="41"/>
  <c r="F472" i="41"/>
  <c r="F280" i="41"/>
  <c r="F526" i="41"/>
  <c r="C436" i="41"/>
  <c r="F631" i="41"/>
  <c r="F655" i="41"/>
  <c r="C166" i="41"/>
  <c r="F604" i="41"/>
  <c r="F584" i="41"/>
  <c r="C687" i="41"/>
  <c r="C457" i="41"/>
  <c r="C287" i="41"/>
  <c r="C440" i="41"/>
  <c r="F283" i="41"/>
  <c r="F63" i="41"/>
  <c r="F136" i="41"/>
  <c r="C125" i="41"/>
  <c r="C678" i="41"/>
  <c r="C467" i="41"/>
  <c r="F278" i="41"/>
  <c r="C441" i="41"/>
  <c r="F195" i="41"/>
  <c r="F684" i="41"/>
  <c r="C70" i="41"/>
  <c r="C23" i="41"/>
  <c r="C81" i="41"/>
  <c r="F658" i="41"/>
  <c r="C203" i="41"/>
  <c r="C136" i="41"/>
  <c r="C708" i="41"/>
  <c r="C374" i="41"/>
  <c r="F331" i="41"/>
  <c r="F397" i="41"/>
  <c r="C680" i="41"/>
  <c r="F377" i="41"/>
  <c r="C386" i="41"/>
  <c r="C529" i="41"/>
  <c r="F335" i="41"/>
  <c r="F683" i="41"/>
  <c r="F317" i="41"/>
  <c r="C607" i="41"/>
  <c r="F428" i="41"/>
  <c r="F178" i="41"/>
  <c r="C150" i="41"/>
  <c r="C418" i="41"/>
  <c r="F506" i="41"/>
  <c r="F459" i="41"/>
  <c r="F99" i="41"/>
  <c r="F687" i="41"/>
  <c r="F674" i="41"/>
  <c r="C601" i="41"/>
  <c r="C625" i="41"/>
  <c r="F497" i="41"/>
  <c r="C460" i="41"/>
  <c r="F513" i="41"/>
  <c r="F468" i="41"/>
  <c r="C328" i="41"/>
  <c r="C449" i="41"/>
  <c r="F633" i="41"/>
  <c r="C369" i="41"/>
  <c r="F193" i="41"/>
  <c r="C660" i="41"/>
  <c r="F539" i="41"/>
  <c r="F155" i="41"/>
  <c r="F256" i="41"/>
  <c r="F638" i="41"/>
  <c r="C634" i="41"/>
  <c r="F264" i="41"/>
  <c r="F669" i="41"/>
  <c r="F666" i="41"/>
  <c r="C542" i="41"/>
  <c r="F224" i="41"/>
  <c r="C295" i="41"/>
  <c r="C286" i="41"/>
  <c r="F585" i="41"/>
  <c r="C174" i="41"/>
  <c r="F425" i="41"/>
  <c r="F694" i="41"/>
  <c r="F145" i="41"/>
  <c r="C405" i="41"/>
  <c r="C393" i="41"/>
  <c r="C130" i="41"/>
  <c r="F325" i="41"/>
  <c r="F322" i="41"/>
  <c r="F53" i="41"/>
  <c r="C304" i="41"/>
  <c r="F217" i="41"/>
  <c r="C415" i="41"/>
  <c r="C39" i="41"/>
  <c r="C413" i="41"/>
  <c r="C685" i="41"/>
  <c r="C643" i="41"/>
  <c r="F356" i="41"/>
  <c r="C280" i="41"/>
  <c r="F307" i="41"/>
  <c r="F519" i="41"/>
  <c r="C391" i="41"/>
  <c r="C253" i="41"/>
  <c r="C695" i="41"/>
  <c r="F253" i="41"/>
  <c r="F510" i="41"/>
  <c r="F124" i="41"/>
  <c r="F349" i="41"/>
  <c r="C700" i="41"/>
  <c r="C12" i="41"/>
  <c r="F142" i="41"/>
  <c r="F444" i="41"/>
  <c r="C502" i="41"/>
  <c r="F200" i="41"/>
  <c r="F107" i="41"/>
  <c r="F305" i="41"/>
  <c r="F534" i="41"/>
  <c r="C170" i="41"/>
  <c r="C28" i="41"/>
  <c r="C276" i="41"/>
  <c r="F433" i="41"/>
  <c r="C409" i="41"/>
  <c r="F369" i="41"/>
  <c r="C335" i="41"/>
  <c r="C530" i="41"/>
  <c r="F533" i="41"/>
  <c r="C548" i="41"/>
  <c r="C602" i="41"/>
  <c r="C683" i="41"/>
  <c r="F559" i="41"/>
  <c r="C96" i="41"/>
  <c r="F390" i="41"/>
  <c r="F525" i="41"/>
  <c r="F675" i="41"/>
  <c r="F266" i="41"/>
  <c r="C31" i="41"/>
  <c r="C71" i="41"/>
  <c r="F211" i="41"/>
  <c r="F564" i="41"/>
  <c r="F17" i="41"/>
  <c r="C540" i="41"/>
  <c r="F636" i="41"/>
  <c r="F372" i="41"/>
  <c r="C367" i="41"/>
  <c r="F443" i="41"/>
  <c r="C437" i="41"/>
  <c r="F44" i="41"/>
  <c r="C478" i="41"/>
  <c r="F488" i="41"/>
  <c r="C210" i="41"/>
  <c r="C381" i="41"/>
  <c r="F575" i="41"/>
  <c r="F310" i="41"/>
  <c r="C176" i="41"/>
  <c r="C646" i="41"/>
  <c r="F625" i="41"/>
  <c r="C58" i="41"/>
  <c r="C412" i="41"/>
  <c r="C90" i="41"/>
  <c r="C168" i="41"/>
  <c r="C91" i="41"/>
  <c r="C640" i="41"/>
  <c r="C559" i="41"/>
  <c r="C546" i="41"/>
  <c r="F486" i="41"/>
  <c r="C620" i="41"/>
  <c r="C534" i="41"/>
  <c r="F257" i="41"/>
  <c r="F162" i="41"/>
  <c r="C234" i="41"/>
  <c r="F386" i="41"/>
  <c r="C14" i="41"/>
  <c r="C402" i="41"/>
  <c r="C669" i="41"/>
  <c r="C191" i="41"/>
  <c r="F297" i="41"/>
  <c r="F590" i="41"/>
  <c r="F134" i="41"/>
  <c r="F258" i="41"/>
  <c r="F333" i="41"/>
  <c r="C609" i="41"/>
  <c r="F23" i="41"/>
  <c r="C353" i="41"/>
  <c r="C128" i="41"/>
  <c r="C517" i="41"/>
  <c r="F295" i="41"/>
  <c r="F528" i="41"/>
  <c r="C376" i="41"/>
  <c r="F617" i="41"/>
  <c r="F596" i="41"/>
  <c r="F641" i="41"/>
  <c r="C315" i="41"/>
  <c r="F79" i="41"/>
  <c r="C387" i="41"/>
  <c r="F498" i="41"/>
  <c r="C102" i="41"/>
  <c r="C151" i="41"/>
  <c r="F171" i="41"/>
  <c r="C282" i="41"/>
  <c r="F512" i="41"/>
  <c r="C544" i="41"/>
  <c r="C392" i="41"/>
  <c r="C486" i="41"/>
  <c r="F14" i="41"/>
  <c r="B24" i="39"/>
  <c r="E24" i="39" s="1"/>
  <c r="G24" i="39"/>
  <c r="D24" i="39"/>
  <c r="D35" i="29"/>
  <c r="G26" i="29"/>
  <c r="G131" i="29"/>
  <c r="G24" i="29" l="1"/>
  <c r="D149" i="29"/>
  <c r="H149" i="29" s="1"/>
  <c r="D99" i="29"/>
  <c r="D109" i="29"/>
  <c r="J109" i="29" s="1"/>
  <c r="B40" i="29"/>
  <c r="E40" i="29" s="1"/>
  <c r="G74" i="29"/>
  <c r="B90" i="29"/>
  <c r="E90" i="29" s="1"/>
  <c r="D133" i="29"/>
  <c r="I133" i="29" s="1"/>
  <c r="B112" i="29"/>
  <c r="E112" i="29" s="1"/>
  <c r="G33" i="29"/>
  <c r="G124" i="29"/>
  <c r="G160" i="29"/>
  <c r="B122" i="29"/>
  <c r="E122" i="29" s="1"/>
  <c r="D115" i="29"/>
  <c r="H115" i="29" s="1"/>
  <c r="B65" i="29"/>
  <c r="E65" i="29" s="1"/>
  <c r="G112" i="29"/>
  <c r="D160" i="29"/>
  <c r="D58" i="29"/>
  <c r="H58" i="29" s="1"/>
  <c r="B133" i="29"/>
  <c r="E133" i="29" s="1"/>
  <c r="D33" i="29"/>
  <c r="I33" i="29" s="1"/>
  <c r="G143" i="29"/>
  <c r="B124" i="29"/>
  <c r="E124" i="29" s="1"/>
  <c r="G115" i="29"/>
  <c r="G65" i="29"/>
  <c r="D90" i="29"/>
  <c r="H90" i="29" s="1"/>
  <c r="G58" i="29"/>
  <c r="D122" i="29"/>
  <c r="J122" i="29" s="1"/>
  <c r="D143" i="29"/>
  <c r="I143" i="29" s="1"/>
  <c r="B149" i="29"/>
  <c r="E149" i="29" s="1"/>
  <c r="D85" i="29"/>
  <c r="J85" i="29" s="1"/>
  <c r="D92" i="29"/>
  <c r="H92" i="29" s="1"/>
  <c r="D28" i="39"/>
  <c r="J28" i="39" s="1"/>
  <c r="G20" i="39"/>
  <c r="B148" i="29"/>
  <c r="E148" i="29" s="1"/>
  <c r="D67" i="29"/>
  <c r="H67" i="29" s="1"/>
  <c r="D68" i="29"/>
  <c r="H68" i="29" s="1"/>
  <c r="D20" i="29"/>
  <c r="D33" i="39"/>
  <c r="I33" i="39" s="1"/>
  <c r="B18" i="39"/>
  <c r="E18" i="39" s="1"/>
  <c r="G29" i="39"/>
  <c r="B30" i="39"/>
  <c r="E30" i="39" s="1"/>
  <c r="B72" i="29"/>
  <c r="E72" i="29" s="1"/>
  <c r="B16" i="39"/>
  <c r="E16" i="39" s="1"/>
  <c r="G16" i="39"/>
  <c r="D16" i="39"/>
  <c r="G144" i="29"/>
  <c r="D148" i="29"/>
  <c r="H148" i="29" s="1"/>
  <c r="G105" i="29"/>
  <c r="D77" i="29"/>
  <c r="I77" i="29" s="1"/>
  <c r="G33" i="39"/>
  <c r="I30" i="39"/>
  <c r="D106" i="29"/>
  <c r="H106" i="29" s="1"/>
  <c r="G18" i="39"/>
  <c r="D29" i="39"/>
  <c r="I29" i="39" s="1"/>
  <c r="B28" i="39"/>
  <c r="E28" i="39" s="1"/>
  <c r="D20" i="39"/>
  <c r="H20" i="39" s="1"/>
  <c r="B128" i="29"/>
  <c r="E128" i="29" s="1"/>
  <c r="G104" i="29"/>
  <c r="G59" i="29"/>
  <c r="B55" i="29"/>
  <c r="E55" i="29" s="1"/>
  <c r="D31" i="39"/>
  <c r="I31" i="39" s="1"/>
  <c r="B131" i="29"/>
  <c r="E131" i="29" s="1"/>
  <c r="B109" i="29"/>
  <c r="E109" i="29" s="1"/>
  <c r="D57" i="29"/>
  <c r="H57" i="29" s="1"/>
  <c r="B64" i="29"/>
  <c r="E64" i="29" s="1"/>
  <c r="B48" i="29"/>
  <c r="E48" i="29" s="1"/>
  <c r="B89" i="29"/>
  <c r="E89" i="29" s="1"/>
  <c r="G117" i="29"/>
  <c r="D40" i="29"/>
  <c r="H40" i="29" s="1"/>
  <c r="D86" i="29"/>
  <c r="I86" i="29" s="1"/>
  <c r="G120" i="29"/>
  <c r="D26" i="39"/>
  <c r="I26" i="39" s="1"/>
  <c r="G66" i="29"/>
  <c r="D94" i="29"/>
  <c r="I94" i="29" s="1"/>
  <c r="G23" i="29"/>
  <c r="G23" i="39"/>
  <c r="D21" i="39"/>
  <c r="J21" i="39" s="1"/>
  <c r="D81" i="29"/>
  <c r="I81" i="29" s="1"/>
  <c r="G111" i="29"/>
  <c r="G18" i="29"/>
  <c r="B100" i="29"/>
  <c r="E100" i="29" s="1"/>
  <c r="B97" i="29"/>
  <c r="E97" i="29" s="1"/>
  <c r="D132" i="29"/>
  <c r="H132" i="29" s="1"/>
  <c r="G26" i="39"/>
  <c r="B23" i="39"/>
  <c r="E23" i="39" s="1"/>
  <c r="G21" i="39"/>
  <c r="B18" i="29"/>
  <c r="E18" i="29" s="1"/>
  <c r="B114" i="29"/>
  <c r="E114" i="29" s="1"/>
  <c r="D113" i="29"/>
  <c r="J113" i="29" s="1"/>
  <c r="G25" i="39"/>
  <c r="B121" i="29"/>
  <c r="E121" i="29" s="1"/>
  <c r="G89" i="29"/>
  <c r="B117" i="29"/>
  <c r="E117" i="29" s="1"/>
  <c r="G57" i="29"/>
  <c r="D74" i="29"/>
  <c r="H74" i="29" s="1"/>
  <c r="B35" i="29"/>
  <c r="E35" i="29" s="1"/>
  <c r="B24" i="29"/>
  <c r="E24" i="29" s="1"/>
  <c r="D59" i="29"/>
  <c r="H59" i="29" s="1"/>
  <c r="G48" i="29"/>
  <c r="G86" i="29"/>
  <c r="G27" i="39"/>
  <c r="D25" i="39"/>
  <c r="I25" i="39" s="1"/>
  <c r="B35" i="39"/>
  <c r="E35" i="39" s="1"/>
  <c r="B27" i="39"/>
  <c r="E27" i="39" s="1"/>
  <c r="G35" i="39"/>
  <c r="D120" i="29"/>
  <c r="J120" i="29" s="1"/>
  <c r="G64" i="29"/>
  <c r="G154" i="29"/>
  <c r="G31" i="39"/>
  <c r="D75" i="29"/>
  <c r="I75" i="29" s="1"/>
  <c r="D37" i="29"/>
  <c r="I37" i="29" s="1"/>
  <c r="G47" i="29"/>
  <c r="G73" i="29"/>
  <c r="G53" i="29"/>
  <c r="G107" i="29"/>
  <c r="B36" i="29"/>
  <c r="E36" i="29" s="1"/>
  <c r="B82" i="29"/>
  <c r="E82" i="29" s="1"/>
  <c r="B51" i="29"/>
  <c r="E51" i="29" s="1"/>
  <c r="D44" i="29"/>
  <c r="I44" i="29" s="1"/>
  <c r="D110" i="29"/>
  <c r="H110" i="29" s="1"/>
  <c r="B43" i="29"/>
  <c r="E43" i="29" s="1"/>
  <c r="D157" i="29"/>
  <c r="J157" i="29" s="1"/>
  <c r="D79" i="29"/>
  <c r="J79" i="29" s="1"/>
  <c r="D27" i="29"/>
  <c r="J27" i="29" s="1"/>
  <c r="D118" i="29"/>
  <c r="H118" i="29" s="1"/>
  <c r="B71" i="29"/>
  <c r="E71" i="29" s="1"/>
  <c r="B164" i="29"/>
  <c r="E164" i="29" s="1"/>
  <c r="G87" i="29"/>
  <c r="D93" i="29"/>
  <c r="H93" i="29" s="1"/>
  <c r="D47" i="29"/>
  <c r="I47" i="29" s="1"/>
  <c r="D51" i="29"/>
  <c r="J51" i="29" s="1"/>
  <c r="D34" i="29"/>
  <c r="I34" i="29" s="1"/>
  <c r="G44" i="29"/>
  <c r="D30" i="29"/>
  <c r="I30" i="29" s="1"/>
  <c r="G157" i="29"/>
  <c r="B106" i="29"/>
  <c r="E106" i="29" s="1"/>
  <c r="B37" i="29"/>
  <c r="E37" i="29" s="1"/>
  <c r="B79" i="29"/>
  <c r="E79" i="29" s="1"/>
  <c r="G67" i="29"/>
  <c r="G135" i="29"/>
  <c r="G68" i="29"/>
  <c r="B96" i="29"/>
  <c r="E96" i="29" s="1"/>
  <c r="B93" i="29"/>
  <c r="E93" i="29" s="1"/>
  <c r="B31" i="29"/>
  <c r="E31" i="29" s="1"/>
  <c r="G55" i="29"/>
  <c r="B73" i="29"/>
  <c r="E73" i="29" s="1"/>
  <c r="G137" i="29"/>
  <c r="D31" i="29"/>
  <c r="H31" i="29" s="1"/>
  <c r="B34" i="29"/>
  <c r="E34" i="29" s="1"/>
  <c r="B30" i="29"/>
  <c r="E30" i="29" s="1"/>
  <c r="G76" i="29"/>
  <c r="B110" i="29"/>
  <c r="E110" i="29" s="1"/>
  <c r="B84" i="29"/>
  <c r="E84" i="29" s="1"/>
  <c r="G56" i="29"/>
  <c r="G43" i="29"/>
  <c r="D137" i="29"/>
  <c r="I137" i="29" s="1"/>
  <c r="G121" i="29"/>
  <c r="B107" i="29"/>
  <c r="E107" i="29" s="1"/>
  <c r="H30" i="39"/>
  <c r="K30" i="39" s="1"/>
  <c r="G92" i="29"/>
  <c r="D36" i="29"/>
  <c r="J36" i="29" s="1"/>
  <c r="D82" i="29"/>
  <c r="I82" i="29" s="1"/>
  <c r="B135" i="29"/>
  <c r="E135" i="29" s="1"/>
  <c r="G108" i="29"/>
  <c r="G127" i="29"/>
  <c r="D155" i="29"/>
  <c r="J155" i="29" s="1"/>
  <c r="I9" i="54"/>
  <c r="D9" i="54"/>
  <c r="E9" i="54" s="1"/>
  <c r="C10" i="54"/>
  <c r="H9" i="54"/>
  <c r="D76" i="29"/>
  <c r="J76" i="29" s="1"/>
  <c r="D53" i="29"/>
  <c r="I53" i="29" s="1"/>
  <c r="D84" i="29"/>
  <c r="I84" i="29" s="1"/>
  <c r="B56" i="29"/>
  <c r="E56" i="29" s="1"/>
  <c r="B75" i="29"/>
  <c r="E75" i="29" s="1"/>
  <c r="G27" i="29"/>
  <c r="D127" i="29"/>
  <c r="H127" i="29" s="1"/>
  <c r="G98" i="29"/>
  <c r="B101" i="29"/>
  <c r="E101" i="29" s="1"/>
  <c r="B88" i="29"/>
  <c r="E88" i="29" s="1"/>
  <c r="G162" i="29"/>
  <c r="B41" i="29"/>
  <c r="E41" i="29" s="1"/>
  <c r="G96" i="29"/>
  <c r="B39" i="29"/>
  <c r="E39" i="29" s="1"/>
  <c r="G116" i="29"/>
  <c r="D88" i="29"/>
  <c r="I88" i="29" s="1"/>
  <c r="B165" i="29"/>
  <c r="E165" i="29" s="1"/>
  <c r="D95" i="29"/>
  <c r="J95" i="29" s="1"/>
  <c r="B69" i="29"/>
  <c r="E69" i="29" s="1"/>
  <c r="B32" i="29"/>
  <c r="E32" i="29" s="1"/>
  <c r="G129" i="29"/>
  <c r="D134" i="29"/>
  <c r="H134" i="29" s="1"/>
  <c r="B16" i="29"/>
  <c r="E16" i="29" s="1"/>
  <c r="D159" i="29"/>
  <c r="H159" i="29" s="1"/>
  <c r="D152" i="29"/>
  <c r="H152" i="29" s="1"/>
  <c r="B61" i="29"/>
  <c r="E61" i="29" s="1"/>
  <c r="G29" i="29"/>
  <c r="B54" i="29"/>
  <c r="E54" i="29" s="1"/>
  <c r="B42" i="29"/>
  <c r="E42" i="29" s="1"/>
  <c r="D17" i="29"/>
  <c r="J17" i="29" s="1"/>
  <c r="B62" i="29"/>
  <c r="E62" i="29" s="1"/>
  <c r="G125" i="29"/>
  <c r="G142" i="29"/>
  <c r="B138" i="29"/>
  <c r="E138" i="29" s="1"/>
  <c r="D102" i="29"/>
  <c r="H102" i="29" s="1"/>
  <c r="G152" i="29"/>
  <c r="D45" i="29"/>
  <c r="H45" i="29" s="1"/>
  <c r="G126" i="29"/>
  <c r="D153" i="29"/>
  <c r="I153" i="29" s="1"/>
  <c r="B142" i="29"/>
  <c r="E142" i="29" s="1"/>
  <c r="G69" i="29"/>
  <c r="B29" i="29"/>
  <c r="E29" i="29" s="1"/>
  <c r="D70" i="29"/>
  <c r="H70" i="29" s="1"/>
  <c r="D42" i="29"/>
  <c r="I42" i="29" s="1"/>
  <c r="D32" i="29"/>
  <c r="J32" i="29" s="1"/>
  <c r="G138" i="29"/>
  <c r="G25" i="29"/>
  <c r="B102" i="29"/>
  <c r="E102" i="29" s="1"/>
  <c r="D129" i="29"/>
  <c r="I129" i="29" s="1"/>
  <c r="D163" i="29"/>
  <c r="J163" i="29" s="1"/>
  <c r="D87" i="29"/>
  <c r="H87" i="29" s="1"/>
  <c r="B130" i="29"/>
  <c r="E130" i="29" s="1"/>
  <c r="G60" i="29"/>
  <c r="D16" i="29"/>
  <c r="I16" i="29" s="1"/>
  <c r="B83" i="29"/>
  <c r="E83" i="29" s="1"/>
  <c r="G118" i="29"/>
  <c r="D164" i="29"/>
  <c r="H164" i="29" s="1"/>
  <c r="B159" i="29"/>
  <c r="E159" i="29" s="1"/>
  <c r="B45" i="29"/>
  <c r="E45" i="29" s="1"/>
  <c r="B126" i="29"/>
  <c r="E126" i="29" s="1"/>
  <c r="G153" i="29"/>
  <c r="G54" i="29"/>
  <c r="B17" i="29"/>
  <c r="E17" i="29" s="1"/>
  <c r="B25" i="29"/>
  <c r="E25" i="29" s="1"/>
  <c r="B134" i="29"/>
  <c r="E134" i="29" s="1"/>
  <c r="B163" i="29"/>
  <c r="E163" i="29" s="1"/>
  <c r="G71" i="29"/>
  <c r="G95" i="29"/>
  <c r="D125" i="29"/>
  <c r="H125" i="29" s="1"/>
  <c r="D83" i="29"/>
  <c r="I83" i="29" s="1"/>
  <c r="G62" i="29"/>
  <c r="D60" i="29"/>
  <c r="J60" i="29" s="1"/>
  <c r="G147" i="29"/>
  <c r="B150" i="29"/>
  <c r="E150" i="29" s="1"/>
  <c r="B50" i="29"/>
  <c r="E50" i="29" s="1"/>
  <c r="B141" i="29"/>
  <c r="E141" i="29" s="1"/>
  <c r="B145" i="29"/>
  <c r="E145" i="29" s="1"/>
  <c r="D39" i="29"/>
  <c r="H39" i="29" s="1"/>
  <c r="D52" i="29"/>
  <c r="H52" i="29" s="1"/>
  <c r="D162" i="29"/>
  <c r="I162" i="29" s="1"/>
  <c r="G91" i="29"/>
  <c r="D119" i="29"/>
  <c r="I119" i="29" s="1"/>
  <c r="D41" i="29"/>
  <c r="H41" i="29" s="1"/>
  <c r="G136" i="29"/>
  <c r="B108" i="29"/>
  <c r="E108" i="29" s="1"/>
  <c r="B147" i="29"/>
  <c r="E147" i="29" s="1"/>
  <c r="B146" i="29"/>
  <c r="E146" i="29" s="1"/>
  <c r="G78" i="29"/>
  <c r="B52" i="29"/>
  <c r="E52" i="29" s="1"/>
  <c r="D165" i="29"/>
  <c r="I165" i="29" s="1"/>
  <c r="B63" i="29"/>
  <c r="E63" i="29" s="1"/>
  <c r="G161" i="29"/>
  <c r="D61" i="29"/>
  <c r="I61" i="29" s="1"/>
  <c r="B70" i="29"/>
  <c r="E70" i="29" s="1"/>
  <c r="B49" i="29"/>
  <c r="E49" i="29" s="1"/>
  <c r="D28" i="29"/>
  <c r="J28" i="29" s="1"/>
  <c r="B21" i="29"/>
  <c r="E21" i="29" s="1"/>
  <c r="D123" i="29"/>
  <c r="H123" i="29" s="1"/>
  <c r="D130" i="29"/>
  <c r="H130" i="29" s="1"/>
  <c r="D151" i="29"/>
  <c r="H151" i="29" s="1"/>
  <c r="G50" i="29"/>
  <c r="G28" i="29"/>
  <c r="G151" i="29"/>
  <c r="B19" i="29"/>
  <c r="E19" i="29" s="1"/>
  <c r="B156" i="29"/>
  <c r="E156" i="29" s="1"/>
  <c r="D26" i="29"/>
  <c r="H26" i="29" s="1"/>
  <c r="B144" i="29"/>
  <c r="E144" i="29" s="1"/>
  <c r="B20" i="29"/>
  <c r="E20" i="29" s="1"/>
  <c r="B103" i="29"/>
  <c r="E103" i="29" s="1"/>
  <c r="D114" i="29"/>
  <c r="I114" i="29" s="1"/>
  <c r="B81" i="29"/>
  <c r="E81" i="29" s="1"/>
  <c r="B23" i="29"/>
  <c r="E23" i="29" s="1"/>
  <c r="D111" i="29"/>
  <c r="J111" i="29" s="1"/>
  <c r="B80" i="29"/>
  <c r="E80" i="29" s="1"/>
  <c r="D66" i="29"/>
  <c r="I66" i="29" s="1"/>
  <c r="G100" i="29"/>
  <c r="G97" i="29"/>
  <c r="B158" i="29"/>
  <c r="E158" i="29" s="1"/>
  <c r="G94" i="29"/>
  <c r="B132" i="29"/>
  <c r="E132" i="29" s="1"/>
  <c r="D49" i="29"/>
  <c r="H49" i="29" s="1"/>
  <c r="B78" i="29"/>
  <c r="E78" i="29" s="1"/>
  <c r="G123" i="29"/>
  <c r="G146" i="29"/>
  <c r="B139" i="29"/>
  <c r="E139" i="29" s="1"/>
  <c r="G141" i="29"/>
  <c r="G46" i="29"/>
  <c r="B140" i="29"/>
  <c r="E140" i="29" s="1"/>
  <c r="G128" i="29"/>
  <c r="D104" i="29"/>
  <c r="J104" i="29" s="1"/>
  <c r="G103" i="29"/>
  <c r="D105" i="29"/>
  <c r="J105" i="29" s="1"/>
  <c r="D80" i="29"/>
  <c r="I80" i="29" s="1"/>
  <c r="B22" i="29"/>
  <c r="E22" i="29" s="1"/>
  <c r="B113" i="29"/>
  <c r="E113" i="29" s="1"/>
  <c r="G158" i="29"/>
  <c r="B98" i="29"/>
  <c r="E98" i="29" s="1"/>
  <c r="G21" i="29"/>
  <c r="H21" i="29" s="1"/>
  <c r="G139" i="29"/>
  <c r="G101" i="29"/>
  <c r="D46" i="29"/>
  <c r="J46" i="29" s="1"/>
  <c r="D140" i="29"/>
  <c r="H140" i="29" s="1"/>
  <c r="D156" i="29"/>
  <c r="I156" i="29" s="1"/>
  <c r="G150" i="29"/>
  <c r="G72" i="29"/>
  <c r="D19" i="41"/>
  <c r="G19" i="41"/>
  <c r="D145" i="29"/>
  <c r="J145" i="29" s="1"/>
  <c r="G63" i="29"/>
  <c r="D161" i="29"/>
  <c r="J161" i="29" s="1"/>
  <c r="D91" i="29"/>
  <c r="J91" i="29" s="1"/>
  <c r="B119" i="29"/>
  <c r="E119" i="29" s="1"/>
  <c r="B116" i="29"/>
  <c r="E116" i="29" s="1"/>
  <c r="L19" i="41"/>
  <c r="B136" i="29"/>
  <c r="E136" i="29" s="1"/>
  <c r="G155" i="29"/>
  <c r="K85" i="11"/>
  <c r="K86" i="11" s="1"/>
  <c r="H83" i="29"/>
  <c r="H35" i="29"/>
  <c r="I35" i="29"/>
  <c r="J35" i="29"/>
  <c r="G392" i="41"/>
  <c r="D392" i="41"/>
  <c r="L392" i="41"/>
  <c r="B392" i="41"/>
  <c r="G234" i="41"/>
  <c r="B234" i="41"/>
  <c r="D234" i="41"/>
  <c r="L234" i="41"/>
  <c r="G412" i="41"/>
  <c r="B412" i="41"/>
  <c r="L412" i="41"/>
  <c r="D412" i="41"/>
  <c r="L12" i="41"/>
  <c r="B12" i="41"/>
  <c r="G12" i="41"/>
  <c r="D12" i="41"/>
  <c r="G295" i="41"/>
  <c r="B295" i="41"/>
  <c r="L295" i="41"/>
  <c r="D295" i="41"/>
  <c r="G328" i="41"/>
  <c r="D328" i="41"/>
  <c r="B328" i="41"/>
  <c r="L328" i="41"/>
  <c r="B607" i="41"/>
  <c r="L607" i="41"/>
  <c r="D607" i="41"/>
  <c r="G607" i="41"/>
  <c r="B136" i="41"/>
  <c r="G136" i="41"/>
  <c r="D136" i="41"/>
  <c r="L136" i="41"/>
  <c r="L338" i="41"/>
  <c r="B338" i="41"/>
  <c r="D338" i="41"/>
  <c r="G338" i="41"/>
  <c r="G368" i="41"/>
  <c r="D368" i="41"/>
  <c r="L368" i="41"/>
  <c r="B368" i="41"/>
  <c r="L598" i="41"/>
  <c r="B598" i="41"/>
  <c r="D598" i="41"/>
  <c r="G598" i="41"/>
  <c r="L701" i="41"/>
  <c r="B701" i="41"/>
  <c r="G701" i="41"/>
  <c r="D701" i="41"/>
  <c r="B464" i="41"/>
  <c r="G464" i="41"/>
  <c r="L464" i="41"/>
  <c r="D464" i="41"/>
  <c r="L609" i="41"/>
  <c r="D609" i="41"/>
  <c r="G609" i="41"/>
  <c r="B609" i="41"/>
  <c r="G91" i="41"/>
  <c r="B91" i="41"/>
  <c r="D91" i="41"/>
  <c r="L91" i="41"/>
  <c r="G540" i="41"/>
  <c r="D540" i="41"/>
  <c r="B540" i="41"/>
  <c r="L540" i="41"/>
  <c r="L71" i="41"/>
  <c r="D71" i="41"/>
  <c r="G71" i="41"/>
  <c r="B71" i="41"/>
  <c r="B683" i="41"/>
  <c r="D683" i="41"/>
  <c r="G683" i="41"/>
  <c r="L683" i="41"/>
  <c r="L530" i="41"/>
  <c r="B530" i="41"/>
  <c r="D530" i="41"/>
  <c r="G530" i="41"/>
  <c r="B502" i="41"/>
  <c r="G502" i="41"/>
  <c r="L502" i="41"/>
  <c r="D502" i="41"/>
  <c r="B700" i="41"/>
  <c r="D700" i="41"/>
  <c r="L700" i="41"/>
  <c r="G700" i="41"/>
  <c r="B643" i="41"/>
  <c r="G643" i="41"/>
  <c r="D643" i="41"/>
  <c r="L643" i="41"/>
  <c r="G415" i="41"/>
  <c r="L415" i="41"/>
  <c r="B415" i="41"/>
  <c r="D415" i="41"/>
  <c r="B405" i="41"/>
  <c r="D405" i="41"/>
  <c r="G405" i="41"/>
  <c r="L405" i="41"/>
  <c r="D174" i="41"/>
  <c r="B174" i="41"/>
  <c r="L174" i="41"/>
  <c r="G174" i="41"/>
  <c r="B369" i="41"/>
  <c r="G369" i="41"/>
  <c r="D369" i="41"/>
  <c r="L369" i="41"/>
  <c r="L625" i="41"/>
  <c r="B625" i="41"/>
  <c r="G625" i="41"/>
  <c r="D625" i="41"/>
  <c r="L150" i="41"/>
  <c r="D150" i="41"/>
  <c r="G150" i="41"/>
  <c r="B150" i="41"/>
  <c r="G386" i="41"/>
  <c r="D386" i="41"/>
  <c r="B386" i="41"/>
  <c r="L386" i="41"/>
  <c r="D203" i="41"/>
  <c r="L203" i="41"/>
  <c r="G203" i="41"/>
  <c r="B203" i="41"/>
  <c r="D70" i="41"/>
  <c r="G70" i="41"/>
  <c r="B70" i="41"/>
  <c r="L70" i="41"/>
  <c r="G287" i="41"/>
  <c r="D287" i="41"/>
  <c r="B287" i="41"/>
  <c r="L287" i="41"/>
  <c r="B436" i="41"/>
  <c r="L436" i="41"/>
  <c r="D436" i="41"/>
  <c r="G436" i="41"/>
  <c r="B219" i="41"/>
  <c r="G219" i="41"/>
  <c r="L219" i="41"/>
  <c r="D219" i="41"/>
  <c r="L524" i="41"/>
  <c r="B524" i="41"/>
  <c r="D524" i="41"/>
  <c r="G524" i="41"/>
  <c r="L240" i="41"/>
  <c r="G240" i="41"/>
  <c r="B240" i="41"/>
  <c r="D240" i="41"/>
  <c r="B575" i="41"/>
  <c r="L575" i="41"/>
  <c r="G575" i="41"/>
  <c r="D575" i="41"/>
  <c r="B349" i="41"/>
  <c r="G349" i="41"/>
  <c r="L349" i="41"/>
  <c r="D349" i="41"/>
  <c r="D389" i="41"/>
  <c r="L389" i="41"/>
  <c r="B389" i="41"/>
  <c r="G389" i="41"/>
  <c r="G426" i="41"/>
  <c r="L426" i="41"/>
  <c r="D426" i="41"/>
  <c r="B426" i="41"/>
  <c r="G79" i="41"/>
  <c r="L79" i="41"/>
  <c r="D79" i="41"/>
  <c r="B79" i="41"/>
  <c r="D596" i="41"/>
  <c r="L596" i="41"/>
  <c r="B596" i="41"/>
  <c r="G596" i="41"/>
  <c r="B193" i="41"/>
  <c r="D193" i="41"/>
  <c r="L193" i="41"/>
  <c r="G193" i="41"/>
  <c r="D108" i="41"/>
  <c r="G108" i="41"/>
  <c r="B108" i="41"/>
  <c r="L108" i="41"/>
  <c r="L563" i="41"/>
  <c r="B563" i="41"/>
  <c r="G563" i="41"/>
  <c r="D563" i="41"/>
  <c r="B86" i="41"/>
  <c r="G86" i="41"/>
  <c r="L86" i="41"/>
  <c r="D86" i="41"/>
  <c r="L525" i="41"/>
  <c r="B525" i="41"/>
  <c r="D525" i="41"/>
  <c r="G525" i="41"/>
  <c r="D416" i="41"/>
  <c r="G416" i="41"/>
  <c r="B416" i="41"/>
  <c r="L416" i="41"/>
  <c r="B251" i="41"/>
  <c r="D251" i="41"/>
  <c r="G251" i="41"/>
  <c r="L251" i="41"/>
  <c r="B699" i="41"/>
  <c r="L699" i="41"/>
  <c r="G699" i="41"/>
  <c r="D699" i="41"/>
  <c r="D702" i="41"/>
  <c r="B702" i="41"/>
  <c r="G702" i="41"/>
  <c r="L702" i="41"/>
  <c r="L331" i="41"/>
  <c r="G331" i="41"/>
  <c r="D331" i="41"/>
  <c r="B331" i="41"/>
  <c r="G480" i="41"/>
  <c r="D480" i="41"/>
  <c r="L480" i="41"/>
  <c r="B480" i="41"/>
  <c r="D233" i="41"/>
  <c r="B233" i="41"/>
  <c r="L233" i="41"/>
  <c r="G233" i="41"/>
  <c r="G377" i="41"/>
  <c r="D377" i="41"/>
  <c r="L377" i="41"/>
  <c r="B377" i="41"/>
  <c r="B501" i="41"/>
  <c r="G501" i="41"/>
  <c r="D501" i="41"/>
  <c r="L501" i="41"/>
  <c r="D195" i="41"/>
  <c r="L195" i="41"/>
  <c r="B195" i="41"/>
  <c r="G195" i="41"/>
  <c r="G336" i="41"/>
  <c r="D336" i="41"/>
  <c r="L336" i="41"/>
  <c r="B336" i="41"/>
  <c r="I22" i="39"/>
  <c r="H22" i="39"/>
  <c r="J22" i="39"/>
  <c r="H48" i="29"/>
  <c r="J48" i="29"/>
  <c r="I48" i="29"/>
  <c r="I149" i="29"/>
  <c r="J149" i="29"/>
  <c r="H38" i="29"/>
  <c r="J38" i="29"/>
  <c r="I38" i="29"/>
  <c r="B475" i="41"/>
  <c r="D475" i="41"/>
  <c r="L475" i="41"/>
  <c r="G475" i="41"/>
  <c r="G397" i="41"/>
  <c r="B397" i="41"/>
  <c r="L397" i="41"/>
  <c r="D397" i="41"/>
  <c r="G17" i="41"/>
  <c r="D17" i="41"/>
  <c r="L17" i="41"/>
  <c r="B17" i="41"/>
  <c r="L40" i="41"/>
  <c r="D40" i="41"/>
  <c r="G40" i="41"/>
  <c r="B40" i="41"/>
  <c r="D623" i="41"/>
  <c r="L623" i="41"/>
  <c r="G623" i="41"/>
  <c r="B623" i="41"/>
  <c r="G348" i="41"/>
  <c r="D348" i="41"/>
  <c r="B348" i="41"/>
  <c r="L348" i="41"/>
  <c r="L36" i="41"/>
  <c r="B36" i="41"/>
  <c r="D36" i="41"/>
  <c r="G36" i="41"/>
  <c r="L543" i="41"/>
  <c r="B543" i="41"/>
  <c r="D543" i="41"/>
  <c r="G543" i="41"/>
  <c r="D509" i="41"/>
  <c r="G509" i="41"/>
  <c r="L509" i="41"/>
  <c r="B509" i="41"/>
  <c r="B431" i="41"/>
  <c r="G431" i="41"/>
  <c r="L431" i="41"/>
  <c r="D431" i="41"/>
  <c r="G466" i="41"/>
  <c r="L466" i="41"/>
  <c r="B466" i="41"/>
  <c r="D466" i="41"/>
  <c r="B248" i="41"/>
  <c r="G248" i="41"/>
  <c r="L248" i="41"/>
  <c r="D248" i="41"/>
  <c r="L355" i="41"/>
  <c r="D355" i="41"/>
  <c r="B355" i="41"/>
  <c r="G355" i="41"/>
  <c r="D188" i="41"/>
  <c r="B188" i="41"/>
  <c r="L188" i="41"/>
  <c r="G188" i="41"/>
  <c r="D506" i="41"/>
  <c r="L506" i="41"/>
  <c r="G506" i="41"/>
  <c r="B506" i="41"/>
  <c r="L710" i="41"/>
  <c r="D710" i="41"/>
  <c r="G710" i="41"/>
  <c r="B710" i="41"/>
  <c r="L302" i="41"/>
  <c r="G302" i="41"/>
  <c r="D302" i="41"/>
  <c r="B302" i="41"/>
  <c r="G207" i="41"/>
  <c r="D207" i="41"/>
  <c r="L207" i="41"/>
  <c r="B207" i="41"/>
  <c r="B97" i="41"/>
  <c r="L97" i="41"/>
  <c r="G97" i="41"/>
  <c r="D97" i="41"/>
  <c r="B404" i="41"/>
  <c r="G404" i="41"/>
  <c r="D404" i="41"/>
  <c r="L404" i="41"/>
  <c r="B209" i="41"/>
  <c r="L209" i="41"/>
  <c r="D209" i="41"/>
  <c r="G209" i="41"/>
  <c r="B241" i="41"/>
  <c r="D241" i="41"/>
  <c r="G241" i="41"/>
  <c r="L241" i="41"/>
  <c r="D496" i="41"/>
  <c r="L496" i="41"/>
  <c r="B496" i="41"/>
  <c r="G496" i="41"/>
  <c r="D653" i="41"/>
  <c r="B653" i="41"/>
  <c r="G653" i="41"/>
  <c r="L653" i="41"/>
  <c r="L126" i="41"/>
  <c r="B126" i="41"/>
  <c r="G126" i="41"/>
  <c r="D126" i="41"/>
  <c r="L658" i="41"/>
  <c r="B658" i="41"/>
  <c r="G658" i="41"/>
  <c r="D658" i="41"/>
  <c r="B671" i="41"/>
  <c r="L671" i="41"/>
  <c r="D671" i="41"/>
  <c r="G671" i="41"/>
  <c r="B574" i="41"/>
  <c r="G574" i="41"/>
  <c r="L574" i="41"/>
  <c r="D574" i="41"/>
  <c r="B30" i="41"/>
  <c r="L30" i="41"/>
  <c r="G30" i="41"/>
  <c r="D30" i="41"/>
  <c r="L657" i="41"/>
  <c r="D657" i="41"/>
  <c r="G657" i="41"/>
  <c r="B657" i="41"/>
  <c r="D422" i="41"/>
  <c r="G422" i="41"/>
  <c r="B422" i="41"/>
  <c r="L422" i="41"/>
  <c r="B323" i="41"/>
  <c r="L323" i="41"/>
  <c r="D323" i="41"/>
  <c r="G323" i="41"/>
  <c r="B303" i="41"/>
  <c r="D303" i="41"/>
  <c r="G303" i="41"/>
  <c r="L303" i="41"/>
  <c r="B72" i="41"/>
  <c r="G72" i="41"/>
  <c r="L72" i="41"/>
  <c r="D72" i="41"/>
  <c r="B267" i="41"/>
  <c r="L267" i="41"/>
  <c r="G267" i="41"/>
  <c r="D267" i="41"/>
  <c r="L428" i="41"/>
  <c r="D428" i="41"/>
  <c r="B428" i="41"/>
  <c r="G428" i="41"/>
  <c r="B306" i="41"/>
  <c r="D306" i="41"/>
  <c r="G306" i="41"/>
  <c r="L306" i="41"/>
  <c r="D140" i="41"/>
  <c r="L140" i="41"/>
  <c r="B140" i="41"/>
  <c r="G140" i="41"/>
  <c r="B558" i="41"/>
  <c r="D558" i="41"/>
  <c r="G558" i="41"/>
  <c r="L558" i="41"/>
  <c r="G60" i="41"/>
  <c r="L60" i="41"/>
  <c r="B60" i="41"/>
  <c r="D60" i="41"/>
  <c r="D105" i="41"/>
  <c r="G105" i="41"/>
  <c r="B105" i="41"/>
  <c r="L105" i="41"/>
  <c r="G434" i="41"/>
  <c r="B434" i="41"/>
  <c r="L434" i="41"/>
  <c r="D434" i="41"/>
  <c r="B383" i="41"/>
  <c r="L383" i="41"/>
  <c r="D383" i="41"/>
  <c r="G383" i="41"/>
  <c r="H138" i="29"/>
  <c r="J138" i="29"/>
  <c r="I138" i="29"/>
  <c r="I90" i="29"/>
  <c r="J90" i="29"/>
  <c r="J32" i="39"/>
  <c r="I32" i="39"/>
  <c r="H32" i="39"/>
  <c r="G577" i="41"/>
  <c r="L577" i="41"/>
  <c r="D577" i="41"/>
  <c r="B577" i="41"/>
  <c r="B196" i="41"/>
  <c r="G196" i="41"/>
  <c r="L196" i="41"/>
  <c r="D196" i="41"/>
  <c r="D458" i="41"/>
  <c r="L458" i="41"/>
  <c r="G458" i="41"/>
  <c r="B458" i="41"/>
  <c r="D470" i="41"/>
  <c r="B470" i="41"/>
  <c r="L470" i="41"/>
  <c r="G470" i="41"/>
  <c r="D265" i="41"/>
  <c r="G265" i="41"/>
  <c r="L265" i="41"/>
  <c r="B265" i="41"/>
  <c r="G448" i="41"/>
  <c r="L448" i="41"/>
  <c r="B448" i="41"/>
  <c r="D448" i="41"/>
  <c r="L83" i="41"/>
  <c r="G83" i="41"/>
  <c r="D83" i="41"/>
  <c r="B83" i="41"/>
  <c r="G182" i="41"/>
  <c r="L182" i="41"/>
  <c r="D182" i="41"/>
  <c r="B182" i="41"/>
  <c r="G691" i="41"/>
  <c r="D691" i="41"/>
  <c r="L691" i="41"/>
  <c r="B691" i="41"/>
  <c r="G172" i="41"/>
  <c r="D172" i="41"/>
  <c r="L172" i="41"/>
  <c r="B172" i="41"/>
  <c r="D59" i="41"/>
  <c r="B59" i="41"/>
  <c r="G59" i="41"/>
  <c r="L59" i="41"/>
  <c r="L610" i="41"/>
  <c r="G610" i="41"/>
  <c r="D610" i="41"/>
  <c r="B610" i="41"/>
  <c r="G268" i="41"/>
  <c r="L268" i="41"/>
  <c r="B268" i="41"/>
  <c r="D268" i="41"/>
  <c r="G200" i="41"/>
  <c r="D200" i="41"/>
  <c r="B200" i="41"/>
  <c r="L200" i="41"/>
  <c r="D317" i="41"/>
  <c r="B317" i="41"/>
  <c r="G317" i="41"/>
  <c r="L317" i="41"/>
  <c r="D137" i="41"/>
  <c r="L137" i="41"/>
  <c r="G137" i="41"/>
  <c r="B137" i="41"/>
  <c r="G162" i="41"/>
  <c r="B162" i="41"/>
  <c r="L162" i="41"/>
  <c r="D162" i="41"/>
  <c r="B154" i="41"/>
  <c r="L154" i="41"/>
  <c r="D154" i="41"/>
  <c r="G154" i="41"/>
  <c r="G261" i="41"/>
  <c r="L261" i="41"/>
  <c r="B261" i="41"/>
  <c r="D261" i="41"/>
  <c r="G66" i="41"/>
  <c r="B66" i="41"/>
  <c r="D66" i="41"/>
  <c r="L66" i="41"/>
  <c r="B642" i="41"/>
  <c r="D642" i="41"/>
  <c r="G642" i="41"/>
  <c r="L642" i="41"/>
  <c r="G616" i="41"/>
  <c r="D616" i="41"/>
  <c r="L616" i="41"/>
  <c r="B616" i="41"/>
  <c r="G51" i="41"/>
  <c r="L51" i="41"/>
  <c r="D51" i="41"/>
  <c r="B51" i="41"/>
  <c r="B291" i="41"/>
  <c r="L291" i="41"/>
  <c r="D291" i="41"/>
  <c r="G291" i="41"/>
  <c r="D697" i="41"/>
  <c r="G697" i="41"/>
  <c r="B697" i="41"/>
  <c r="L697" i="41"/>
  <c r="L211" i="41"/>
  <c r="B211" i="41"/>
  <c r="G211" i="41"/>
  <c r="D211" i="41"/>
  <c r="G221" i="41"/>
  <c r="D221" i="41"/>
  <c r="L221" i="41"/>
  <c r="B221" i="41"/>
  <c r="G647" i="41"/>
  <c r="L647" i="41"/>
  <c r="D647" i="41"/>
  <c r="B647" i="41"/>
  <c r="B608" i="41"/>
  <c r="L608" i="41"/>
  <c r="G608" i="41"/>
  <c r="D608" i="41"/>
  <c r="L165" i="41"/>
  <c r="D165" i="41"/>
  <c r="B165" i="41"/>
  <c r="G165" i="41"/>
  <c r="L698" i="41"/>
  <c r="D698" i="41"/>
  <c r="B698" i="41"/>
  <c r="G698" i="41"/>
  <c r="G347" i="41"/>
  <c r="D347" i="41"/>
  <c r="B347" i="41"/>
  <c r="L347" i="41"/>
  <c r="B181" i="41"/>
  <c r="L181" i="41"/>
  <c r="G181" i="41"/>
  <c r="D181" i="41"/>
  <c r="B281" i="41"/>
  <c r="L281" i="41"/>
  <c r="D281" i="41"/>
  <c r="G281" i="41"/>
  <c r="J19" i="39"/>
  <c r="H19" i="39"/>
  <c r="I19" i="39"/>
  <c r="H108" i="29"/>
  <c r="I108" i="29"/>
  <c r="J108" i="29"/>
  <c r="H50" i="29"/>
  <c r="I50" i="29"/>
  <c r="J50" i="29"/>
  <c r="H147" i="29"/>
  <c r="I147" i="29"/>
  <c r="J147" i="29"/>
  <c r="I146" i="29"/>
  <c r="H146" i="29"/>
  <c r="J146" i="29"/>
  <c r="J96" i="29"/>
  <c r="H96" i="29"/>
  <c r="I96" i="29"/>
  <c r="H136" i="29"/>
  <c r="J136" i="29"/>
  <c r="I136" i="29"/>
  <c r="D259" i="41"/>
  <c r="L259" i="41"/>
  <c r="G259" i="41"/>
  <c r="B259" i="41"/>
  <c r="G604" i="41"/>
  <c r="B604" i="41"/>
  <c r="L604" i="41"/>
  <c r="D604" i="41"/>
  <c r="B483" i="41"/>
  <c r="D483" i="41"/>
  <c r="L483" i="41"/>
  <c r="G483" i="41"/>
  <c r="G185" i="41"/>
  <c r="B185" i="41"/>
  <c r="D185" i="41"/>
  <c r="L185" i="41"/>
  <c r="D294" i="41"/>
  <c r="G294" i="41"/>
  <c r="B294" i="41"/>
  <c r="L294" i="41"/>
  <c r="B541" i="41"/>
  <c r="L541" i="41"/>
  <c r="D541" i="41"/>
  <c r="G541" i="41"/>
  <c r="D396" i="41"/>
  <c r="G396" i="41"/>
  <c r="B396" i="41"/>
  <c r="L396" i="41"/>
  <c r="G246" i="41"/>
  <c r="B246" i="41"/>
  <c r="L246" i="41"/>
  <c r="D246" i="41"/>
  <c r="G37" i="41"/>
  <c r="L37" i="41"/>
  <c r="B37" i="41"/>
  <c r="D37" i="41"/>
  <c r="G99" i="41"/>
  <c r="L99" i="41"/>
  <c r="B99" i="41"/>
  <c r="D99" i="41"/>
  <c r="B674" i="41"/>
  <c r="D674" i="41"/>
  <c r="L674" i="41"/>
  <c r="G674" i="41"/>
  <c r="B143" i="41"/>
  <c r="L143" i="41"/>
  <c r="D143" i="41"/>
  <c r="G143" i="41"/>
  <c r="B594" i="41"/>
  <c r="L594" i="41"/>
  <c r="G594" i="41"/>
  <c r="D594" i="41"/>
  <c r="B696" i="41"/>
  <c r="D696" i="41"/>
  <c r="L696" i="41"/>
  <c r="G696" i="41"/>
  <c r="D438" i="41"/>
  <c r="B438" i="41"/>
  <c r="L438" i="41"/>
  <c r="G438" i="41"/>
  <c r="B204" i="41"/>
  <c r="L204" i="41"/>
  <c r="G204" i="41"/>
  <c r="D204" i="41"/>
  <c r="B232" i="41"/>
  <c r="D232" i="41"/>
  <c r="G232" i="41"/>
  <c r="L232" i="41"/>
  <c r="D314" i="41"/>
  <c r="G314" i="41"/>
  <c r="B314" i="41"/>
  <c r="L314" i="41"/>
  <c r="B98" i="41"/>
  <c r="G98" i="41"/>
  <c r="L98" i="41"/>
  <c r="D98" i="41"/>
  <c r="G78" i="41"/>
  <c r="B78" i="41"/>
  <c r="D78" i="41"/>
  <c r="L78" i="41"/>
  <c r="G15" i="41"/>
  <c r="D15" i="41"/>
  <c r="L15" i="41"/>
  <c r="B15" i="41"/>
  <c r="D247" i="41"/>
  <c r="G247" i="41"/>
  <c r="B247" i="41"/>
  <c r="L247" i="41"/>
  <c r="L630" i="41"/>
  <c r="D630" i="41"/>
  <c r="B630" i="41"/>
  <c r="G630" i="41"/>
  <c r="D487" i="41"/>
  <c r="L487" i="41"/>
  <c r="B487" i="41"/>
  <c r="G487" i="41"/>
  <c r="L444" i="41"/>
  <c r="D444" i="41"/>
  <c r="G444" i="41"/>
  <c r="B444" i="41"/>
  <c r="G570" i="41"/>
  <c r="L570" i="41"/>
  <c r="D570" i="41"/>
  <c r="B570" i="41"/>
  <c r="G489" i="41"/>
  <c r="L489" i="41"/>
  <c r="D489" i="41"/>
  <c r="B489" i="41"/>
  <c r="L578" i="41"/>
  <c r="G578" i="41"/>
  <c r="B578" i="41"/>
  <c r="D578" i="41"/>
  <c r="G586" i="41"/>
  <c r="B586" i="41"/>
  <c r="L586" i="41"/>
  <c r="D586" i="41"/>
  <c r="L92" i="41"/>
  <c r="D92" i="41"/>
  <c r="G92" i="41"/>
  <c r="B92" i="41"/>
  <c r="L568" i="41"/>
  <c r="D568" i="41"/>
  <c r="B568" i="41"/>
  <c r="G568" i="41"/>
  <c r="G711" i="41"/>
  <c r="L711" i="41"/>
  <c r="B711" i="41"/>
  <c r="G290" i="41"/>
  <c r="D290" i="41"/>
  <c r="L290" i="41"/>
  <c r="B290" i="41"/>
  <c r="D146" i="41"/>
  <c r="L146" i="41"/>
  <c r="G146" i="41"/>
  <c r="B146" i="41"/>
  <c r="B432" i="41"/>
  <c r="L432" i="41"/>
  <c r="G432" i="41"/>
  <c r="D432" i="41"/>
  <c r="G47" i="41"/>
  <c r="L47" i="41"/>
  <c r="D47" i="41"/>
  <c r="B47" i="41"/>
  <c r="B236" i="41"/>
  <c r="D236" i="41"/>
  <c r="L236" i="41"/>
  <c r="G236" i="41"/>
  <c r="G309" i="41"/>
  <c r="B309" i="41"/>
  <c r="L309" i="41"/>
  <c r="D309" i="41"/>
  <c r="B113" i="41"/>
  <c r="G113" i="41"/>
  <c r="D113" i="41"/>
  <c r="L113" i="41"/>
  <c r="L33" i="41"/>
  <c r="D33" i="41"/>
  <c r="B33" i="41"/>
  <c r="G33" i="41"/>
  <c r="L624" i="41"/>
  <c r="B624" i="41"/>
  <c r="D624" i="41"/>
  <c r="G624" i="41"/>
  <c r="B138" i="41"/>
  <c r="L138" i="41"/>
  <c r="D138" i="41"/>
  <c r="G138" i="41"/>
  <c r="D379" i="41"/>
  <c r="G379" i="41"/>
  <c r="L379" i="41"/>
  <c r="B379" i="41"/>
  <c r="B503" i="41"/>
  <c r="L503" i="41"/>
  <c r="G503" i="41"/>
  <c r="D503" i="41"/>
  <c r="B87" i="41"/>
  <c r="L87" i="41"/>
  <c r="G87" i="41"/>
  <c r="D87" i="41"/>
  <c r="D581" i="41"/>
  <c r="L581" i="41"/>
  <c r="G581" i="41"/>
  <c r="B581" i="41"/>
  <c r="L293" i="41"/>
  <c r="B293" i="41"/>
  <c r="D293" i="41"/>
  <c r="G293" i="41"/>
  <c r="L535" i="41"/>
  <c r="B535" i="41"/>
  <c r="G535" i="41"/>
  <c r="D535" i="41"/>
  <c r="B363" i="41"/>
  <c r="G363" i="41"/>
  <c r="L363" i="41"/>
  <c r="D363" i="41"/>
  <c r="H89" i="29"/>
  <c r="J89" i="29"/>
  <c r="I89" i="29"/>
  <c r="H24" i="29"/>
  <c r="J24" i="29"/>
  <c r="I24" i="29"/>
  <c r="L387" i="41"/>
  <c r="D387" i="41"/>
  <c r="G387" i="41"/>
  <c r="B387" i="41"/>
  <c r="G640" i="41"/>
  <c r="L640" i="41"/>
  <c r="B640" i="41"/>
  <c r="D640" i="41"/>
  <c r="D210" i="41"/>
  <c r="G210" i="41"/>
  <c r="L210" i="41"/>
  <c r="B210" i="41"/>
  <c r="B409" i="41"/>
  <c r="G409" i="41"/>
  <c r="L409" i="41"/>
  <c r="D409" i="41"/>
  <c r="B39" i="41"/>
  <c r="D39" i="41"/>
  <c r="G39" i="41"/>
  <c r="L39" i="41"/>
  <c r="B393" i="41"/>
  <c r="G393" i="41"/>
  <c r="L393" i="41"/>
  <c r="D393" i="41"/>
  <c r="G418" i="41"/>
  <c r="B418" i="41"/>
  <c r="L418" i="41"/>
  <c r="D418" i="41"/>
  <c r="B23" i="41"/>
  <c r="L23" i="41"/>
  <c r="G23" i="41"/>
  <c r="D23" i="41"/>
  <c r="B125" i="41"/>
  <c r="L125" i="41"/>
  <c r="D125" i="41"/>
  <c r="G125" i="41"/>
  <c r="D528" i="41"/>
  <c r="L528" i="41"/>
  <c r="B528" i="41"/>
  <c r="G528" i="41"/>
  <c r="D593" i="41"/>
  <c r="B593" i="41"/>
  <c r="G593" i="41"/>
  <c r="L593" i="41"/>
  <c r="D250" i="41"/>
  <c r="B250" i="41"/>
  <c r="L250" i="41"/>
  <c r="G250" i="41"/>
  <c r="B551" i="41"/>
  <c r="L551" i="41"/>
  <c r="G551" i="41"/>
  <c r="D551" i="41"/>
  <c r="D533" i="41"/>
  <c r="L533" i="41"/>
  <c r="B533" i="41"/>
  <c r="G533" i="41"/>
  <c r="B709" i="41"/>
  <c r="L709" i="41"/>
  <c r="G709" i="41"/>
  <c r="D709" i="41"/>
  <c r="B52" i="41"/>
  <c r="G52" i="41"/>
  <c r="L52" i="41"/>
  <c r="D52" i="41"/>
  <c r="H20" i="29"/>
  <c r="I20" i="29"/>
  <c r="J20" i="29"/>
  <c r="B151" i="41"/>
  <c r="D151" i="41"/>
  <c r="G151" i="41"/>
  <c r="L151" i="41"/>
  <c r="B517" i="41"/>
  <c r="L517" i="41"/>
  <c r="D517" i="41"/>
  <c r="G517" i="41"/>
  <c r="B58" i="41"/>
  <c r="D58" i="41"/>
  <c r="G58" i="41"/>
  <c r="L58" i="41"/>
  <c r="H55" i="29"/>
  <c r="J55" i="29"/>
  <c r="I55" i="29"/>
  <c r="H128" i="29"/>
  <c r="J128" i="29"/>
  <c r="I128" i="29"/>
  <c r="I144" i="29"/>
  <c r="J144" i="29"/>
  <c r="H144" i="29"/>
  <c r="I124" i="29"/>
  <c r="H124" i="29"/>
  <c r="J124" i="29"/>
  <c r="H150" i="29"/>
  <c r="J150" i="29"/>
  <c r="I150" i="29"/>
  <c r="J72" i="29"/>
  <c r="H72" i="29"/>
  <c r="I72" i="29"/>
  <c r="D102" i="41"/>
  <c r="G102" i="41"/>
  <c r="L102" i="41"/>
  <c r="B102" i="41"/>
  <c r="L315" i="41"/>
  <c r="B315" i="41"/>
  <c r="D315" i="41"/>
  <c r="G315" i="41"/>
  <c r="B376" i="41"/>
  <c r="D376" i="41"/>
  <c r="L376" i="41"/>
  <c r="G376" i="41"/>
  <c r="G128" i="41"/>
  <c r="D128" i="41"/>
  <c r="B128" i="41"/>
  <c r="L128" i="41"/>
  <c r="G14" i="41"/>
  <c r="L14" i="41"/>
  <c r="B14" i="41"/>
  <c r="D14" i="41"/>
  <c r="L546" i="41"/>
  <c r="G546" i="41"/>
  <c r="B546" i="41"/>
  <c r="D546" i="41"/>
  <c r="G168" i="41"/>
  <c r="L168" i="41"/>
  <c r="D168" i="41"/>
  <c r="B168" i="41"/>
  <c r="B478" i="41"/>
  <c r="G478" i="41"/>
  <c r="L478" i="41"/>
  <c r="D478" i="41"/>
  <c r="L367" i="41"/>
  <c r="B367" i="41"/>
  <c r="G367" i="41"/>
  <c r="D367" i="41"/>
  <c r="L31" i="41"/>
  <c r="D31" i="41"/>
  <c r="G31" i="41"/>
  <c r="B31" i="41"/>
  <c r="L602" i="41"/>
  <c r="G602" i="41"/>
  <c r="D602" i="41"/>
  <c r="B602" i="41"/>
  <c r="D335" i="41"/>
  <c r="B335" i="41"/>
  <c r="G335" i="41"/>
  <c r="L335" i="41"/>
  <c r="G276" i="41"/>
  <c r="D276" i="41"/>
  <c r="B276" i="41"/>
  <c r="L276" i="41"/>
  <c r="L695" i="41"/>
  <c r="B695" i="41"/>
  <c r="D695" i="41"/>
  <c r="G695" i="41"/>
  <c r="B685" i="41"/>
  <c r="L685" i="41"/>
  <c r="D685" i="41"/>
  <c r="G685" i="41"/>
  <c r="D542" i="41"/>
  <c r="B542" i="41"/>
  <c r="L542" i="41"/>
  <c r="G542" i="41"/>
  <c r="B634" i="41"/>
  <c r="G634" i="41"/>
  <c r="L634" i="41"/>
  <c r="D634" i="41"/>
  <c r="G601" i="41"/>
  <c r="B601" i="41"/>
  <c r="D601" i="41"/>
  <c r="L601" i="41"/>
  <c r="G374" i="41"/>
  <c r="B374" i="41"/>
  <c r="D374" i="41"/>
  <c r="L374" i="41"/>
  <c r="B467" i="41"/>
  <c r="L467" i="41"/>
  <c r="D467" i="41"/>
  <c r="G467" i="41"/>
  <c r="G457" i="41"/>
  <c r="B457" i="41"/>
  <c r="D457" i="41"/>
  <c r="L457" i="41"/>
  <c r="B166" i="41"/>
  <c r="D166" i="41"/>
  <c r="L166" i="41"/>
  <c r="G166" i="41"/>
  <c r="D372" i="41"/>
  <c r="L372" i="41"/>
  <c r="G372" i="41"/>
  <c r="B372" i="41"/>
  <c r="D100" i="41"/>
  <c r="B100" i="41"/>
  <c r="G100" i="41"/>
  <c r="L100" i="41"/>
  <c r="D447" i="41"/>
  <c r="L447" i="41"/>
  <c r="B447" i="41"/>
  <c r="G447" i="41"/>
  <c r="G63" i="41"/>
  <c r="B63" i="41"/>
  <c r="D63" i="41"/>
  <c r="L63" i="41"/>
  <c r="D65" i="41"/>
  <c r="B65" i="41"/>
  <c r="L65" i="41"/>
  <c r="G65" i="41"/>
  <c r="B94" i="41"/>
  <c r="G94" i="41"/>
  <c r="L94" i="41"/>
  <c r="D94" i="41"/>
  <c r="D595" i="41"/>
  <c r="G595" i="41"/>
  <c r="L595" i="41"/>
  <c r="B595" i="41"/>
  <c r="B504" i="41"/>
  <c r="D504" i="41"/>
  <c r="L504" i="41"/>
  <c r="G504" i="41"/>
  <c r="B198" i="41"/>
  <c r="G198" i="41"/>
  <c r="L198" i="41"/>
  <c r="D198" i="41"/>
  <c r="L411" i="41"/>
  <c r="B411" i="41"/>
  <c r="G411" i="41"/>
  <c r="D411" i="41"/>
  <c r="L515" i="41"/>
  <c r="G515" i="41"/>
  <c r="B515" i="41"/>
  <c r="D515" i="41"/>
  <c r="L445" i="41"/>
  <c r="D445" i="41"/>
  <c r="B445" i="41"/>
  <c r="G445" i="41"/>
  <c r="D357" i="41"/>
  <c r="L357" i="41"/>
  <c r="G357" i="41"/>
  <c r="B357" i="41"/>
  <c r="L635" i="41"/>
  <c r="G635" i="41"/>
  <c r="D635" i="41"/>
  <c r="B635" i="41"/>
  <c r="D55" i="41"/>
  <c r="B55" i="41"/>
  <c r="G55" i="41"/>
  <c r="L55" i="41"/>
  <c r="G252" i="41"/>
  <c r="B252" i="41"/>
  <c r="L252" i="41"/>
  <c r="D252" i="41"/>
  <c r="G167" i="41"/>
  <c r="D167" i="41"/>
  <c r="L167" i="41"/>
  <c r="B167" i="41"/>
  <c r="D322" i="41"/>
  <c r="G322" i="41"/>
  <c r="L322" i="41"/>
  <c r="B322" i="41"/>
  <c r="J17" i="39"/>
  <c r="H17" i="39"/>
  <c r="I17" i="39"/>
  <c r="I27" i="39"/>
  <c r="H27" i="39"/>
  <c r="J27" i="39"/>
  <c r="I154" i="29"/>
  <c r="H154" i="29"/>
  <c r="J154" i="29"/>
  <c r="H126" i="29"/>
  <c r="I126" i="29"/>
  <c r="J126" i="29"/>
  <c r="B569" i="41"/>
  <c r="D569" i="41"/>
  <c r="L569" i="41"/>
  <c r="G569" i="41"/>
  <c r="D394" i="41"/>
  <c r="L394" i="41"/>
  <c r="B394" i="41"/>
  <c r="G394" i="41"/>
  <c r="G513" i="41"/>
  <c r="D513" i="41"/>
  <c r="L513" i="41"/>
  <c r="B513" i="41"/>
  <c r="G690" i="41"/>
  <c r="D690" i="41"/>
  <c r="B690" i="41"/>
  <c r="L690" i="41"/>
  <c r="L673" i="41"/>
  <c r="B673" i="41"/>
  <c r="G673" i="41"/>
  <c r="D673" i="41"/>
  <c r="L388" i="41"/>
  <c r="B388" i="41"/>
  <c r="D388" i="41"/>
  <c r="G388" i="41"/>
  <c r="D147" i="41"/>
  <c r="G147" i="41"/>
  <c r="B147" i="41"/>
  <c r="L147" i="41"/>
  <c r="B600" i="41"/>
  <c r="D600" i="41"/>
  <c r="G600" i="41"/>
  <c r="L600" i="41"/>
  <c r="L305" i="41"/>
  <c r="G305" i="41"/>
  <c r="B305" i="41"/>
  <c r="D305" i="41"/>
  <c r="G50" i="41"/>
  <c r="L50" i="41"/>
  <c r="D50" i="41"/>
  <c r="B50" i="41"/>
  <c r="D675" i="41"/>
  <c r="B675" i="41"/>
  <c r="G675" i="41"/>
  <c r="L675" i="41"/>
  <c r="L676" i="41"/>
  <c r="B676" i="41"/>
  <c r="G676" i="41"/>
  <c r="D676" i="41"/>
  <c r="L408" i="41"/>
  <c r="G408" i="41"/>
  <c r="D408" i="41"/>
  <c r="B408" i="41"/>
  <c r="B127" i="41"/>
  <c r="D127" i="41"/>
  <c r="G127" i="41"/>
  <c r="L127" i="41"/>
  <c r="D694" i="41"/>
  <c r="B694" i="41"/>
  <c r="G694" i="41"/>
  <c r="L694" i="41"/>
  <c r="G452" i="41"/>
  <c r="B452" i="41"/>
  <c r="D452" i="41"/>
  <c r="L452" i="41"/>
  <c r="L318" i="41"/>
  <c r="D318" i="41"/>
  <c r="G318" i="41"/>
  <c r="B318" i="41"/>
  <c r="D325" i="41"/>
  <c r="L325" i="41"/>
  <c r="G325" i="41"/>
  <c r="B325" i="41"/>
  <c r="B230" i="41"/>
  <c r="G230" i="41"/>
  <c r="D230" i="41"/>
  <c r="L230" i="41"/>
  <c r="L242" i="41"/>
  <c r="D242" i="41"/>
  <c r="G242" i="41"/>
  <c r="B242" i="41"/>
  <c r="G692" i="41"/>
  <c r="D692" i="41"/>
  <c r="B692" i="41"/>
  <c r="L692" i="41"/>
  <c r="D133" i="41"/>
  <c r="B133" i="41"/>
  <c r="L133" i="41"/>
  <c r="G133" i="41"/>
  <c r="L655" i="41"/>
  <c r="B655" i="41"/>
  <c r="G655" i="41"/>
  <c r="D655" i="41"/>
  <c r="B116" i="41"/>
  <c r="G116" i="41"/>
  <c r="D116" i="41"/>
  <c r="L116" i="41"/>
  <c r="G270" i="41"/>
  <c r="D270" i="41"/>
  <c r="B270" i="41"/>
  <c r="L270" i="41"/>
  <c r="G201" i="41"/>
  <c r="B201" i="41"/>
  <c r="D201" i="41"/>
  <c r="L201" i="41"/>
  <c r="B371" i="41"/>
  <c r="D371" i="41"/>
  <c r="G371" i="41"/>
  <c r="L371" i="41"/>
  <c r="D76" i="41"/>
  <c r="B76" i="41"/>
  <c r="L76" i="41"/>
  <c r="G76" i="41"/>
  <c r="B446" i="41"/>
  <c r="L446" i="41"/>
  <c r="D446" i="41"/>
  <c r="G446" i="41"/>
  <c r="B308" i="41"/>
  <c r="D308" i="41"/>
  <c r="L308" i="41"/>
  <c r="G308" i="41"/>
  <c r="D255" i="41"/>
  <c r="G255" i="41"/>
  <c r="L255" i="41"/>
  <c r="B255" i="41"/>
  <c r="G121" i="41"/>
  <c r="D121" i="41"/>
  <c r="B121" i="41"/>
  <c r="L121" i="41"/>
  <c r="G118" i="41"/>
  <c r="B118" i="41"/>
  <c r="D118" i="41"/>
  <c r="L118" i="41"/>
  <c r="L656" i="41"/>
  <c r="G656" i="41"/>
  <c r="D656" i="41"/>
  <c r="B656" i="41"/>
  <c r="D435" i="41"/>
  <c r="B435" i="41"/>
  <c r="G435" i="41"/>
  <c r="L435" i="41"/>
  <c r="G316" i="41"/>
  <c r="D316" i="41"/>
  <c r="B316" i="41"/>
  <c r="L316" i="41"/>
  <c r="L584" i="41"/>
  <c r="B584" i="41"/>
  <c r="D584" i="41"/>
  <c r="G584" i="41"/>
  <c r="L337" i="41"/>
  <c r="D337" i="41"/>
  <c r="B337" i="41"/>
  <c r="G337" i="41"/>
  <c r="L667" i="41"/>
  <c r="G667" i="41"/>
  <c r="B667" i="41"/>
  <c r="D667" i="41"/>
  <c r="G469" i="41"/>
  <c r="L469" i="41"/>
  <c r="B469" i="41"/>
  <c r="D469" i="41"/>
  <c r="D450" i="41"/>
  <c r="B450" i="41"/>
  <c r="G450" i="41"/>
  <c r="L450" i="41"/>
  <c r="D217" i="41"/>
  <c r="B217" i="41"/>
  <c r="L217" i="41"/>
  <c r="G217" i="41"/>
  <c r="D514" i="41"/>
  <c r="G514" i="41"/>
  <c r="B514" i="41"/>
  <c r="L514" i="41"/>
  <c r="G284" i="41"/>
  <c r="L284" i="41"/>
  <c r="D284" i="41"/>
  <c r="B284" i="41"/>
  <c r="D626" i="41"/>
  <c r="B626" i="41"/>
  <c r="G626" i="41"/>
  <c r="L626" i="41"/>
  <c r="L329" i="41"/>
  <c r="D329" i="41"/>
  <c r="G329" i="41"/>
  <c r="B329" i="41"/>
  <c r="J112" i="29"/>
  <c r="H112" i="29"/>
  <c r="I112" i="29"/>
  <c r="J71" i="29"/>
  <c r="I71" i="29"/>
  <c r="H71" i="29"/>
  <c r="D44" i="41"/>
  <c r="B44" i="41"/>
  <c r="G44" i="41"/>
  <c r="L44" i="41"/>
  <c r="B134" i="41"/>
  <c r="D134" i="41"/>
  <c r="G134" i="41"/>
  <c r="L134" i="41"/>
  <c r="D706" i="41"/>
  <c r="G706" i="41"/>
  <c r="B706" i="41"/>
  <c r="L706" i="41"/>
  <c r="L46" i="41"/>
  <c r="B46" i="41"/>
  <c r="G46" i="41"/>
  <c r="D46" i="41"/>
  <c r="G124" i="41"/>
  <c r="B124" i="41"/>
  <c r="L124" i="41"/>
  <c r="D124" i="41"/>
  <c r="L684" i="41"/>
  <c r="B684" i="41"/>
  <c r="D684" i="41"/>
  <c r="G684" i="41"/>
  <c r="D89" i="41"/>
  <c r="L89" i="41"/>
  <c r="G89" i="41"/>
  <c r="B89" i="41"/>
  <c r="G84" i="41"/>
  <c r="B84" i="41"/>
  <c r="L84" i="41"/>
  <c r="D84" i="41"/>
  <c r="G110" i="41"/>
  <c r="L110" i="41"/>
  <c r="B110" i="41"/>
  <c r="D110" i="41"/>
  <c r="D576" i="41"/>
  <c r="L576" i="41"/>
  <c r="B576" i="41"/>
  <c r="G576" i="41"/>
  <c r="L538" i="41"/>
  <c r="B538" i="41"/>
  <c r="G538" i="41"/>
  <c r="D538" i="41"/>
  <c r="B216" i="41"/>
  <c r="D216" i="41"/>
  <c r="L216" i="41"/>
  <c r="G216" i="41"/>
  <c r="G107" i="41"/>
  <c r="L107" i="41"/>
  <c r="B107" i="41"/>
  <c r="D107" i="41"/>
  <c r="L177" i="41"/>
  <c r="G177" i="41"/>
  <c r="D177" i="41"/>
  <c r="B177" i="41"/>
  <c r="G485" i="41"/>
  <c r="L485" i="41"/>
  <c r="D485" i="41"/>
  <c r="B485" i="41"/>
  <c r="D370" i="41"/>
  <c r="G370" i="41"/>
  <c r="L370" i="41"/>
  <c r="B370" i="41"/>
  <c r="D493" i="41"/>
  <c r="B493" i="41"/>
  <c r="L493" i="41"/>
  <c r="G493" i="41"/>
  <c r="G442" i="41"/>
  <c r="L442" i="41"/>
  <c r="B442" i="41"/>
  <c r="D442" i="41"/>
  <c r="G245" i="41"/>
  <c r="B245" i="41"/>
  <c r="D245" i="41"/>
  <c r="L245" i="41"/>
  <c r="L490" i="41"/>
  <c r="B490" i="41"/>
  <c r="G490" i="41"/>
  <c r="D490" i="41"/>
  <c r="D272" i="41"/>
  <c r="B272" i="41"/>
  <c r="L272" i="41"/>
  <c r="G272" i="41"/>
  <c r="L218" i="41"/>
  <c r="G218" i="41"/>
  <c r="D218" i="41"/>
  <c r="B218" i="41"/>
  <c r="L567" i="41"/>
  <c r="G567" i="41"/>
  <c r="B567" i="41"/>
  <c r="D567" i="41"/>
  <c r="D507" i="41"/>
  <c r="L507" i="41"/>
  <c r="B507" i="41"/>
  <c r="G507" i="41"/>
  <c r="L510" i="41"/>
  <c r="G510" i="41"/>
  <c r="B510" i="41"/>
  <c r="D510" i="41"/>
  <c r="G139" i="41"/>
  <c r="L139" i="41"/>
  <c r="D139" i="41"/>
  <c r="B139" i="41"/>
  <c r="B403" i="41"/>
  <c r="D403" i="41"/>
  <c r="L403" i="41"/>
  <c r="G403" i="41"/>
  <c r="B292" i="41"/>
  <c r="G292" i="41"/>
  <c r="D292" i="41"/>
  <c r="L292" i="41"/>
  <c r="G186" i="41"/>
  <c r="L186" i="41"/>
  <c r="D186" i="41"/>
  <c r="B186" i="41"/>
  <c r="B414" i="41"/>
  <c r="D414" i="41"/>
  <c r="L414" i="41"/>
  <c r="G414" i="41"/>
  <c r="L264" i="41"/>
  <c r="B264" i="41"/>
  <c r="G264" i="41"/>
  <c r="D264" i="41"/>
  <c r="B224" i="41"/>
  <c r="G224" i="41"/>
  <c r="D224" i="41"/>
  <c r="L224" i="41"/>
  <c r="D632" i="41"/>
  <c r="G632" i="41"/>
  <c r="B632" i="41"/>
  <c r="L632" i="41"/>
  <c r="D319" i="41"/>
  <c r="G319" i="41"/>
  <c r="L319" i="41"/>
  <c r="B319" i="41"/>
  <c r="B244" i="41"/>
  <c r="D244" i="41"/>
  <c r="L244" i="41"/>
  <c r="G244" i="41"/>
  <c r="D115" i="41"/>
  <c r="B115" i="41"/>
  <c r="L115" i="41"/>
  <c r="G115" i="41"/>
  <c r="L190" i="41"/>
  <c r="D190" i="41"/>
  <c r="G190" i="41"/>
  <c r="B190" i="41"/>
  <c r="D677" i="41"/>
  <c r="L677" i="41"/>
  <c r="B677" i="41"/>
  <c r="G677" i="41"/>
  <c r="L227" i="41"/>
  <c r="D227" i="41"/>
  <c r="B227" i="41"/>
  <c r="G227" i="41"/>
  <c r="B649" i="41"/>
  <c r="L649" i="41"/>
  <c r="G649" i="41"/>
  <c r="D649" i="41"/>
  <c r="L562" i="41"/>
  <c r="G562" i="41"/>
  <c r="D562" i="41"/>
  <c r="B562" i="41"/>
  <c r="D627" i="41"/>
  <c r="G627" i="41"/>
  <c r="B627" i="41"/>
  <c r="L627" i="41"/>
  <c r="J34" i="39"/>
  <c r="I34" i="39"/>
  <c r="H34" i="39"/>
  <c r="J21" i="29"/>
  <c r="I21" i="29"/>
  <c r="I63" i="29"/>
  <c r="J63" i="29"/>
  <c r="H63" i="29"/>
  <c r="D662" i="41"/>
  <c r="L662" i="41"/>
  <c r="G662" i="41"/>
  <c r="B662" i="41"/>
  <c r="B67" i="41"/>
  <c r="D67" i="41"/>
  <c r="G67" i="41"/>
  <c r="L67" i="41"/>
  <c r="B180" i="41"/>
  <c r="G180" i="41"/>
  <c r="L180" i="41"/>
  <c r="D180" i="41"/>
  <c r="G157" i="41"/>
  <c r="L157" i="41"/>
  <c r="B157" i="41"/>
  <c r="D157" i="41"/>
  <c r="L343" i="41"/>
  <c r="B343" i="41"/>
  <c r="D343" i="41"/>
  <c r="G343" i="41"/>
  <c r="D120" i="41"/>
  <c r="B120" i="41"/>
  <c r="G120" i="41"/>
  <c r="L120" i="41"/>
  <c r="D362" i="41"/>
  <c r="L362" i="41"/>
  <c r="B362" i="41"/>
  <c r="G362" i="41"/>
  <c r="G53" i="41"/>
  <c r="L53" i="41"/>
  <c r="D53" i="41"/>
  <c r="B53" i="41"/>
  <c r="L547" i="41"/>
  <c r="D547" i="41"/>
  <c r="B547" i="41"/>
  <c r="G547" i="41"/>
  <c r="L545" i="41"/>
  <c r="G545" i="41"/>
  <c r="B545" i="41"/>
  <c r="D545" i="41"/>
  <c r="L561" i="41"/>
  <c r="G561" i="41"/>
  <c r="B561" i="41"/>
  <c r="D561" i="41"/>
  <c r="L650" i="41"/>
  <c r="B650" i="41"/>
  <c r="G650" i="41"/>
  <c r="D650" i="41"/>
  <c r="D184" i="41"/>
  <c r="L184" i="41"/>
  <c r="B184" i="41"/>
  <c r="G184" i="41"/>
  <c r="D49" i="41"/>
  <c r="G49" i="41"/>
  <c r="L49" i="41"/>
  <c r="B49" i="41"/>
  <c r="B423" i="41"/>
  <c r="D423" i="41"/>
  <c r="L423" i="41"/>
  <c r="G423" i="41"/>
  <c r="B350" i="41"/>
  <c r="D350" i="41"/>
  <c r="G350" i="41"/>
  <c r="L350" i="41"/>
  <c r="L42" i="41"/>
  <c r="B42" i="41"/>
  <c r="G42" i="41"/>
  <c r="D42" i="41"/>
  <c r="B499" i="41"/>
  <c r="L499" i="41"/>
  <c r="D499" i="41"/>
  <c r="G499" i="41"/>
  <c r="B213" i="41"/>
  <c r="G213" i="41"/>
  <c r="L213" i="41"/>
  <c r="D213" i="41"/>
  <c r="D238" i="41"/>
  <c r="B238" i="41"/>
  <c r="L238" i="41"/>
  <c r="G238" i="41"/>
  <c r="B226" i="41"/>
  <c r="G226" i="41"/>
  <c r="D226" i="41"/>
  <c r="L226" i="41"/>
  <c r="D588" i="41"/>
  <c r="L588" i="41"/>
  <c r="G588" i="41"/>
  <c r="B588" i="41"/>
  <c r="D465" i="41"/>
  <c r="G465" i="41"/>
  <c r="B465" i="41"/>
  <c r="L465" i="41"/>
  <c r="D398" i="41"/>
  <c r="L398" i="41"/>
  <c r="G398" i="41"/>
  <c r="B398" i="41"/>
  <c r="L153" i="41"/>
  <c r="G153" i="41"/>
  <c r="B153" i="41"/>
  <c r="D153" i="41"/>
  <c r="D689" i="41"/>
  <c r="G689" i="41"/>
  <c r="L689" i="41"/>
  <c r="B689" i="41"/>
  <c r="L80" i="41"/>
  <c r="B80" i="41"/>
  <c r="D80" i="41"/>
  <c r="G80" i="41"/>
  <c r="G339" i="41"/>
  <c r="D339" i="41"/>
  <c r="B339" i="41"/>
  <c r="L339" i="41"/>
  <c r="G500" i="41"/>
  <c r="L500" i="41"/>
  <c r="B500" i="41"/>
  <c r="D500" i="41"/>
  <c r="L313" i="41"/>
  <c r="B313" i="41"/>
  <c r="G313" i="41"/>
  <c r="D313" i="41"/>
  <c r="D187" i="41"/>
  <c r="B187" i="41"/>
  <c r="L187" i="41"/>
  <c r="G187" i="41"/>
  <c r="D384" i="41"/>
  <c r="G384" i="41"/>
  <c r="B384" i="41"/>
  <c r="L384" i="41"/>
  <c r="D197" i="41"/>
  <c r="L197" i="41"/>
  <c r="B197" i="41"/>
  <c r="G197" i="41"/>
  <c r="D273" i="41"/>
  <c r="B273" i="41"/>
  <c r="G273" i="41"/>
  <c r="L273" i="41"/>
  <c r="J117" i="29"/>
  <c r="H117" i="29"/>
  <c r="I117" i="29"/>
  <c r="J73" i="29"/>
  <c r="H73" i="29"/>
  <c r="I73" i="29"/>
  <c r="B669" i="41"/>
  <c r="L669" i="41"/>
  <c r="G669" i="41"/>
  <c r="D669" i="41"/>
  <c r="B620" i="41"/>
  <c r="G620" i="41"/>
  <c r="L620" i="41"/>
  <c r="D620" i="41"/>
  <c r="L176" i="41"/>
  <c r="G176" i="41"/>
  <c r="D176" i="41"/>
  <c r="B176" i="41"/>
  <c r="B437" i="41"/>
  <c r="G437" i="41"/>
  <c r="L437" i="41"/>
  <c r="D437" i="41"/>
  <c r="L170" i="41"/>
  <c r="D170" i="41"/>
  <c r="B170" i="41"/>
  <c r="G170" i="41"/>
  <c r="G391" i="41"/>
  <c r="L391" i="41"/>
  <c r="D391" i="41"/>
  <c r="B391" i="41"/>
  <c r="B529" i="41"/>
  <c r="D529" i="41"/>
  <c r="G529" i="41"/>
  <c r="L529" i="41"/>
  <c r="L441" i="41"/>
  <c r="B441" i="41"/>
  <c r="D441" i="41"/>
  <c r="G441" i="41"/>
  <c r="B440" i="41"/>
  <c r="G440" i="41"/>
  <c r="L440" i="41"/>
  <c r="D440" i="41"/>
  <c r="L77" i="41"/>
  <c r="G77" i="41"/>
  <c r="B77" i="41"/>
  <c r="D77" i="41"/>
  <c r="L360" i="41"/>
  <c r="G360" i="41"/>
  <c r="B360" i="41"/>
  <c r="D360" i="41"/>
  <c r="L400" i="41"/>
  <c r="G400" i="41"/>
  <c r="B400" i="41"/>
  <c r="D400" i="41"/>
  <c r="B263" i="41"/>
  <c r="G263" i="41"/>
  <c r="D263" i="41"/>
  <c r="L263" i="41"/>
  <c r="B311" i="41"/>
  <c r="D311" i="41"/>
  <c r="L311" i="41"/>
  <c r="G311" i="41"/>
  <c r="D278" i="41"/>
  <c r="G278" i="41"/>
  <c r="L278" i="41"/>
  <c r="B278" i="41"/>
  <c r="J99" i="29"/>
  <c r="H99" i="29"/>
  <c r="I99" i="29"/>
  <c r="J56" i="29"/>
  <c r="I56" i="29"/>
  <c r="H56" i="29"/>
  <c r="J29" i="29"/>
  <c r="H29" i="29"/>
  <c r="I29" i="29"/>
  <c r="B544" i="41"/>
  <c r="D544" i="41"/>
  <c r="G544" i="41"/>
  <c r="L544" i="41"/>
  <c r="L402" i="41"/>
  <c r="G402" i="41"/>
  <c r="B402" i="41"/>
  <c r="D402" i="41"/>
  <c r="I19" i="29"/>
  <c r="H19" i="29"/>
  <c r="J19" i="29"/>
  <c r="I131" i="29"/>
  <c r="H131" i="29"/>
  <c r="J131" i="29"/>
  <c r="J62" i="29"/>
  <c r="I62" i="29"/>
  <c r="H62" i="29"/>
  <c r="H64" i="29"/>
  <c r="I64" i="29"/>
  <c r="J64" i="29"/>
  <c r="J24" i="39"/>
  <c r="I24" i="39"/>
  <c r="H24" i="39"/>
  <c r="D486" i="41"/>
  <c r="B486" i="41"/>
  <c r="L486" i="41"/>
  <c r="G486" i="41"/>
  <c r="L282" i="41"/>
  <c r="B282" i="41"/>
  <c r="G282" i="41"/>
  <c r="D282" i="41"/>
  <c r="B353" i="41"/>
  <c r="G353" i="41"/>
  <c r="L353" i="41"/>
  <c r="D353" i="41"/>
  <c r="L191" i="41"/>
  <c r="B191" i="41"/>
  <c r="D191" i="41"/>
  <c r="G191" i="41"/>
  <c r="G534" i="41"/>
  <c r="L534" i="41"/>
  <c r="D534" i="41"/>
  <c r="B534" i="41"/>
  <c r="G559" i="41"/>
  <c r="D559" i="41"/>
  <c r="B559" i="41"/>
  <c r="L559" i="41"/>
  <c r="L90" i="41"/>
  <c r="G90" i="41"/>
  <c r="B90" i="41"/>
  <c r="D90" i="41"/>
  <c r="G646" i="41"/>
  <c r="B646" i="41"/>
  <c r="D646" i="41"/>
  <c r="L646" i="41"/>
  <c r="L381" i="41"/>
  <c r="D381" i="41"/>
  <c r="G381" i="41"/>
  <c r="B381" i="41"/>
  <c r="B96" i="41"/>
  <c r="G96" i="41"/>
  <c r="L96" i="41"/>
  <c r="D96" i="41"/>
  <c r="D548" i="41"/>
  <c r="L548" i="41"/>
  <c r="G548" i="41"/>
  <c r="B548" i="41"/>
  <c r="L28" i="41"/>
  <c r="D28" i="41"/>
  <c r="G28" i="41"/>
  <c r="B28" i="41"/>
  <c r="L253" i="41"/>
  <c r="G253" i="41"/>
  <c r="D253" i="41"/>
  <c r="B253" i="41"/>
  <c r="B280" i="41"/>
  <c r="G280" i="41"/>
  <c r="D280" i="41"/>
  <c r="L280" i="41"/>
  <c r="G413" i="41"/>
  <c r="B413" i="41"/>
  <c r="L413" i="41"/>
  <c r="D413" i="41"/>
  <c r="G304" i="41"/>
  <c r="D304" i="41"/>
  <c r="L304" i="41"/>
  <c r="B304" i="41"/>
  <c r="B130" i="41"/>
  <c r="G130" i="41"/>
  <c r="L130" i="41"/>
  <c r="D130" i="41"/>
  <c r="G286" i="41"/>
  <c r="B286" i="41"/>
  <c r="L286" i="41"/>
  <c r="D286" i="41"/>
  <c r="L660" i="41"/>
  <c r="B660" i="41"/>
  <c r="G660" i="41"/>
  <c r="D660" i="41"/>
  <c r="G449" i="41"/>
  <c r="B449" i="41"/>
  <c r="L449" i="41"/>
  <c r="D449" i="41"/>
  <c r="G460" i="41"/>
  <c r="B460" i="41"/>
  <c r="D460" i="41"/>
  <c r="L460" i="41"/>
  <c r="L680" i="41"/>
  <c r="G680" i="41"/>
  <c r="D680" i="41"/>
  <c r="B680" i="41"/>
  <c r="G708" i="41"/>
  <c r="L708" i="41"/>
  <c r="B708" i="41"/>
  <c r="D708" i="41"/>
  <c r="G81" i="41"/>
  <c r="D81" i="41"/>
  <c r="L81" i="41"/>
  <c r="B81" i="41"/>
  <c r="D678" i="41"/>
  <c r="B678" i="41"/>
  <c r="G678" i="41"/>
  <c r="L678" i="41"/>
  <c r="B687" i="41"/>
  <c r="D687" i="41"/>
  <c r="L687" i="41"/>
  <c r="G687" i="41"/>
  <c r="D123" i="41"/>
  <c r="B123" i="41"/>
  <c r="G123" i="41"/>
  <c r="L123" i="41"/>
  <c r="B679" i="41"/>
  <c r="L679" i="41"/>
  <c r="D679" i="41"/>
  <c r="G679" i="41"/>
  <c r="B583" i="41"/>
  <c r="D583" i="41"/>
  <c r="G583" i="41"/>
  <c r="L583" i="41"/>
  <c r="D537" i="41"/>
  <c r="G537" i="41"/>
  <c r="B537" i="41"/>
  <c r="L537" i="41"/>
  <c r="D296" i="41"/>
  <c r="L296" i="41"/>
  <c r="B296" i="41"/>
  <c r="G296" i="41"/>
  <c r="D564" i="41"/>
  <c r="B564" i="41"/>
  <c r="G564" i="41"/>
  <c r="L564" i="41"/>
  <c r="L56" i="41"/>
  <c r="D56" i="41"/>
  <c r="G56" i="41"/>
  <c r="B56" i="41"/>
  <c r="B111" i="41"/>
  <c r="G111" i="41"/>
  <c r="D111" i="41"/>
  <c r="L111" i="41"/>
  <c r="D666" i="41"/>
  <c r="L666" i="41"/>
  <c r="G666" i="41"/>
  <c r="B666" i="41"/>
  <c r="G401" i="41"/>
  <c r="L401" i="41"/>
  <c r="B401" i="41"/>
  <c r="D401" i="41"/>
  <c r="B69" i="41"/>
  <c r="D69" i="41"/>
  <c r="L69" i="41"/>
  <c r="G69" i="41"/>
  <c r="D592" i="41"/>
  <c r="B592" i="41"/>
  <c r="L592" i="41"/>
  <c r="G592" i="41"/>
  <c r="D57" i="41"/>
  <c r="L57" i="41"/>
  <c r="G57" i="41"/>
  <c r="B57" i="41"/>
  <c r="G590" i="41"/>
  <c r="B590" i="41"/>
  <c r="D590" i="41"/>
  <c r="L590" i="41"/>
  <c r="B164" i="41"/>
  <c r="L164" i="41"/>
  <c r="D164" i="41"/>
  <c r="G164" i="41"/>
  <c r="G364" i="41"/>
  <c r="B364" i="41"/>
  <c r="L364" i="41"/>
  <c r="D364" i="41"/>
  <c r="H103" i="29"/>
  <c r="I103" i="29"/>
  <c r="J103" i="29"/>
  <c r="I43" i="29"/>
  <c r="H43" i="29"/>
  <c r="J43" i="29"/>
  <c r="H142" i="29"/>
  <c r="J142" i="29"/>
  <c r="I142" i="29"/>
  <c r="H121" i="29"/>
  <c r="I121" i="29"/>
  <c r="J121" i="29"/>
  <c r="H69" i="29"/>
  <c r="J69" i="29"/>
  <c r="I69" i="29"/>
  <c r="J23" i="29"/>
  <c r="I23" i="29"/>
  <c r="H23" i="29"/>
  <c r="H107" i="29"/>
  <c r="I107" i="29"/>
  <c r="J107" i="29"/>
  <c r="L532" i="41"/>
  <c r="B532" i="41"/>
  <c r="G532" i="41"/>
  <c r="D532" i="41"/>
  <c r="D633" i="41"/>
  <c r="L633" i="41"/>
  <c r="B633" i="41"/>
  <c r="G633" i="41"/>
  <c r="D149" i="41"/>
  <c r="G149" i="41"/>
  <c r="L149" i="41"/>
  <c r="B149" i="41"/>
  <c r="D132" i="41"/>
  <c r="L132" i="41"/>
  <c r="B132" i="41"/>
  <c r="G132" i="41"/>
  <c r="D298" i="41"/>
  <c r="L298" i="41"/>
  <c r="G298" i="41"/>
  <c r="B298" i="41"/>
  <c r="D638" i="41"/>
  <c r="L638" i="41"/>
  <c r="B638" i="41"/>
  <c r="G638" i="41"/>
  <c r="B591" i="41"/>
  <c r="D591" i="41"/>
  <c r="G591" i="41"/>
  <c r="L591" i="41"/>
  <c r="B271" i="41"/>
  <c r="D271" i="41"/>
  <c r="L271" i="41"/>
  <c r="G271" i="41"/>
  <c r="G277" i="41"/>
  <c r="D277" i="41"/>
  <c r="B277" i="41"/>
  <c r="L277" i="41"/>
  <c r="D491" i="41"/>
  <c r="G491" i="41"/>
  <c r="B491" i="41"/>
  <c r="L491" i="41"/>
  <c r="L693" i="41"/>
  <c r="G693" i="41"/>
  <c r="D693" i="41"/>
  <c r="B693" i="41"/>
  <c r="D326" i="41"/>
  <c r="G326" i="41"/>
  <c r="L326" i="41"/>
  <c r="B326" i="41"/>
  <c r="L342" i="41"/>
  <c r="G342" i="41"/>
  <c r="D342" i="41"/>
  <c r="B342" i="41"/>
  <c r="G479" i="41"/>
  <c r="D479" i="41"/>
  <c r="L479" i="41"/>
  <c r="B479" i="41"/>
  <c r="D129" i="41"/>
  <c r="G129" i="41"/>
  <c r="L129" i="41"/>
  <c r="B129" i="41"/>
  <c r="D178" i="41"/>
  <c r="L178" i="41"/>
  <c r="G178" i="41"/>
  <c r="B178" i="41"/>
  <c r="G310" i="41"/>
  <c r="L310" i="41"/>
  <c r="B310" i="41"/>
  <c r="D310" i="41"/>
  <c r="G645" i="41"/>
  <c r="L645" i="41"/>
  <c r="D645" i="41"/>
  <c r="B645" i="41"/>
  <c r="B589" i="41"/>
  <c r="D589" i="41"/>
  <c r="G589" i="41"/>
  <c r="L589" i="41"/>
  <c r="D468" i="41"/>
  <c r="B468" i="41"/>
  <c r="L468" i="41"/>
  <c r="G468" i="41"/>
  <c r="D554" i="41"/>
  <c r="G554" i="41"/>
  <c r="B554" i="41"/>
  <c r="L554" i="41"/>
  <c r="G359" i="41"/>
  <c r="B359" i="41"/>
  <c r="L359" i="41"/>
  <c r="D359" i="41"/>
  <c r="B249" i="41"/>
  <c r="L249" i="41"/>
  <c r="G249" i="41"/>
  <c r="D249" i="41"/>
  <c r="B258" i="41"/>
  <c r="G258" i="41"/>
  <c r="L258" i="41"/>
  <c r="D258" i="41"/>
  <c r="B122" i="41"/>
  <c r="L122" i="41"/>
  <c r="G122" i="41"/>
  <c r="D122" i="41"/>
  <c r="B358" i="41"/>
  <c r="D358" i="41"/>
  <c r="L358" i="41"/>
  <c r="G358" i="41"/>
  <c r="L254" i="41"/>
  <c r="D254" i="41"/>
  <c r="G254" i="41"/>
  <c r="B254" i="41"/>
  <c r="D462" i="41"/>
  <c r="L462" i="41"/>
  <c r="G462" i="41"/>
  <c r="B462" i="41"/>
  <c r="G516" i="41"/>
  <c r="D516" i="41"/>
  <c r="B516" i="41"/>
  <c r="L516" i="41"/>
  <c r="L453" i="41"/>
  <c r="D453" i="41"/>
  <c r="B453" i="41"/>
  <c r="G453" i="41"/>
  <c r="L109" i="41"/>
  <c r="B109" i="41"/>
  <c r="G109" i="41"/>
  <c r="D109" i="41"/>
  <c r="L43" i="41"/>
  <c r="D43" i="41"/>
  <c r="B43" i="41"/>
  <c r="G43" i="41"/>
  <c r="L427" i="41"/>
  <c r="B427" i="41"/>
  <c r="D427" i="41"/>
  <c r="G427" i="41"/>
  <c r="G324" i="41"/>
  <c r="L324" i="41"/>
  <c r="B324" i="41"/>
  <c r="D324" i="41"/>
  <c r="G399" i="41"/>
  <c r="D399" i="41"/>
  <c r="B399" i="41"/>
  <c r="L399" i="41"/>
  <c r="G155" i="41"/>
  <c r="D155" i="41"/>
  <c r="B155" i="41"/>
  <c r="L155" i="41"/>
  <c r="D550" i="41"/>
  <c r="L550" i="41"/>
  <c r="G550" i="41"/>
  <c r="B550" i="41"/>
  <c r="G652" i="41"/>
  <c r="B652" i="41"/>
  <c r="L652" i="41"/>
  <c r="D652" i="41"/>
  <c r="D189" i="41"/>
  <c r="L189" i="41"/>
  <c r="G189" i="41"/>
  <c r="B189" i="41"/>
  <c r="L352" i="41"/>
  <c r="D352" i="41"/>
  <c r="B352" i="41"/>
  <c r="G352" i="41"/>
  <c r="H22" i="29"/>
  <c r="J22" i="29"/>
  <c r="I22" i="29"/>
  <c r="I65" i="29"/>
  <c r="H65" i="29"/>
  <c r="J65" i="29"/>
  <c r="J100" i="29"/>
  <c r="I100" i="29"/>
  <c r="H100" i="29"/>
  <c r="I25" i="29"/>
  <c r="J25" i="29"/>
  <c r="H25" i="29"/>
  <c r="H97" i="29"/>
  <c r="I97" i="29"/>
  <c r="J97" i="29"/>
  <c r="J158" i="29"/>
  <c r="H158" i="29"/>
  <c r="I158" i="29"/>
  <c r="J143" i="29"/>
  <c r="H135" i="29"/>
  <c r="J135" i="29"/>
  <c r="I135" i="29"/>
  <c r="L407" i="41"/>
  <c r="G407" i="41"/>
  <c r="B407" i="41"/>
  <c r="D407" i="41"/>
  <c r="L266" i="41"/>
  <c r="G266" i="41"/>
  <c r="D266" i="41"/>
  <c r="B266" i="41"/>
  <c r="D212" i="41"/>
  <c r="L212" i="41"/>
  <c r="B212" i="41"/>
  <c r="G212" i="41"/>
  <c r="D365" i="41"/>
  <c r="B365" i="41"/>
  <c r="L365" i="41"/>
  <c r="G365" i="41"/>
  <c r="G21" i="41"/>
  <c r="D21" i="41"/>
  <c r="B21" i="41"/>
  <c r="L21" i="41"/>
  <c r="D175" i="41"/>
  <c r="G175" i="41"/>
  <c r="L175" i="41"/>
  <c r="B175" i="41"/>
  <c r="G307" i="41"/>
  <c r="B307" i="41"/>
  <c r="L307" i="41"/>
  <c r="D307" i="41"/>
  <c r="B481" i="41"/>
  <c r="D481" i="41"/>
  <c r="G481" i="41"/>
  <c r="L481" i="41"/>
  <c r="B703" i="41"/>
  <c r="L703" i="41"/>
  <c r="D703" i="41"/>
  <c r="G703" i="41"/>
  <c r="L41" i="41"/>
  <c r="G41" i="41"/>
  <c r="B41" i="41"/>
  <c r="D41" i="41"/>
  <c r="B455" i="41"/>
  <c r="G455" i="41"/>
  <c r="L455" i="41"/>
  <c r="D455" i="41"/>
  <c r="D637" i="41"/>
  <c r="L637" i="41"/>
  <c r="G637" i="41"/>
  <c r="B637" i="41"/>
  <c r="L344" i="41"/>
  <c r="B344" i="41"/>
  <c r="D344" i="41"/>
  <c r="G344" i="41"/>
  <c r="G636" i="41"/>
  <c r="D636" i="41"/>
  <c r="B636" i="41"/>
  <c r="L636" i="41"/>
  <c r="G148" i="41"/>
  <c r="B148" i="41"/>
  <c r="D148" i="41"/>
  <c r="L148" i="41"/>
  <c r="B603" i="41"/>
  <c r="G603" i="41"/>
  <c r="D603" i="41"/>
  <c r="L603" i="41"/>
  <c r="G161" i="41"/>
  <c r="D161" i="41"/>
  <c r="B161" i="41"/>
  <c r="L161" i="41"/>
  <c r="L688" i="41"/>
  <c r="B688" i="41"/>
  <c r="G688" i="41"/>
  <c r="D688" i="41"/>
  <c r="L382" i="41"/>
  <c r="D382" i="41"/>
  <c r="B382" i="41"/>
  <c r="G382" i="41"/>
  <c r="B518" i="41"/>
  <c r="L518" i="41"/>
  <c r="D518" i="41"/>
  <c r="G518" i="41"/>
  <c r="L300" i="41"/>
  <c r="B300" i="41"/>
  <c r="G300" i="41"/>
  <c r="D300" i="41"/>
  <c r="G104" i="41"/>
  <c r="D104" i="41"/>
  <c r="L104" i="41"/>
  <c r="B104" i="41"/>
  <c r="D24" i="41"/>
  <c r="L24" i="41"/>
  <c r="B24" i="41"/>
  <c r="G24" i="41"/>
  <c r="B114" i="41"/>
  <c r="L114" i="41"/>
  <c r="D114" i="41"/>
  <c r="G114" i="41"/>
  <c r="D373" i="41"/>
  <c r="L373" i="41"/>
  <c r="G373" i="41"/>
  <c r="B373" i="41"/>
  <c r="B22" i="41"/>
  <c r="G22" i="41"/>
  <c r="D22" i="41"/>
  <c r="L22" i="41"/>
  <c r="D159" i="41"/>
  <c r="B159" i="41"/>
  <c r="G159" i="41"/>
  <c r="L159" i="41"/>
  <c r="D644" i="41"/>
  <c r="G644" i="41"/>
  <c r="B644" i="41"/>
  <c r="L644" i="41"/>
  <c r="B183" i="41"/>
  <c r="G183" i="41"/>
  <c r="D183" i="41"/>
  <c r="L183" i="41"/>
  <c r="G556" i="41"/>
  <c r="D556" i="41"/>
  <c r="L556" i="41"/>
  <c r="B556" i="41"/>
  <c r="L424" i="41"/>
  <c r="G424" i="41"/>
  <c r="B424" i="41"/>
  <c r="D424" i="41"/>
  <c r="L312" i="41"/>
  <c r="G312" i="41"/>
  <c r="B312" i="41"/>
  <c r="D312" i="41"/>
  <c r="B707" i="41"/>
  <c r="L707" i="41"/>
  <c r="G707" i="41"/>
  <c r="D707" i="41"/>
  <c r="G492" i="41"/>
  <c r="B492" i="41"/>
  <c r="L492" i="41"/>
  <c r="D492" i="41"/>
  <c r="D82" i="41"/>
  <c r="G82" i="41"/>
  <c r="L82" i="41"/>
  <c r="B82" i="41"/>
  <c r="G366" i="41"/>
  <c r="L366" i="41"/>
  <c r="D366" i="41"/>
  <c r="B366" i="41"/>
  <c r="L631" i="41"/>
  <c r="G631" i="41"/>
  <c r="B631" i="41"/>
  <c r="D631" i="41"/>
  <c r="L205" i="41"/>
  <c r="B205" i="41"/>
  <c r="D205" i="41"/>
  <c r="G205" i="41"/>
  <c r="D61" i="41"/>
  <c r="B61" i="41"/>
  <c r="L61" i="41"/>
  <c r="G61" i="41"/>
  <c r="L522" i="41"/>
  <c r="B522" i="41"/>
  <c r="D522" i="41"/>
  <c r="G522" i="41"/>
  <c r="D202" i="41"/>
  <c r="B202" i="41"/>
  <c r="G202" i="41"/>
  <c r="L202" i="41"/>
  <c r="D29" i="41"/>
  <c r="G29" i="41"/>
  <c r="B29" i="41"/>
  <c r="L29" i="41"/>
  <c r="D682" i="41"/>
  <c r="B682" i="41"/>
  <c r="G682" i="41"/>
  <c r="L682" i="41"/>
  <c r="B361" i="41"/>
  <c r="G361" i="41"/>
  <c r="D361" i="41"/>
  <c r="L361" i="41"/>
  <c r="G659" i="41"/>
  <c r="D659" i="41"/>
  <c r="B659" i="41"/>
  <c r="L659" i="41"/>
  <c r="G208" i="41"/>
  <c r="D208" i="41"/>
  <c r="B208" i="41"/>
  <c r="L208" i="41"/>
  <c r="G474" i="41"/>
  <c r="L474" i="41"/>
  <c r="B474" i="41"/>
  <c r="D474" i="41"/>
  <c r="L539" i="41"/>
  <c r="B539" i="41"/>
  <c r="G539" i="41"/>
  <c r="D539" i="41"/>
  <c r="G239" i="41"/>
  <c r="B239" i="41"/>
  <c r="L239" i="41"/>
  <c r="D239" i="41"/>
  <c r="D345" i="41"/>
  <c r="B345" i="41"/>
  <c r="G345" i="41"/>
  <c r="L345" i="41"/>
  <c r="B512" i="41"/>
  <c r="D512" i="41"/>
  <c r="L512" i="41"/>
  <c r="G512" i="41"/>
  <c r="I23" i="39"/>
  <c r="J23" i="39"/>
  <c r="H23" i="39"/>
  <c r="J78" i="29"/>
  <c r="I78" i="29"/>
  <c r="H78" i="29"/>
  <c r="I101" i="29"/>
  <c r="J101" i="29"/>
  <c r="H101" i="29"/>
  <c r="D557" i="41"/>
  <c r="G557" i="41"/>
  <c r="L557" i="41"/>
  <c r="B557" i="41"/>
  <c r="L385" i="41"/>
  <c r="G385" i="41"/>
  <c r="D385" i="41"/>
  <c r="B385" i="41"/>
  <c r="B206" i="41"/>
  <c r="G206" i="41"/>
  <c r="D206" i="41"/>
  <c r="L206" i="41"/>
  <c r="B220" i="41"/>
  <c r="L220" i="41"/>
  <c r="G220" i="41"/>
  <c r="D220" i="41"/>
  <c r="D330" i="41"/>
  <c r="B330" i="41"/>
  <c r="G330" i="41"/>
  <c r="L330" i="41"/>
  <c r="B160" i="41"/>
  <c r="G160" i="41"/>
  <c r="L160" i="41"/>
  <c r="D160" i="41"/>
  <c r="D297" i="41"/>
  <c r="L297" i="41"/>
  <c r="B297" i="41"/>
  <c r="G297" i="41"/>
  <c r="L85" i="41"/>
  <c r="G85" i="41"/>
  <c r="B85" i="41"/>
  <c r="D85" i="41"/>
  <c r="B433" i="41"/>
  <c r="G433" i="41"/>
  <c r="D433" i="41"/>
  <c r="L433" i="41"/>
  <c r="G419" i="41"/>
  <c r="L419" i="41"/>
  <c r="D419" i="41"/>
  <c r="B419" i="41"/>
  <c r="B619" i="41"/>
  <c r="D619" i="41"/>
  <c r="L619" i="41"/>
  <c r="G619" i="41"/>
  <c r="D681" i="41"/>
  <c r="G681" i="41"/>
  <c r="B681" i="41"/>
  <c r="L681" i="41"/>
  <c r="B16" i="41"/>
  <c r="L16" i="41"/>
  <c r="G16" i="41"/>
  <c r="D16" i="41"/>
  <c r="G257" i="41"/>
  <c r="L257" i="41"/>
  <c r="D257" i="41"/>
  <c r="B257" i="41"/>
  <c r="L648" i="41"/>
  <c r="B648" i="41"/>
  <c r="G648" i="41"/>
  <c r="D648" i="41"/>
  <c r="B289" i="41"/>
  <c r="D289" i="41"/>
  <c r="L289" i="41"/>
  <c r="G289" i="41"/>
  <c r="G93" i="41"/>
  <c r="D93" i="41"/>
  <c r="L93" i="41"/>
  <c r="B93" i="41"/>
  <c r="L661" i="41"/>
  <c r="B661" i="41"/>
  <c r="G661" i="41"/>
  <c r="D661" i="41"/>
  <c r="D20" i="41"/>
  <c r="L20" i="41"/>
  <c r="B20" i="41"/>
  <c r="G20" i="41"/>
  <c r="B520" i="41"/>
  <c r="D520" i="41"/>
  <c r="G520" i="41"/>
  <c r="L520" i="41"/>
  <c r="L473" i="41"/>
  <c r="D473" i="41"/>
  <c r="G473" i="41"/>
  <c r="B473" i="41"/>
  <c r="B327" i="41"/>
  <c r="D327" i="41"/>
  <c r="L327" i="41"/>
  <c r="G327" i="41"/>
  <c r="B410" i="41"/>
  <c r="D410" i="41"/>
  <c r="G410" i="41"/>
  <c r="L410" i="41"/>
  <c r="B320" i="41"/>
  <c r="D320" i="41"/>
  <c r="G320" i="41"/>
  <c r="L320" i="41"/>
  <c r="D571" i="41"/>
  <c r="L571" i="41"/>
  <c r="B571" i="41"/>
  <c r="G571" i="41"/>
  <c r="G199" i="41"/>
  <c r="L199" i="41"/>
  <c r="B199" i="41"/>
  <c r="D199" i="41"/>
  <c r="L26" i="41"/>
  <c r="B26" i="41"/>
  <c r="D26" i="41"/>
  <c r="G26" i="41"/>
  <c r="G73" i="41"/>
  <c r="B73" i="41"/>
  <c r="D73" i="41"/>
  <c r="L73" i="41"/>
  <c r="G45" i="41"/>
  <c r="L45" i="41"/>
  <c r="B45" i="41"/>
  <c r="D45" i="41"/>
  <c r="G332" i="41"/>
  <c r="L332" i="41"/>
  <c r="D332" i="41"/>
  <c r="B332" i="41"/>
  <c r="G142" i="41"/>
  <c r="D142" i="41"/>
  <c r="B142" i="41"/>
  <c r="L142" i="41"/>
  <c r="L356" i="41"/>
  <c r="B356" i="41"/>
  <c r="D356" i="41"/>
  <c r="G356" i="41"/>
  <c r="D380" i="41"/>
  <c r="B380" i="41"/>
  <c r="L380" i="41"/>
  <c r="G380" i="41"/>
  <c r="D378" i="41"/>
  <c r="G378" i="41"/>
  <c r="L378" i="41"/>
  <c r="B378" i="41"/>
  <c r="G463" i="41"/>
  <c r="D463" i="41"/>
  <c r="B463" i="41"/>
  <c r="L463" i="41"/>
  <c r="B560" i="41"/>
  <c r="G560" i="41"/>
  <c r="L560" i="41"/>
  <c r="D560" i="41"/>
  <c r="B611" i="41"/>
  <c r="L611" i="41"/>
  <c r="D611" i="41"/>
  <c r="G611" i="41"/>
  <c r="B119" i="41"/>
  <c r="D119" i="41"/>
  <c r="G119" i="41"/>
  <c r="L119" i="41"/>
  <c r="L103" i="41"/>
  <c r="B103" i="41"/>
  <c r="G103" i="41"/>
  <c r="D103" i="41"/>
  <c r="D587" i="41"/>
  <c r="B587" i="41"/>
  <c r="G587" i="41"/>
  <c r="L587" i="41"/>
  <c r="B597" i="41"/>
  <c r="D597" i="41"/>
  <c r="L597" i="41"/>
  <c r="G597" i="41"/>
  <c r="B484" i="41"/>
  <c r="D484" i="41"/>
  <c r="L484" i="41"/>
  <c r="G484" i="41"/>
  <c r="D222" i="41"/>
  <c r="G222" i="41"/>
  <c r="L222" i="41"/>
  <c r="B222" i="41"/>
  <c r="D451" i="41"/>
  <c r="L451" i="41"/>
  <c r="B451" i="41"/>
  <c r="G451" i="41"/>
  <c r="B169" i="41"/>
  <c r="L169" i="41"/>
  <c r="D169" i="41"/>
  <c r="G169" i="41"/>
  <c r="J35" i="39"/>
  <c r="H35" i="39"/>
  <c r="I35" i="39"/>
  <c r="J19" i="41"/>
  <c r="E19" i="41"/>
  <c r="H19" i="41"/>
  <c r="K19" i="41"/>
  <c r="I19" i="41"/>
  <c r="H77" i="29"/>
  <c r="J77" i="29"/>
  <c r="I54" i="29"/>
  <c r="J54" i="29"/>
  <c r="H54" i="29"/>
  <c r="D145" i="41"/>
  <c r="G145" i="41"/>
  <c r="B145" i="41"/>
  <c r="L145" i="41"/>
  <c r="G471" i="41"/>
  <c r="D471" i="41"/>
  <c r="B471" i="41"/>
  <c r="L471" i="41"/>
  <c r="G228" i="41"/>
  <c r="L228" i="41"/>
  <c r="D228" i="41"/>
  <c r="B228" i="41"/>
  <c r="L237" i="41"/>
  <c r="G237" i="41"/>
  <c r="B237" i="41"/>
  <c r="D237" i="41"/>
  <c r="G35" i="41"/>
  <c r="B35" i="41"/>
  <c r="L35" i="41"/>
  <c r="D35" i="41"/>
  <c r="D194" i="41"/>
  <c r="B194" i="41"/>
  <c r="L194" i="41"/>
  <c r="G194" i="41"/>
  <c r="L54" i="41"/>
  <c r="G54" i="41"/>
  <c r="D54" i="41"/>
  <c r="B54" i="41"/>
  <c r="G75" i="41"/>
  <c r="D75" i="41"/>
  <c r="B75" i="41"/>
  <c r="L75" i="41"/>
  <c r="G566" i="41"/>
  <c r="L566" i="41"/>
  <c r="D566" i="41"/>
  <c r="B566" i="41"/>
  <c r="B179" i="41"/>
  <c r="G179" i="41"/>
  <c r="L179" i="41"/>
  <c r="D179" i="41"/>
  <c r="B34" i="41"/>
  <c r="D34" i="41"/>
  <c r="G34" i="41"/>
  <c r="L34" i="41"/>
  <c r="D526" i="41"/>
  <c r="L526" i="41"/>
  <c r="B526" i="41"/>
  <c r="G526" i="41"/>
  <c r="L141" i="41"/>
  <c r="D141" i="41"/>
  <c r="B141" i="41"/>
  <c r="G141" i="41"/>
  <c r="D95" i="41"/>
  <c r="L95" i="41"/>
  <c r="B95" i="41"/>
  <c r="G95" i="41"/>
  <c r="D505" i="41"/>
  <c r="B505" i="41"/>
  <c r="L505" i="41"/>
  <c r="G505" i="41"/>
  <c r="D617" i="41"/>
  <c r="L617" i="41"/>
  <c r="B617" i="41"/>
  <c r="G617" i="41"/>
  <c r="G68" i="41"/>
  <c r="L68" i="41"/>
  <c r="B68" i="41"/>
  <c r="D68" i="41"/>
  <c r="L262" i="41"/>
  <c r="B262" i="41"/>
  <c r="G262" i="41"/>
  <c r="D262" i="41"/>
  <c r="G498" i="41"/>
  <c r="B498" i="41"/>
  <c r="D498" i="41"/>
  <c r="L498" i="41"/>
  <c r="L429" i="41"/>
  <c r="B429" i="41"/>
  <c r="D429" i="41"/>
  <c r="G429" i="41"/>
  <c r="G158" i="41"/>
  <c r="L158" i="41"/>
  <c r="D158" i="41"/>
  <c r="B158" i="41"/>
  <c r="D38" i="41"/>
  <c r="L38" i="41"/>
  <c r="B38" i="41"/>
  <c r="G38" i="41"/>
  <c r="L579" i="41"/>
  <c r="B579" i="41"/>
  <c r="D579" i="41"/>
  <c r="G579" i="41"/>
  <c r="L62" i="41"/>
  <c r="D62" i="41"/>
  <c r="G62" i="41"/>
  <c r="B62" i="41"/>
  <c r="B135" i="41"/>
  <c r="G135" i="41"/>
  <c r="L135" i="41"/>
  <c r="D135" i="41"/>
  <c r="B275" i="41"/>
  <c r="G275" i="41"/>
  <c r="L275" i="41"/>
  <c r="D275" i="41"/>
  <c r="B459" i="41"/>
  <c r="D459" i="41"/>
  <c r="L459" i="41"/>
  <c r="G459" i="41"/>
  <c r="L511" i="41"/>
  <c r="B511" i="41"/>
  <c r="G511" i="41"/>
  <c r="D511" i="41"/>
  <c r="D279" i="41"/>
  <c r="L279" i="41"/>
  <c r="G279" i="41"/>
  <c r="B279" i="41"/>
  <c r="L527" i="41"/>
  <c r="D527" i="41"/>
  <c r="G527" i="41"/>
  <c r="B527" i="41"/>
  <c r="B235" i="41"/>
  <c r="D235" i="41"/>
  <c r="L235" i="41"/>
  <c r="G235" i="41"/>
  <c r="G552" i="41"/>
  <c r="L552" i="41"/>
  <c r="D552" i="41"/>
  <c r="B552" i="41"/>
  <c r="L641" i="41"/>
  <c r="B641" i="41"/>
  <c r="G641" i="41"/>
  <c r="D641" i="41"/>
  <c r="B430" i="41"/>
  <c r="G430" i="41"/>
  <c r="L430" i="41"/>
  <c r="D430" i="41"/>
  <c r="L288" i="41"/>
  <c r="B288" i="41"/>
  <c r="G288" i="41"/>
  <c r="D288" i="41"/>
  <c r="B117" i="41"/>
  <c r="G117" i="41"/>
  <c r="L117" i="41"/>
  <c r="D117" i="41"/>
  <c r="G456" i="41"/>
  <c r="D456" i="41"/>
  <c r="L456" i="41"/>
  <c r="B456" i="41"/>
  <c r="L173" i="41"/>
  <c r="B173" i="41"/>
  <c r="G173" i="41"/>
  <c r="D173" i="41"/>
  <c r="I18" i="29"/>
  <c r="J18" i="29"/>
  <c r="H18" i="29"/>
  <c r="I160" i="29"/>
  <c r="H160" i="29"/>
  <c r="J160" i="29"/>
  <c r="I113" i="29"/>
  <c r="I122" i="29"/>
  <c r="H18" i="39"/>
  <c r="J18" i="39"/>
  <c r="I18" i="39"/>
  <c r="G13" i="41"/>
  <c r="L13" i="41"/>
  <c r="D13" i="41"/>
  <c r="B13" i="41"/>
  <c r="G573" i="41"/>
  <c r="L573" i="41"/>
  <c r="D573" i="41"/>
  <c r="B573" i="41"/>
  <c r="B686" i="41"/>
  <c r="D686" i="41"/>
  <c r="G686" i="41"/>
  <c r="L686" i="41"/>
  <c r="B334" i="41"/>
  <c r="D334" i="41"/>
  <c r="G334" i="41"/>
  <c r="L334" i="41"/>
  <c r="D606" i="41"/>
  <c r="G606" i="41"/>
  <c r="L606" i="41"/>
  <c r="B606" i="41"/>
  <c r="G618" i="41"/>
  <c r="D618" i="41"/>
  <c r="B618" i="41"/>
  <c r="L618" i="41"/>
  <c r="G321" i="41"/>
  <c r="L321" i="41"/>
  <c r="D321" i="41"/>
  <c r="B321" i="41"/>
  <c r="G354" i="41"/>
  <c r="L354" i="41"/>
  <c r="B354" i="41"/>
  <c r="D354" i="41"/>
  <c r="G472" i="41"/>
  <c r="D472" i="41"/>
  <c r="L472" i="41"/>
  <c r="B472" i="41"/>
  <c r="B215" i="41"/>
  <c r="G215" i="41"/>
  <c r="L215" i="41"/>
  <c r="D215" i="41"/>
  <c r="B482" i="41"/>
  <c r="G482" i="41"/>
  <c r="L482" i="41"/>
  <c r="D482" i="41"/>
  <c r="D64" i="41"/>
  <c r="B64" i="41"/>
  <c r="G64" i="41"/>
  <c r="L64" i="41"/>
  <c r="B283" i="41"/>
  <c r="G283" i="41"/>
  <c r="D283" i="41"/>
  <c r="L283" i="41"/>
  <c r="B25" i="41"/>
  <c r="G25" i="41"/>
  <c r="D25" i="41"/>
  <c r="L25" i="41"/>
  <c r="D613" i="41"/>
  <c r="L613" i="41"/>
  <c r="G613" i="41"/>
  <c r="B613" i="41"/>
  <c r="L572" i="41"/>
  <c r="D572" i="41"/>
  <c r="B572" i="41"/>
  <c r="G572" i="41"/>
  <c r="L664" i="41"/>
  <c r="G664" i="41"/>
  <c r="D664" i="41"/>
  <c r="B664" i="41"/>
  <c r="D668" i="41"/>
  <c r="L668" i="41"/>
  <c r="G668" i="41"/>
  <c r="B668" i="41"/>
  <c r="B152" i="41"/>
  <c r="D152" i="41"/>
  <c r="L152" i="41"/>
  <c r="G152" i="41"/>
  <c r="G599" i="41"/>
  <c r="B599" i="41"/>
  <c r="D599" i="41"/>
  <c r="L599" i="41"/>
  <c r="L628" i="41"/>
  <c r="B628" i="41"/>
  <c r="G628" i="41"/>
  <c r="D628" i="41"/>
  <c r="B192" i="41"/>
  <c r="G192" i="41"/>
  <c r="D192" i="41"/>
  <c r="L192" i="41"/>
  <c r="G144" i="41"/>
  <c r="B144" i="41"/>
  <c r="L144" i="41"/>
  <c r="D144" i="41"/>
  <c r="B612" i="41"/>
  <c r="G612" i="41"/>
  <c r="D612" i="41"/>
  <c r="L612" i="41"/>
  <c r="L48" i="41"/>
  <c r="D48" i="41"/>
  <c r="G48" i="41"/>
  <c r="B48" i="41"/>
  <c r="G231" i="41"/>
  <c r="D231" i="41"/>
  <c r="B231" i="41"/>
  <c r="L231" i="41"/>
  <c r="D225" i="41"/>
  <c r="B225" i="41"/>
  <c r="G225" i="41"/>
  <c r="L225" i="41"/>
  <c r="G214" i="41"/>
  <c r="L214" i="41"/>
  <c r="B214" i="41"/>
  <c r="D214" i="41"/>
  <c r="G163" i="41"/>
  <c r="B163" i="41"/>
  <c r="D163" i="41"/>
  <c r="L163" i="41"/>
  <c r="L565" i="41"/>
  <c r="B565" i="41"/>
  <c r="G565" i="41"/>
  <c r="D565" i="41"/>
  <c r="B375" i="41"/>
  <c r="G375" i="41"/>
  <c r="D375" i="41"/>
  <c r="L375" i="41"/>
  <c r="L654" i="41"/>
  <c r="B654" i="41"/>
  <c r="G654" i="41"/>
  <c r="D654" i="41"/>
  <c r="B27" i="41"/>
  <c r="D27" i="41"/>
  <c r="G27" i="41"/>
  <c r="L27" i="41"/>
  <c r="B454" i="41"/>
  <c r="D454" i="41"/>
  <c r="L454" i="41"/>
  <c r="G454" i="41"/>
  <c r="D519" i="41"/>
  <c r="B519" i="41"/>
  <c r="L519" i="41"/>
  <c r="G519" i="41"/>
  <c r="G301" i="41"/>
  <c r="D301" i="41"/>
  <c r="B301" i="41"/>
  <c r="L301" i="41"/>
  <c r="G333" i="41"/>
  <c r="D333" i="41"/>
  <c r="B333" i="41"/>
  <c r="L333" i="41"/>
  <c r="L171" i="41"/>
  <c r="B171" i="41"/>
  <c r="G171" i="41"/>
  <c r="D171" i="41"/>
  <c r="G704" i="41"/>
  <c r="D704" i="41"/>
  <c r="B704" i="41"/>
  <c r="L704" i="41"/>
  <c r="L32" i="41"/>
  <c r="D32" i="41"/>
  <c r="B32" i="41"/>
  <c r="G32" i="41"/>
  <c r="B156" i="41"/>
  <c r="L156" i="41"/>
  <c r="G156" i="41"/>
  <c r="D156" i="41"/>
  <c r="L340" i="41"/>
  <c r="D340" i="41"/>
  <c r="G340" i="41"/>
  <c r="B340" i="41"/>
  <c r="G663" i="41"/>
  <c r="D663" i="41"/>
  <c r="B663" i="41"/>
  <c r="L663" i="41"/>
  <c r="B476" i="41"/>
  <c r="G476" i="41"/>
  <c r="L476" i="41"/>
  <c r="D476" i="41"/>
  <c r="G285" i="41"/>
  <c r="L285" i="41"/>
  <c r="D285" i="41"/>
  <c r="B285" i="41"/>
  <c r="D614" i="41"/>
  <c r="G614" i="41"/>
  <c r="L614" i="41"/>
  <c r="B614" i="41"/>
  <c r="G665" i="41"/>
  <c r="L665" i="41"/>
  <c r="D665" i="41"/>
  <c r="B665" i="41"/>
  <c r="B417" i="41"/>
  <c r="G417" i="41"/>
  <c r="L417" i="41"/>
  <c r="D417" i="41"/>
  <c r="G670" i="41"/>
  <c r="L670" i="41"/>
  <c r="D670" i="41"/>
  <c r="B670" i="41"/>
  <c r="B622" i="41"/>
  <c r="L622" i="41"/>
  <c r="G622" i="41"/>
  <c r="D622" i="41"/>
  <c r="J98" i="29"/>
  <c r="H98" i="29"/>
  <c r="I98" i="29"/>
  <c r="H139" i="29"/>
  <c r="I139" i="29"/>
  <c r="J139" i="29"/>
  <c r="I141" i="29"/>
  <c r="J141" i="29"/>
  <c r="H141" i="29"/>
  <c r="J116" i="29"/>
  <c r="H116" i="29"/>
  <c r="I116" i="29"/>
  <c r="J20" i="39"/>
  <c r="G106" i="41"/>
  <c r="B106" i="41"/>
  <c r="L106" i="41"/>
  <c r="D106" i="41"/>
  <c r="D346" i="41"/>
  <c r="G346" i="41"/>
  <c r="B346" i="41"/>
  <c r="L346" i="41"/>
  <c r="B421" i="41"/>
  <c r="D421" i="41"/>
  <c r="G421" i="41"/>
  <c r="L421" i="41"/>
  <c r="L488" i="41"/>
  <c r="B488" i="41"/>
  <c r="D488" i="41"/>
  <c r="G488" i="41"/>
  <c r="B74" i="41"/>
  <c r="D74" i="41"/>
  <c r="G74" i="41"/>
  <c r="L74" i="41"/>
  <c r="D18" i="41"/>
  <c r="L18" i="41"/>
  <c r="G18" i="41"/>
  <c r="B18" i="41"/>
  <c r="G425" i="41"/>
  <c r="B425" i="41"/>
  <c r="L425" i="41"/>
  <c r="D425" i="41"/>
  <c r="B420" i="41"/>
  <c r="D420" i="41"/>
  <c r="G420" i="41"/>
  <c r="L420" i="41"/>
  <c r="B243" i="41"/>
  <c r="G243" i="41"/>
  <c r="L243" i="41"/>
  <c r="D243" i="41"/>
  <c r="B605" i="41"/>
  <c r="D605" i="41"/>
  <c r="L605" i="41"/>
  <c r="G605" i="41"/>
  <c r="D553" i="41"/>
  <c r="L553" i="41"/>
  <c r="G553" i="41"/>
  <c r="B553" i="41"/>
  <c r="D112" i="41"/>
  <c r="B112" i="41"/>
  <c r="G112" i="41"/>
  <c r="L112" i="41"/>
  <c r="D299" i="41"/>
  <c r="B299" i="41"/>
  <c r="G299" i="41"/>
  <c r="L299" i="41"/>
  <c r="B256" i="41"/>
  <c r="G256" i="41"/>
  <c r="L256" i="41"/>
  <c r="D256" i="41"/>
  <c r="B615" i="41"/>
  <c r="D615" i="41"/>
  <c r="L615" i="41"/>
  <c r="G615" i="41"/>
  <c r="D443" i="41"/>
  <c r="L443" i="41"/>
  <c r="B443" i="41"/>
  <c r="G443" i="41"/>
  <c r="B580" i="41"/>
  <c r="G580" i="41"/>
  <c r="D580" i="41"/>
  <c r="L580" i="41"/>
  <c r="B101" i="41"/>
  <c r="G101" i="41"/>
  <c r="D101" i="41"/>
  <c r="L101" i="41"/>
  <c r="L536" i="41"/>
  <c r="G536" i="41"/>
  <c r="D536" i="41"/>
  <c r="B536" i="41"/>
  <c r="D531" i="41"/>
  <c r="L531" i="41"/>
  <c r="B531" i="41"/>
  <c r="G531" i="41"/>
  <c r="B495" i="41"/>
  <c r="D495" i="41"/>
  <c r="L495" i="41"/>
  <c r="G495" i="41"/>
  <c r="G461" i="41"/>
  <c r="L461" i="41"/>
  <c r="D461" i="41"/>
  <c r="B461" i="41"/>
  <c r="G621" i="41"/>
  <c r="B621" i="41"/>
  <c r="L621" i="41"/>
  <c r="D621" i="41"/>
  <c r="G672" i="41"/>
  <c r="D672" i="41"/>
  <c r="B672" i="41"/>
  <c r="L672" i="41"/>
  <c r="L395" i="41"/>
  <c r="G395" i="41"/>
  <c r="D395" i="41"/>
  <c r="B395" i="41"/>
  <c r="L351" i="41"/>
  <c r="D351" i="41"/>
  <c r="B351" i="41"/>
  <c r="G351" i="41"/>
  <c r="G523" i="41"/>
  <c r="L523" i="41"/>
  <c r="D523" i="41"/>
  <c r="B523" i="41"/>
  <c r="L274" i="41"/>
  <c r="D274" i="41"/>
  <c r="G274" i="41"/>
  <c r="B274" i="41"/>
  <c r="D549" i="41"/>
  <c r="G549" i="41"/>
  <c r="B549" i="41"/>
  <c r="L549" i="41"/>
  <c r="D651" i="41"/>
  <c r="L651" i="41"/>
  <c r="B651" i="41"/>
  <c r="G651" i="41"/>
  <c r="B390" i="41"/>
  <c r="G390" i="41"/>
  <c r="L390" i="41"/>
  <c r="D390" i="41"/>
  <c r="G585" i="41"/>
  <c r="B585" i="41"/>
  <c r="L585" i="41"/>
  <c r="D585" i="41"/>
  <c r="B639" i="41"/>
  <c r="G639" i="41"/>
  <c r="L639" i="41"/>
  <c r="D639" i="41"/>
  <c r="B229" i="41"/>
  <c r="L229" i="41"/>
  <c r="G229" i="41"/>
  <c r="D229" i="41"/>
  <c r="L629" i="41"/>
  <c r="B629" i="41"/>
  <c r="G629" i="41"/>
  <c r="D629" i="41"/>
  <c r="B508" i="41"/>
  <c r="G508" i="41"/>
  <c r="D508" i="41"/>
  <c r="L508" i="41"/>
  <c r="G439" i="41"/>
  <c r="B439" i="41"/>
  <c r="D439" i="41"/>
  <c r="L439" i="41"/>
  <c r="L705" i="41"/>
  <c r="D705" i="41"/>
  <c r="G705" i="41"/>
  <c r="B705" i="41"/>
  <c r="D131" i="41"/>
  <c r="L131" i="41"/>
  <c r="B131" i="41"/>
  <c r="G131" i="41"/>
  <c r="B341" i="41"/>
  <c r="L341" i="41"/>
  <c r="D341" i="41"/>
  <c r="G341" i="41"/>
  <c r="L521" i="41"/>
  <c r="D521" i="41"/>
  <c r="B521" i="41"/>
  <c r="G521" i="41"/>
  <c r="D88" i="41"/>
  <c r="B88" i="41"/>
  <c r="L88" i="41"/>
  <c r="G88" i="41"/>
  <c r="L582" i="41"/>
  <c r="D582" i="41"/>
  <c r="G582" i="41"/>
  <c r="B582" i="41"/>
  <c r="D477" i="41"/>
  <c r="B477" i="41"/>
  <c r="G477" i="41"/>
  <c r="L477" i="41"/>
  <c r="L555" i="41"/>
  <c r="D555" i="41"/>
  <c r="B555" i="41"/>
  <c r="G555" i="41"/>
  <c r="G260" i="41"/>
  <c r="L260" i="41"/>
  <c r="D260" i="41"/>
  <c r="B260" i="41"/>
  <c r="D223" i="41"/>
  <c r="B223" i="41"/>
  <c r="L223" i="41"/>
  <c r="G223" i="41"/>
  <c r="G497" i="41"/>
  <c r="B497" i="41"/>
  <c r="D497" i="41"/>
  <c r="L497" i="41"/>
  <c r="D269" i="41"/>
  <c r="L269" i="41"/>
  <c r="B269" i="41"/>
  <c r="G269" i="41"/>
  <c r="D406" i="41"/>
  <c r="B406" i="41"/>
  <c r="L406" i="41"/>
  <c r="G406" i="41"/>
  <c r="L494" i="41"/>
  <c r="D494" i="41"/>
  <c r="G494" i="41"/>
  <c r="B494" i="41"/>
  <c r="H31" i="39"/>
  <c r="J31" i="39"/>
  <c r="I20" i="39" l="1"/>
  <c r="H28" i="39"/>
  <c r="I68" i="29"/>
  <c r="H33" i="29"/>
  <c r="I106" i="29"/>
  <c r="I27" i="29"/>
  <c r="H165" i="29"/>
  <c r="J106" i="29"/>
  <c r="I57" i="29"/>
  <c r="J26" i="39"/>
  <c r="H133" i="29"/>
  <c r="I109" i="29"/>
  <c r="I28" i="39"/>
  <c r="J68" i="29"/>
  <c r="J33" i="29"/>
  <c r="H143" i="29"/>
  <c r="K143" i="29" s="1"/>
  <c r="J57" i="29"/>
  <c r="K57" i="29" s="1"/>
  <c r="H26" i="39"/>
  <c r="K26" i="39" s="1"/>
  <c r="J133" i="29"/>
  <c r="H109" i="29"/>
  <c r="I67" i="29"/>
  <c r="I148" i="29"/>
  <c r="J67" i="29"/>
  <c r="K67" i="29" s="1"/>
  <c r="H122" i="29"/>
  <c r="I115" i="29"/>
  <c r="H85" i="29"/>
  <c r="H25" i="39"/>
  <c r="H155" i="29"/>
  <c r="J94" i="29"/>
  <c r="I58" i="29"/>
  <c r="J115" i="29"/>
  <c r="H94" i="29"/>
  <c r="J58" i="29"/>
  <c r="H29" i="39"/>
  <c r="H33" i="39"/>
  <c r="J162" i="29"/>
  <c r="J25" i="39"/>
  <c r="J29" i="39"/>
  <c r="I85" i="29"/>
  <c r="H81" i="29"/>
  <c r="J151" i="29"/>
  <c r="I145" i="29"/>
  <c r="J33" i="39"/>
  <c r="J81" i="29"/>
  <c r="K81" i="29" s="1"/>
  <c r="J86" i="29"/>
  <c r="I59" i="29"/>
  <c r="I120" i="29"/>
  <c r="H86" i="29"/>
  <c r="J59" i="29"/>
  <c r="J75" i="29"/>
  <c r="J92" i="29"/>
  <c r="J148" i="29"/>
  <c r="I92" i="29"/>
  <c r="I16" i="39"/>
  <c r="J16" i="39"/>
  <c r="H16" i="39"/>
  <c r="I40" i="29"/>
  <c r="J40" i="29"/>
  <c r="H21" i="39"/>
  <c r="I132" i="29"/>
  <c r="J37" i="29"/>
  <c r="J132" i="29"/>
  <c r="J74" i="29"/>
  <c r="H32" i="29"/>
  <c r="I21" i="39"/>
  <c r="H113" i="29"/>
  <c r="K113" i="29" s="1"/>
  <c r="H162" i="29"/>
  <c r="H60" i="29"/>
  <c r="H42" i="29"/>
  <c r="H28" i="29"/>
  <c r="J42" i="29"/>
  <c r="I60" i="29"/>
  <c r="J88" i="29"/>
  <c r="H75" i="29"/>
  <c r="K75" i="29" s="1"/>
  <c r="J159" i="29"/>
  <c r="H120" i="29"/>
  <c r="H157" i="29"/>
  <c r="J82" i="29"/>
  <c r="I159" i="29"/>
  <c r="K159" i="29" s="1"/>
  <c r="I157" i="29"/>
  <c r="H88" i="29"/>
  <c r="K88" i="29" s="1"/>
  <c r="I151" i="29"/>
  <c r="H145" i="29"/>
  <c r="H30" i="29"/>
  <c r="I155" i="29"/>
  <c r="I28" i="29"/>
  <c r="J47" i="29"/>
  <c r="I87" i="29"/>
  <c r="H79" i="29"/>
  <c r="I74" i="29"/>
  <c r="H46" i="29"/>
  <c r="H44" i="29"/>
  <c r="J110" i="29"/>
  <c r="J140" i="29"/>
  <c r="J16" i="29"/>
  <c r="J26" i="29"/>
  <c r="I110" i="29"/>
  <c r="K110" i="29" s="1"/>
  <c r="H119" i="29"/>
  <c r="J39" i="29"/>
  <c r="J34" i="29"/>
  <c r="H27" i="29"/>
  <c r="I163" i="29"/>
  <c r="I17" i="29"/>
  <c r="J134" i="29"/>
  <c r="I127" i="29"/>
  <c r="J93" i="29"/>
  <c r="I102" i="29"/>
  <c r="J127" i="29"/>
  <c r="I93" i="29"/>
  <c r="J52" i="29"/>
  <c r="J102" i="29"/>
  <c r="H36" i="29"/>
  <c r="J118" i="29"/>
  <c r="I51" i="29"/>
  <c r="J44" i="29"/>
  <c r="J80" i="29"/>
  <c r="J152" i="29"/>
  <c r="I79" i="29"/>
  <c r="H37" i="29"/>
  <c r="H51" i="29"/>
  <c r="J129" i="29"/>
  <c r="H84" i="29"/>
  <c r="I36" i="29"/>
  <c r="I130" i="29"/>
  <c r="I118" i="29"/>
  <c r="K118" i="29" s="1"/>
  <c r="I70" i="29"/>
  <c r="J84" i="29"/>
  <c r="I32" i="29"/>
  <c r="K32" i="29" s="1"/>
  <c r="H129" i="29"/>
  <c r="K129" i="29" s="1"/>
  <c r="H61" i="29"/>
  <c r="I46" i="29"/>
  <c r="K46" i="29" s="1"/>
  <c r="H80" i="29"/>
  <c r="K80" i="29" s="1"/>
  <c r="J164" i="29"/>
  <c r="J61" i="29"/>
  <c r="I152" i="29"/>
  <c r="I76" i="29"/>
  <c r="H76" i="29"/>
  <c r="I49" i="29"/>
  <c r="J30" i="29"/>
  <c r="H82" i="29"/>
  <c r="H47" i="29"/>
  <c r="I105" i="29"/>
  <c r="H104" i="29"/>
  <c r="I123" i="29"/>
  <c r="H95" i="29"/>
  <c r="H16" i="29"/>
  <c r="I39" i="29"/>
  <c r="K39" i="29" s="1"/>
  <c r="J119" i="29"/>
  <c r="J53" i="29"/>
  <c r="J165" i="29"/>
  <c r="H163" i="29"/>
  <c r="H53" i="29"/>
  <c r="H34" i="29"/>
  <c r="I104" i="29"/>
  <c r="I140" i="29"/>
  <c r="J123" i="29"/>
  <c r="I134" i="29"/>
  <c r="I95" i="29"/>
  <c r="I31" i="29"/>
  <c r="H17" i="29"/>
  <c r="J31" i="29"/>
  <c r="H137" i="29"/>
  <c r="I26" i="29"/>
  <c r="J137" i="29"/>
  <c r="I164" i="29"/>
  <c r="K164" i="29" s="1"/>
  <c r="J45" i="29"/>
  <c r="H10" i="54"/>
  <c r="I10" i="54"/>
  <c r="D10" i="54"/>
  <c r="E10" i="54" s="1"/>
  <c r="C11" i="54"/>
  <c r="L9" i="54"/>
  <c r="M9" i="54" s="1"/>
  <c r="H114" i="29"/>
  <c r="I161" i="29"/>
  <c r="H161" i="29"/>
  <c r="J125" i="29"/>
  <c r="J49" i="29"/>
  <c r="J114" i="29"/>
  <c r="J83" i="29"/>
  <c r="K83" i="29" s="1"/>
  <c r="I125" i="29"/>
  <c r="I45" i="29"/>
  <c r="H156" i="29"/>
  <c r="I52" i="29"/>
  <c r="K52" i="29" s="1"/>
  <c r="H153" i="29"/>
  <c r="J87" i="29"/>
  <c r="K87" i="29" s="1"/>
  <c r="J41" i="29"/>
  <c r="J70" i="29"/>
  <c r="K70" i="29" s="1"/>
  <c r="J130" i="29"/>
  <c r="J153" i="29"/>
  <c r="I41" i="29"/>
  <c r="K41" i="29" s="1"/>
  <c r="I111" i="29"/>
  <c r="H111" i="29"/>
  <c r="H105" i="29"/>
  <c r="J156" i="29"/>
  <c r="K156" i="29" s="1"/>
  <c r="H91" i="29"/>
  <c r="K133" i="29"/>
  <c r="H66" i="29"/>
  <c r="I91" i="29"/>
  <c r="J66" i="29"/>
  <c r="K22" i="39"/>
  <c r="K63" i="29"/>
  <c r="K34" i="39"/>
  <c r="K112" i="29"/>
  <c r="K154" i="29"/>
  <c r="K17" i="39"/>
  <c r="K19" i="29"/>
  <c r="K24" i="29"/>
  <c r="K116" i="29"/>
  <c r="K122" i="29"/>
  <c r="K160" i="29"/>
  <c r="K78" i="29"/>
  <c r="K107" i="29"/>
  <c r="K142" i="29"/>
  <c r="K29" i="29"/>
  <c r="K23" i="29"/>
  <c r="K150" i="29"/>
  <c r="K136" i="29"/>
  <c r="K147" i="29"/>
  <c r="K32" i="39"/>
  <c r="K38" i="29"/>
  <c r="K109" i="29"/>
  <c r="K23" i="39"/>
  <c r="K97" i="29"/>
  <c r="K100" i="29"/>
  <c r="K24" i="39"/>
  <c r="K73" i="29"/>
  <c r="K21" i="29"/>
  <c r="K72" i="29"/>
  <c r="K124" i="29"/>
  <c r="K20" i="29"/>
  <c r="K108" i="29"/>
  <c r="K494" i="41"/>
  <c r="E494" i="41"/>
  <c r="H494" i="41"/>
  <c r="J494" i="41"/>
  <c r="I494" i="41"/>
  <c r="K582" i="41"/>
  <c r="J582" i="41"/>
  <c r="I582" i="41"/>
  <c r="E582" i="41"/>
  <c r="H582" i="41"/>
  <c r="H395" i="41"/>
  <c r="J395" i="41"/>
  <c r="E395" i="41"/>
  <c r="I395" i="41"/>
  <c r="K395" i="41"/>
  <c r="H663" i="41"/>
  <c r="E663" i="41"/>
  <c r="K663" i="41"/>
  <c r="I663" i="41"/>
  <c r="J663" i="41"/>
  <c r="K32" i="41"/>
  <c r="I32" i="41"/>
  <c r="H32" i="41"/>
  <c r="E32" i="41"/>
  <c r="J32" i="41"/>
  <c r="K704" i="41"/>
  <c r="E704" i="41"/>
  <c r="I704" i="41"/>
  <c r="J704" i="41"/>
  <c r="H704" i="41"/>
  <c r="J333" i="41"/>
  <c r="I333" i="41"/>
  <c r="H333" i="41"/>
  <c r="K333" i="41"/>
  <c r="E333" i="41"/>
  <c r="K301" i="41"/>
  <c r="J301" i="41"/>
  <c r="I301" i="41"/>
  <c r="H301" i="41"/>
  <c r="E301" i="41"/>
  <c r="J214" i="41"/>
  <c r="E214" i="41"/>
  <c r="I214" i="41"/>
  <c r="H214" i="41"/>
  <c r="K214" i="41"/>
  <c r="E231" i="41"/>
  <c r="K231" i="41"/>
  <c r="I231" i="41"/>
  <c r="J231" i="41"/>
  <c r="H231" i="41"/>
  <c r="E572" i="41"/>
  <c r="H572" i="41"/>
  <c r="I572" i="41"/>
  <c r="J572" i="41"/>
  <c r="K572" i="41"/>
  <c r="I354" i="41"/>
  <c r="J354" i="41"/>
  <c r="K354" i="41"/>
  <c r="E354" i="41"/>
  <c r="H354" i="41"/>
  <c r="I618" i="41"/>
  <c r="E618" i="41"/>
  <c r="H618" i="41"/>
  <c r="K618" i="41"/>
  <c r="J618" i="41"/>
  <c r="I38" i="41"/>
  <c r="E38" i="41"/>
  <c r="H38" i="41"/>
  <c r="J38" i="41"/>
  <c r="K38" i="41"/>
  <c r="H68" i="41"/>
  <c r="J68" i="41"/>
  <c r="E68" i="41"/>
  <c r="I68" i="41"/>
  <c r="K68" i="41"/>
  <c r="H617" i="41"/>
  <c r="J617" i="41"/>
  <c r="I617" i="41"/>
  <c r="K617" i="41"/>
  <c r="E617" i="41"/>
  <c r="K95" i="41"/>
  <c r="H95" i="41"/>
  <c r="E95" i="41"/>
  <c r="I95" i="41"/>
  <c r="J95" i="41"/>
  <c r="I141" i="41"/>
  <c r="E141" i="41"/>
  <c r="H141" i="41"/>
  <c r="J141" i="41"/>
  <c r="K141" i="41"/>
  <c r="K526" i="41"/>
  <c r="E526" i="41"/>
  <c r="H526" i="41"/>
  <c r="I526" i="41"/>
  <c r="J526" i="41"/>
  <c r="E75" i="41"/>
  <c r="H75" i="41"/>
  <c r="J75" i="41"/>
  <c r="K75" i="41"/>
  <c r="I75" i="41"/>
  <c r="J237" i="41"/>
  <c r="I237" i="41"/>
  <c r="E237" i="41"/>
  <c r="H237" i="41"/>
  <c r="K237" i="41"/>
  <c r="H471" i="41"/>
  <c r="J471" i="41"/>
  <c r="E471" i="41"/>
  <c r="K471" i="41"/>
  <c r="I471" i="41"/>
  <c r="E145" i="41"/>
  <c r="K145" i="41"/>
  <c r="I145" i="41"/>
  <c r="H145" i="41"/>
  <c r="J145" i="41"/>
  <c r="K451" i="41"/>
  <c r="I451" i="41"/>
  <c r="E451" i="41"/>
  <c r="H451" i="41"/>
  <c r="J451" i="41"/>
  <c r="J463" i="41"/>
  <c r="K463" i="41"/>
  <c r="E463" i="41"/>
  <c r="I463" i="41"/>
  <c r="H463" i="41"/>
  <c r="H142" i="41"/>
  <c r="I142" i="41"/>
  <c r="J142" i="41"/>
  <c r="E142" i="41"/>
  <c r="K142" i="41"/>
  <c r="J45" i="41"/>
  <c r="H45" i="41"/>
  <c r="E45" i="41"/>
  <c r="K45" i="41"/>
  <c r="I45" i="41"/>
  <c r="E199" i="41"/>
  <c r="K199" i="41"/>
  <c r="I199" i="41"/>
  <c r="H199" i="41"/>
  <c r="J199" i="41"/>
  <c r="I571" i="41"/>
  <c r="K571" i="41"/>
  <c r="J571" i="41"/>
  <c r="H571" i="41"/>
  <c r="E571" i="41"/>
  <c r="E20" i="41"/>
  <c r="H20" i="41"/>
  <c r="K20" i="41"/>
  <c r="J20" i="41"/>
  <c r="I20" i="41"/>
  <c r="H681" i="41"/>
  <c r="E681" i="41"/>
  <c r="I681" i="41"/>
  <c r="J681" i="41"/>
  <c r="K681" i="41"/>
  <c r="K85" i="41"/>
  <c r="I85" i="41"/>
  <c r="E85" i="41"/>
  <c r="J85" i="41"/>
  <c r="H85" i="41"/>
  <c r="I297" i="41"/>
  <c r="J297" i="41"/>
  <c r="K297" i="41"/>
  <c r="E297" i="41"/>
  <c r="H297" i="41"/>
  <c r="H366" i="41"/>
  <c r="K366" i="41"/>
  <c r="J366" i="41"/>
  <c r="E366" i="41"/>
  <c r="I366" i="41"/>
  <c r="E82" i="41"/>
  <c r="J82" i="41"/>
  <c r="K82" i="41"/>
  <c r="H82" i="41"/>
  <c r="I82" i="41"/>
  <c r="K556" i="41"/>
  <c r="E556" i="41"/>
  <c r="I556" i="41"/>
  <c r="H556" i="41"/>
  <c r="J556" i="41"/>
  <c r="H373" i="41"/>
  <c r="K373" i="41"/>
  <c r="E373" i="41"/>
  <c r="J373" i="41"/>
  <c r="I373" i="41"/>
  <c r="K104" i="41"/>
  <c r="J104" i="41"/>
  <c r="E104" i="41"/>
  <c r="H104" i="41"/>
  <c r="I104" i="41"/>
  <c r="H637" i="41"/>
  <c r="E637" i="41"/>
  <c r="I637" i="41"/>
  <c r="K637" i="41"/>
  <c r="J637" i="41"/>
  <c r="K175" i="41"/>
  <c r="E175" i="41"/>
  <c r="H175" i="41"/>
  <c r="J175" i="41"/>
  <c r="I175" i="41"/>
  <c r="J266" i="41"/>
  <c r="E266" i="41"/>
  <c r="K266" i="41"/>
  <c r="H266" i="41"/>
  <c r="I266" i="41"/>
  <c r="E652" i="41"/>
  <c r="J652" i="41"/>
  <c r="H652" i="41"/>
  <c r="K652" i="41"/>
  <c r="I652" i="41"/>
  <c r="K427" i="41"/>
  <c r="E427" i="41"/>
  <c r="H427" i="41"/>
  <c r="I427" i="41"/>
  <c r="J427" i="41"/>
  <c r="H109" i="41"/>
  <c r="I109" i="41"/>
  <c r="J109" i="41"/>
  <c r="K109" i="41"/>
  <c r="E109" i="41"/>
  <c r="K359" i="41"/>
  <c r="E359" i="41"/>
  <c r="J359" i="41"/>
  <c r="I359" i="41"/>
  <c r="H359" i="41"/>
  <c r="E468" i="41"/>
  <c r="I468" i="41"/>
  <c r="K468" i="41"/>
  <c r="J468" i="41"/>
  <c r="H468" i="41"/>
  <c r="K532" i="41"/>
  <c r="E532" i="41"/>
  <c r="I532" i="41"/>
  <c r="H532" i="41"/>
  <c r="J532" i="41"/>
  <c r="E164" i="41"/>
  <c r="H164" i="41"/>
  <c r="J164" i="41"/>
  <c r="I164" i="41"/>
  <c r="K164" i="41"/>
  <c r="E69" i="41"/>
  <c r="H69" i="41"/>
  <c r="I69" i="41"/>
  <c r="J69" i="41"/>
  <c r="K69" i="41"/>
  <c r="E111" i="41"/>
  <c r="K111" i="41"/>
  <c r="H111" i="41"/>
  <c r="I111" i="41"/>
  <c r="J111" i="41"/>
  <c r="E583" i="41"/>
  <c r="I583" i="41"/>
  <c r="K583" i="41"/>
  <c r="H583" i="41"/>
  <c r="J583" i="41"/>
  <c r="K679" i="41"/>
  <c r="H679" i="41"/>
  <c r="J679" i="41"/>
  <c r="E679" i="41"/>
  <c r="I679" i="41"/>
  <c r="H687" i="41"/>
  <c r="I687" i="41"/>
  <c r="E687" i="41"/>
  <c r="J687" i="41"/>
  <c r="K687" i="41"/>
  <c r="J130" i="41"/>
  <c r="K130" i="41"/>
  <c r="H130" i="41"/>
  <c r="E130" i="41"/>
  <c r="I130" i="41"/>
  <c r="H280" i="41"/>
  <c r="K280" i="41"/>
  <c r="I280" i="41"/>
  <c r="J280" i="41"/>
  <c r="E280" i="41"/>
  <c r="J96" i="41"/>
  <c r="E96" i="41"/>
  <c r="I96" i="41"/>
  <c r="H96" i="41"/>
  <c r="K96" i="41"/>
  <c r="J353" i="41"/>
  <c r="I353" i="41"/>
  <c r="K353" i="41"/>
  <c r="E353" i="41"/>
  <c r="H353" i="41"/>
  <c r="K402" i="41"/>
  <c r="J402" i="41"/>
  <c r="I402" i="41"/>
  <c r="H402" i="41"/>
  <c r="E402" i="41"/>
  <c r="I311" i="41"/>
  <c r="H311" i="41"/>
  <c r="J311" i="41"/>
  <c r="E311" i="41"/>
  <c r="K311" i="41"/>
  <c r="I263" i="41"/>
  <c r="E263" i="41"/>
  <c r="J263" i="41"/>
  <c r="K263" i="41"/>
  <c r="H263" i="41"/>
  <c r="I440" i="41"/>
  <c r="E440" i="41"/>
  <c r="J440" i="41"/>
  <c r="K440" i="41"/>
  <c r="H440" i="41"/>
  <c r="K529" i="41"/>
  <c r="E529" i="41"/>
  <c r="J529" i="41"/>
  <c r="H529" i="41"/>
  <c r="I529" i="41"/>
  <c r="K437" i="41"/>
  <c r="E437" i="41"/>
  <c r="H437" i="41"/>
  <c r="I437" i="41"/>
  <c r="J437" i="41"/>
  <c r="E620" i="41"/>
  <c r="J620" i="41"/>
  <c r="I620" i="41"/>
  <c r="H620" i="41"/>
  <c r="K620" i="41"/>
  <c r="I669" i="41"/>
  <c r="H669" i="41"/>
  <c r="J669" i="41"/>
  <c r="E669" i="41"/>
  <c r="K669" i="41"/>
  <c r="K689" i="41"/>
  <c r="E689" i="41"/>
  <c r="H689" i="41"/>
  <c r="J689" i="41"/>
  <c r="I689" i="41"/>
  <c r="J398" i="41"/>
  <c r="I398" i="41"/>
  <c r="H398" i="41"/>
  <c r="E398" i="41"/>
  <c r="K398" i="41"/>
  <c r="E588" i="41"/>
  <c r="K588" i="41"/>
  <c r="H588" i="41"/>
  <c r="J588" i="41"/>
  <c r="I588" i="41"/>
  <c r="H49" i="41"/>
  <c r="J49" i="41"/>
  <c r="K49" i="41"/>
  <c r="E49" i="41"/>
  <c r="I49" i="41"/>
  <c r="I53" i="41"/>
  <c r="H53" i="41"/>
  <c r="E53" i="41"/>
  <c r="K53" i="41"/>
  <c r="J53" i="41"/>
  <c r="H662" i="41"/>
  <c r="J662" i="41"/>
  <c r="E662" i="41"/>
  <c r="K662" i="41"/>
  <c r="I662" i="41"/>
  <c r="K562" i="41"/>
  <c r="I562" i="41"/>
  <c r="H562" i="41"/>
  <c r="E562" i="41"/>
  <c r="J562" i="41"/>
  <c r="K190" i="41"/>
  <c r="E190" i="41"/>
  <c r="H190" i="41"/>
  <c r="J190" i="41"/>
  <c r="I190" i="41"/>
  <c r="J319" i="41"/>
  <c r="H319" i="41"/>
  <c r="E319" i="41"/>
  <c r="I319" i="41"/>
  <c r="K319" i="41"/>
  <c r="J186" i="41"/>
  <c r="K186" i="41"/>
  <c r="I186" i="41"/>
  <c r="E186" i="41"/>
  <c r="H186" i="41"/>
  <c r="K139" i="41"/>
  <c r="I139" i="41"/>
  <c r="H139" i="41"/>
  <c r="J139" i="41"/>
  <c r="E139" i="41"/>
  <c r="K218" i="41"/>
  <c r="I218" i="41"/>
  <c r="J218" i="41"/>
  <c r="H218" i="41"/>
  <c r="E218" i="41"/>
  <c r="E370" i="41"/>
  <c r="I370" i="41"/>
  <c r="H370" i="41"/>
  <c r="J370" i="41"/>
  <c r="K370" i="41"/>
  <c r="J485" i="41"/>
  <c r="E485" i="41"/>
  <c r="H485" i="41"/>
  <c r="K485" i="41"/>
  <c r="I485" i="41"/>
  <c r="J177" i="41"/>
  <c r="E177" i="41"/>
  <c r="H177" i="41"/>
  <c r="I177" i="41"/>
  <c r="K177" i="41"/>
  <c r="E89" i="41"/>
  <c r="J89" i="41"/>
  <c r="I89" i="41"/>
  <c r="H89" i="41"/>
  <c r="K89" i="41"/>
  <c r="K626" i="41"/>
  <c r="H626" i="41"/>
  <c r="J626" i="41"/>
  <c r="E626" i="41"/>
  <c r="I626" i="41"/>
  <c r="I217" i="41"/>
  <c r="E217" i="41"/>
  <c r="J217" i="41"/>
  <c r="K217" i="41"/>
  <c r="H217" i="41"/>
  <c r="I450" i="41"/>
  <c r="H450" i="41"/>
  <c r="E450" i="41"/>
  <c r="J450" i="41"/>
  <c r="K450" i="41"/>
  <c r="J584" i="41"/>
  <c r="H584" i="41"/>
  <c r="E584" i="41"/>
  <c r="K584" i="41"/>
  <c r="I584" i="41"/>
  <c r="K435" i="41"/>
  <c r="E435" i="41"/>
  <c r="J435" i="41"/>
  <c r="H435" i="41"/>
  <c r="I435" i="41"/>
  <c r="J118" i="41"/>
  <c r="I118" i="41"/>
  <c r="E118" i="41"/>
  <c r="H118" i="41"/>
  <c r="K118" i="41"/>
  <c r="E76" i="41"/>
  <c r="H76" i="41"/>
  <c r="K76" i="41"/>
  <c r="J76" i="41"/>
  <c r="I76" i="41"/>
  <c r="E201" i="41"/>
  <c r="K201" i="41"/>
  <c r="J201" i="41"/>
  <c r="H201" i="41"/>
  <c r="I201" i="41"/>
  <c r="E655" i="41"/>
  <c r="H655" i="41"/>
  <c r="K655" i="41"/>
  <c r="J655" i="41"/>
  <c r="I655" i="41"/>
  <c r="K133" i="41"/>
  <c r="E133" i="41"/>
  <c r="H133" i="41"/>
  <c r="I133" i="41"/>
  <c r="J133" i="41"/>
  <c r="E452" i="41"/>
  <c r="K452" i="41"/>
  <c r="I452" i="41"/>
  <c r="J452" i="41"/>
  <c r="H452" i="41"/>
  <c r="J694" i="41"/>
  <c r="I694" i="41"/>
  <c r="H694" i="41"/>
  <c r="E694" i="41"/>
  <c r="K694" i="41"/>
  <c r="K676" i="41"/>
  <c r="E676" i="41"/>
  <c r="I676" i="41"/>
  <c r="J676" i="41"/>
  <c r="H676" i="41"/>
  <c r="E675" i="41"/>
  <c r="H675" i="41"/>
  <c r="J675" i="41"/>
  <c r="K675" i="41"/>
  <c r="I675" i="41"/>
  <c r="E388" i="41"/>
  <c r="H388" i="41"/>
  <c r="J388" i="41"/>
  <c r="I388" i="41"/>
  <c r="K388" i="41"/>
  <c r="H673" i="41"/>
  <c r="J673" i="41"/>
  <c r="K673" i="41"/>
  <c r="E673" i="41"/>
  <c r="I673" i="41"/>
  <c r="J445" i="41"/>
  <c r="H445" i="41"/>
  <c r="E445" i="41"/>
  <c r="K445" i="41"/>
  <c r="I445" i="41"/>
  <c r="H515" i="41"/>
  <c r="J515" i="41"/>
  <c r="K515" i="41"/>
  <c r="E515" i="41"/>
  <c r="I515" i="41"/>
  <c r="I447" i="41"/>
  <c r="K447" i="41"/>
  <c r="H447" i="41"/>
  <c r="J447" i="41"/>
  <c r="E447" i="41"/>
  <c r="J276" i="41"/>
  <c r="E276" i="41"/>
  <c r="K276" i="41"/>
  <c r="H276" i="41"/>
  <c r="I276" i="41"/>
  <c r="I546" i="41"/>
  <c r="K546" i="41"/>
  <c r="H546" i="41"/>
  <c r="J546" i="41"/>
  <c r="E546" i="41"/>
  <c r="E14" i="41"/>
  <c r="J14" i="41"/>
  <c r="K14" i="41"/>
  <c r="H14" i="41"/>
  <c r="I14" i="41"/>
  <c r="K128" i="41"/>
  <c r="E128" i="41"/>
  <c r="H128" i="41"/>
  <c r="J128" i="41"/>
  <c r="I128" i="41"/>
  <c r="H58" i="41"/>
  <c r="I58" i="41"/>
  <c r="J58" i="41"/>
  <c r="K58" i="41"/>
  <c r="E58" i="41"/>
  <c r="I517" i="41"/>
  <c r="H517" i="41"/>
  <c r="J517" i="41"/>
  <c r="K517" i="41"/>
  <c r="E517" i="41"/>
  <c r="K151" i="41"/>
  <c r="H151" i="41"/>
  <c r="I151" i="41"/>
  <c r="E151" i="41"/>
  <c r="J151" i="41"/>
  <c r="I250" i="41"/>
  <c r="K250" i="41"/>
  <c r="E250" i="41"/>
  <c r="J250" i="41"/>
  <c r="H250" i="41"/>
  <c r="E593" i="41"/>
  <c r="H593" i="41"/>
  <c r="J593" i="41"/>
  <c r="I593" i="41"/>
  <c r="K593" i="41"/>
  <c r="K418" i="41"/>
  <c r="I418" i="41"/>
  <c r="J418" i="41"/>
  <c r="E418" i="41"/>
  <c r="H418" i="41"/>
  <c r="I33" i="41"/>
  <c r="E33" i="41"/>
  <c r="K33" i="41"/>
  <c r="H33" i="41"/>
  <c r="J33" i="41"/>
  <c r="I586" i="41"/>
  <c r="K586" i="41"/>
  <c r="E586" i="41"/>
  <c r="H586" i="41"/>
  <c r="J586" i="41"/>
  <c r="K78" i="41"/>
  <c r="E78" i="41"/>
  <c r="J78" i="41"/>
  <c r="H78" i="41"/>
  <c r="I78" i="41"/>
  <c r="H438" i="41"/>
  <c r="J438" i="41"/>
  <c r="K438" i="41"/>
  <c r="I438" i="41"/>
  <c r="E438" i="41"/>
  <c r="K246" i="41"/>
  <c r="E246" i="41"/>
  <c r="I246" i="41"/>
  <c r="H246" i="41"/>
  <c r="J246" i="41"/>
  <c r="I185" i="41"/>
  <c r="E185" i="41"/>
  <c r="K185" i="41"/>
  <c r="J185" i="41"/>
  <c r="H185" i="41"/>
  <c r="J604" i="41"/>
  <c r="K604" i="41"/>
  <c r="H604" i="41"/>
  <c r="I604" i="41"/>
  <c r="E604" i="41"/>
  <c r="K146" i="29"/>
  <c r="I647" i="41"/>
  <c r="E647" i="41"/>
  <c r="K647" i="41"/>
  <c r="H647" i="41"/>
  <c r="J647" i="41"/>
  <c r="H221" i="41"/>
  <c r="I221" i="41"/>
  <c r="J221" i="41"/>
  <c r="E221" i="41"/>
  <c r="K221" i="41"/>
  <c r="I51" i="41"/>
  <c r="J51" i="41"/>
  <c r="E51" i="41"/>
  <c r="H51" i="41"/>
  <c r="K51" i="41"/>
  <c r="I616" i="41"/>
  <c r="J616" i="41"/>
  <c r="H616" i="41"/>
  <c r="E616" i="41"/>
  <c r="K616" i="41"/>
  <c r="K137" i="41"/>
  <c r="I137" i="41"/>
  <c r="H137" i="41"/>
  <c r="J137" i="41"/>
  <c r="E137" i="41"/>
  <c r="J610" i="41"/>
  <c r="I610" i="41"/>
  <c r="E610" i="41"/>
  <c r="K610" i="41"/>
  <c r="H610" i="41"/>
  <c r="K172" i="41"/>
  <c r="J172" i="41"/>
  <c r="H172" i="41"/>
  <c r="E172" i="41"/>
  <c r="I172" i="41"/>
  <c r="I691" i="41"/>
  <c r="E691" i="41"/>
  <c r="K691" i="41"/>
  <c r="J691" i="41"/>
  <c r="H691" i="41"/>
  <c r="I182" i="41"/>
  <c r="J182" i="41"/>
  <c r="K182" i="41"/>
  <c r="H182" i="41"/>
  <c r="E182" i="41"/>
  <c r="H83" i="41"/>
  <c r="E83" i="41"/>
  <c r="J83" i="41"/>
  <c r="I83" i="41"/>
  <c r="K83" i="41"/>
  <c r="I265" i="41"/>
  <c r="E265" i="41"/>
  <c r="K265" i="41"/>
  <c r="J265" i="41"/>
  <c r="H265" i="41"/>
  <c r="K458" i="41"/>
  <c r="J458" i="41"/>
  <c r="H458" i="41"/>
  <c r="I458" i="41"/>
  <c r="E458" i="41"/>
  <c r="E577" i="41"/>
  <c r="K577" i="41"/>
  <c r="H577" i="41"/>
  <c r="I577" i="41"/>
  <c r="J577" i="41"/>
  <c r="J657" i="41"/>
  <c r="H657" i="41"/>
  <c r="E657" i="41"/>
  <c r="I657" i="41"/>
  <c r="K657" i="41"/>
  <c r="E207" i="41"/>
  <c r="J207" i="41"/>
  <c r="I207" i="41"/>
  <c r="K207" i="41"/>
  <c r="H207" i="41"/>
  <c r="E302" i="41"/>
  <c r="I302" i="41"/>
  <c r="J302" i="41"/>
  <c r="K302" i="41"/>
  <c r="H302" i="41"/>
  <c r="J710" i="41"/>
  <c r="I710" i="41"/>
  <c r="E710" i="41"/>
  <c r="K710" i="41"/>
  <c r="H710" i="41"/>
  <c r="E506" i="41"/>
  <c r="H506" i="41"/>
  <c r="I506" i="41"/>
  <c r="J506" i="41"/>
  <c r="K506" i="41"/>
  <c r="E509" i="41"/>
  <c r="I509" i="41"/>
  <c r="K509" i="41"/>
  <c r="J509" i="41"/>
  <c r="H509" i="41"/>
  <c r="I623" i="41"/>
  <c r="K623" i="41"/>
  <c r="E623" i="41"/>
  <c r="H623" i="41"/>
  <c r="J623" i="41"/>
  <c r="K40" i="41"/>
  <c r="H40" i="41"/>
  <c r="I40" i="41"/>
  <c r="E40" i="41"/>
  <c r="J40" i="41"/>
  <c r="E17" i="41"/>
  <c r="I17" i="41"/>
  <c r="H17" i="41"/>
  <c r="J17" i="41"/>
  <c r="K17" i="41"/>
  <c r="K233" i="41"/>
  <c r="H233" i="41"/>
  <c r="J233" i="41"/>
  <c r="I233" i="41"/>
  <c r="E233" i="41"/>
  <c r="K702" i="41"/>
  <c r="J702" i="41"/>
  <c r="E702" i="41"/>
  <c r="I702" i="41"/>
  <c r="H702" i="41"/>
  <c r="K525" i="41"/>
  <c r="E525" i="41"/>
  <c r="J525" i="41"/>
  <c r="H525" i="41"/>
  <c r="I525" i="41"/>
  <c r="I563" i="41"/>
  <c r="K563" i="41"/>
  <c r="E563" i="41"/>
  <c r="H563" i="41"/>
  <c r="J563" i="41"/>
  <c r="J524" i="41"/>
  <c r="H524" i="41"/>
  <c r="K524" i="41"/>
  <c r="E524" i="41"/>
  <c r="I524" i="41"/>
  <c r="E625" i="41"/>
  <c r="J625" i="41"/>
  <c r="I625" i="41"/>
  <c r="K625" i="41"/>
  <c r="H625" i="41"/>
  <c r="I174" i="41"/>
  <c r="H174" i="41"/>
  <c r="K174" i="41"/>
  <c r="J174" i="41"/>
  <c r="E174" i="41"/>
  <c r="E530" i="41"/>
  <c r="J530" i="41"/>
  <c r="I530" i="41"/>
  <c r="H530" i="41"/>
  <c r="K530" i="41"/>
  <c r="J91" i="41"/>
  <c r="H91" i="41"/>
  <c r="I91" i="41"/>
  <c r="E91" i="41"/>
  <c r="K91" i="41"/>
  <c r="E328" i="41"/>
  <c r="K328" i="41"/>
  <c r="I328" i="41"/>
  <c r="H328" i="41"/>
  <c r="J328" i="41"/>
  <c r="K274" i="41"/>
  <c r="J274" i="41"/>
  <c r="E274" i="41"/>
  <c r="H274" i="41"/>
  <c r="I274" i="41"/>
  <c r="J523" i="41"/>
  <c r="H523" i="41"/>
  <c r="I523" i="41"/>
  <c r="K523" i="41"/>
  <c r="E523" i="41"/>
  <c r="E536" i="41"/>
  <c r="J536" i="41"/>
  <c r="H536" i="41"/>
  <c r="K536" i="41"/>
  <c r="I536" i="41"/>
  <c r="H351" i="41"/>
  <c r="J351" i="41"/>
  <c r="E351" i="41"/>
  <c r="I351" i="41"/>
  <c r="K351" i="41"/>
  <c r="K672" i="41"/>
  <c r="I672" i="41"/>
  <c r="E672" i="41"/>
  <c r="J672" i="41"/>
  <c r="H672" i="41"/>
  <c r="K346" i="41"/>
  <c r="I346" i="41"/>
  <c r="H346" i="41"/>
  <c r="J346" i="41"/>
  <c r="E346" i="41"/>
  <c r="E171" i="41"/>
  <c r="K171" i="41"/>
  <c r="J171" i="41"/>
  <c r="H171" i="41"/>
  <c r="I171" i="41"/>
  <c r="I519" i="41"/>
  <c r="K519" i="41"/>
  <c r="J519" i="41"/>
  <c r="E519" i="41"/>
  <c r="H519" i="41"/>
  <c r="J163" i="41"/>
  <c r="I163" i="41"/>
  <c r="K163" i="41"/>
  <c r="E163" i="41"/>
  <c r="H163" i="41"/>
  <c r="K18" i="39"/>
  <c r="H173" i="41"/>
  <c r="K173" i="41"/>
  <c r="I173" i="41"/>
  <c r="E173" i="41"/>
  <c r="J173" i="41"/>
  <c r="J288" i="41"/>
  <c r="I288" i="41"/>
  <c r="H288" i="41"/>
  <c r="K288" i="41"/>
  <c r="E288" i="41"/>
  <c r="H641" i="41"/>
  <c r="E641" i="41"/>
  <c r="J641" i="41"/>
  <c r="I641" i="41"/>
  <c r="K641" i="41"/>
  <c r="H511" i="41"/>
  <c r="J511" i="41"/>
  <c r="I511" i="41"/>
  <c r="K511" i="41"/>
  <c r="E511" i="41"/>
  <c r="H579" i="41"/>
  <c r="I579" i="41"/>
  <c r="J579" i="41"/>
  <c r="K579" i="41"/>
  <c r="E579" i="41"/>
  <c r="K429" i="41"/>
  <c r="E429" i="41"/>
  <c r="J429" i="41"/>
  <c r="I429" i="41"/>
  <c r="H429" i="41"/>
  <c r="I498" i="41"/>
  <c r="E498" i="41"/>
  <c r="H498" i="41"/>
  <c r="J498" i="41"/>
  <c r="K498" i="41"/>
  <c r="E262" i="41"/>
  <c r="H262" i="41"/>
  <c r="I262" i="41"/>
  <c r="J262" i="41"/>
  <c r="K262" i="41"/>
  <c r="H505" i="41"/>
  <c r="J505" i="41"/>
  <c r="K505" i="41"/>
  <c r="E505" i="41"/>
  <c r="I505" i="41"/>
  <c r="H194" i="41"/>
  <c r="K194" i="41"/>
  <c r="E194" i="41"/>
  <c r="J194" i="41"/>
  <c r="I194" i="41"/>
  <c r="E35" i="41"/>
  <c r="K35" i="41"/>
  <c r="J35" i="41"/>
  <c r="I35" i="41"/>
  <c r="H35" i="41"/>
  <c r="K77" i="29"/>
  <c r="K35" i="39"/>
  <c r="I587" i="41"/>
  <c r="H587" i="41"/>
  <c r="J587" i="41"/>
  <c r="E587" i="41"/>
  <c r="K587" i="41"/>
  <c r="K103" i="41"/>
  <c r="E103" i="41"/>
  <c r="I103" i="41"/>
  <c r="J103" i="41"/>
  <c r="H103" i="41"/>
  <c r="K380" i="41"/>
  <c r="J380" i="41"/>
  <c r="H380" i="41"/>
  <c r="I380" i="41"/>
  <c r="E380" i="41"/>
  <c r="E356" i="41"/>
  <c r="H356" i="41"/>
  <c r="K356" i="41"/>
  <c r="J356" i="41"/>
  <c r="I356" i="41"/>
  <c r="H73" i="41"/>
  <c r="K73" i="41"/>
  <c r="E73" i="41"/>
  <c r="J73" i="41"/>
  <c r="I73" i="41"/>
  <c r="E26" i="41"/>
  <c r="J26" i="41"/>
  <c r="I26" i="41"/>
  <c r="H26" i="41"/>
  <c r="K26" i="41"/>
  <c r="K661" i="41"/>
  <c r="H661" i="41"/>
  <c r="E661" i="41"/>
  <c r="J661" i="41"/>
  <c r="I661" i="41"/>
  <c r="J648" i="41"/>
  <c r="H648" i="41"/>
  <c r="I648" i="41"/>
  <c r="E648" i="41"/>
  <c r="K648" i="41"/>
  <c r="H330" i="41"/>
  <c r="I330" i="41"/>
  <c r="K330" i="41"/>
  <c r="E330" i="41"/>
  <c r="J330" i="41"/>
  <c r="I474" i="41"/>
  <c r="J474" i="41"/>
  <c r="H474" i="41"/>
  <c r="K474" i="41"/>
  <c r="E474" i="41"/>
  <c r="H208" i="41"/>
  <c r="K208" i="41"/>
  <c r="I208" i="41"/>
  <c r="J208" i="41"/>
  <c r="E208" i="41"/>
  <c r="J659" i="41"/>
  <c r="I659" i="41"/>
  <c r="K659" i="41"/>
  <c r="E659" i="41"/>
  <c r="H659" i="41"/>
  <c r="J29" i="41"/>
  <c r="E29" i="41"/>
  <c r="I29" i="41"/>
  <c r="K29" i="41"/>
  <c r="H29" i="41"/>
  <c r="I631" i="41"/>
  <c r="H631" i="41"/>
  <c r="J631" i="41"/>
  <c r="E631" i="41"/>
  <c r="K631" i="41"/>
  <c r="J312" i="41"/>
  <c r="I312" i="41"/>
  <c r="K312" i="41"/>
  <c r="E312" i="41"/>
  <c r="H312" i="41"/>
  <c r="J424" i="41"/>
  <c r="I424" i="41"/>
  <c r="E424" i="41"/>
  <c r="K424" i="41"/>
  <c r="H424" i="41"/>
  <c r="H644" i="41"/>
  <c r="E644" i="41"/>
  <c r="K644" i="41"/>
  <c r="J644" i="41"/>
  <c r="I644" i="41"/>
  <c r="K24" i="41"/>
  <c r="I24" i="41"/>
  <c r="E24" i="41"/>
  <c r="H24" i="41"/>
  <c r="J24" i="41"/>
  <c r="J382" i="41"/>
  <c r="K382" i="41"/>
  <c r="E382" i="41"/>
  <c r="H382" i="41"/>
  <c r="I382" i="41"/>
  <c r="H161" i="41"/>
  <c r="K161" i="41"/>
  <c r="E161" i="41"/>
  <c r="I161" i="41"/>
  <c r="J161" i="41"/>
  <c r="K636" i="41"/>
  <c r="H636" i="41"/>
  <c r="I636" i="41"/>
  <c r="J636" i="41"/>
  <c r="E636" i="41"/>
  <c r="K41" i="41"/>
  <c r="J41" i="41"/>
  <c r="E41" i="41"/>
  <c r="H41" i="41"/>
  <c r="I41" i="41"/>
  <c r="K21" i="41"/>
  <c r="H21" i="41"/>
  <c r="J21" i="41"/>
  <c r="E21" i="41"/>
  <c r="I21" i="41"/>
  <c r="J212" i="41"/>
  <c r="H212" i="41"/>
  <c r="E212" i="41"/>
  <c r="K212" i="41"/>
  <c r="I212" i="41"/>
  <c r="I407" i="41"/>
  <c r="J407" i="41"/>
  <c r="K407" i="41"/>
  <c r="E407" i="41"/>
  <c r="H407" i="41"/>
  <c r="E358" i="41"/>
  <c r="H358" i="41"/>
  <c r="I358" i="41"/>
  <c r="J358" i="41"/>
  <c r="K358" i="41"/>
  <c r="K122" i="41"/>
  <c r="H122" i="41"/>
  <c r="I122" i="41"/>
  <c r="J122" i="41"/>
  <c r="E122" i="41"/>
  <c r="E258" i="41"/>
  <c r="J258" i="41"/>
  <c r="I258" i="41"/>
  <c r="K258" i="41"/>
  <c r="H258" i="41"/>
  <c r="I249" i="41"/>
  <c r="J249" i="41"/>
  <c r="H249" i="41"/>
  <c r="K249" i="41"/>
  <c r="E249" i="41"/>
  <c r="E589" i="41"/>
  <c r="J589" i="41"/>
  <c r="K589" i="41"/>
  <c r="H589" i="41"/>
  <c r="I589" i="41"/>
  <c r="E271" i="41"/>
  <c r="K271" i="41"/>
  <c r="H271" i="41"/>
  <c r="J271" i="41"/>
  <c r="I271" i="41"/>
  <c r="J591" i="41"/>
  <c r="E591" i="41"/>
  <c r="I591" i="41"/>
  <c r="H591" i="41"/>
  <c r="K591" i="41"/>
  <c r="K121" i="29"/>
  <c r="K43" i="29"/>
  <c r="K103" i="29"/>
  <c r="K57" i="41"/>
  <c r="I57" i="41"/>
  <c r="H57" i="41"/>
  <c r="J57" i="41"/>
  <c r="E57" i="41"/>
  <c r="H666" i="41"/>
  <c r="E666" i="41"/>
  <c r="J666" i="41"/>
  <c r="I666" i="41"/>
  <c r="K666" i="41"/>
  <c r="E56" i="41"/>
  <c r="J56" i="41"/>
  <c r="H56" i="41"/>
  <c r="K56" i="41"/>
  <c r="I56" i="41"/>
  <c r="I81" i="41"/>
  <c r="E81" i="41"/>
  <c r="K81" i="41"/>
  <c r="H81" i="41"/>
  <c r="J81" i="41"/>
  <c r="H680" i="41"/>
  <c r="E680" i="41"/>
  <c r="I680" i="41"/>
  <c r="K680" i="41"/>
  <c r="J680" i="41"/>
  <c r="I304" i="41"/>
  <c r="H304" i="41"/>
  <c r="J304" i="41"/>
  <c r="E304" i="41"/>
  <c r="K304" i="41"/>
  <c r="I253" i="41"/>
  <c r="E253" i="41"/>
  <c r="K253" i="41"/>
  <c r="H253" i="41"/>
  <c r="J253" i="41"/>
  <c r="K28" i="41"/>
  <c r="I28" i="41"/>
  <c r="H28" i="41"/>
  <c r="E28" i="41"/>
  <c r="J28" i="41"/>
  <c r="J548" i="41"/>
  <c r="H548" i="41"/>
  <c r="K548" i="41"/>
  <c r="I548" i="41"/>
  <c r="E548" i="41"/>
  <c r="K381" i="41"/>
  <c r="J381" i="41"/>
  <c r="H381" i="41"/>
  <c r="E381" i="41"/>
  <c r="I381" i="41"/>
  <c r="E534" i="41"/>
  <c r="H534" i="41"/>
  <c r="I534" i="41"/>
  <c r="K534" i="41"/>
  <c r="J534" i="41"/>
  <c r="I278" i="41"/>
  <c r="J278" i="41"/>
  <c r="H278" i="41"/>
  <c r="K278" i="41"/>
  <c r="E278" i="41"/>
  <c r="H391" i="41"/>
  <c r="J391" i="41"/>
  <c r="E391" i="41"/>
  <c r="K391" i="41"/>
  <c r="I391" i="41"/>
  <c r="J176" i="41"/>
  <c r="K176" i="41"/>
  <c r="E176" i="41"/>
  <c r="I176" i="41"/>
  <c r="H176" i="41"/>
  <c r="H197" i="41"/>
  <c r="K197" i="41"/>
  <c r="J197" i="41"/>
  <c r="E197" i="41"/>
  <c r="I197" i="41"/>
  <c r="J384" i="41"/>
  <c r="E384" i="41"/>
  <c r="H384" i="41"/>
  <c r="K384" i="41"/>
  <c r="I384" i="41"/>
  <c r="I500" i="41"/>
  <c r="E500" i="41"/>
  <c r="H500" i="41"/>
  <c r="K500" i="41"/>
  <c r="J500" i="41"/>
  <c r="H339" i="41"/>
  <c r="E339" i="41"/>
  <c r="I339" i="41"/>
  <c r="J339" i="41"/>
  <c r="K339" i="41"/>
  <c r="H153" i="41"/>
  <c r="K153" i="41"/>
  <c r="E153" i="41"/>
  <c r="J153" i="41"/>
  <c r="I153" i="41"/>
  <c r="I465" i="41"/>
  <c r="K465" i="41"/>
  <c r="H465" i="41"/>
  <c r="E465" i="41"/>
  <c r="J465" i="41"/>
  <c r="H184" i="41"/>
  <c r="I184" i="41"/>
  <c r="J184" i="41"/>
  <c r="E184" i="41"/>
  <c r="K184" i="41"/>
  <c r="K561" i="41"/>
  <c r="J561" i="41"/>
  <c r="I561" i="41"/>
  <c r="E561" i="41"/>
  <c r="H561" i="41"/>
  <c r="H545" i="41"/>
  <c r="E545" i="41"/>
  <c r="J545" i="41"/>
  <c r="K545" i="41"/>
  <c r="I545" i="41"/>
  <c r="K547" i="41"/>
  <c r="I547" i="41"/>
  <c r="H547" i="41"/>
  <c r="J547" i="41"/>
  <c r="E547" i="41"/>
  <c r="I362" i="41"/>
  <c r="E362" i="41"/>
  <c r="K362" i="41"/>
  <c r="H362" i="41"/>
  <c r="J362" i="41"/>
  <c r="I157" i="41"/>
  <c r="E157" i="41"/>
  <c r="K157" i="41"/>
  <c r="J157" i="41"/>
  <c r="H157" i="41"/>
  <c r="H627" i="41"/>
  <c r="J627" i="41"/>
  <c r="E627" i="41"/>
  <c r="I627" i="41"/>
  <c r="K627" i="41"/>
  <c r="K227" i="41"/>
  <c r="E227" i="41"/>
  <c r="J227" i="41"/>
  <c r="I227" i="41"/>
  <c r="H227" i="41"/>
  <c r="E677" i="41"/>
  <c r="K677" i="41"/>
  <c r="H677" i="41"/>
  <c r="J677" i="41"/>
  <c r="I677" i="41"/>
  <c r="J632" i="41"/>
  <c r="H632" i="41"/>
  <c r="E632" i="41"/>
  <c r="I632" i="41"/>
  <c r="K632" i="41"/>
  <c r="J510" i="41"/>
  <c r="E510" i="41"/>
  <c r="K510" i="41"/>
  <c r="H510" i="41"/>
  <c r="I510" i="41"/>
  <c r="I507" i="41"/>
  <c r="H507" i="41"/>
  <c r="E507" i="41"/>
  <c r="K507" i="41"/>
  <c r="J507" i="41"/>
  <c r="H567" i="41"/>
  <c r="J567" i="41"/>
  <c r="K567" i="41"/>
  <c r="I567" i="41"/>
  <c r="E567" i="41"/>
  <c r="E442" i="41"/>
  <c r="I442" i="41"/>
  <c r="J442" i="41"/>
  <c r="K442" i="41"/>
  <c r="H442" i="41"/>
  <c r="I107" i="41"/>
  <c r="H107" i="41"/>
  <c r="E107" i="41"/>
  <c r="K107" i="41"/>
  <c r="J107" i="41"/>
  <c r="J576" i="41"/>
  <c r="K576" i="41"/>
  <c r="E576" i="41"/>
  <c r="I576" i="41"/>
  <c r="H576" i="41"/>
  <c r="I110" i="41"/>
  <c r="E110" i="41"/>
  <c r="J110" i="41"/>
  <c r="H110" i="41"/>
  <c r="K110" i="41"/>
  <c r="H706" i="41"/>
  <c r="I706" i="41"/>
  <c r="K706" i="41"/>
  <c r="J706" i="41"/>
  <c r="E706" i="41"/>
  <c r="E308" i="41"/>
  <c r="I308" i="41"/>
  <c r="K308" i="41"/>
  <c r="H308" i="41"/>
  <c r="J308" i="41"/>
  <c r="J446" i="41"/>
  <c r="K446" i="41"/>
  <c r="E446" i="41"/>
  <c r="I446" i="41"/>
  <c r="H446" i="41"/>
  <c r="I371" i="41"/>
  <c r="H371" i="41"/>
  <c r="E371" i="41"/>
  <c r="K371" i="41"/>
  <c r="J371" i="41"/>
  <c r="H116" i="41"/>
  <c r="K116" i="41"/>
  <c r="J116" i="41"/>
  <c r="E116" i="41"/>
  <c r="I116" i="41"/>
  <c r="E230" i="41"/>
  <c r="H230" i="41"/>
  <c r="J230" i="41"/>
  <c r="I230" i="41"/>
  <c r="K230" i="41"/>
  <c r="K127" i="41"/>
  <c r="H127" i="41"/>
  <c r="E127" i="41"/>
  <c r="J127" i="41"/>
  <c r="I127" i="41"/>
  <c r="J600" i="41"/>
  <c r="H600" i="41"/>
  <c r="K600" i="41"/>
  <c r="E600" i="41"/>
  <c r="I600" i="41"/>
  <c r="H569" i="41"/>
  <c r="K569" i="41"/>
  <c r="E569" i="41"/>
  <c r="J569" i="41"/>
  <c r="I569" i="41"/>
  <c r="H252" i="41"/>
  <c r="J252" i="41"/>
  <c r="K252" i="41"/>
  <c r="I252" i="41"/>
  <c r="E252" i="41"/>
  <c r="J55" i="41"/>
  <c r="E55" i="41"/>
  <c r="H55" i="41"/>
  <c r="K55" i="41"/>
  <c r="I55" i="41"/>
  <c r="H411" i="41"/>
  <c r="J411" i="41"/>
  <c r="E411" i="41"/>
  <c r="I411" i="41"/>
  <c r="K411" i="41"/>
  <c r="I65" i="41"/>
  <c r="H65" i="41"/>
  <c r="J65" i="41"/>
  <c r="K65" i="41"/>
  <c r="E65" i="41"/>
  <c r="I63" i="41"/>
  <c r="K63" i="41"/>
  <c r="J63" i="41"/>
  <c r="E63" i="41"/>
  <c r="H63" i="41"/>
  <c r="J100" i="41"/>
  <c r="H100" i="41"/>
  <c r="E100" i="41"/>
  <c r="I100" i="41"/>
  <c r="K100" i="41"/>
  <c r="E457" i="41"/>
  <c r="K457" i="41"/>
  <c r="H457" i="41"/>
  <c r="I457" i="41"/>
  <c r="J457" i="41"/>
  <c r="K374" i="41"/>
  <c r="E374" i="41"/>
  <c r="I374" i="41"/>
  <c r="J374" i="41"/>
  <c r="H374" i="41"/>
  <c r="E601" i="41"/>
  <c r="K601" i="41"/>
  <c r="H601" i="41"/>
  <c r="I601" i="41"/>
  <c r="J601" i="41"/>
  <c r="H542" i="41"/>
  <c r="E542" i="41"/>
  <c r="I542" i="41"/>
  <c r="K542" i="41"/>
  <c r="J542" i="41"/>
  <c r="H695" i="41"/>
  <c r="E695" i="41"/>
  <c r="K695" i="41"/>
  <c r="J695" i="41"/>
  <c r="I695" i="41"/>
  <c r="H335" i="41"/>
  <c r="J335" i="41"/>
  <c r="E335" i="41"/>
  <c r="K335" i="41"/>
  <c r="I335" i="41"/>
  <c r="K367" i="41"/>
  <c r="E367" i="41"/>
  <c r="J367" i="41"/>
  <c r="H367" i="41"/>
  <c r="I367" i="41"/>
  <c r="I315" i="41"/>
  <c r="H315" i="41"/>
  <c r="K315" i="41"/>
  <c r="E315" i="41"/>
  <c r="J315" i="41"/>
  <c r="H52" i="41"/>
  <c r="J52" i="41"/>
  <c r="E52" i="41"/>
  <c r="I52" i="41"/>
  <c r="K52" i="41"/>
  <c r="I709" i="41"/>
  <c r="H709" i="41"/>
  <c r="K709" i="41"/>
  <c r="J709" i="41"/>
  <c r="E709" i="41"/>
  <c r="E551" i="41"/>
  <c r="J551" i="41"/>
  <c r="K551" i="41"/>
  <c r="H551" i="41"/>
  <c r="I551" i="41"/>
  <c r="H125" i="41"/>
  <c r="I125" i="41"/>
  <c r="J125" i="41"/>
  <c r="K125" i="41"/>
  <c r="E125" i="41"/>
  <c r="I23" i="41"/>
  <c r="K23" i="41"/>
  <c r="H23" i="41"/>
  <c r="J23" i="41"/>
  <c r="E23" i="41"/>
  <c r="H393" i="41"/>
  <c r="I393" i="41"/>
  <c r="J393" i="41"/>
  <c r="K393" i="41"/>
  <c r="E393" i="41"/>
  <c r="I39" i="41"/>
  <c r="H39" i="41"/>
  <c r="J39" i="41"/>
  <c r="E39" i="41"/>
  <c r="K39" i="41"/>
  <c r="J409" i="41"/>
  <c r="H409" i="41"/>
  <c r="K409" i="41"/>
  <c r="E409" i="41"/>
  <c r="I409" i="41"/>
  <c r="J535" i="41"/>
  <c r="E535" i="41"/>
  <c r="H535" i="41"/>
  <c r="I535" i="41"/>
  <c r="K535" i="41"/>
  <c r="H293" i="41"/>
  <c r="E293" i="41"/>
  <c r="J293" i="41"/>
  <c r="K293" i="41"/>
  <c r="I293" i="41"/>
  <c r="J624" i="41"/>
  <c r="H624" i="41"/>
  <c r="K624" i="41"/>
  <c r="I624" i="41"/>
  <c r="E624" i="41"/>
  <c r="K309" i="41"/>
  <c r="J309" i="41"/>
  <c r="I309" i="41"/>
  <c r="H309" i="41"/>
  <c r="E309" i="41"/>
  <c r="K98" i="41"/>
  <c r="E98" i="41"/>
  <c r="J98" i="41"/>
  <c r="H98" i="41"/>
  <c r="I98" i="41"/>
  <c r="I232" i="41"/>
  <c r="H232" i="41"/>
  <c r="E232" i="41"/>
  <c r="J232" i="41"/>
  <c r="K232" i="41"/>
  <c r="K204" i="41"/>
  <c r="H204" i="41"/>
  <c r="E204" i="41"/>
  <c r="J204" i="41"/>
  <c r="I204" i="41"/>
  <c r="I696" i="41"/>
  <c r="H696" i="41"/>
  <c r="E696" i="41"/>
  <c r="J696" i="41"/>
  <c r="K696" i="41"/>
  <c r="J594" i="41"/>
  <c r="H594" i="41"/>
  <c r="I594" i="41"/>
  <c r="E594" i="41"/>
  <c r="K594" i="41"/>
  <c r="J143" i="41"/>
  <c r="I143" i="41"/>
  <c r="E143" i="41"/>
  <c r="H143" i="41"/>
  <c r="K143" i="41"/>
  <c r="E674" i="41"/>
  <c r="I674" i="41"/>
  <c r="J674" i="41"/>
  <c r="H674" i="41"/>
  <c r="K674" i="41"/>
  <c r="K541" i="41"/>
  <c r="J541" i="41"/>
  <c r="H541" i="41"/>
  <c r="E541" i="41"/>
  <c r="I541" i="41"/>
  <c r="H483" i="41"/>
  <c r="K483" i="41"/>
  <c r="E483" i="41"/>
  <c r="I483" i="41"/>
  <c r="J483" i="41"/>
  <c r="K347" i="41"/>
  <c r="H347" i="41"/>
  <c r="J347" i="41"/>
  <c r="I347" i="41"/>
  <c r="E347" i="41"/>
  <c r="H698" i="41"/>
  <c r="K698" i="41"/>
  <c r="J698" i="41"/>
  <c r="E698" i="41"/>
  <c r="I698" i="41"/>
  <c r="E165" i="41"/>
  <c r="K165" i="41"/>
  <c r="J165" i="41"/>
  <c r="I165" i="41"/>
  <c r="H165" i="41"/>
  <c r="E697" i="41"/>
  <c r="J697" i="41"/>
  <c r="H697" i="41"/>
  <c r="I697" i="41"/>
  <c r="K697" i="41"/>
  <c r="H261" i="41"/>
  <c r="E261" i="41"/>
  <c r="J261" i="41"/>
  <c r="K261" i="41"/>
  <c r="I261" i="41"/>
  <c r="I200" i="41"/>
  <c r="E200" i="41"/>
  <c r="H200" i="41"/>
  <c r="K200" i="41"/>
  <c r="J200" i="41"/>
  <c r="K268" i="41"/>
  <c r="J268" i="41"/>
  <c r="E268" i="41"/>
  <c r="H268" i="41"/>
  <c r="I268" i="41"/>
  <c r="H448" i="41"/>
  <c r="I448" i="41"/>
  <c r="J448" i="41"/>
  <c r="K448" i="41"/>
  <c r="E448" i="41"/>
  <c r="J105" i="41"/>
  <c r="K105" i="41"/>
  <c r="E105" i="41"/>
  <c r="H105" i="41"/>
  <c r="I105" i="41"/>
  <c r="J60" i="41"/>
  <c r="K60" i="41"/>
  <c r="E60" i="41"/>
  <c r="I60" i="41"/>
  <c r="H60" i="41"/>
  <c r="J140" i="41"/>
  <c r="E140" i="41"/>
  <c r="I140" i="41"/>
  <c r="K140" i="41"/>
  <c r="H140" i="41"/>
  <c r="E428" i="41"/>
  <c r="I428" i="41"/>
  <c r="J428" i="41"/>
  <c r="K428" i="41"/>
  <c r="H428" i="41"/>
  <c r="K422" i="41"/>
  <c r="H422" i="41"/>
  <c r="E422" i="41"/>
  <c r="I422" i="41"/>
  <c r="J422" i="41"/>
  <c r="E496" i="41"/>
  <c r="K496" i="41"/>
  <c r="J496" i="41"/>
  <c r="I496" i="41"/>
  <c r="H496" i="41"/>
  <c r="I355" i="41"/>
  <c r="J355" i="41"/>
  <c r="E355" i="41"/>
  <c r="H355" i="41"/>
  <c r="K355" i="41"/>
  <c r="I466" i="41"/>
  <c r="K466" i="41"/>
  <c r="H466" i="41"/>
  <c r="J466" i="41"/>
  <c r="E466" i="41"/>
  <c r="H348" i="41"/>
  <c r="K348" i="41"/>
  <c r="I348" i="41"/>
  <c r="J348" i="41"/>
  <c r="E348" i="41"/>
  <c r="J501" i="41"/>
  <c r="E501" i="41"/>
  <c r="I501" i="41"/>
  <c r="H501" i="41"/>
  <c r="K501" i="41"/>
  <c r="K699" i="41"/>
  <c r="E699" i="41"/>
  <c r="H699" i="41"/>
  <c r="J699" i="41"/>
  <c r="I699" i="41"/>
  <c r="I251" i="41"/>
  <c r="K251" i="41"/>
  <c r="H251" i="41"/>
  <c r="E251" i="41"/>
  <c r="J251" i="41"/>
  <c r="I86" i="41"/>
  <c r="H86" i="41"/>
  <c r="J86" i="41"/>
  <c r="E86" i="41"/>
  <c r="K86" i="41"/>
  <c r="K193" i="41"/>
  <c r="J193" i="41"/>
  <c r="H193" i="41"/>
  <c r="E193" i="41"/>
  <c r="I193" i="41"/>
  <c r="I349" i="41"/>
  <c r="J349" i="41"/>
  <c r="K349" i="41"/>
  <c r="H349" i="41"/>
  <c r="E349" i="41"/>
  <c r="I575" i="41"/>
  <c r="J575" i="41"/>
  <c r="H575" i="41"/>
  <c r="E575" i="41"/>
  <c r="K575" i="41"/>
  <c r="I219" i="41"/>
  <c r="J219" i="41"/>
  <c r="H219" i="41"/>
  <c r="E219" i="41"/>
  <c r="K219" i="41"/>
  <c r="I436" i="41"/>
  <c r="E436" i="41"/>
  <c r="H436" i="41"/>
  <c r="J436" i="41"/>
  <c r="K436" i="41"/>
  <c r="E369" i="41"/>
  <c r="J369" i="41"/>
  <c r="K369" i="41"/>
  <c r="H369" i="41"/>
  <c r="I369" i="41"/>
  <c r="K405" i="41"/>
  <c r="I405" i="41"/>
  <c r="H405" i="41"/>
  <c r="E405" i="41"/>
  <c r="J405" i="41"/>
  <c r="H643" i="41"/>
  <c r="I643" i="41"/>
  <c r="K643" i="41"/>
  <c r="E643" i="41"/>
  <c r="J643" i="41"/>
  <c r="K700" i="41"/>
  <c r="E700" i="41"/>
  <c r="I700" i="41"/>
  <c r="H700" i="41"/>
  <c r="J700" i="41"/>
  <c r="H502" i="41"/>
  <c r="K502" i="41"/>
  <c r="E502" i="41"/>
  <c r="J502" i="41"/>
  <c r="I502" i="41"/>
  <c r="I683" i="41"/>
  <c r="K683" i="41"/>
  <c r="J683" i="41"/>
  <c r="H683" i="41"/>
  <c r="E683" i="41"/>
  <c r="K701" i="41"/>
  <c r="J701" i="41"/>
  <c r="E701" i="41"/>
  <c r="H701" i="41"/>
  <c r="I701" i="41"/>
  <c r="K598" i="41"/>
  <c r="I598" i="41"/>
  <c r="E598" i="41"/>
  <c r="J598" i="41"/>
  <c r="H598" i="41"/>
  <c r="I338" i="41"/>
  <c r="E338" i="41"/>
  <c r="K338" i="41"/>
  <c r="J338" i="41"/>
  <c r="H338" i="41"/>
  <c r="I295" i="41"/>
  <c r="E295" i="41"/>
  <c r="H295" i="41"/>
  <c r="K295" i="41"/>
  <c r="J295" i="41"/>
  <c r="K12" i="41"/>
  <c r="I12" i="41"/>
  <c r="H12" i="41"/>
  <c r="J12" i="41"/>
  <c r="E12" i="41"/>
  <c r="H412" i="41"/>
  <c r="E412" i="41"/>
  <c r="I412" i="41"/>
  <c r="K412" i="41"/>
  <c r="J412" i="41"/>
  <c r="E234" i="41"/>
  <c r="I234" i="41"/>
  <c r="J234" i="41"/>
  <c r="H234" i="41"/>
  <c r="K234" i="41"/>
  <c r="K35" i="29"/>
  <c r="J260" i="41"/>
  <c r="H260" i="41"/>
  <c r="K260" i="41"/>
  <c r="E260" i="41"/>
  <c r="I260" i="41"/>
  <c r="I705" i="41"/>
  <c r="J705" i="41"/>
  <c r="H705" i="41"/>
  <c r="K705" i="41"/>
  <c r="E705" i="41"/>
  <c r="J461" i="41"/>
  <c r="I461" i="41"/>
  <c r="E461" i="41"/>
  <c r="K461" i="41"/>
  <c r="H461" i="41"/>
  <c r="I18" i="41"/>
  <c r="H18" i="41"/>
  <c r="J18" i="41"/>
  <c r="K18" i="41"/>
  <c r="E18" i="41"/>
  <c r="E269" i="41"/>
  <c r="I269" i="41"/>
  <c r="J269" i="41"/>
  <c r="K269" i="41"/>
  <c r="H269" i="41"/>
  <c r="K521" i="41"/>
  <c r="E521" i="41"/>
  <c r="H521" i="41"/>
  <c r="I521" i="41"/>
  <c r="J521" i="41"/>
  <c r="H651" i="41"/>
  <c r="I651" i="41"/>
  <c r="K651" i="41"/>
  <c r="J651" i="41"/>
  <c r="E651" i="41"/>
  <c r="E549" i="41"/>
  <c r="K549" i="41"/>
  <c r="I549" i="41"/>
  <c r="J549" i="41"/>
  <c r="H549" i="41"/>
  <c r="E531" i="41"/>
  <c r="J531" i="41"/>
  <c r="K531" i="41"/>
  <c r="H531" i="41"/>
  <c r="I531" i="41"/>
  <c r="K443" i="41"/>
  <c r="H443" i="41"/>
  <c r="E443" i="41"/>
  <c r="J443" i="41"/>
  <c r="I443" i="41"/>
  <c r="K20" i="39"/>
  <c r="H654" i="41"/>
  <c r="I654" i="41"/>
  <c r="E654" i="41"/>
  <c r="J654" i="41"/>
  <c r="K654" i="41"/>
  <c r="E628" i="41"/>
  <c r="J628" i="41"/>
  <c r="H628" i="41"/>
  <c r="I628" i="41"/>
  <c r="K628" i="41"/>
  <c r="E599" i="41"/>
  <c r="I599" i="41"/>
  <c r="K599" i="41"/>
  <c r="J599" i="41"/>
  <c r="H599" i="41"/>
  <c r="K31" i="39"/>
  <c r="K406" i="41"/>
  <c r="E406" i="41"/>
  <c r="I406" i="41"/>
  <c r="J406" i="41"/>
  <c r="H406" i="41"/>
  <c r="E497" i="41"/>
  <c r="K497" i="41"/>
  <c r="H497" i="41"/>
  <c r="J497" i="41"/>
  <c r="I497" i="41"/>
  <c r="E223" i="41"/>
  <c r="I223" i="41"/>
  <c r="J223" i="41"/>
  <c r="H223" i="41"/>
  <c r="K223" i="41"/>
  <c r="K477" i="41"/>
  <c r="H477" i="41"/>
  <c r="J477" i="41"/>
  <c r="E477" i="41"/>
  <c r="I477" i="41"/>
  <c r="I88" i="41"/>
  <c r="H88" i="41"/>
  <c r="E88" i="41"/>
  <c r="J88" i="41"/>
  <c r="K88" i="41"/>
  <c r="E439" i="41"/>
  <c r="I439" i="41"/>
  <c r="K439" i="41"/>
  <c r="J439" i="41"/>
  <c r="H439" i="41"/>
  <c r="H629" i="41"/>
  <c r="J629" i="41"/>
  <c r="K629" i="41"/>
  <c r="I629" i="41"/>
  <c r="E629" i="41"/>
  <c r="K585" i="41"/>
  <c r="I585" i="41"/>
  <c r="H585" i="41"/>
  <c r="J585" i="41"/>
  <c r="E585" i="41"/>
  <c r="K621" i="41"/>
  <c r="E621" i="41"/>
  <c r="H621" i="41"/>
  <c r="J621" i="41"/>
  <c r="I621" i="41"/>
  <c r="I299" i="41"/>
  <c r="E299" i="41"/>
  <c r="K299" i="41"/>
  <c r="J299" i="41"/>
  <c r="H299" i="41"/>
  <c r="J112" i="41"/>
  <c r="I112" i="41"/>
  <c r="K112" i="41"/>
  <c r="E112" i="41"/>
  <c r="H112" i="41"/>
  <c r="K425" i="41"/>
  <c r="E425" i="41"/>
  <c r="J425" i="41"/>
  <c r="H425" i="41"/>
  <c r="I425" i="41"/>
  <c r="J488" i="41"/>
  <c r="I488" i="41"/>
  <c r="K488" i="41"/>
  <c r="E488" i="41"/>
  <c r="H488" i="41"/>
  <c r="K106" i="41"/>
  <c r="H106" i="41"/>
  <c r="I106" i="41"/>
  <c r="E106" i="41"/>
  <c r="J106" i="41"/>
  <c r="K141" i="29"/>
  <c r="K98" i="29"/>
  <c r="H622" i="41"/>
  <c r="K622" i="41"/>
  <c r="E622" i="41"/>
  <c r="J622" i="41"/>
  <c r="I622" i="41"/>
  <c r="I417" i="41"/>
  <c r="K417" i="41"/>
  <c r="H417" i="41"/>
  <c r="E417" i="41"/>
  <c r="J417" i="41"/>
  <c r="H476" i="41"/>
  <c r="E476" i="41"/>
  <c r="K476" i="41"/>
  <c r="I476" i="41"/>
  <c r="J476" i="41"/>
  <c r="E156" i="41"/>
  <c r="J156" i="41"/>
  <c r="H156" i="41"/>
  <c r="K156" i="41"/>
  <c r="I156" i="41"/>
  <c r="I454" i="41"/>
  <c r="H454" i="41"/>
  <c r="J454" i="41"/>
  <c r="E454" i="41"/>
  <c r="K454" i="41"/>
  <c r="H27" i="41"/>
  <c r="I27" i="41"/>
  <c r="K27" i="41"/>
  <c r="E27" i="41"/>
  <c r="J27" i="41"/>
  <c r="I375" i="41"/>
  <c r="H375" i="41"/>
  <c r="J375" i="41"/>
  <c r="K375" i="41"/>
  <c r="E375" i="41"/>
  <c r="E612" i="41"/>
  <c r="H612" i="41"/>
  <c r="I612" i="41"/>
  <c r="J612" i="41"/>
  <c r="K612" i="41"/>
  <c r="J192" i="41"/>
  <c r="K192" i="41"/>
  <c r="I192" i="41"/>
  <c r="E192" i="41"/>
  <c r="H192" i="41"/>
  <c r="E152" i="41"/>
  <c r="J152" i="41"/>
  <c r="H152" i="41"/>
  <c r="I152" i="41"/>
  <c r="K152" i="41"/>
  <c r="J25" i="41"/>
  <c r="I25" i="41"/>
  <c r="K25" i="41"/>
  <c r="E25" i="41"/>
  <c r="H25" i="41"/>
  <c r="H283" i="41"/>
  <c r="I283" i="41"/>
  <c r="E283" i="41"/>
  <c r="K283" i="41"/>
  <c r="J283" i="41"/>
  <c r="H482" i="41"/>
  <c r="K482" i="41"/>
  <c r="E482" i="41"/>
  <c r="I482" i="41"/>
  <c r="J482" i="41"/>
  <c r="H215" i="41"/>
  <c r="K215" i="41"/>
  <c r="J215" i="41"/>
  <c r="E215" i="41"/>
  <c r="I215" i="41"/>
  <c r="K334" i="41"/>
  <c r="E334" i="41"/>
  <c r="J334" i="41"/>
  <c r="H334" i="41"/>
  <c r="I334" i="41"/>
  <c r="I686" i="41"/>
  <c r="J686" i="41"/>
  <c r="K686" i="41"/>
  <c r="E686" i="41"/>
  <c r="H686" i="41"/>
  <c r="H117" i="41"/>
  <c r="K117" i="41"/>
  <c r="J117" i="41"/>
  <c r="I117" i="41"/>
  <c r="E117" i="41"/>
  <c r="E430" i="41"/>
  <c r="J430" i="41"/>
  <c r="H430" i="41"/>
  <c r="I430" i="41"/>
  <c r="K430" i="41"/>
  <c r="K235" i="41"/>
  <c r="H235" i="41"/>
  <c r="J235" i="41"/>
  <c r="I235" i="41"/>
  <c r="E235" i="41"/>
  <c r="E459" i="41"/>
  <c r="K459" i="41"/>
  <c r="H459" i="41"/>
  <c r="I459" i="41"/>
  <c r="J459" i="41"/>
  <c r="I275" i="41"/>
  <c r="H275" i="41"/>
  <c r="J275" i="41"/>
  <c r="K275" i="41"/>
  <c r="E275" i="41"/>
  <c r="J135" i="41"/>
  <c r="K135" i="41"/>
  <c r="H135" i="41"/>
  <c r="I135" i="41"/>
  <c r="E135" i="41"/>
  <c r="E34" i="41"/>
  <c r="I34" i="41"/>
  <c r="K34" i="41"/>
  <c r="J34" i="41"/>
  <c r="H34" i="41"/>
  <c r="I179" i="41"/>
  <c r="E179" i="41"/>
  <c r="K179" i="41"/>
  <c r="J179" i="41"/>
  <c r="H179" i="41"/>
  <c r="K54" i="29"/>
  <c r="E169" i="41"/>
  <c r="K169" i="41"/>
  <c r="I169" i="41"/>
  <c r="J169" i="41"/>
  <c r="H169" i="41"/>
  <c r="H484" i="41"/>
  <c r="E484" i="41"/>
  <c r="K484" i="41"/>
  <c r="I484" i="41"/>
  <c r="J484" i="41"/>
  <c r="K597" i="41"/>
  <c r="J597" i="41"/>
  <c r="E597" i="41"/>
  <c r="H597" i="41"/>
  <c r="I597" i="41"/>
  <c r="I119" i="41"/>
  <c r="J119" i="41"/>
  <c r="E119" i="41"/>
  <c r="K119" i="41"/>
  <c r="H119" i="41"/>
  <c r="K611" i="41"/>
  <c r="H611" i="41"/>
  <c r="I611" i="41"/>
  <c r="J611" i="41"/>
  <c r="E611" i="41"/>
  <c r="J560" i="41"/>
  <c r="K560" i="41"/>
  <c r="I560" i="41"/>
  <c r="E560" i="41"/>
  <c r="H560" i="41"/>
  <c r="K320" i="41"/>
  <c r="H320" i="41"/>
  <c r="J320" i="41"/>
  <c r="I320" i="41"/>
  <c r="E320" i="41"/>
  <c r="J410" i="41"/>
  <c r="I410" i="41"/>
  <c r="E410" i="41"/>
  <c r="H410" i="41"/>
  <c r="K410" i="41"/>
  <c r="J327" i="41"/>
  <c r="I327" i="41"/>
  <c r="K327" i="41"/>
  <c r="H327" i="41"/>
  <c r="E327" i="41"/>
  <c r="I520" i="41"/>
  <c r="J520" i="41"/>
  <c r="K520" i="41"/>
  <c r="H520" i="41"/>
  <c r="E520" i="41"/>
  <c r="J289" i="41"/>
  <c r="K289" i="41"/>
  <c r="I289" i="41"/>
  <c r="H289" i="41"/>
  <c r="E289" i="41"/>
  <c r="I16" i="41"/>
  <c r="J16" i="41"/>
  <c r="K16" i="41"/>
  <c r="E16" i="41"/>
  <c r="H16" i="41"/>
  <c r="E619" i="41"/>
  <c r="K619" i="41"/>
  <c r="J619" i="41"/>
  <c r="H619" i="41"/>
  <c r="I619" i="41"/>
  <c r="J433" i="41"/>
  <c r="K433" i="41"/>
  <c r="E433" i="41"/>
  <c r="H433" i="41"/>
  <c r="I433" i="41"/>
  <c r="E160" i="41"/>
  <c r="K160" i="41"/>
  <c r="J160" i="41"/>
  <c r="H160" i="41"/>
  <c r="I160" i="41"/>
  <c r="K220" i="41"/>
  <c r="H220" i="41"/>
  <c r="I220" i="41"/>
  <c r="J220" i="41"/>
  <c r="E220" i="41"/>
  <c r="E206" i="41"/>
  <c r="I206" i="41"/>
  <c r="J206" i="41"/>
  <c r="K206" i="41"/>
  <c r="H206" i="41"/>
  <c r="K101" i="29"/>
  <c r="H345" i="41"/>
  <c r="I345" i="41"/>
  <c r="J345" i="41"/>
  <c r="K345" i="41"/>
  <c r="E345" i="41"/>
  <c r="H239" i="41"/>
  <c r="E239" i="41"/>
  <c r="J239" i="41"/>
  <c r="K239" i="41"/>
  <c r="I239" i="41"/>
  <c r="I539" i="41"/>
  <c r="K539" i="41"/>
  <c r="E539" i="41"/>
  <c r="J539" i="41"/>
  <c r="H539" i="41"/>
  <c r="H682" i="41"/>
  <c r="I682" i="41"/>
  <c r="J682" i="41"/>
  <c r="E682" i="41"/>
  <c r="K682" i="41"/>
  <c r="I202" i="41"/>
  <c r="J202" i="41"/>
  <c r="H202" i="41"/>
  <c r="K202" i="41"/>
  <c r="E202" i="41"/>
  <c r="I522" i="41"/>
  <c r="K522" i="41"/>
  <c r="H522" i="41"/>
  <c r="E522" i="41"/>
  <c r="J522" i="41"/>
  <c r="K61" i="41"/>
  <c r="E61" i="41"/>
  <c r="J61" i="41"/>
  <c r="I61" i="41"/>
  <c r="H61" i="41"/>
  <c r="H205" i="41"/>
  <c r="J205" i="41"/>
  <c r="I205" i="41"/>
  <c r="E205" i="41"/>
  <c r="K205" i="41"/>
  <c r="E492" i="41"/>
  <c r="I492" i="41"/>
  <c r="J492" i="41"/>
  <c r="H492" i="41"/>
  <c r="K492" i="41"/>
  <c r="I159" i="41"/>
  <c r="J159" i="41"/>
  <c r="H159" i="41"/>
  <c r="E159" i="41"/>
  <c r="K159" i="41"/>
  <c r="J300" i="41"/>
  <c r="K300" i="41"/>
  <c r="E300" i="41"/>
  <c r="H300" i="41"/>
  <c r="I300" i="41"/>
  <c r="I688" i="41"/>
  <c r="H688" i="41"/>
  <c r="J688" i="41"/>
  <c r="E688" i="41"/>
  <c r="K688" i="41"/>
  <c r="H148" i="41"/>
  <c r="I148" i="41"/>
  <c r="K148" i="41"/>
  <c r="E148" i="41"/>
  <c r="J148" i="41"/>
  <c r="H344" i="41"/>
  <c r="E344" i="41"/>
  <c r="J344" i="41"/>
  <c r="I344" i="41"/>
  <c r="K344" i="41"/>
  <c r="J307" i="41"/>
  <c r="H307" i="41"/>
  <c r="I307" i="41"/>
  <c r="K307" i="41"/>
  <c r="E307" i="41"/>
  <c r="K365" i="41"/>
  <c r="I365" i="41"/>
  <c r="E365" i="41"/>
  <c r="J365" i="41"/>
  <c r="H365" i="41"/>
  <c r="K135" i="29"/>
  <c r="K25" i="29"/>
  <c r="H189" i="41"/>
  <c r="J189" i="41"/>
  <c r="I189" i="41"/>
  <c r="K189" i="41"/>
  <c r="E189" i="41"/>
  <c r="I550" i="41"/>
  <c r="J550" i="41"/>
  <c r="E550" i="41"/>
  <c r="H550" i="41"/>
  <c r="K550" i="41"/>
  <c r="I462" i="41"/>
  <c r="E462" i="41"/>
  <c r="J462" i="41"/>
  <c r="K462" i="41"/>
  <c r="H462" i="41"/>
  <c r="I254" i="41"/>
  <c r="J254" i="41"/>
  <c r="K254" i="41"/>
  <c r="E254" i="41"/>
  <c r="H254" i="41"/>
  <c r="J645" i="41"/>
  <c r="E645" i="41"/>
  <c r="K645" i="41"/>
  <c r="H645" i="41"/>
  <c r="I645" i="41"/>
  <c r="J178" i="41"/>
  <c r="K178" i="41"/>
  <c r="I178" i="41"/>
  <c r="H178" i="41"/>
  <c r="E178" i="41"/>
  <c r="K129" i="41"/>
  <c r="I129" i="41"/>
  <c r="J129" i="41"/>
  <c r="E129" i="41"/>
  <c r="H129" i="41"/>
  <c r="H479" i="41"/>
  <c r="K479" i="41"/>
  <c r="E479" i="41"/>
  <c r="J479" i="41"/>
  <c r="I479" i="41"/>
  <c r="H342" i="41"/>
  <c r="J342" i="41"/>
  <c r="K342" i="41"/>
  <c r="I342" i="41"/>
  <c r="E342" i="41"/>
  <c r="J326" i="41"/>
  <c r="H326" i="41"/>
  <c r="I326" i="41"/>
  <c r="E326" i="41"/>
  <c r="K326" i="41"/>
  <c r="H693" i="41"/>
  <c r="E693" i="41"/>
  <c r="K693" i="41"/>
  <c r="J693" i="41"/>
  <c r="I693" i="41"/>
  <c r="K298" i="41"/>
  <c r="E298" i="41"/>
  <c r="H298" i="41"/>
  <c r="I298" i="41"/>
  <c r="J298" i="41"/>
  <c r="J149" i="41"/>
  <c r="H149" i="41"/>
  <c r="K149" i="41"/>
  <c r="E149" i="41"/>
  <c r="I149" i="41"/>
  <c r="K69" i="29"/>
  <c r="I401" i="41"/>
  <c r="J401" i="41"/>
  <c r="K401" i="41"/>
  <c r="E401" i="41"/>
  <c r="H401" i="41"/>
  <c r="H296" i="41"/>
  <c r="J296" i="41"/>
  <c r="E296" i="41"/>
  <c r="K296" i="41"/>
  <c r="I296" i="41"/>
  <c r="H537" i="41"/>
  <c r="E537" i="41"/>
  <c r="J537" i="41"/>
  <c r="K537" i="41"/>
  <c r="I537" i="41"/>
  <c r="K708" i="41"/>
  <c r="E708" i="41"/>
  <c r="J708" i="41"/>
  <c r="I708" i="41"/>
  <c r="H708" i="41"/>
  <c r="K90" i="41"/>
  <c r="H90" i="41"/>
  <c r="I90" i="41"/>
  <c r="E90" i="41"/>
  <c r="J90" i="41"/>
  <c r="J559" i="41"/>
  <c r="E559" i="41"/>
  <c r="K559" i="41"/>
  <c r="I559" i="41"/>
  <c r="H559" i="41"/>
  <c r="K64" i="29"/>
  <c r="K62" i="29"/>
  <c r="K131" i="29"/>
  <c r="K544" i="41"/>
  <c r="J544" i="41"/>
  <c r="I544" i="41"/>
  <c r="E544" i="41"/>
  <c r="H544" i="41"/>
  <c r="E400" i="41"/>
  <c r="J400" i="41"/>
  <c r="H400" i="41"/>
  <c r="K400" i="41"/>
  <c r="I400" i="41"/>
  <c r="K360" i="41"/>
  <c r="H360" i="41"/>
  <c r="E360" i="41"/>
  <c r="I360" i="41"/>
  <c r="J360" i="41"/>
  <c r="J77" i="41"/>
  <c r="H77" i="41"/>
  <c r="E77" i="41"/>
  <c r="K77" i="41"/>
  <c r="I77" i="41"/>
  <c r="K170" i="41"/>
  <c r="I170" i="41"/>
  <c r="E170" i="41"/>
  <c r="J170" i="41"/>
  <c r="H170" i="41"/>
  <c r="K117" i="29"/>
  <c r="J273" i="41"/>
  <c r="H273" i="41"/>
  <c r="I273" i="41"/>
  <c r="E273" i="41"/>
  <c r="K273" i="41"/>
  <c r="I187" i="41"/>
  <c r="J187" i="41"/>
  <c r="H187" i="41"/>
  <c r="K187" i="41"/>
  <c r="E187" i="41"/>
  <c r="J313" i="41"/>
  <c r="K313" i="41"/>
  <c r="H313" i="41"/>
  <c r="E313" i="41"/>
  <c r="I313" i="41"/>
  <c r="I80" i="41"/>
  <c r="E80" i="41"/>
  <c r="J80" i="41"/>
  <c r="H80" i="41"/>
  <c r="K80" i="41"/>
  <c r="K238" i="41"/>
  <c r="I238" i="41"/>
  <c r="J238" i="41"/>
  <c r="H238" i="41"/>
  <c r="E238" i="41"/>
  <c r="H42" i="41"/>
  <c r="J42" i="41"/>
  <c r="E42" i="41"/>
  <c r="I42" i="41"/>
  <c r="K42" i="41"/>
  <c r="I650" i="41"/>
  <c r="J650" i="41"/>
  <c r="E650" i="41"/>
  <c r="K650" i="41"/>
  <c r="H650" i="41"/>
  <c r="J120" i="41"/>
  <c r="K120" i="41"/>
  <c r="E120" i="41"/>
  <c r="I120" i="41"/>
  <c r="H120" i="41"/>
  <c r="E343" i="41"/>
  <c r="I343" i="41"/>
  <c r="H343" i="41"/>
  <c r="K343" i="41"/>
  <c r="J343" i="41"/>
  <c r="H115" i="41"/>
  <c r="J115" i="41"/>
  <c r="E115" i="41"/>
  <c r="I115" i="41"/>
  <c r="K115" i="41"/>
  <c r="E264" i="41"/>
  <c r="K264" i="41"/>
  <c r="I264" i="41"/>
  <c r="J264" i="41"/>
  <c r="H264" i="41"/>
  <c r="H272" i="41"/>
  <c r="J272" i="41"/>
  <c r="E272" i="41"/>
  <c r="K272" i="41"/>
  <c r="I272" i="41"/>
  <c r="H490" i="41"/>
  <c r="J490" i="41"/>
  <c r="I490" i="41"/>
  <c r="E490" i="41"/>
  <c r="K490" i="41"/>
  <c r="J245" i="41"/>
  <c r="H245" i="41"/>
  <c r="I245" i="41"/>
  <c r="E245" i="41"/>
  <c r="K245" i="41"/>
  <c r="K493" i="41"/>
  <c r="J493" i="41"/>
  <c r="I493" i="41"/>
  <c r="H493" i="41"/>
  <c r="E493" i="41"/>
  <c r="H538" i="41"/>
  <c r="K538" i="41"/>
  <c r="J538" i="41"/>
  <c r="I538" i="41"/>
  <c r="E538" i="41"/>
  <c r="E84" i="41"/>
  <c r="K84" i="41"/>
  <c r="H84" i="41"/>
  <c r="I84" i="41"/>
  <c r="J84" i="41"/>
  <c r="H684" i="41"/>
  <c r="J684" i="41"/>
  <c r="K684" i="41"/>
  <c r="E684" i="41"/>
  <c r="I684" i="41"/>
  <c r="J124" i="41"/>
  <c r="K124" i="41"/>
  <c r="E124" i="41"/>
  <c r="I124" i="41"/>
  <c r="H124" i="41"/>
  <c r="I46" i="41"/>
  <c r="K46" i="41"/>
  <c r="J46" i="41"/>
  <c r="E46" i="41"/>
  <c r="H46" i="41"/>
  <c r="H44" i="41"/>
  <c r="K44" i="41"/>
  <c r="I44" i="41"/>
  <c r="E44" i="41"/>
  <c r="J44" i="41"/>
  <c r="J329" i="41"/>
  <c r="K329" i="41"/>
  <c r="I329" i="41"/>
  <c r="E329" i="41"/>
  <c r="H329" i="41"/>
  <c r="H284" i="41"/>
  <c r="K284" i="41"/>
  <c r="J284" i="41"/>
  <c r="I284" i="41"/>
  <c r="E284" i="41"/>
  <c r="I656" i="41"/>
  <c r="J656" i="41"/>
  <c r="K656" i="41"/>
  <c r="E656" i="41"/>
  <c r="H656" i="41"/>
  <c r="E255" i="41"/>
  <c r="I255" i="41"/>
  <c r="H255" i="41"/>
  <c r="J255" i="41"/>
  <c r="K255" i="41"/>
  <c r="E242" i="41"/>
  <c r="I242" i="41"/>
  <c r="H242" i="41"/>
  <c r="J242" i="41"/>
  <c r="K242" i="41"/>
  <c r="I325" i="41"/>
  <c r="J325" i="41"/>
  <c r="H325" i="41"/>
  <c r="K325" i="41"/>
  <c r="E325" i="41"/>
  <c r="J318" i="41"/>
  <c r="E318" i="41"/>
  <c r="I318" i="41"/>
  <c r="H318" i="41"/>
  <c r="K318" i="41"/>
  <c r="J408" i="41"/>
  <c r="I408" i="41"/>
  <c r="E408" i="41"/>
  <c r="H408" i="41"/>
  <c r="K408" i="41"/>
  <c r="H50" i="41"/>
  <c r="I50" i="41"/>
  <c r="J50" i="41"/>
  <c r="K50" i="41"/>
  <c r="E50" i="41"/>
  <c r="E513" i="41"/>
  <c r="I513" i="41"/>
  <c r="H513" i="41"/>
  <c r="K513" i="41"/>
  <c r="J513" i="41"/>
  <c r="K27" i="39"/>
  <c r="E198" i="41"/>
  <c r="I198" i="41"/>
  <c r="J198" i="41"/>
  <c r="K198" i="41"/>
  <c r="H198" i="41"/>
  <c r="K504" i="41"/>
  <c r="J504" i="41"/>
  <c r="E504" i="41"/>
  <c r="I504" i="41"/>
  <c r="H504" i="41"/>
  <c r="H94" i="41"/>
  <c r="J94" i="41"/>
  <c r="K94" i="41"/>
  <c r="E94" i="41"/>
  <c r="I94" i="41"/>
  <c r="K166" i="41"/>
  <c r="I166" i="41"/>
  <c r="J166" i="41"/>
  <c r="E166" i="41"/>
  <c r="H166" i="41"/>
  <c r="E467" i="41"/>
  <c r="H467" i="41"/>
  <c r="I467" i="41"/>
  <c r="J467" i="41"/>
  <c r="K467" i="41"/>
  <c r="E634" i="41"/>
  <c r="H634" i="41"/>
  <c r="I634" i="41"/>
  <c r="K634" i="41"/>
  <c r="J634" i="41"/>
  <c r="J685" i="41"/>
  <c r="E685" i="41"/>
  <c r="K685" i="41"/>
  <c r="H685" i="41"/>
  <c r="I685" i="41"/>
  <c r="K478" i="41"/>
  <c r="E478" i="41"/>
  <c r="J478" i="41"/>
  <c r="H478" i="41"/>
  <c r="I478" i="41"/>
  <c r="E376" i="41"/>
  <c r="K376" i="41"/>
  <c r="I376" i="41"/>
  <c r="J376" i="41"/>
  <c r="H376" i="41"/>
  <c r="K55" i="29"/>
  <c r="J210" i="41"/>
  <c r="H210" i="41"/>
  <c r="E210" i="41"/>
  <c r="I210" i="41"/>
  <c r="K210" i="41"/>
  <c r="H387" i="41"/>
  <c r="E387" i="41"/>
  <c r="J387" i="41"/>
  <c r="I387" i="41"/>
  <c r="K387" i="41"/>
  <c r="K89" i="29"/>
  <c r="H363" i="41"/>
  <c r="I363" i="41"/>
  <c r="E363" i="41"/>
  <c r="K363" i="41"/>
  <c r="J363" i="41"/>
  <c r="H87" i="41"/>
  <c r="J87" i="41"/>
  <c r="K87" i="41"/>
  <c r="I87" i="41"/>
  <c r="E87" i="41"/>
  <c r="E503" i="41"/>
  <c r="J503" i="41"/>
  <c r="I503" i="41"/>
  <c r="H503" i="41"/>
  <c r="K503" i="41"/>
  <c r="H138" i="41"/>
  <c r="J138" i="41"/>
  <c r="I138" i="41"/>
  <c r="K138" i="41"/>
  <c r="E138" i="41"/>
  <c r="K113" i="41"/>
  <c r="I113" i="41"/>
  <c r="E113" i="41"/>
  <c r="J113" i="41"/>
  <c r="H113" i="41"/>
  <c r="K236" i="41"/>
  <c r="I236" i="41"/>
  <c r="J236" i="41"/>
  <c r="E236" i="41"/>
  <c r="H236" i="41"/>
  <c r="I432" i="41"/>
  <c r="J432" i="41"/>
  <c r="K432" i="41"/>
  <c r="E432" i="41"/>
  <c r="H432" i="41"/>
  <c r="J92" i="41"/>
  <c r="I92" i="41"/>
  <c r="H92" i="41"/>
  <c r="K92" i="41"/>
  <c r="E92" i="41"/>
  <c r="H489" i="41"/>
  <c r="J489" i="41"/>
  <c r="I489" i="41"/>
  <c r="E489" i="41"/>
  <c r="K489" i="41"/>
  <c r="J570" i="41"/>
  <c r="I570" i="41"/>
  <c r="K570" i="41"/>
  <c r="H570" i="41"/>
  <c r="E570" i="41"/>
  <c r="I444" i="41"/>
  <c r="H444" i="41"/>
  <c r="E444" i="41"/>
  <c r="J444" i="41"/>
  <c r="K444" i="41"/>
  <c r="J15" i="41"/>
  <c r="K15" i="41"/>
  <c r="E15" i="41"/>
  <c r="H15" i="41"/>
  <c r="I15" i="41"/>
  <c r="K259" i="41"/>
  <c r="H259" i="41"/>
  <c r="E259" i="41"/>
  <c r="I259" i="41"/>
  <c r="J259" i="41"/>
  <c r="K96" i="29"/>
  <c r="K50" i="29"/>
  <c r="E211" i="41"/>
  <c r="H211" i="41"/>
  <c r="J211" i="41"/>
  <c r="I211" i="41"/>
  <c r="K211" i="41"/>
  <c r="K66" i="41"/>
  <c r="J66" i="41"/>
  <c r="I66" i="41"/>
  <c r="H66" i="41"/>
  <c r="E66" i="41"/>
  <c r="J162" i="41"/>
  <c r="I162" i="41"/>
  <c r="K162" i="41"/>
  <c r="H162" i="41"/>
  <c r="E162" i="41"/>
  <c r="H317" i="41"/>
  <c r="K317" i="41"/>
  <c r="J317" i="41"/>
  <c r="E317" i="41"/>
  <c r="I317" i="41"/>
  <c r="J59" i="41"/>
  <c r="E59" i="41"/>
  <c r="I59" i="41"/>
  <c r="K59" i="41"/>
  <c r="H59" i="41"/>
  <c r="E470" i="41"/>
  <c r="K470" i="41"/>
  <c r="J470" i="41"/>
  <c r="I470" i="41"/>
  <c r="H470" i="41"/>
  <c r="E434" i="41"/>
  <c r="H434" i="41"/>
  <c r="J434" i="41"/>
  <c r="K434" i="41"/>
  <c r="I434" i="41"/>
  <c r="H658" i="41"/>
  <c r="K658" i="41"/>
  <c r="J658" i="41"/>
  <c r="I658" i="41"/>
  <c r="E658" i="41"/>
  <c r="I126" i="41"/>
  <c r="H126" i="41"/>
  <c r="J126" i="41"/>
  <c r="K126" i="41"/>
  <c r="E126" i="41"/>
  <c r="I653" i="41"/>
  <c r="H653" i="41"/>
  <c r="K653" i="41"/>
  <c r="J653" i="41"/>
  <c r="E653" i="41"/>
  <c r="I188" i="41"/>
  <c r="K188" i="41"/>
  <c r="J188" i="41"/>
  <c r="H188" i="41"/>
  <c r="E188" i="41"/>
  <c r="K543" i="41"/>
  <c r="J543" i="41"/>
  <c r="E543" i="41"/>
  <c r="H543" i="41"/>
  <c r="I543" i="41"/>
  <c r="H36" i="41"/>
  <c r="K36" i="41"/>
  <c r="J36" i="41"/>
  <c r="I36" i="41"/>
  <c r="E36" i="41"/>
  <c r="I397" i="41"/>
  <c r="K397" i="41"/>
  <c r="J397" i="41"/>
  <c r="E397" i="41"/>
  <c r="H397" i="41"/>
  <c r="K149" i="29"/>
  <c r="K48" i="29"/>
  <c r="K336" i="41"/>
  <c r="H336" i="41"/>
  <c r="J336" i="41"/>
  <c r="E336" i="41"/>
  <c r="I336" i="41"/>
  <c r="I377" i="41"/>
  <c r="E377" i="41"/>
  <c r="H377" i="41"/>
  <c r="K377" i="41"/>
  <c r="J377" i="41"/>
  <c r="K480" i="41"/>
  <c r="E480" i="41"/>
  <c r="H480" i="41"/>
  <c r="J480" i="41"/>
  <c r="I480" i="41"/>
  <c r="J331" i="41"/>
  <c r="K331" i="41"/>
  <c r="I331" i="41"/>
  <c r="E331" i="41"/>
  <c r="H331" i="41"/>
  <c r="K79" i="41"/>
  <c r="J79" i="41"/>
  <c r="H79" i="41"/>
  <c r="I79" i="41"/>
  <c r="E79" i="41"/>
  <c r="E426" i="41"/>
  <c r="H426" i="41"/>
  <c r="K426" i="41"/>
  <c r="J426" i="41"/>
  <c r="I426" i="41"/>
  <c r="I203" i="41"/>
  <c r="K203" i="41"/>
  <c r="H203" i="41"/>
  <c r="J203" i="41"/>
  <c r="E203" i="41"/>
  <c r="E150" i="41"/>
  <c r="K150" i="41"/>
  <c r="H150" i="41"/>
  <c r="J150" i="41"/>
  <c r="I150" i="41"/>
  <c r="E71" i="41"/>
  <c r="I71" i="41"/>
  <c r="J71" i="41"/>
  <c r="H71" i="41"/>
  <c r="K71" i="41"/>
  <c r="H609" i="41"/>
  <c r="K609" i="41"/>
  <c r="I609" i="41"/>
  <c r="E609" i="41"/>
  <c r="J609" i="41"/>
  <c r="I464" i="41"/>
  <c r="E464" i="41"/>
  <c r="K464" i="41"/>
  <c r="J464" i="41"/>
  <c r="H464" i="41"/>
  <c r="K136" i="41"/>
  <c r="E136" i="41"/>
  <c r="I136" i="41"/>
  <c r="H136" i="41"/>
  <c r="J136" i="41"/>
  <c r="I607" i="41"/>
  <c r="H607" i="41"/>
  <c r="K607" i="41"/>
  <c r="E607" i="41"/>
  <c r="J607" i="41"/>
  <c r="D10" i="59"/>
  <c r="B87" i="11"/>
  <c r="J553" i="41"/>
  <c r="H553" i="41"/>
  <c r="E553" i="41"/>
  <c r="K553" i="41"/>
  <c r="I553" i="41"/>
  <c r="K555" i="41"/>
  <c r="J555" i="41"/>
  <c r="E555" i="41"/>
  <c r="I555" i="41"/>
  <c r="H555" i="41"/>
  <c r="H131" i="41"/>
  <c r="I131" i="41"/>
  <c r="K131" i="41"/>
  <c r="J131" i="41"/>
  <c r="E131" i="41"/>
  <c r="E565" i="41"/>
  <c r="K565" i="41"/>
  <c r="J565" i="41"/>
  <c r="H565" i="41"/>
  <c r="I565" i="41"/>
  <c r="J225" i="41"/>
  <c r="K225" i="41"/>
  <c r="H225" i="41"/>
  <c r="I225" i="41"/>
  <c r="E225" i="41"/>
  <c r="H144" i="41"/>
  <c r="J144" i="41"/>
  <c r="I144" i="41"/>
  <c r="E144" i="41"/>
  <c r="K144" i="41"/>
  <c r="K64" i="41"/>
  <c r="J64" i="41"/>
  <c r="I64" i="41"/>
  <c r="E64" i="41"/>
  <c r="H64" i="41"/>
  <c r="K341" i="41"/>
  <c r="E341" i="41"/>
  <c r="H341" i="41"/>
  <c r="I341" i="41"/>
  <c r="J341" i="41"/>
  <c r="E508" i="41"/>
  <c r="H508" i="41"/>
  <c r="J508" i="41"/>
  <c r="K508" i="41"/>
  <c r="I508" i="41"/>
  <c r="K229" i="41"/>
  <c r="E229" i="41"/>
  <c r="H229" i="41"/>
  <c r="J229" i="41"/>
  <c r="I229" i="41"/>
  <c r="J639" i="41"/>
  <c r="E639" i="41"/>
  <c r="I639" i="41"/>
  <c r="H639" i="41"/>
  <c r="K639" i="41"/>
  <c r="J390" i="41"/>
  <c r="I390" i="41"/>
  <c r="H390" i="41"/>
  <c r="K390" i="41"/>
  <c r="E390" i="41"/>
  <c r="J495" i="41"/>
  <c r="E495" i="41"/>
  <c r="I495" i="41"/>
  <c r="H495" i="41"/>
  <c r="K495" i="41"/>
  <c r="I101" i="41"/>
  <c r="J101" i="41"/>
  <c r="K101" i="41"/>
  <c r="H101" i="41"/>
  <c r="E101" i="41"/>
  <c r="K580" i="41"/>
  <c r="J580" i="41"/>
  <c r="E580" i="41"/>
  <c r="I580" i="41"/>
  <c r="H580" i="41"/>
  <c r="H615" i="41"/>
  <c r="K615" i="41"/>
  <c r="J615" i="41"/>
  <c r="I615" i="41"/>
  <c r="E615" i="41"/>
  <c r="J256" i="41"/>
  <c r="E256" i="41"/>
  <c r="H256" i="41"/>
  <c r="I256" i="41"/>
  <c r="K256" i="41"/>
  <c r="K605" i="41"/>
  <c r="J605" i="41"/>
  <c r="E605" i="41"/>
  <c r="I605" i="41"/>
  <c r="H605" i="41"/>
  <c r="I243" i="41"/>
  <c r="J243" i="41"/>
  <c r="H243" i="41"/>
  <c r="K243" i="41"/>
  <c r="E243" i="41"/>
  <c r="J420" i="41"/>
  <c r="K420" i="41"/>
  <c r="I420" i="41"/>
  <c r="H420" i="41"/>
  <c r="E420" i="41"/>
  <c r="I74" i="41"/>
  <c r="K74" i="41"/>
  <c r="H74" i="41"/>
  <c r="E74" i="41"/>
  <c r="J74" i="41"/>
  <c r="J421" i="41"/>
  <c r="K421" i="41"/>
  <c r="H421" i="41"/>
  <c r="E421" i="41"/>
  <c r="I421" i="41"/>
  <c r="K139" i="29"/>
  <c r="K670" i="41"/>
  <c r="H670" i="41"/>
  <c r="J670" i="41"/>
  <c r="I670" i="41"/>
  <c r="E670" i="41"/>
  <c r="K665" i="41"/>
  <c r="J665" i="41"/>
  <c r="H665" i="41"/>
  <c r="I665" i="41"/>
  <c r="E665" i="41"/>
  <c r="I614" i="41"/>
  <c r="H614" i="41"/>
  <c r="E614" i="41"/>
  <c r="K614" i="41"/>
  <c r="J614" i="41"/>
  <c r="I285" i="41"/>
  <c r="K285" i="41"/>
  <c r="J285" i="41"/>
  <c r="H285" i="41"/>
  <c r="E285" i="41"/>
  <c r="J340" i="41"/>
  <c r="E340" i="41"/>
  <c r="K340" i="41"/>
  <c r="I340" i="41"/>
  <c r="H340" i="41"/>
  <c r="E48" i="41"/>
  <c r="I48" i="41"/>
  <c r="K48" i="41"/>
  <c r="J48" i="41"/>
  <c r="H48" i="41"/>
  <c r="J668" i="41"/>
  <c r="E668" i="41"/>
  <c r="H668" i="41"/>
  <c r="I668" i="41"/>
  <c r="K668" i="41"/>
  <c r="E664" i="41"/>
  <c r="J664" i="41"/>
  <c r="H664" i="41"/>
  <c r="K664" i="41"/>
  <c r="I664" i="41"/>
  <c r="J613" i="41"/>
  <c r="K613" i="41"/>
  <c r="I613" i="41"/>
  <c r="E613" i="41"/>
  <c r="H613" i="41"/>
  <c r="J472" i="41"/>
  <c r="H472" i="41"/>
  <c r="E472" i="41"/>
  <c r="I472" i="41"/>
  <c r="K472" i="41"/>
  <c r="J321" i="41"/>
  <c r="H321" i="41"/>
  <c r="I321" i="41"/>
  <c r="E321" i="41"/>
  <c r="K321" i="41"/>
  <c r="K606" i="41"/>
  <c r="E606" i="41"/>
  <c r="I606" i="41"/>
  <c r="J606" i="41"/>
  <c r="H606" i="41"/>
  <c r="K573" i="41"/>
  <c r="I573" i="41"/>
  <c r="J573" i="41"/>
  <c r="E573" i="41"/>
  <c r="H573" i="41"/>
  <c r="J13" i="41"/>
  <c r="I13" i="41"/>
  <c r="K13" i="41"/>
  <c r="H13" i="41"/>
  <c r="E13" i="41"/>
  <c r="K18" i="29"/>
  <c r="J456" i="41"/>
  <c r="H456" i="41"/>
  <c r="K456" i="41"/>
  <c r="I456" i="41"/>
  <c r="E456" i="41"/>
  <c r="J552" i="41"/>
  <c r="H552" i="41"/>
  <c r="I552" i="41"/>
  <c r="E552" i="41"/>
  <c r="K552" i="41"/>
  <c r="K527" i="41"/>
  <c r="H527" i="41"/>
  <c r="J527" i="41"/>
  <c r="E527" i="41"/>
  <c r="I527" i="41"/>
  <c r="H279" i="41"/>
  <c r="E279" i="41"/>
  <c r="I279" i="41"/>
  <c r="K279" i="41"/>
  <c r="J279" i="41"/>
  <c r="E62" i="41"/>
  <c r="K62" i="41"/>
  <c r="H62" i="41"/>
  <c r="I62" i="41"/>
  <c r="J62" i="41"/>
  <c r="I158" i="41"/>
  <c r="K158" i="41"/>
  <c r="J158" i="41"/>
  <c r="E158" i="41"/>
  <c r="H158" i="41"/>
  <c r="E566" i="41"/>
  <c r="H566" i="41"/>
  <c r="I566" i="41"/>
  <c r="K566" i="41"/>
  <c r="J566" i="41"/>
  <c r="J54" i="41"/>
  <c r="H54" i="41"/>
  <c r="I54" i="41"/>
  <c r="K54" i="41"/>
  <c r="E54" i="41"/>
  <c r="E228" i="41"/>
  <c r="H228" i="41"/>
  <c r="I228" i="41"/>
  <c r="J228" i="41"/>
  <c r="K228" i="41"/>
  <c r="I222" i="41"/>
  <c r="K222" i="41"/>
  <c r="H222" i="41"/>
  <c r="J222" i="41"/>
  <c r="E222" i="41"/>
  <c r="K378" i="41"/>
  <c r="I378" i="41"/>
  <c r="J378" i="41"/>
  <c r="E378" i="41"/>
  <c r="H378" i="41"/>
  <c r="J332" i="41"/>
  <c r="H332" i="41"/>
  <c r="I332" i="41"/>
  <c r="E332" i="41"/>
  <c r="K332" i="41"/>
  <c r="J473" i="41"/>
  <c r="I473" i="41"/>
  <c r="E473" i="41"/>
  <c r="H473" i="41"/>
  <c r="K473" i="41"/>
  <c r="E93" i="41"/>
  <c r="H93" i="41"/>
  <c r="J93" i="41"/>
  <c r="I93" i="41"/>
  <c r="K93" i="41"/>
  <c r="E257" i="41"/>
  <c r="K257" i="41"/>
  <c r="J257" i="41"/>
  <c r="I257" i="41"/>
  <c r="H257" i="41"/>
  <c r="I419" i="41"/>
  <c r="E419" i="41"/>
  <c r="J419" i="41"/>
  <c r="H419" i="41"/>
  <c r="K419" i="41"/>
  <c r="I385" i="41"/>
  <c r="H385" i="41"/>
  <c r="J385" i="41"/>
  <c r="K385" i="41"/>
  <c r="E385" i="41"/>
  <c r="I557" i="41"/>
  <c r="J557" i="41"/>
  <c r="H557" i="41"/>
  <c r="E557" i="41"/>
  <c r="K557" i="41"/>
  <c r="K512" i="41"/>
  <c r="E512" i="41"/>
  <c r="J512" i="41"/>
  <c r="H512" i="41"/>
  <c r="I512" i="41"/>
  <c r="E361" i="41"/>
  <c r="K361" i="41"/>
  <c r="H361" i="41"/>
  <c r="J361" i="41"/>
  <c r="I361" i="41"/>
  <c r="J707" i="41"/>
  <c r="K707" i="41"/>
  <c r="E707" i="41"/>
  <c r="I707" i="41"/>
  <c r="H707" i="41"/>
  <c r="E183" i="41"/>
  <c r="H183" i="41"/>
  <c r="K183" i="41"/>
  <c r="J183" i="41"/>
  <c r="I183" i="41"/>
  <c r="J22" i="41"/>
  <c r="K22" i="41"/>
  <c r="I22" i="41"/>
  <c r="H22" i="41"/>
  <c r="E22" i="41"/>
  <c r="E114" i="41"/>
  <c r="K114" i="41"/>
  <c r="I114" i="41"/>
  <c r="H114" i="41"/>
  <c r="J114" i="41"/>
  <c r="H518" i="41"/>
  <c r="K518" i="41"/>
  <c r="E518" i="41"/>
  <c r="J518" i="41"/>
  <c r="I518" i="41"/>
  <c r="H603" i="41"/>
  <c r="J603" i="41"/>
  <c r="E603" i="41"/>
  <c r="K603" i="41"/>
  <c r="I603" i="41"/>
  <c r="E455" i="41"/>
  <c r="J455" i="41"/>
  <c r="K455" i="41"/>
  <c r="H455" i="41"/>
  <c r="I455" i="41"/>
  <c r="K703" i="41"/>
  <c r="I703" i="41"/>
  <c r="E703" i="41"/>
  <c r="J703" i="41"/>
  <c r="H703" i="41"/>
  <c r="J481" i="41"/>
  <c r="K481" i="41"/>
  <c r="I481" i="41"/>
  <c r="E481" i="41"/>
  <c r="H481" i="41"/>
  <c r="K158" i="29"/>
  <c r="K65" i="29"/>
  <c r="K22" i="29"/>
  <c r="I352" i="41"/>
  <c r="E352" i="41"/>
  <c r="J352" i="41"/>
  <c r="H352" i="41"/>
  <c r="K352" i="41"/>
  <c r="H155" i="41"/>
  <c r="E155" i="41"/>
  <c r="J155" i="41"/>
  <c r="K155" i="41"/>
  <c r="I155" i="41"/>
  <c r="H399" i="41"/>
  <c r="K399" i="41"/>
  <c r="I399" i="41"/>
  <c r="E399" i="41"/>
  <c r="J399" i="41"/>
  <c r="H324" i="41"/>
  <c r="J324" i="41"/>
  <c r="K324" i="41"/>
  <c r="E324" i="41"/>
  <c r="I324" i="41"/>
  <c r="I43" i="41"/>
  <c r="H43" i="41"/>
  <c r="K43" i="41"/>
  <c r="E43" i="41"/>
  <c r="J43" i="41"/>
  <c r="I453" i="41"/>
  <c r="E453" i="41"/>
  <c r="H453" i="41"/>
  <c r="J453" i="41"/>
  <c r="K453" i="41"/>
  <c r="H516" i="41"/>
  <c r="I516" i="41"/>
  <c r="J516" i="41"/>
  <c r="E516" i="41"/>
  <c r="K516" i="41"/>
  <c r="I554" i="41"/>
  <c r="J554" i="41"/>
  <c r="K554" i="41"/>
  <c r="E554" i="41"/>
  <c r="H554" i="41"/>
  <c r="K310" i="41"/>
  <c r="E310" i="41"/>
  <c r="H310" i="41"/>
  <c r="J310" i="41"/>
  <c r="I310" i="41"/>
  <c r="E491" i="41"/>
  <c r="I491" i="41"/>
  <c r="J491" i="41"/>
  <c r="K491" i="41"/>
  <c r="H491" i="41"/>
  <c r="E277" i="41"/>
  <c r="I277" i="41"/>
  <c r="J277" i="41"/>
  <c r="K277" i="41"/>
  <c r="H277" i="41"/>
  <c r="H638" i="41"/>
  <c r="K638" i="41"/>
  <c r="E638" i="41"/>
  <c r="J638" i="41"/>
  <c r="I638" i="41"/>
  <c r="H132" i="41"/>
  <c r="K132" i="41"/>
  <c r="J132" i="41"/>
  <c r="I132" i="41"/>
  <c r="E132" i="41"/>
  <c r="E633" i="41"/>
  <c r="I633" i="41"/>
  <c r="H633" i="41"/>
  <c r="K633" i="41"/>
  <c r="J633" i="41"/>
  <c r="I364" i="41"/>
  <c r="K364" i="41"/>
  <c r="H364" i="41"/>
  <c r="E364" i="41"/>
  <c r="J364" i="41"/>
  <c r="E590" i="41"/>
  <c r="I590" i="41"/>
  <c r="K590" i="41"/>
  <c r="J590" i="41"/>
  <c r="H590" i="41"/>
  <c r="E592" i="41"/>
  <c r="J592" i="41"/>
  <c r="I592" i="41"/>
  <c r="H592" i="41"/>
  <c r="K592" i="41"/>
  <c r="H564" i="41"/>
  <c r="I564" i="41"/>
  <c r="K564" i="41"/>
  <c r="J564" i="41"/>
  <c r="E564" i="41"/>
  <c r="H123" i="41"/>
  <c r="E123" i="41"/>
  <c r="J123" i="41"/>
  <c r="I123" i="41"/>
  <c r="K123" i="41"/>
  <c r="I678" i="41"/>
  <c r="E678" i="41"/>
  <c r="H678" i="41"/>
  <c r="K678" i="41"/>
  <c r="J678" i="41"/>
  <c r="K460" i="41"/>
  <c r="H460" i="41"/>
  <c r="E460" i="41"/>
  <c r="I460" i="41"/>
  <c r="J460" i="41"/>
  <c r="H449" i="41"/>
  <c r="I449" i="41"/>
  <c r="E449" i="41"/>
  <c r="K449" i="41"/>
  <c r="J449" i="41"/>
  <c r="J660" i="41"/>
  <c r="I660" i="41"/>
  <c r="H660" i="41"/>
  <c r="E660" i="41"/>
  <c r="K660" i="41"/>
  <c r="I286" i="41"/>
  <c r="K286" i="41"/>
  <c r="E286" i="41"/>
  <c r="J286" i="41"/>
  <c r="H286" i="41"/>
  <c r="K413" i="41"/>
  <c r="E413" i="41"/>
  <c r="I413" i="41"/>
  <c r="J413" i="41"/>
  <c r="H413" i="41"/>
  <c r="I646" i="41"/>
  <c r="K646" i="41"/>
  <c r="H646" i="41"/>
  <c r="E646" i="41"/>
  <c r="J646" i="41"/>
  <c r="H191" i="41"/>
  <c r="J191" i="41"/>
  <c r="E191" i="41"/>
  <c r="K191" i="41"/>
  <c r="I191" i="41"/>
  <c r="H282" i="41"/>
  <c r="I282" i="41"/>
  <c r="E282" i="41"/>
  <c r="J282" i="41"/>
  <c r="K282" i="41"/>
  <c r="K486" i="41"/>
  <c r="J486" i="41"/>
  <c r="H486" i="41"/>
  <c r="E486" i="41"/>
  <c r="I486" i="41"/>
  <c r="K56" i="29"/>
  <c r="K99" i="29"/>
  <c r="H441" i="41"/>
  <c r="I441" i="41"/>
  <c r="J441" i="41"/>
  <c r="E441" i="41"/>
  <c r="K441" i="41"/>
  <c r="J226" i="41"/>
  <c r="E226" i="41"/>
  <c r="H226" i="41"/>
  <c r="K226" i="41"/>
  <c r="I226" i="41"/>
  <c r="I213" i="41"/>
  <c r="K213" i="41"/>
  <c r="J213" i="41"/>
  <c r="H213" i="41"/>
  <c r="E213" i="41"/>
  <c r="I499" i="41"/>
  <c r="K499" i="41"/>
  <c r="E499" i="41"/>
  <c r="J499" i="41"/>
  <c r="H499" i="41"/>
  <c r="J350" i="41"/>
  <c r="E350" i="41"/>
  <c r="K350" i="41"/>
  <c r="I350" i="41"/>
  <c r="H350" i="41"/>
  <c r="H423" i="41"/>
  <c r="K423" i="41"/>
  <c r="J423" i="41"/>
  <c r="E423" i="41"/>
  <c r="I423" i="41"/>
  <c r="I180" i="41"/>
  <c r="H180" i="41"/>
  <c r="J180" i="41"/>
  <c r="E180" i="41"/>
  <c r="K180" i="41"/>
  <c r="I67" i="41"/>
  <c r="K67" i="41"/>
  <c r="E67" i="41"/>
  <c r="H67" i="41"/>
  <c r="J67" i="41"/>
  <c r="E649" i="41"/>
  <c r="K649" i="41"/>
  <c r="H649" i="41"/>
  <c r="I649" i="41"/>
  <c r="J649" i="41"/>
  <c r="H244" i="41"/>
  <c r="E244" i="41"/>
  <c r="I244" i="41"/>
  <c r="K244" i="41"/>
  <c r="J244" i="41"/>
  <c r="H224" i="41"/>
  <c r="J224" i="41"/>
  <c r="I224" i="41"/>
  <c r="E224" i="41"/>
  <c r="K224" i="41"/>
  <c r="H414" i="41"/>
  <c r="I414" i="41"/>
  <c r="E414" i="41"/>
  <c r="K414" i="41"/>
  <c r="J414" i="41"/>
  <c r="J292" i="41"/>
  <c r="I292" i="41"/>
  <c r="K292" i="41"/>
  <c r="E292" i="41"/>
  <c r="H292" i="41"/>
  <c r="H403" i="41"/>
  <c r="I403" i="41"/>
  <c r="E403" i="41"/>
  <c r="J403" i="41"/>
  <c r="K403" i="41"/>
  <c r="E216" i="41"/>
  <c r="K216" i="41"/>
  <c r="J216" i="41"/>
  <c r="I216" i="41"/>
  <c r="H216" i="41"/>
  <c r="K134" i="41"/>
  <c r="I134" i="41"/>
  <c r="H134" i="41"/>
  <c r="E134" i="41"/>
  <c r="J134" i="41"/>
  <c r="K71" i="29"/>
  <c r="E514" i="41"/>
  <c r="J514" i="41"/>
  <c r="K514" i="41"/>
  <c r="I514" i="41"/>
  <c r="H514" i="41"/>
  <c r="J469" i="41"/>
  <c r="I469" i="41"/>
  <c r="H469" i="41"/>
  <c r="E469" i="41"/>
  <c r="K469" i="41"/>
  <c r="J667" i="41"/>
  <c r="H667" i="41"/>
  <c r="I667" i="41"/>
  <c r="E667" i="41"/>
  <c r="K667" i="41"/>
  <c r="K337" i="41"/>
  <c r="E337" i="41"/>
  <c r="H337" i="41"/>
  <c r="J337" i="41"/>
  <c r="I337" i="41"/>
  <c r="K316" i="41"/>
  <c r="I316" i="41"/>
  <c r="E316" i="41"/>
  <c r="J316" i="41"/>
  <c r="H316" i="41"/>
  <c r="H121" i="41"/>
  <c r="K121" i="41"/>
  <c r="I121" i="41"/>
  <c r="J121" i="41"/>
  <c r="E121" i="41"/>
  <c r="K270" i="41"/>
  <c r="J270" i="41"/>
  <c r="H270" i="41"/>
  <c r="I270" i="41"/>
  <c r="E270" i="41"/>
  <c r="J692" i="41"/>
  <c r="K692" i="41"/>
  <c r="H692" i="41"/>
  <c r="E692" i="41"/>
  <c r="I692" i="41"/>
  <c r="H305" i="41"/>
  <c r="I305" i="41"/>
  <c r="E305" i="41"/>
  <c r="J305" i="41"/>
  <c r="K305" i="41"/>
  <c r="I147" i="41"/>
  <c r="J147" i="41"/>
  <c r="E147" i="41"/>
  <c r="K147" i="41"/>
  <c r="H147" i="41"/>
  <c r="H690" i="41"/>
  <c r="J690" i="41"/>
  <c r="E690" i="41"/>
  <c r="K690" i="41"/>
  <c r="I690" i="41"/>
  <c r="J394" i="41"/>
  <c r="I394" i="41"/>
  <c r="H394" i="41"/>
  <c r="E394" i="41"/>
  <c r="K394" i="41"/>
  <c r="K126" i="29"/>
  <c r="I322" i="41"/>
  <c r="E322" i="41"/>
  <c r="H322" i="41"/>
  <c r="K322" i="41"/>
  <c r="J322" i="41"/>
  <c r="H167" i="41"/>
  <c r="J167" i="41"/>
  <c r="I167" i="41"/>
  <c r="K167" i="41"/>
  <c r="E167" i="41"/>
  <c r="E635" i="41"/>
  <c r="I635" i="41"/>
  <c r="K635" i="41"/>
  <c r="H635" i="41"/>
  <c r="J635" i="41"/>
  <c r="K357" i="41"/>
  <c r="I357" i="41"/>
  <c r="J357" i="41"/>
  <c r="E357" i="41"/>
  <c r="H357" i="41"/>
  <c r="E595" i="41"/>
  <c r="J595" i="41"/>
  <c r="K595" i="41"/>
  <c r="I595" i="41"/>
  <c r="H595" i="41"/>
  <c r="K372" i="41"/>
  <c r="H372" i="41"/>
  <c r="I372" i="41"/>
  <c r="E372" i="41"/>
  <c r="J372" i="41"/>
  <c r="J602" i="41"/>
  <c r="H602" i="41"/>
  <c r="E602" i="41"/>
  <c r="I602" i="41"/>
  <c r="K602" i="41"/>
  <c r="J31" i="41"/>
  <c r="I31" i="41"/>
  <c r="E31" i="41"/>
  <c r="K31" i="41"/>
  <c r="H31" i="41"/>
  <c r="E168" i="41"/>
  <c r="H168" i="41"/>
  <c r="I168" i="41"/>
  <c r="K168" i="41"/>
  <c r="J168" i="41"/>
  <c r="E102" i="41"/>
  <c r="J102" i="41"/>
  <c r="H102" i="41"/>
  <c r="K102" i="41"/>
  <c r="I102" i="41"/>
  <c r="K144" i="29"/>
  <c r="K128" i="29"/>
  <c r="I533" i="41"/>
  <c r="E533" i="41"/>
  <c r="K533" i="41"/>
  <c r="H533" i="41"/>
  <c r="J533" i="41"/>
  <c r="I528" i="41"/>
  <c r="J528" i="41"/>
  <c r="H528" i="41"/>
  <c r="K528" i="41"/>
  <c r="E528" i="41"/>
  <c r="H640" i="41"/>
  <c r="I640" i="41"/>
  <c r="E640" i="41"/>
  <c r="J640" i="41"/>
  <c r="K640" i="41"/>
  <c r="J581" i="41"/>
  <c r="E581" i="41"/>
  <c r="I581" i="41"/>
  <c r="H581" i="41"/>
  <c r="K581" i="41"/>
  <c r="H379" i="41"/>
  <c r="K379" i="41"/>
  <c r="E379" i="41"/>
  <c r="I379" i="41"/>
  <c r="J379" i="41"/>
  <c r="J47" i="41"/>
  <c r="I47" i="41"/>
  <c r="E47" i="41"/>
  <c r="H47" i="41"/>
  <c r="K47" i="41"/>
  <c r="K146" i="41"/>
  <c r="I146" i="41"/>
  <c r="J146" i="41"/>
  <c r="H146" i="41"/>
  <c r="E146" i="41"/>
  <c r="J290" i="41"/>
  <c r="E290" i="41"/>
  <c r="K290" i="41"/>
  <c r="H290" i="41"/>
  <c r="I290" i="41"/>
  <c r="K711" i="41"/>
  <c r="J711" i="41"/>
  <c r="H711" i="41"/>
  <c r="I711" i="41"/>
  <c r="K568" i="41"/>
  <c r="J568" i="41"/>
  <c r="H568" i="41"/>
  <c r="I568" i="41"/>
  <c r="E568" i="41"/>
  <c r="K578" i="41"/>
  <c r="I578" i="41"/>
  <c r="J578" i="41"/>
  <c r="E578" i="41"/>
  <c r="H578" i="41"/>
  <c r="H487" i="41"/>
  <c r="I487" i="41"/>
  <c r="J487" i="41"/>
  <c r="E487" i="41"/>
  <c r="K487" i="41"/>
  <c r="K630" i="41"/>
  <c r="I630" i="41"/>
  <c r="E630" i="41"/>
  <c r="H630" i="41"/>
  <c r="J630" i="41"/>
  <c r="K247" i="41"/>
  <c r="J247" i="41"/>
  <c r="I247" i="41"/>
  <c r="H247" i="41"/>
  <c r="E247" i="41"/>
  <c r="J314" i="41"/>
  <c r="H314" i="41"/>
  <c r="E314" i="41"/>
  <c r="I314" i="41"/>
  <c r="K314" i="41"/>
  <c r="K99" i="41"/>
  <c r="H99" i="41"/>
  <c r="I99" i="41"/>
  <c r="E99" i="41"/>
  <c r="J99" i="41"/>
  <c r="J37" i="41"/>
  <c r="I37" i="41"/>
  <c r="K37" i="41"/>
  <c r="E37" i="41"/>
  <c r="H37" i="41"/>
  <c r="I396" i="41"/>
  <c r="K396" i="41"/>
  <c r="H396" i="41"/>
  <c r="J396" i="41"/>
  <c r="E396" i="41"/>
  <c r="H294" i="41"/>
  <c r="J294" i="41"/>
  <c r="E294" i="41"/>
  <c r="K294" i="41"/>
  <c r="I294" i="41"/>
  <c r="K19" i="39"/>
  <c r="I281" i="41"/>
  <c r="J281" i="41"/>
  <c r="E281" i="41"/>
  <c r="H281" i="41"/>
  <c r="K281" i="41"/>
  <c r="H181" i="41"/>
  <c r="J181" i="41"/>
  <c r="E181" i="41"/>
  <c r="K181" i="41"/>
  <c r="I181" i="41"/>
  <c r="J608" i="41"/>
  <c r="H608" i="41"/>
  <c r="E608" i="41"/>
  <c r="I608" i="41"/>
  <c r="K608" i="41"/>
  <c r="K291" i="41"/>
  <c r="J291" i="41"/>
  <c r="I291" i="41"/>
  <c r="H291" i="41"/>
  <c r="E291" i="41"/>
  <c r="J642" i="41"/>
  <c r="H642" i="41"/>
  <c r="I642" i="41"/>
  <c r="K642" i="41"/>
  <c r="E642" i="41"/>
  <c r="K154" i="41"/>
  <c r="H154" i="41"/>
  <c r="J154" i="41"/>
  <c r="I154" i="41"/>
  <c r="E154" i="41"/>
  <c r="K196" i="41"/>
  <c r="H196" i="41"/>
  <c r="I196" i="41"/>
  <c r="J196" i="41"/>
  <c r="E196" i="41"/>
  <c r="K90" i="29"/>
  <c r="K138" i="29"/>
  <c r="E383" i="41"/>
  <c r="H383" i="41"/>
  <c r="J383" i="41"/>
  <c r="K383" i="41"/>
  <c r="I383" i="41"/>
  <c r="H558" i="41"/>
  <c r="E558" i="41"/>
  <c r="I558" i="41"/>
  <c r="K558" i="41"/>
  <c r="J558" i="41"/>
  <c r="H306" i="41"/>
  <c r="K306" i="41"/>
  <c r="E306" i="41"/>
  <c r="I306" i="41"/>
  <c r="J306" i="41"/>
  <c r="J267" i="41"/>
  <c r="K267" i="41"/>
  <c r="I267" i="41"/>
  <c r="H267" i="41"/>
  <c r="E267" i="41"/>
  <c r="K72" i="41"/>
  <c r="I72" i="41"/>
  <c r="E72" i="41"/>
  <c r="J72" i="41"/>
  <c r="H72" i="41"/>
  <c r="H303" i="41"/>
  <c r="E303" i="41"/>
  <c r="K303" i="41"/>
  <c r="I303" i="41"/>
  <c r="J303" i="41"/>
  <c r="E323" i="41"/>
  <c r="I323" i="41"/>
  <c r="H323" i="41"/>
  <c r="K323" i="41"/>
  <c r="J323" i="41"/>
  <c r="H30" i="41"/>
  <c r="E30" i="41"/>
  <c r="I30" i="41"/>
  <c r="K30" i="41"/>
  <c r="J30" i="41"/>
  <c r="E574" i="41"/>
  <c r="J574" i="41"/>
  <c r="I574" i="41"/>
  <c r="H574" i="41"/>
  <c r="K574" i="41"/>
  <c r="H671" i="41"/>
  <c r="I671" i="41"/>
  <c r="J671" i="41"/>
  <c r="E671" i="41"/>
  <c r="K671" i="41"/>
  <c r="K241" i="41"/>
  <c r="J241" i="41"/>
  <c r="I241" i="41"/>
  <c r="H241" i="41"/>
  <c r="E241" i="41"/>
  <c r="K209" i="41"/>
  <c r="E209" i="41"/>
  <c r="I209" i="41"/>
  <c r="J209" i="41"/>
  <c r="H209" i="41"/>
  <c r="J404" i="41"/>
  <c r="K404" i="41"/>
  <c r="H404" i="41"/>
  <c r="I404" i="41"/>
  <c r="E404" i="41"/>
  <c r="I97" i="41"/>
  <c r="H97" i="41"/>
  <c r="E97" i="41"/>
  <c r="K97" i="41"/>
  <c r="J97" i="41"/>
  <c r="K248" i="41"/>
  <c r="H248" i="41"/>
  <c r="E248" i="41"/>
  <c r="J248" i="41"/>
  <c r="I248" i="41"/>
  <c r="E431" i="41"/>
  <c r="K431" i="41"/>
  <c r="H431" i="41"/>
  <c r="I431" i="41"/>
  <c r="J431" i="41"/>
  <c r="H475" i="41"/>
  <c r="I475" i="41"/>
  <c r="E475" i="41"/>
  <c r="J475" i="41"/>
  <c r="K475" i="41"/>
  <c r="K195" i="41"/>
  <c r="H195" i="41"/>
  <c r="J195" i="41"/>
  <c r="E195" i="41"/>
  <c r="I195" i="41"/>
  <c r="H416" i="41"/>
  <c r="K416" i="41"/>
  <c r="I416" i="41"/>
  <c r="J416" i="41"/>
  <c r="E416" i="41"/>
  <c r="I108" i="41"/>
  <c r="E108" i="41"/>
  <c r="J108" i="41"/>
  <c r="H108" i="41"/>
  <c r="K108" i="41"/>
  <c r="H596" i="41"/>
  <c r="J596" i="41"/>
  <c r="K596" i="41"/>
  <c r="I596" i="41"/>
  <c r="E596" i="41"/>
  <c r="H389" i="41"/>
  <c r="I389" i="41"/>
  <c r="E389" i="41"/>
  <c r="K389" i="41"/>
  <c r="J389" i="41"/>
  <c r="H240" i="41"/>
  <c r="I240" i="41"/>
  <c r="E240" i="41"/>
  <c r="K240" i="41"/>
  <c r="J240" i="41"/>
  <c r="K287" i="41"/>
  <c r="E287" i="41"/>
  <c r="J287" i="41"/>
  <c r="H287" i="41"/>
  <c r="I287" i="41"/>
  <c r="H70" i="41"/>
  <c r="I70" i="41"/>
  <c r="J70" i="41"/>
  <c r="K70" i="41"/>
  <c r="E70" i="41"/>
  <c r="K386" i="41"/>
  <c r="H386" i="41"/>
  <c r="I386" i="41"/>
  <c r="J386" i="41"/>
  <c r="E386" i="41"/>
  <c r="E415" i="41"/>
  <c r="H415" i="41"/>
  <c r="K415" i="41"/>
  <c r="I415" i="41"/>
  <c r="J415" i="41"/>
  <c r="J540" i="41"/>
  <c r="E540" i="41"/>
  <c r="H540" i="41"/>
  <c r="I540" i="41"/>
  <c r="K540" i="41"/>
  <c r="I368" i="41"/>
  <c r="H368" i="41"/>
  <c r="K368" i="41"/>
  <c r="E368" i="41"/>
  <c r="J368" i="41"/>
  <c r="K392" i="41"/>
  <c r="E392" i="41"/>
  <c r="J392" i="41"/>
  <c r="I392" i="41"/>
  <c r="H392" i="41"/>
  <c r="K106" i="29" l="1"/>
  <c r="K68" i="29"/>
  <c r="K27" i="29"/>
  <c r="K33" i="29"/>
  <c r="K28" i="39"/>
  <c r="K58" i="29"/>
  <c r="K33" i="39"/>
  <c r="K165" i="29"/>
  <c r="K85" i="29"/>
  <c r="K92" i="29"/>
  <c r="K25" i="39"/>
  <c r="K79" i="29"/>
  <c r="K115" i="29"/>
  <c r="K148" i="29"/>
  <c r="K155" i="29"/>
  <c r="K59" i="29"/>
  <c r="K29" i="39"/>
  <c r="K145" i="29"/>
  <c r="J38" i="39"/>
  <c r="J39" i="39" s="1"/>
  <c r="J40" i="39" s="1"/>
  <c r="K120" i="29"/>
  <c r="K151" i="29"/>
  <c r="H38" i="39"/>
  <c r="H39" i="39" s="1"/>
  <c r="H40" i="39" s="1"/>
  <c r="K94" i="29"/>
  <c r="K162" i="29"/>
  <c r="K86" i="29"/>
  <c r="K28" i="29"/>
  <c r="K16" i="39"/>
  <c r="K40" i="29"/>
  <c r="K157" i="29"/>
  <c r="K21" i="39"/>
  <c r="I38" i="39"/>
  <c r="I39" i="39" s="1"/>
  <c r="I40" i="39" s="1"/>
  <c r="K132" i="29"/>
  <c r="K37" i="29"/>
  <c r="K74" i="29"/>
  <c r="K47" i="29"/>
  <c r="K42" i="29"/>
  <c r="K93" i="29"/>
  <c r="K60" i="29"/>
  <c r="K30" i="29"/>
  <c r="K82" i="29"/>
  <c r="K140" i="29"/>
  <c r="K163" i="29"/>
  <c r="K44" i="29"/>
  <c r="K119" i="29"/>
  <c r="K134" i="29"/>
  <c r="K34" i="29"/>
  <c r="K16" i="29"/>
  <c r="K84" i="29"/>
  <c r="K26" i="29"/>
  <c r="K127" i="29"/>
  <c r="K31" i="29"/>
  <c r="K102" i="29"/>
  <c r="K17" i="29"/>
  <c r="K36" i="29"/>
  <c r="K49" i="29"/>
  <c r="K53" i="29"/>
  <c r="K130" i="29"/>
  <c r="K51" i="29"/>
  <c r="K123" i="29"/>
  <c r="K76" i="29"/>
  <c r="K152" i="29"/>
  <c r="K161" i="29"/>
  <c r="K137" i="29"/>
  <c r="K95" i="29"/>
  <c r="K61" i="29"/>
  <c r="K111" i="29"/>
  <c r="K104" i="29"/>
  <c r="K114" i="29"/>
  <c r="K105" i="29"/>
  <c r="H168" i="29"/>
  <c r="H169" i="29" s="1"/>
  <c r="H170" i="29" s="1"/>
  <c r="K45" i="29"/>
  <c r="L10" i="54"/>
  <c r="M10" i="54" s="1"/>
  <c r="C12" i="54"/>
  <c r="H11" i="54"/>
  <c r="I11" i="54"/>
  <c r="D11" i="54"/>
  <c r="E11" i="54" s="1"/>
  <c r="L11" i="54" s="1"/>
  <c r="M11" i="54" s="1"/>
  <c r="K125" i="29"/>
  <c r="K153" i="29"/>
  <c r="I168" i="29"/>
  <c r="I169" i="29" s="1"/>
  <c r="I170" i="29" s="1"/>
  <c r="K91" i="29"/>
  <c r="K66" i="29"/>
  <c r="J168" i="29"/>
  <c r="J169" i="29" s="1"/>
  <c r="J170" i="29" s="1"/>
  <c r="D11" i="59"/>
  <c r="F7" i="54"/>
  <c r="K38" i="39" l="1"/>
  <c r="K39" i="39" s="1"/>
  <c r="K40" i="39" s="1"/>
  <c r="D12" i="54"/>
  <c r="E12" i="54" s="1"/>
  <c r="I12" i="54"/>
  <c r="H12" i="54"/>
  <c r="C13" i="54"/>
  <c r="K168" i="29"/>
  <c r="K169" i="29" s="1"/>
  <c r="K170" i="29" s="1"/>
  <c r="G27" i="54"/>
  <c r="G13" i="54"/>
  <c r="G29" i="54"/>
  <c r="G28" i="54"/>
  <c r="G30" i="54"/>
  <c r="G31" i="54"/>
  <c r="G19" i="54"/>
  <c r="G8" i="54"/>
  <c r="J8" i="54" s="1"/>
  <c r="N8" i="54" s="1"/>
  <c r="P8" i="54" s="1"/>
  <c r="G32" i="54"/>
  <c r="G11" i="54"/>
  <c r="J11" i="54" s="1"/>
  <c r="N11" i="54" s="1"/>
  <c r="P11" i="54" s="1"/>
  <c r="G10" i="54"/>
  <c r="J10" i="54" s="1"/>
  <c r="N10" i="54" s="1"/>
  <c r="P10" i="54" s="1"/>
  <c r="G20" i="54"/>
  <c r="G23" i="54"/>
  <c r="G16" i="54"/>
  <c r="G12" i="54"/>
  <c r="G22" i="54"/>
  <c r="G18" i="54"/>
  <c r="G26" i="54"/>
  <c r="G25" i="54"/>
  <c r="G21" i="54"/>
  <c r="G15" i="54"/>
  <c r="G14" i="54"/>
  <c r="G9" i="54"/>
  <c r="J9" i="54" s="1"/>
  <c r="N9" i="54" s="1"/>
  <c r="P9" i="54" s="1"/>
  <c r="G24" i="54"/>
  <c r="G17" i="54"/>
  <c r="G7" i="54"/>
  <c r="J7" i="54" s="1"/>
  <c r="J12" i="54" l="1"/>
  <c r="C14" i="54"/>
  <c r="D13" i="54"/>
  <c r="I13" i="54"/>
  <c r="H13" i="54"/>
  <c r="L12" i="54"/>
  <c r="M12" i="54" s="1"/>
  <c r="N7" i="54"/>
  <c r="N12" i="54" l="1"/>
  <c r="P12" i="54" s="1"/>
  <c r="J13" i="54"/>
  <c r="E13" i="54"/>
  <c r="L13" i="54" s="1"/>
  <c r="M13" i="54" s="1"/>
  <c r="D14" i="54"/>
  <c r="E14" i="54" s="1"/>
  <c r="L14" i="54" s="1"/>
  <c r="M14" i="54" s="1"/>
  <c r="C15" i="54"/>
  <c r="H14" i="54"/>
  <c r="I14" i="54"/>
  <c r="P7" i="54"/>
  <c r="Q7" i="54" s="1"/>
  <c r="N13" i="54" l="1"/>
  <c r="P13" i="54" s="1"/>
  <c r="J14" i="54"/>
  <c r="N14" i="54" s="1"/>
  <c r="P14" i="54" s="1"/>
  <c r="D15" i="54"/>
  <c r="C16" i="54"/>
  <c r="H15" i="54"/>
  <c r="I15" i="54"/>
  <c r="S7" i="54"/>
  <c r="Q8" i="54"/>
  <c r="J15" i="54" l="1"/>
  <c r="E15" i="54"/>
  <c r="L15" i="54" s="1"/>
  <c r="M15" i="54" s="1"/>
  <c r="D16" i="54"/>
  <c r="E16" i="54" s="1"/>
  <c r="C17" i="54"/>
  <c r="H16" i="54"/>
  <c r="I16" i="54"/>
  <c r="Q9" i="54"/>
  <c r="S8" i="54"/>
  <c r="N15" i="54" l="1"/>
  <c r="P15" i="54" s="1"/>
  <c r="L16" i="54"/>
  <c r="M16" i="54" s="1"/>
  <c r="J16" i="54"/>
  <c r="C18" i="54"/>
  <c r="I17" i="54"/>
  <c r="H17" i="54"/>
  <c r="D17" i="54"/>
  <c r="E17" i="54" s="1"/>
  <c r="S9" i="54"/>
  <c r="Q10" i="54"/>
  <c r="T9" i="54"/>
  <c r="H18" i="54" l="1"/>
  <c r="I18" i="54"/>
  <c r="D18" i="54"/>
  <c r="C19" i="54"/>
  <c r="L17" i="54"/>
  <c r="M17" i="54" s="1"/>
  <c r="J17" i="54"/>
  <c r="N16" i="54"/>
  <c r="P16" i="54" s="1"/>
  <c r="S10" i="54"/>
  <c r="Q11" i="54"/>
  <c r="T10" i="54"/>
  <c r="D19" i="54" l="1"/>
  <c r="E19" i="54" s="1"/>
  <c r="H19" i="54"/>
  <c r="C20" i="54"/>
  <c r="I19" i="54"/>
  <c r="N17" i="54"/>
  <c r="P17" i="54" s="1"/>
  <c r="E18" i="54"/>
  <c r="L18" i="54" s="1"/>
  <c r="M18" i="54" s="1"/>
  <c r="J18" i="54"/>
  <c r="S11" i="54"/>
  <c r="Q12" i="54"/>
  <c r="T11" i="54"/>
  <c r="J19" i="54" l="1"/>
  <c r="N18" i="54"/>
  <c r="P18" i="54" s="1"/>
  <c r="C21" i="54"/>
  <c r="I20" i="54"/>
  <c r="H20" i="54"/>
  <c r="D20" i="54"/>
  <c r="L19" i="54"/>
  <c r="M19" i="54" s="1"/>
  <c r="S12" i="54"/>
  <c r="Q13" i="54"/>
  <c r="T12" i="54"/>
  <c r="N19" i="54" l="1"/>
  <c r="P19" i="54" s="1"/>
  <c r="J20" i="54"/>
  <c r="E20" i="54"/>
  <c r="L20" i="54" s="1"/>
  <c r="M20" i="54" s="1"/>
  <c r="D21" i="54"/>
  <c r="E21" i="54" s="1"/>
  <c r="L21" i="54" s="1"/>
  <c r="M21" i="54" s="1"/>
  <c r="H21" i="54"/>
  <c r="C22" i="54"/>
  <c r="I21" i="54"/>
  <c r="Q14" i="54"/>
  <c r="S13" i="54"/>
  <c r="T13" i="54"/>
  <c r="N20" i="54" l="1"/>
  <c r="P20" i="54" s="1"/>
  <c r="J21" i="54"/>
  <c r="N21" i="54" s="1"/>
  <c r="P21" i="54" s="1"/>
  <c r="I22" i="54"/>
  <c r="D22" i="54"/>
  <c r="H22" i="54"/>
  <c r="C23" i="54"/>
  <c r="Q15" i="54"/>
  <c r="S14" i="54"/>
  <c r="T14" i="54"/>
  <c r="J22" i="54" l="1"/>
  <c r="E22" i="54"/>
  <c r="L22" i="54" s="1"/>
  <c r="M22" i="54" s="1"/>
  <c r="H23" i="54"/>
  <c r="D23" i="54"/>
  <c r="E23" i="54" s="1"/>
  <c r="L23" i="54" s="1"/>
  <c r="M23" i="54" s="1"/>
  <c r="I23" i="54"/>
  <c r="C24" i="54"/>
  <c r="S15" i="54"/>
  <c r="Q16" i="54"/>
  <c r="T15" i="54"/>
  <c r="N22" i="54" l="1"/>
  <c r="P22" i="54" s="1"/>
  <c r="J23" i="54"/>
  <c r="N23" i="54" s="1"/>
  <c r="P23" i="54" s="1"/>
  <c r="D24" i="54"/>
  <c r="E24" i="54" s="1"/>
  <c r="C25" i="54"/>
  <c r="I24" i="54"/>
  <c r="H24" i="54"/>
  <c r="S16" i="54"/>
  <c r="Q17" i="54"/>
  <c r="T16" i="54"/>
  <c r="H25" i="54" l="1"/>
  <c r="D25" i="54"/>
  <c r="E25" i="54" s="1"/>
  <c r="L25" i="54" s="1"/>
  <c r="M25" i="54" s="1"/>
  <c r="I25" i="54"/>
  <c r="C26" i="54"/>
  <c r="J24" i="54"/>
  <c r="L24" i="54"/>
  <c r="M24" i="54" s="1"/>
  <c r="S17" i="54"/>
  <c r="Q18" i="54"/>
  <c r="T17" i="54"/>
  <c r="N24" i="54" l="1"/>
  <c r="P24" i="54" s="1"/>
  <c r="H26" i="54"/>
  <c r="C27" i="54"/>
  <c r="D26" i="54"/>
  <c r="I26" i="54"/>
  <c r="J25" i="54"/>
  <c r="N25" i="54" s="1"/>
  <c r="P25" i="54" s="1"/>
  <c r="Q19" i="54"/>
  <c r="S18" i="54"/>
  <c r="T18" i="54"/>
  <c r="J26" i="54" l="1"/>
  <c r="I27" i="54"/>
  <c r="C28" i="54"/>
  <c r="H27" i="54"/>
  <c r="D27" i="54"/>
  <c r="E27" i="54" s="1"/>
  <c r="E26" i="54"/>
  <c r="L26" i="54" s="1"/>
  <c r="M26" i="54" s="1"/>
  <c r="Q20" i="54"/>
  <c r="S19" i="54"/>
  <c r="T19" i="54"/>
  <c r="J27" i="54" l="1"/>
  <c r="N26" i="54"/>
  <c r="P26" i="54" s="1"/>
  <c r="I28" i="54"/>
  <c r="D28" i="54"/>
  <c r="E28" i="54" s="1"/>
  <c r="H28" i="54"/>
  <c r="C29" i="54"/>
  <c r="L27" i="54"/>
  <c r="M27" i="54" s="1"/>
  <c r="S20" i="54"/>
  <c r="Q21" i="54"/>
  <c r="T20" i="54"/>
  <c r="N27" i="54" l="1"/>
  <c r="P27" i="54" s="1"/>
  <c r="J28" i="54"/>
  <c r="L28" i="54"/>
  <c r="M28" i="54" s="1"/>
  <c r="D29" i="54"/>
  <c r="E29" i="54" s="1"/>
  <c r="H29" i="54"/>
  <c r="C30" i="54"/>
  <c r="I29" i="54"/>
  <c r="Q22" i="54"/>
  <c r="S21" i="54"/>
  <c r="T21" i="54"/>
  <c r="J29" i="54" l="1"/>
  <c r="N28" i="54"/>
  <c r="P28" i="54" s="1"/>
  <c r="L29" i="54"/>
  <c r="M29" i="54" s="1"/>
  <c r="C31" i="54"/>
  <c r="H30" i="54"/>
  <c r="I30" i="54"/>
  <c r="D30" i="54"/>
  <c r="S22" i="54"/>
  <c r="Q23" i="54"/>
  <c r="T22" i="54"/>
  <c r="N29" i="54" l="1"/>
  <c r="P29" i="54" s="1"/>
  <c r="J30" i="54"/>
  <c r="I31" i="54"/>
  <c r="C32" i="54"/>
  <c r="D31" i="54"/>
  <c r="H31" i="54"/>
  <c r="E30" i="54"/>
  <c r="L30" i="54" s="1"/>
  <c r="M30" i="54" s="1"/>
  <c r="Q24" i="54"/>
  <c r="S23" i="54"/>
  <c r="T23" i="54"/>
  <c r="J31" i="54" l="1"/>
  <c r="N30" i="54"/>
  <c r="P30" i="54" s="1"/>
  <c r="H32" i="54"/>
  <c r="D32" i="54"/>
  <c r="E32" i="54" s="1"/>
  <c r="I32" i="54"/>
  <c r="E31" i="54"/>
  <c r="L31" i="54" s="1"/>
  <c r="M31" i="54" s="1"/>
  <c r="S24" i="54"/>
  <c r="Q25" i="54"/>
  <c r="T24" i="54"/>
  <c r="N31" i="54" l="1"/>
  <c r="P31" i="54" s="1"/>
  <c r="L32" i="54"/>
  <c r="M32" i="54" s="1"/>
  <c r="J32" i="54"/>
  <c r="J33" i="54" s="1"/>
  <c r="Q26" i="54"/>
  <c r="S25" i="54"/>
  <c r="T25" i="54"/>
  <c r="M33" i="54" l="1"/>
  <c r="Q36" i="54" s="1"/>
  <c r="N32" i="54"/>
  <c r="S26" i="54"/>
  <c r="Q27" i="54"/>
  <c r="T26" i="54"/>
  <c r="P32" i="54" l="1"/>
  <c r="Q34" i="54"/>
  <c r="Q37" i="54"/>
  <c r="Q38" i="54"/>
  <c r="Q28" i="54"/>
  <c r="S27" i="54"/>
  <c r="T27" i="54"/>
  <c r="S28" i="54" l="1"/>
  <c r="Q29" i="54"/>
  <c r="T28" i="54"/>
  <c r="S29" i="54" l="1"/>
  <c r="Q30" i="54"/>
  <c r="T29" i="54"/>
  <c r="Q31" i="54" l="1"/>
  <c r="S30" i="54"/>
  <c r="T30" i="54"/>
  <c r="Q32" i="54" l="1"/>
  <c r="S31" i="54"/>
  <c r="T31" i="54"/>
  <c r="S32" i="54" l="1"/>
  <c r="S33" i="54" s="1"/>
  <c r="T32" i="54"/>
  <c r="Q35" i="5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7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1" authorId="0" shapeId="0" xr:uid="{529A85F0-0FD2-4B1C-BB0C-3ECB77505D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ideal nya 3,5% menurut kaidah operasi dan pemeliharaan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muhamat.suropati</author>
  </authors>
  <commentList>
    <comment ref="C7" authorId="0" shapeId="0" xr:uid="{00000000-0006-0000-0200-000001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N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kwh jual - O&amp;M</t>
        </r>
      </text>
    </comment>
    <comment ref="C8" authorId="0" shapeId="0" xr:uid="{00000000-0006-0000-0200-000004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8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0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2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4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5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6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7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8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9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0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1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2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3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4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5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6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7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8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9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0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1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2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1" authorId="0" shapeId="0" xr:uid="{00000000-0006-0000-0400-000001000000}">
      <text>
        <r>
          <rPr>
            <sz val="9"/>
            <color indexed="81"/>
            <rFont val="Tahoma"/>
            <family val="2"/>
          </rPr>
          <t>HILANGKAN CENTANG PADA BLANKS</t>
        </r>
      </text>
    </comment>
  </commentList>
</comments>
</file>

<file path=xl/sharedStrings.xml><?xml version="1.0" encoding="utf-8"?>
<sst xmlns="http://schemas.openxmlformats.org/spreadsheetml/2006/main" count="4743" uniqueCount="1637">
  <si>
    <t>NO</t>
  </si>
  <si>
    <t>URAIAN</t>
  </si>
  <si>
    <t>VOL</t>
  </si>
  <si>
    <t>BIAYA YANG DIPERLUKAN ( Rp )</t>
  </si>
  <si>
    <t>JUMLAH</t>
  </si>
  <si>
    <t>HARDWARE</t>
  </si>
  <si>
    <t>Penomoran Tiang</t>
  </si>
  <si>
    <t>Mtr</t>
  </si>
  <si>
    <t>Bh</t>
  </si>
  <si>
    <t>:</t>
  </si>
  <si>
    <t>I</t>
  </si>
  <si>
    <t>Golongan</t>
  </si>
  <si>
    <t>Lembar</t>
  </si>
  <si>
    <t xml:space="preserve">    dr </t>
  </si>
  <si>
    <t>Unit</t>
  </si>
  <si>
    <t>Gambar dari</t>
  </si>
  <si>
    <t>Skala</t>
  </si>
  <si>
    <t>Perihal:</t>
  </si>
  <si>
    <t xml:space="preserve"> Digambar</t>
  </si>
  <si>
    <t xml:space="preserve"> Diperiksa</t>
  </si>
  <si>
    <t xml:space="preserve"> Diketahui</t>
  </si>
  <si>
    <t xml:space="preserve"> Disetujui</t>
  </si>
  <si>
    <t>V</t>
  </si>
  <si>
    <t>NO.</t>
  </si>
  <si>
    <t>Set</t>
  </si>
  <si>
    <t>Oval Eye Nut ⅝"</t>
  </si>
  <si>
    <t>Washer Square 2 ¼"</t>
  </si>
  <si>
    <t>Schackle Anchor ⅝"</t>
  </si>
  <si>
    <t>Bolt Machine ⅝" x 10"</t>
  </si>
  <si>
    <t>Ground rod ⅝" x 8" Copper Weld</t>
  </si>
  <si>
    <t>Bimetalic Connector 35 - 240 mm²</t>
  </si>
  <si>
    <t>Clamp Ground Rod ⅝"</t>
  </si>
  <si>
    <t>Ground wire Cu 16 mm²</t>
  </si>
  <si>
    <t>Ground rod &amp; Washer</t>
  </si>
  <si>
    <t>Pipa PVC ½"</t>
  </si>
  <si>
    <t>Stopping Buckle / Yokes</t>
  </si>
  <si>
    <t>Primary Dead End Clamp ( 150 s/d 240 ) mm²</t>
  </si>
  <si>
    <t>Pole Band Double Rack 7" atau 7 ½"</t>
  </si>
  <si>
    <t>Tie Wire # 4 / Alluminium bonding wire # 20</t>
  </si>
  <si>
    <t>Kotak APP TR Double Tarif, lengkap</t>
  </si>
  <si>
    <t>Kms</t>
  </si>
  <si>
    <t>HARGA SATUAN</t>
  </si>
  <si>
    <t>GOL</t>
  </si>
  <si>
    <t>SAT</t>
  </si>
  <si>
    <t>MDU-KD</t>
  </si>
  <si>
    <t>HDW</t>
  </si>
  <si>
    <t>MDU</t>
  </si>
  <si>
    <t>JASA</t>
  </si>
  <si>
    <t/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</si>
  <si>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</si>
  <si>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</si>
  <si>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</si>
  <si>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</si>
  <si>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TM , lengkap</t>
  </si>
  <si>
    <t>Fuse Link 2 A</t>
  </si>
  <si>
    <t>Fuse Link 6 A</t>
  </si>
  <si>
    <t>Fuse Link 8 A</t>
  </si>
  <si>
    <t>Fuse Link 10 A</t>
  </si>
  <si>
    <t>Fuse Link 15 A</t>
  </si>
  <si>
    <t>Fuse Link 20 A</t>
  </si>
  <si>
    <t>Fuse Link 25 A</t>
  </si>
  <si>
    <t>Fuse Link 30 A</t>
  </si>
  <si>
    <t>Fuse Link 50 A</t>
  </si>
  <si>
    <t>Fuse Link 60 A</t>
  </si>
  <si>
    <t>NH Fuse Puller Size 00-4</t>
  </si>
  <si>
    <t>AAAC 70 mm²</t>
  </si>
  <si>
    <t>AAAC 150 mm²</t>
  </si>
  <si>
    <t>AAAC 240 mm²</t>
  </si>
  <si>
    <t>AAAC/S 70 mm²</t>
  </si>
  <si>
    <t>AAAC/S 150 mm²</t>
  </si>
  <si>
    <t>AAAC/S 240 mm²</t>
  </si>
  <si>
    <t>MVTIC 3 x 150 + N 95 mm²</t>
  </si>
  <si>
    <t>MVTIC 3 x 240 + N 95 mm²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</si>
  <si>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</si>
  <si>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</si>
  <si>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</si>
  <si>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</si>
  <si>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</si>
  <si>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</si>
  <si>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</si>
  <si>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NYY 1 x 70 mm²</t>
  </si>
  <si>
    <t>Kabel NYY 1 x 95 mm²</t>
  </si>
  <si>
    <t>Kabel NYY 1 x 150 mm²</t>
  </si>
  <si>
    <t>Kabel NYY 1 x 240 mm²</t>
  </si>
  <si>
    <t>Kabel NA2XSY 20 KV, 1 x 70 mm²</t>
  </si>
  <si>
    <t>Kabel NA2XSY 20 KV, 1 x 150 mm²</t>
  </si>
  <si>
    <t>Kabel NA2XSY 20 KV, 1 x 240 mm²</t>
  </si>
  <si>
    <t>Kabel NA2XSY 20 KV, 1 x 300 mm²</t>
  </si>
  <si>
    <t>Kabel NA2XSEYBY 20 KV, 3 x 240 mm²</t>
  </si>
  <si>
    <t>Kabel NA2XSEYBY 20 KV, 3 x 300 mm²</t>
  </si>
  <si>
    <t>Kabel NA2XS2Y 20 KV, 1 x 240 mm²</t>
  </si>
  <si>
    <t>Kabel NA2XS2Y 20 KV, 1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</si>
  <si>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</si>
  <si>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</si>
  <si>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</si>
  <si>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</si>
  <si>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</si>
  <si>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</si>
  <si>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2 x 4 mm²</t>
  </si>
  <si>
    <t>Kabel NYM 3 x 4 mm²</t>
  </si>
  <si>
    <t>Btg</t>
  </si>
  <si>
    <t>Tiang Beton 9M-200 daN+E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</si>
  <si>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</si>
  <si>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</si>
  <si>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</si>
  <si>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</si>
  <si>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</si>
  <si>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Disconnector Lightning Arester 5 KA</t>
  </si>
  <si>
    <t>Disconnector Lightning Arester 10 KA</t>
  </si>
  <si>
    <t>Micro Capasitor Controller</t>
  </si>
  <si>
    <t>Current Sensor</t>
  </si>
  <si>
    <t>Kawat Segel</t>
  </si>
  <si>
    <t>Roll</t>
  </si>
  <si>
    <t>Timah Segel</t>
  </si>
  <si>
    <t>Kg</t>
  </si>
  <si>
    <t>Strain Hook Clamp 1 ½"</t>
  </si>
  <si>
    <t>Strain Hook Ekor Babi</t>
  </si>
  <si>
    <t>Loden Manset 0.8 Kg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</si>
  <si>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</si>
  <si>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</si>
  <si>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</si>
  <si>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</si>
  <si>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Berbadan Logam ( 6-25 / 6-25 ) mm²</t>
  </si>
  <si>
    <t>Tap Connector Berbadan Logam ( 35-70 / 35-70 ) mm²</t>
  </si>
  <si>
    <t>Tap Connector Berbadan Logam ( 6-25 / 35-70 ) mm²</t>
  </si>
  <si>
    <t>Connector Bimetal 16-10 mm²</t>
  </si>
  <si>
    <t>Connector Bimetal 16-6 mm²</t>
  </si>
  <si>
    <t>Connector Bimetal 16-16 mm²</t>
  </si>
  <si>
    <t>Connector Bimetal 50-50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</si>
  <si>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</si>
  <si>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</si>
  <si>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</si>
  <si>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</si>
  <si>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</si>
  <si>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</si>
  <si>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</si>
  <si>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</si>
  <si>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Pole Bracket Three Way 3"-4"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</si>
  <si>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</si>
  <si>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</si>
  <si>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</si>
  <si>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</si>
  <si>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</si>
  <si>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Kotak APP 1 Fasa OA KAS I</t>
  </si>
  <si>
    <t>Kotak APP 3 Fasa OA KAS III</t>
  </si>
  <si>
    <t>Klem Bugel untuk tiang atap 1 ½"</t>
  </si>
  <si>
    <t>Gas Pipe 1 ½" x 6 Meter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</si>
  <si>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</si>
  <si>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</si>
  <si>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</si>
  <si>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</si>
  <si>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</si>
  <si>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</si>
  <si>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</si>
  <si>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</si>
  <si>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</si>
  <si>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</si>
  <si>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</si>
  <si>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</si>
  <si>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</si>
  <si>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</si>
  <si>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</si>
  <si>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</si>
  <si>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</si>
  <si>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</si>
  <si>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</si>
  <si>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</si>
  <si>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</si>
  <si>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</si>
  <si>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</si>
  <si>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</si>
  <si>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</si>
  <si>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</si>
  <si>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</si>
  <si>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Bracket Extension for cut out</t>
  </si>
  <si>
    <t>Bracket Secondary / Bracket insulated</t>
  </si>
  <si>
    <t>Bracket band segment,vertikal plat ( Hot dip galvanis )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</si>
  <si>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</si>
  <si>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</si>
  <si>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</si>
  <si>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</si>
  <si>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</si>
  <si>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</si>
  <si>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150 mm²</t>
  </si>
  <si>
    <t>Compresion Conector H type 70 mm² / 70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</si>
  <si>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</si>
  <si>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</si>
  <si>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</si>
  <si>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</si>
  <si>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</si>
  <si>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Clevis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</si>
  <si>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</si>
  <si>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</si>
  <si>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</si>
  <si>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</si>
  <si>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</si>
  <si>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Frefomed guy wire 22 mm²</t>
  </si>
  <si>
    <t>Frefomed guy wire 35 mm²</t>
  </si>
  <si>
    <t>Frefomed guy wire 70 mm²</t>
  </si>
  <si>
    <t>Ground rod ⅝" x 8" Galvanis</t>
  </si>
  <si>
    <t>Ground wire Cu 25 mm²</t>
  </si>
  <si>
    <t>Ground wire Cu 50 mm²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</si>
  <si>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</si>
  <si>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</si>
  <si>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</si>
  <si>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</si>
  <si>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</si>
  <si>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( 35mm² s/d 70 mm² )</t>
  </si>
  <si>
    <t>Hot Line Clamp ( 150mm² s/d 240 mm² )</t>
  </si>
  <si>
    <t>Joint sleeve 35 mm²</t>
  </si>
  <si>
    <t>Joint sleeve 50 mm²</t>
  </si>
  <si>
    <t>Joint sleeve 70 mm²</t>
  </si>
  <si>
    <t>Joint sleeve 150 mm²</t>
  </si>
  <si>
    <t>Joint sleeve 240 mm²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</si>
  <si>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</si>
  <si>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</si>
  <si>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</si>
  <si>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</si>
  <si>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</si>
  <si>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</si>
  <si>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</si>
  <si>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</si>
  <si>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</si>
  <si>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</si>
  <si>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</si>
  <si>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Parallel group clamp AL/AL 25-70 mm²</t>
  </si>
  <si>
    <t>Parallel group clamp AL/AL 70-150 mm²</t>
  </si>
  <si>
    <t>Parallel group clamp AL/AL 150-240 mm²</t>
  </si>
  <si>
    <t>Pin adapter Insulator</t>
  </si>
  <si>
    <t>Plastic Strap for Clamping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</si>
  <si>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</si>
  <si>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</si>
  <si>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</si>
  <si>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</si>
  <si>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</si>
  <si>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</si>
  <si>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</si>
  <si>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</si>
  <si>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</si>
  <si>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</si>
  <si>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</si>
  <si>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</si>
  <si>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</si>
  <si>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</si>
  <si>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</si>
  <si>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</si>
  <si>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</si>
  <si>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</si>
  <si>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</si>
  <si>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</si>
  <si>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</si>
  <si>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</si>
  <si>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</si>
  <si>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</si>
  <si>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</si>
  <si>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</si>
  <si>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</si>
  <si>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</si>
  <si>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</si>
  <si>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</si>
  <si>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</si>
  <si>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Rod Anchor ¾" x 8'</t>
  </si>
  <si>
    <t>Rod Anchor ⅝" x 7'</t>
  </si>
  <si>
    <t>Side Bracket</t>
  </si>
  <si>
    <t>Spool Insulator ANSI 53 - 2</t>
  </si>
  <si>
    <t>Spool Insulator ANSI 53 - 4</t>
  </si>
  <si>
    <t>Stainless Steel Strap 20 x 0.7 mm</t>
  </si>
  <si>
    <t>Steel L 70 x 70 x 7 x 780 mm galvanis</t>
  </si>
  <si>
    <t>Steel Channel C NP 8 x 1.750</t>
  </si>
  <si>
    <t>Steel Channel C NP 8 x 1.250</t>
  </si>
  <si>
    <t>Steel Channel C NP 8 x 1.390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</si>
  <si>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</si>
  <si>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</si>
  <si>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</si>
  <si>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</si>
  <si>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</si>
  <si>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</si>
  <si>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</si>
  <si>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</si>
  <si>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</si>
  <si>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</si>
  <si>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</si>
  <si>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</si>
  <si>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</si>
  <si>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</si>
  <si>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</si>
  <si>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</si>
  <si>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</si>
  <si>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Washer Round ⅜"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</si>
  <si>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</si>
  <si>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</si>
  <si>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</si>
  <si>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</si>
  <si>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Pipa shock PVC</t>
  </si>
  <si>
    <t>Klem beugel ⅞"</t>
  </si>
  <si>
    <t>Stainless steel strap</t>
  </si>
  <si>
    <t>Upah Pasang Acc.Jar Penghalang Panjat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</si>
  <si>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</si>
  <si>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</si>
  <si>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</si>
  <si>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</si>
  <si>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</si>
  <si>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</si>
  <si>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</si>
  <si>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</si>
  <si>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</si>
  <si>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</si>
  <si>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</si>
  <si>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</si>
  <si>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</si>
  <si>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</si>
  <si>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</si>
  <si>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2x240mm²</t>
  </si>
  <si>
    <t>Upah Pasang Penghantar TM A3C 3x150mm²</t>
  </si>
  <si>
    <t>Upah Pasang Penghantar TM A3C 2x150mm²</t>
  </si>
  <si>
    <t>Upah Pasang Penghantar TM A3C 3x70mm²</t>
  </si>
  <si>
    <t>Upah Pasang Penghantar TM A3C 2x70mm²</t>
  </si>
  <si>
    <t>Upah Pasang Penghantar TM A3C 3x35mm²</t>
  </si>
  <si>
    <t>Upah Pasang Penghantar TM A3C 2x35mm²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</si>
  <si>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</si>
  <si>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</si>
  <si>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</si>
  <si>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</si>
  <si>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</si>
  <si>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</si>
  <si>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</si>
  <si>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</si>
  <si>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</si>
  <si>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</si>
  <si>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</si>
  <si>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</si>
  <si>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</si>
  <si>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</si>
  <si>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</si>
  <si>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2x240mm²</t>
  </si>
  <si>
    <t>Upah Pasang Penghantar TM A3CS 3x150mm²</t>
  </si>
  <si>
    <t>Upah Pasang Penghantar TM A3CS 2x150mm²</t>
  </si>
  <si>
    <t>Upah Pasang Penghantar TM A3CS 3x70mm²</t>
  </si>
  <si>
    <t>Upah Pasang Penghantar TM A3CS 2x70mm²</t>
  </si>
  <si>
    <t>Upah Pasang Penghantar TM A3CS 3x35mm²</t>
  </si>
  <si>
    <t>Upah Pasang Penghantar TM A3CS 2x35mm²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</si>
  <si>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</si>
  <si>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</si>
  <si>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</si>
  <si>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</si>
  <si>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</si>
  <si>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</si>
  <si>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</si>
  <si>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</si>
  <si>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</si>
  <si>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</si>
  <si>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</si>
  <si>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</si>
  <si>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</si>
  <si>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</si>
  <si>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</si>
  <si>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</si>
  <si>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</si>
  <si>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</si>
  <si>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</si>
  <si>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</si>
  <si>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</si>
  <si>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</si>
  <si>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</si>
  <si>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</si>
  <si>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</si>
  <si>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</si>
  <si>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</si>
  <si>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</si>
  <si>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</si>
  <si>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</si>
  <si>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</si>
  <si>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</si>
  <si>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</si>
  <si>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</si>
  <si>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Sambungan Rumah 1 Fasa</t>
  </si>
  <si>
    <t>Upah Pasang Sambungan Rumah 3 Fasa</t>
  </si>
  <si>
    <t>Upah Bongkar Acc.Jar Penghalang Panjat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</si>
  <si>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</si>
  <si>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</si>
  <si>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</si>
  <si>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</si>
  <si>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</si>
  <si>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</si>
  <si>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</si>
  <si>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</si>
  <si>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</si>
  <si>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</si>
  <si>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</si>
  <si>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</si>
  <si>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</si>
  <si>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</si>
  <si>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2x240mm²</t>
  </si>
  <si>
    <t>Upah Bongkar Penghantar TM A3C 3x150mm²</t>
  </si>
  <si>
    <t>Upah Bongkar Penghantar TM A3C 2x150mm²</t>
  </si>
  <si>
    <t>Upah Bongkar Penghantar TM A3C 3x70mm²</t>
  </si>
  <si>
    <t>Upah Bongkar Penghantar TM A3C 2x70mm²</t>
  </si>
  <si>
    <t>Upah Bongkar Penghantar TM A3C 3x35mm²</t>
  </si>
  <si>
    <t>Upah Bongkar Penghantar TM A3C 2x35mm²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</si>
  <si>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</si>
  <si>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</si>
  <si>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</si>
  <si>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</si>
  <si>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</si>
  <si>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</si>
  <si>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</si>
  <si>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</si>
  <si>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</si>
  <si>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</si>
  <si>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</si>
  <si>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</si>
  <si>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</si>
  <si>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</si>
  <si>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</si>
  <si>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2x240mm²</t>
  </si>
  <si>
    <t>Upah Bongkar Penghantar TM A3CS 3x150mm²</t>
  </si>
  <si>
    <t>Upah Bongkar Penghantar TM A3CS 2x150mm²</t>
  </si>
  <si>
    <t>Upah Bongkar Penghantar TM A3CS 3x70mm²</t>
  </si>
  <si>
    <t>Upah Bongkar Penghantar TM A3CS 2x70mm²</t>
  </si>
  <si>
    <t>Upah Bongkar Penghantar TM A3CS 3x35mm²</t>
  </si>
  <si>
    <t>Upah Bongkar Penghantar TM A3CS 2x35mm²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</si>
  <si>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</si>
  <si>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</si>
  <si>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</si>
  <si>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</si>
  <si>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</si>
  <si>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</si>
  <si>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</si>
  <si>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</si>
  <si>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</si>
  <si>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</si>
  <si>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</si>
  <si>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</si>
  <si>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</si>
  <si>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</si>
  <si>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</si>
  <si>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</si>
  <si>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</si>
  <si>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</si>
  <si>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</si>
  <si>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</si>
  <si>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</si>
  <si>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</si>
  <si>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</si>
  <si>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</si>
  <si>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</si>
  <si>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</si>
  <si>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</si>
  <si>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</si>
  <si>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</si>
  <si>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</si>
  <si>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</si>
  <si>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</si>
  <si>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</si>
  <si>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</si>
  <si>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</si>
  <si>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</si>
  <si>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</si>
  <si>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</si>
  <si>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Sambungan Rumah 1 Fasa</t>
  </si>
  <si>
    <t>Upah Bongkar Sambungan Rumah 3 Fasa</t>
  </si>
  <si>
    <t>Penghalang Panjat dan Papan Peringatan</t>
  </si>
  <si>
    <t>PPN 10%</t>
  </si>
  <si>
    <t>Jumlah Total</t>
  </si>
  <si>
    <t>Kabel NYM 3 x 2.5 mm²</t>
  </si>
  <si>
    <t>Connector Bimetal 70-35 mm²</t>
  </si>
  <si>
    <t>Pole Bracket Three Way 8"-9"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</si>
  <si>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</si>
  <si>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</si>
  <si>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</si>
  <si>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</si>
  <si>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</si>
  <si>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Pipa PVC 6" panjang 4 meter</t>
  </si>
  <si>
    <t>Per 1 m</t>
  </si>
  <si>
    <t>Split Plastic Sleve ( Tutup Kabel )</t>
  </si>
  <si>
    <t>SLO</t>
  </si>
  <si>
    <t>Upah Pasang Penghantar TM A3C 1x70mm²</t>
  </si>
  <si>
    <t>Upah Pasang Penghantar TM A3C 1x50mm²</t>
  </si>
  <si>
    <t>Upah Pasang Penghantar TM A3C 1x35mm²</t>
  </si>
  <si>
    <t>HARGA YANG DIPAKAI DI RAB</t>
  </si>
  <si>
    <t>A</t>
  </si>
  <si>
    <t>ALAT PENGUKUR DAN PEMBATAS</t>
  </si>
  <si>
    <t>KWH MPB; 1P;230V;5(60)A;1;2W</t>
  </si>
  <si>
    <t>KWH MPB; 3P; 4W; 230/400 V; 5(80) A; Class 1</t>
  </si>
  <si>
    <t>KWH Elektronik; 1P; 2W; 230 V; 5(40) A; kls 1 (combo); register drum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</si>
  <si>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</si>
  <si>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</si>
  <si>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</si>
  <si>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</si>
  <si>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</si>
  <si>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</si>
  <si>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</si>
  <si>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</si>
  <si>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</si>
  <si>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</si>
  <si>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</si>
  <si>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</si>
  <si>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</si>
  <si>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</si>
  <si>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</si>
  <si>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</si>
  <si>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</si>
  <si>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</si>
  <si>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 xml:space="preserve">CT TR ; Burden 5 VA; 50/5 A - 300/5 A Class 0.5s </t>
  </si>
  <si>
    <t xml:space="preserve">CT TR ; Burden 5 VA; 100/5 A Class 0.5s </t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</si>
  <si>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</si>
  <si>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</si>
  <si>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</si>
  <si>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</si>
  <si>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</si>
  <si>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</si>
  <si>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</si>
  <si>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</si>
  <si>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</si>
  <si>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</si>
  <si>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</si>
  <si>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</si>
  <si>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</si>
  <si>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</si>
  <si>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</si>
  <si>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</si>
  <si>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</si>
  <si>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</si>
  <si>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</si>
  <si>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C</t>
  </si>
  <si>
    <t>Cell</t>
  </si>
  <si>
    <t>D</t>
  </si>
  <si>
    <t>KUBIKEL GARDU INDUK</t>
  </si>
  <si>
    <t>Metaclad;Outgoing;20kV;630A;25kA - GI</t>
  </si>
  <si>
    <t>Metaclad;Couple;20kV;2000A;25kA - GI</t>
  </si>
  <si>
    <t>E</t>
  </si>
  <si>
    <t>TRAFO DISTRIBUSI</t>
  </si>
  <si>
    <t>Trafo 1 Fasa CSP 50 kVA</t>
  </si>
  <si>
    <t>F</t>
  </si>
  <si>
    <t>PEMBATAS</t>
  </si>
  <si>
    <t>FCO Polymer</t>
  </si>
  <si>
    <t>Fuse Link 3 A</t>
  </si>
  <si>
    <t>Fuse Link 4 A</t>
  </si>
  <si>
    <t>Fuse Link 12 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</si>
  <si>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</si>
  <si>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</si>
  <si>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</si>
  <si>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</si>
  <si>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</si>
  <si>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</si>
  <si>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</si>
  <si>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</si>
  <si>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</si>
  <si>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</si>
  <si>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</si>
  <si>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</si>
  <si>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</si>
  <si>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</si>
  <si>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</si>
  <si>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G</t>
  </si>
  <si>
    <t>ABSW 20 KV</t>
  </si>
  <si>
    <t>Load Break Switch</t>
  </si>
  <si>
    <t>H</t>
  </si>
  <si>
    <t>LIGHTNING ARESTER</t>
  </si>
  <si>
    <t>Lightning Arester (Polymer) 21 KV, 10 KA</t>
  </si>
  <si>
    <t>Lightning Arester (Polymer) 24 KV, 10 KA</t>
  </si>
  <si>
    <t>TIANG BETON</t>
  </si>
  <si>
    <t>J</t>
  </si>
  <si>
    <t>ISOLATOR</t>
  </si>
  <si>
    <t>K</t>
  </si>
  <si>
    <t>PENGHANTAR KAWAT</t>
  </si>
  <si>
    <t>L</t>
  </si>
  <si>
    <t>PENGHANTAR KABEL</t>
  </si>
  <si>
    <t>Kabel NYFGBY 4 x 16 mm²</t>
  </si>
  <si>
    <t>Kabel NYFGBY 4 x 70 mm²</t>
  </si>
  <si>
    <t>Kabel NYFGBY 4 x 95 mm²</t>
  </si>
  <si>
    <t>Kabel NYFGBY 4 x 150 mm²</t>
  </si>
  <si>
    <t>Kabel NYY 4 x 25 mm²</t>
  </si>
  <si>
    <t>Kabel NYY 4 x 35 mm²</t>
  </si>
  <si>
    <t>Kabel NYY 4 x 70 mm²</t>
  </si>
  <si>
    <t>Kabel NYY 4 x 95 mm²</t>
  </si>
  <si>
    <t>Kabel NA2XS2Y 20 KV, 1 x 70 mm²</t>
  </si>
  <si>
    <t>Kabel NA2XS2Y 20 KV, 1 x 150 mm²</t>
  </si>
  <si>
    <t>Kabel NA2XSEYBY 20 KV, 3 x 150 mm²</t>
  </si>
  <si>
    <t>M</t>
  </si>
  <si>
    <t>SEPATU KABEL</t>
  </si>
  <si>
    <t>N</t>
  </si>
  <si>
    <t>KAPASITOR</t>
  </si>
  <si>
    <t>Capasitor 3 x 300 KVAR komplit dengan kontrol</t>
  </si>
  <si>
    <t>O</t>
  </si>
  <si>
    <t>AKSESORIES APP</t>
  </si>
  <si>
    <t>Protective Cup 1 ½"</t>
  </si>
  <si>
    <t>Gas Pipe 1 ½" x 1.5 Meter</t>
  </si>
  <si>
    <t>P</t>
  </si>
  <si>
    <t>AKSESORIES TM</t>
  </si>
  <si>
    <t>Brace Steel 1.262 mm</t>
  </si>
  <si>
    <t>Bracket Transformer cluster and adapter</t>
  </si>
  <si>
    <t>Cross Arm Steel 1.500 mm ( UNSP 10 ) galvanis</t>
  </si>
  <si>
    <t>Cross Arm Steel 2.000 mm ( UNSP 10 ) galvanis</t>
  </si>
  <si>
    <t>Cross Arm Steel 3.000 mm ( UNSP 10 ) galvanis</t>
  </si>
  <si>
    <t>Dead End Assembly</t>
  </si>
  <si>
    <t>Expanding Anchor 8.000 lbs</t>
  </si>
  <si>
    <t>Expanding Anchor 10.000 lbs</t>
  </si>
  <si>
    <t>Insulating Tape</t>
  </si>
  <si>
    <t>Live Line Connector 240 mm²</t>
  </si>
  <si>
    <t>Live Line Connector 150 mm²</t>
  </si>
  <si>
    <t>Live Line Connector 70 mm²</t>
  </si>
  <si>
    <t>Pipe Cap Galvanis 2 ½"</t>
  </si>
  <si>
    <t>Pipe Galvanis 2" 6'</t>
  </si>
  <si>
    <t>Plat Besi 4 mm x 4 cm x 8 cm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</si>
  <si>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</si>
  <si>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</si>
  <si>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</si>
  <si>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</si>
  <si>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Suspension / Small Angle Assembly</t>
  </si>
  <si>
    <t>U Bolt Connector</t>
  </si>
  <si>
    <t>Q</t>
  </si>
  <si>
    <t>AKSESORIES KABEL TANAH</t>
  </si>
  <si>
    <t>Pipa PVC ¾" panjang 4 meter</t>
  </si>
  <si>
    <t>Pipa PVC 3" panjang 4 meter</t>
  </si>
  <si>
    <t>Tanda urutan Fasa untuk kabel</t>
  </si>
  <si>
    <t>R</t>
  </si>
  <si>
    <t>UPAH PASANG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</si>
  <si>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</si>
  <si>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</si>
  <si>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</si>
  <si>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</si>
  <si>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</si>
  <si>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</si>
  <si>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</si>
  <si>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</si>
  <si>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</si>
  <si>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</si>
  <si>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</si>
  <si>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</si>
  <si>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</si>
  <si>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</si>
  <si>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</si>
  <si>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</si>
  <si>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</si>
  <si>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</si>
  <si>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</si>
  <si>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</si>
  <si>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</si>
  <si>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</si>
  <si>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</si>
  <si>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</si>
  <si>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</si>
  <si>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</si>
  <si>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</si>
  <si>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</si>
  <si>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</si>
  <si>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</si>
  <si>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</si>
  <si>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</si>
  <si>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</si>
  <si>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</si>
  <si>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</si>
  <si>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</si>
  <si>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</si>
  <si>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</si>
  <si>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</si>
  <si>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</si>
  <si>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</si>
  <si>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</si>
  <si>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</si>
  <si>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</si>
  <si>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</si>
  <si>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</si>
  <si>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</si>
  <si>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</si>
  <si>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</si>
  <si>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</si>
  <si>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</si>
  <si>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</si>
  <si>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</si>
  <si>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</si>
  <si>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</si>
  <si>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</si>
  <si>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</si>
  <si>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</si>
  <si>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</si>
  <si>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</si>
  <si>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</si>
  <si>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</si>
  <si>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</si>
  <si>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</si>
  <si>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</si>
  <si>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</si>
  <si>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</si>
  <si>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</si>
  <si>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</si>
  <si>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</si>
  <si>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</si>
  <si>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</si>
  <si>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</si>
  <si>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</si>
  <si>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</si>
  <si>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</si>
  <si>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</si>
  <si>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</si>
  <si>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</si>
  <si>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</si>
  <si>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</si>
  <si>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</si>
  <si>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</si>
  <si>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</si>
  <si>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</si>
  <si>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</si>
  <si>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</si>
  <si>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</si>
  <si>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</si>
  <si>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</si>
  <si>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3 Fasa C8</t>
  </si>
  <si>
    <t>Upah Pasang Konst. JTM 3 Fasa C8-A</t>
  </si>
  <si>
    <t>Upah Pasang Konst. JTM 3 Fasa C8-AN</t>
  </si>
  <si>
    <t>Upah Pasang Konst. JTM 3 Fasa C8'</t>
  </si>
  <si>
    <t>Upah Pasang Konst. JTM 3 Fasa C8-A'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</si>
  <si>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</si>
  <si>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</si>
  <si>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</si>
  <si>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</si>
  <si>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</si>
  <si>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</si>
  <si>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</si>
  <si>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</si>
  <si>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</si>
  <si>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</si>
  <si>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</si>
  <si>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</si>
  <si>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</si>
  <si>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</si>
  <si>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</si>
  <si>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</si>
  <si>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</si>
  <si>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</si>
  <si>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</si>
  <si>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</si>
  <si>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</si>
  <si>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</si>
  <si>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</si>
  <si>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</si>
  <si>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</si>
  <si>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</si>
  <si>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</si>
  <si>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</si>
  <si>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</si>
  <si>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</si>
  <si>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</si>
  <si>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</si>
  <si>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</si>
  <si>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</si>
  <si>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</si>
  <si>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</si>
  <si>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</si>
  <si>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</si>
  <si>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</si>
  <si>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</si>
  <si>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</si>
  <si>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</si>
  <si>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</si>
  <si>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</si>
  <si>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</si>
  <si>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</si>
  <si>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</si>
  <si>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</si>
  <si>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</si>
  <si>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</si>
  <si>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</si>
  <si>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</si>
  <si>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</si>
  <si>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</si>
  <si>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</si>
  <si>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</si>
  <si>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</si>
  <si>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PENGHANTAR TM</t>
  </si>
  <si>
    <t>Upah Pasang Penghantar TM A3C 3x240 + 1x150mm²</t>
  </si>
  <si>
    <t>Upah Pasang Penghantar TM A3C 1x240mm²</t>
  </si>
  <si>
    <t>Upah Pasang Penghantar TM A3C 1x150mm²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</si>
  <si>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</si>
  <si>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</si>
  <si>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</si>
  <si>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</si>
  <si>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</si>
  <si>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PENGHANTAR TR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</si>
  <si>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</si>
  <si>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</si>
  <si>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</si>
  <si>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</si>
  <si>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</si>
  <si>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</si>
  <si>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</si>
  <si>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</si>
  <si>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TIANG</t>
  </si>
  <si>
    <t>KABEL TANAH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</si>
  <si>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</si>
  <si>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</si>
  <si>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</si>
  <si>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</si>
  <si>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</si>
  <si>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>Galian Kabel - m³</t>
  </si>
  <si>
    <t>Per m³</t>
  </si>
  <si>
    <t>SAMBUNGAN RUMAH</t>
  </si>
  <si>
    <t>Upah Pasang SR + APP 1 Fasa</t>
  </si>
  <si>
    <t>Upah Pasang SR + APP 3 Fasa</t>
  </si>
  <si>
    <t>Upah Pasang APP TM + Wiring</t>
  </si>
  <si>
    <t>S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</si>
  <si>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</si>
  <si>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</si>
  <si>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</si>
  <si>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</si>
  <si>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</si>
  <si>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</si>
  <si>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</si>
  <si>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</si>
  <si>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</si>
  <si>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</si>
  <si>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</si>
  <si>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</si>
  <si>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</si>
  <si>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</si>
  <si>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</si>
  <si>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</si>
  <si>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</si>
  <si>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</si>
  <si>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</si>
  <si>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</si>
  <si>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</si>
  <si>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</si>
  <si>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</si>
  <si>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</si>
  <si>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</si>
  <si>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</si>
  <si>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</si>
  <si>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</si>
  <si>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</si>
  <si>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</si>
  <si>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</si>
  <si>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</si>
  <si>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</si>
  <si>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</si>
  <si>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</si>
  <si>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</si>
  <si>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</si>
  <si>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</si>
  <si>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</si>
  <si>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</si>
  <si>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</si>
  <si>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</si>
  <si>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</si>
  <si>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</si>
  <si>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</si>
  <si>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</si>
  <si>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</si>
  <si>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</si>
  <si>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</si>
  <si>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</si>
  <si>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</si>
  <si>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</si>
  <si>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</si>
  <si>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</si>
  <si>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</si>
  <si>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</si>
  <si>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</si>
  <si>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</si>
  <si>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</si>
  <si>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</si>
  <si>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</si>
  <si>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</si>
  <si>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</si>
  <si>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</si>
  <si>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</si>
  <si>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</si>
  <si>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</si>
  <si>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</si>
  <si>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</si>
  <si>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</si>
  <si>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</si>
  <si>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</si>
  <si>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</si>
  <si>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</si>
  <si>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</si>
  <si>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</si>
  <si>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</si>
  <si>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</si>
  <si>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</si>
  <si>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</si>
  <si>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</si>
  <si>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</si>
  <si>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</si>
  <si>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</si>
  <si>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</si>
  <si>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</si>
  <si>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</si>
  <si>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</si>
  <si>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</si>
  <si>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</si>
  <si>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</si>
  <si>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</si>
  <si>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</si>
  <si>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</si>
  <si>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</si>
  <si>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</si>
  <si>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</si>
  <si>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</si>
  <si>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</si>
  <si>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</si>
  <si>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</si>
  <si>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</si>
  <si>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</si>
  <si>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</si>
  <si>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</si>
  <si>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</si>
  <si>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</si>
  <si>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</si>
  <si>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</si>
  <si>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</si>
  <si>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</si>
  <si>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</si>
  <si>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</si>
  <si>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</si>
  <si>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</si>
  <si>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</si>
  <si>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</si>
  <si>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</si>
  <si>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</si>
  <si>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</si>
  <si>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</si>
  <si>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</si>
  <si>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</si>
  <si>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</si>
  <si>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</si>
  <si>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</si>
  <si>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</si>
  <si>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</si>
  <si>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</si>
  <si>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</si>
  <si>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</si>
  <si>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</si>
  <si>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</si>
  <si>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</si>
  <si>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</si>
  <si>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</si>
  <si>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</si>
  <si>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</si>
  <si>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</si>
  <si>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</si>
  <si>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</si>
  <si>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</si>
  <si>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</si>
  <si>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</si>
  <si>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</si>
  <si>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</si>
  <si>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</si>
  <si>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</si>
  <si>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Penghantar TM A3C 3x240 + 1x150mm²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</si>
  <si>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</si>
  <si>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</si>
  <si>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</si>
  <si>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</si>
  <si>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</si>
  <si>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</si>
  <si>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</si>
  <si>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</si>
  <si>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</si>
  <si>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</si>
  <si>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</si>
  <si>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</si>
  <si>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</si>
  <si>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</si>
  <si>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</si>
  <si>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</si>
  <si>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</si>
  <si>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</si>
  <si>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</si>
  <si>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</si>
  <si>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</si>
  <si>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</si>
  <si>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</si>
  <si>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</si>
  <si>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</si>
  <si>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</si>
  <si>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</si>
  <si>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</si>
  <si>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</si>
  <si>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</si>
  <si>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>Upah Bongkar SR + APP 1 Fasa</t>
  </si>
  <si>
    <t>Upah Bongkar SR + APP 3 Fasa</t>
  </si>
  <si>
    <t>Upah Bongkar APP TM + Wiring</t>
  </si>
  <si>
    <t>No. Gambar</t>
  </si>
  <si>
    <t>Pasang</t>
  </si>
  <si>
    <t>Bongkar</t>
  </si>
  <si>
    <t>Keterangan Gambar :</t>
  </si>
  <si>
    <t>Baru</t>
  </si>
  <si>
    <t>Eksisting</t>
  </si>
  <si>
    <t>Nama Material</t>
  </si>
  <si>
    <t>No</t>
  </si>
  <si>
    <t>Bongkar Pasang Konstruksi :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</si>
  <si>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</si>
  <si>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</si>
  <si>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</si>
  <si>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</si>
  <si>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</si>
  <si>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</si>
  <si>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</si>
  <si>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</si>
  <si>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</si>
  <si>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T</t>
  </si>
  <si>
    <t>LAIN-LAIN</t>
  </si>
  <si>
    <t>Lot</t>
  </si>
  <si>
    <t>Rit</t>
  </si>
  <si>
    <t>Transportasi</t>
  </si>
  <si>
    <t>Rabas-Rabas Pohon</t>
  </si>
  <si>
    <t>Jumlah MDU - Hardware - Jasa</t>
  </si>
  <si>
    <t>PT. PLN ( PERSERO )</t>
  </si>
  <si>
    <t>ABSW</t>
  </si>
  <si>
    <t>Schoor</t>
  </si>
  <si>
    <t>MATERIAL + SIZE</t>
  </si>
  <si>
    <t>Air Insulated LBS Manual;24KV;630A;Min-16KA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</si>
  <si>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</si>
  <si>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</si>
  <si>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</si>
  <si>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</si>
  <si>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Kawat Bendrad 6 mm²</t>
  </si>
  <si>
    <t>Kawat Las</t>
  </si>
  <si>
    <t>Upah Pasang Acc.Jar Konstruksi Vangnet</t>
  </si>
  <si>
    <t>Upah Pembuatan &amp; Pasang Acc.Jar Jaring Vangnet</t>
  </si>
  <si>
    <t>Upah Bongkar Acc.Jar Konstruksi Vangnet</t>
  </si>
  <si>
    <t>RENCANA ANGGARAN BIAYA (RAB)</t>
  </si>
  <si>
    <t>INISIATIF STRATEGIS</t>
  </si>
  <si>
    <t>KETERANGAN</t>
  </si>
  <si>
    <t>NAMA PROGRAM</t>
  </si>
  <si>
    <t>4.</t>
  </si>
  <si>
    <t>NPV</t>
  </si>
  <si>
    <t>IRR</t>
  </si>
  <si>
    <t>Discount Rate</t>
  </si>
  <si>
    <t>-</t>
  </si>
  <si>
    <t>Total</t>
  </si>
  <si>
    <t>Recloser</t>
  </si>
  <si>
    <t>REKAP MDU</t>
  </si>
  <si>
    <t>+</t>
  </si>
  <si>
    <t>RAB TOTAL</t>
  </si>
  <si>
    <t>Pekerjaan</t>
  </si>
  <si>
    <t>Lokasi</t>
  </si>
  <si>
    <t>Pelaksana</t>
  </si>
  <si>
    <t>Anggaran</t>
  </si>
  <si>
    <t>RAB NON MDU</t>
  </si>
  <si>
    <t>LOKASI</t>
  </si>
  <si>
    <t>LVCB 2 Jurusan 250 A MCCB</t>
  </si>
  <si>
    <t>LVCB 2 Jurusan 250 A LBS</t>
  </si>
  <si>
    <t>LVCB 2 Jurusan 400 A LBS</t>
  </si>
  <si>
    <t>LVCB 4 Jurusan 400 A LBS</t>
  </si>
  <si>
    <t xml:space="preserve">Multi Chamber Arrester 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</si>
  <si>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</si>
  <si>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</si>
  <si>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</si>
  <si>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</si>
  <si>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</si>
  <si>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</si>
  <si>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MATERIAL SCADA DAN TELEKOMUNIKASI</t>
  </si>
  <si>
    <t>Antena 9 dBi</t>
  </si>
  <si>
    <t>Battery 12 V/120 Ah</t>
  </si>
  <si>
    <t>Kabel komunikasi RS485</t>
  </si>
  <si>
    <t>U</t>
  </si>
  <si>
    <t>SKUTM / SKTM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</si>
  <si>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</si>
  <si>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</si>
  <si>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</si>
  <si>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</si>
  <si>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</si>
  <si>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</si>
  <si>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</si>
  <si>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</si>
  <si>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</si>
  <si>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</si>
  <si>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</si>
  <si>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</si>
  <si>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</si>
  <si>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</si>
  <si>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</si>
  <si>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</si>
  <si>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</si>
  <si>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</si>
  <si>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</si>
  <si>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</si>
  <si>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</si>
  <si>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</si>
  <si>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</si>
  <si>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</si>
  <si>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</si>
  <si>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</si>
  <si>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</si>
  <si>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</si>
  <si>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</si>
  <si>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</si>
  <si>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 xml:space="preserve">Bh </t>
  </si>
  <si>
    <t>Sertifikasi Laik Operasi</t>
  </si>
  <si>
    <t>Pipa Besi Galvanis 3" Tebal 4 mm Panjang 6 Meter</t>
  </si>
  <si>
    <t>Tanda Kabel TM</t>
  </si>
  <si>
    <t xml:space="preserve">Upah Pasang Kabel NA2XS2Y 20 KV 1 x 70 mm² </t>
  </si>
  <si>
    <t>Upah Bongkar Terminating Kabel 1 x 70 mm² OD</t>
  </si>
  <si>
    <t xml:space="preserve">Upah Bongkar Kabel NA2XS2Y 20 KV 1 x 70 mm² </t>
  </si>
  <si>
    <t>Tebang  Pohon</t>
  </si>
  <si>
    <t>Potong Pohon</t>
  </si>
  <si>
    <t>Pengepresan CCO</t>
  </si>
  <si>
    <t>Pengepresan Joint Sleve</t>
  </si>
  <si>
    <t>Penegakan Tiang Miring</t>
  </si>
  <si>
    <t>Per Kms</t>
  </si>
  <si>
    <t>Pohon</t>
  </si>
  <si>
    <t>PEMBUATAN SALURAN KABEL GI</t>
  </si>
  <si>
    <t>Persiapan Pekerjaan</t>
  </si>
  <si>
    <t>Pemasangan Bouwplank</t>
  </si>
  <si>
    <t>Galian Tanah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</si>
  <si>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</si>
  <si>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</si>
  <si>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</si>
  <si>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</si>
  <si>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</si>
  <si>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</si>
  <si>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</si>
  <si>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</si>
  <si>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</si>
  <si>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</si>
  <si>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</si>
  <si>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</si>
  <si>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Mur Baut Ring Plat Ring Per Stainless Steel Ukuran 19 mm</t>
  </si>
  <si>
    <t>ls</t>
  </si>
  <si>
    <t>m2</t>
  </si>
  <si>
    <t>m3</t>
  </si>
  <si>
    <t>pcs</t>
  </si>
  <si>
    <t>Upah Pasang Kabel MVTIC 3 x 240 + N 95 mm²</t>
  </si>
  <si>
    <t>Upah Bongkar Kabel MVTIC 3 x 240 + N 95 mm²</t>
  </si>
  <si>
    <t>REKAP KEBUTUHAN TIANG</t>
  </si>
  <si>
    <t>REKAP TIANG</t>
  </si>
  <si>
    <t>Upah Pasang Tiang Beton 9M-350 daN</t>
  </si>
  <si>
    <t>Upah Pasang Tiang Beton 9M-350 daN+E</t>
  </si>
  <si>
    <t>Upah Bongkar Tiang Beton 9M-350 daN</t>
  </si>
  <si>
    <t>Upah Bongkar Tiang Beton 9M-350 daN+E</t>
  </si>
  <si>
    <t>REKAP KEBUTUHAN MATERIAL</t>
  </si>
  <si>
    <t>VOL TOTAL</t>
  </si>
  <si>
    <t>REKAP MATERIAL</t>
  </si>
  <si>
    <t>NO PRK</t>
  </si>
  <si>
    <t>JENIS TIANG</t>
  </si>
  <si>
    <t>JENIS MDU</t>
  </si>
  <si>
    <t>KWH Elektronik; 3P; 4W; 57.7-100V/220-400V; 5 A; kls 0.2 (meter pembanding)</t>
  </si>
  <si>
    <t>KWH Elektronik; 1P; 2W; 230 V; 5(100) A; kls 1 termasuk modem 3G/4G</t>
  </si>
  <si>
    <t>Modem 3G/4G</t>
  </si>
  <si>
    <t>Kubikel Interface 20 kV</t>
  </si>
  <si>
    <t>Power Meter Digital</t>
  </si>
  <si>
    <t>Rele Proteksi OC/EF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</si>
  <si>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</si>
  <si>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</si>
  <si>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</si>
  <si>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</si>
  <si>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</si>
  <si>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</si>
  <si>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</si>
  <si>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SWITCH</t>
  </si>
  <si>
    <t>Service Wedge Clamp 1 Fasa 6, 10, 16 mm²</t>
  </si>
  <si>
    <t>Service Wedge Clamp 3 Fasa 6, 10, 16, 25 mm²</t>
  </si>
  <si>
    <t>Segel Plastik Tekan</t>
  </si>
  <si>
    <t>Compresion Conector H type 70 mm² / 240 mm²</t>
  </si>
  <si>
    <t>Battery 12 V/17 Ah</t>
  </si>
  <si>
    <t>Battery 12 V/12 Ah</t>
  </si>
  <si>
    <t>Battery 12 V/ 7 Ah</t>
  </si>
  <si>
    <t>Converter RS 485 to RS 232</t>
  </si>
  <si>
    <t>Upah Pasang Konst. SKUTM DB08</t>
  </si>
  <si>
    <t>Upah Pasang Konst. SKUTM DB09</t>
  </si>
  <si>
    <t>Stainless Steel Strap 20mm x 0.7 mm</t>
  </si>
  <si>
    <t>Upah Pasang Acc.Jar LVCB 2 Jurusan (M8-A1, M8-A2)</t>
  </si>
  <si>
    <t>Upah Pasang Acc.Jar LVCB 4 Jurusan (M8-B1, M8-B2)</t>
  </si>
  <si>
    <t>Upah Pasang Cubicle Pelanggan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</si>
  <si>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</si>
  <si>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</si>
  <si>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</si>
  <si>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</si>
  <si>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</si>
  <si>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</si>
  <si>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</si>
  <si>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</si>
  <si>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</si>
  <si>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</si>
  <si>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</si>
  <si>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</si>
  <si>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</si>
  <si>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LVCB 2 Jurusan (M8-A1, M8-A2)</t>
  </si>
  <si>
    <t>Upah Bongkar Acc.Jar LVCB 4 Jurusan (M8-B1, M8-B2)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</si>
  <si>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</si>
  <si>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</si>
  <si>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</si>
  <si>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</si>
  <si>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</si>
  <si>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Cubicle Pelanggan</t>
  </si>
  <si>
    <t>W</t>
  </si>
  <si>
    <t>a</t>
  </si>
  <si>
    <t>b</t>
  </si>
  <si>
    <t>c</t>
  </si>
  <si>
    <t>Fully Gas Insulated LBS Manual;24KV;630A;Min-16KA</t>
  </si>
  <si>
    <t>LBS &amp; KUBIKEL PELANGGAN</t>
  </si>
  <si>
    <t>LBS Pelanggan TM</t>
  </si>
  <si>
    <t>KWH Elektronik; 3P; 4W; 220/380V; 5(10); kls 1 (Pengukuran Tidak Langsung)</t>
  </si>
  <si>
    <t>KWH Elektronik; 3P; 4W; 220/380V; 5(80) A; kls 1 (Pengukuran Langsung)</t>
  </si>
  <si>
    <t>KWH Elektronik; 3P; 4W; 57.7-100V/220-400V; 5(10) A; kls 0.5 (Pengukuran Tidak Langsung)</t>
  </si>
  <si>
    <t>Upah Pasang Penghantar TM A3C 3x240 + 1x150mm² 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</si>
  <si>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</si>
  <si>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</si>
  <si>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</si>
  <si>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</si>
  <si>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</si>
  <si>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</si>
  <si>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</si>
  <si>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</si>
  <si>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</si>
  <si>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</si>
  <si>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</si>
  <si>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</si>
  <si>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</si>
  <si>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</si>
  <si>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</si>
  <si>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</si>
  <si>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</si>
  <si>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</si>
  <si>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</si>
  <si>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</si>
  <si>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</si>
  <si>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</si>
  <si>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</si>
  <si>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</si>
  <si>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</si>
  <si>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</si>
  <si>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</si>
  <si>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</si>
  <si>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</si>
  <si>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</si>
  <si>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</si>
  <si>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</si>
  <si>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</si>
  <si>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</si>
  <si>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</si>
  <si>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</si>
  <si>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</si>
  <si>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</si>
  <si>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</si>
  <si>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</si>
  <si>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</si>
  <si>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</si>
  <si>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</si>
  <si>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</si>
  <si>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</si>
  <si>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</si>
  <si>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</si>
  <si>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</si>
  <si>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</si>
  <si>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</si>
  <si>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</si>
  <si>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</si>
  <si>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</si>
  <si>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</si>
  <si>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</si>
  <si>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</si>
  <si>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</si>
  <si>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</si>
  <si>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</si>
  <si>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</si>
  <si>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</si>
  <si>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</si>
  <si>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</si>
  <si>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</si>
  <si>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</si>
  <si>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</si>
  <si>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</si>
  <si>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</si>
  <si>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</si>
  <si>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</si>
  <si>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</si>
  <si>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</si>
  <si>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</si>
  <si>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</si>
  <si>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</si>
  <si>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</si>
  <si>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</si>
  <si>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</si>
  <si>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</si>
  <si>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</si>
  <si>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</si>
  <si>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</si>
  <si>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</si>
  <si>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</si>
  <si>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</si>
  <si>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</si>
  <si>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</si>
  <si>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</si>
  <si>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</si>
  <si>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</si>
  <si>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</si>
  <si>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</si>
  <si>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</si>
  <si>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</si>
  <si>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</si>
  <si>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</si>
  <si>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</si>
  <si>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</si>
  <si>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</si>
  <si>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</si>
  <si>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</si>
  <si>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</si>
  <si>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</si>
  <si>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</si>
  <si>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</si>
  <si>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</si>
  <si>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</si>
  <si>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</si>
  <si>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</si>
  <si>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</si>
  <si>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</si>
  <si>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</si>
  <si>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</si>
  <si>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</si>
  <si>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</si>
  <si>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</si>
  <si>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</si>
  <si>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</si>
  <si>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</si>
  <si>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</si>
  <si>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</si>
  <si>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</si>
  <si>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</si>
  <si>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</si>
  <si>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</si>
  <si>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</si>
  <si>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</si>
  <si>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</si>
  <si>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</si>
  <si>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</si>
  <si>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</si>
  <si>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</si>
  <si>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</si>
  <si>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</si>
  <si>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</si>
  <si>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</si>
  <si>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</si>
  <si>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</si>
  <si>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</si>
  <si>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</si>
  <si>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</si>
  <si>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</si>
  <si>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</si>
  <si>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</si>
  <si>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</si>
  <si>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PT Indoor (ratio 20.000/v3 : 100/v3) Class 0.2s</t>
  </si>
  <si>
    <t>PT Outdoor (ratio 20.000/v3 : 100/v3) Class 0.2s</t>
  </si>
  <si>
    <t>PEMBUATAN SALURAN KABEL Outdoor</t>
  </si>
  <si>
    <t>UNIT INDUK DISTRIBUSI JAWA TENGAH &amp; DI YOGYAKARTA</t>
  </si>
  <si>
    <t>Tahun</t>
  </si>
  <si>
    <t>Transfer price TM</t>
  </si>
  <si>
    <t>Umur ekonomis (tahun)</t>
  </si>
  <si>
    <t>Selisih Susut Teknis</t>
  </si>
  <si>
    <t>Tarif WBP (Rp/kWh)</t>
  </si>
  <si>
    <t>Tarif LWBP (Rp/kWh)</t>
  </si>
  <si>
    <t>Jam Nyala</t>
  </si>
  <si>
    <t>Biaya O&amp;M (2% invest)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</si>
  <si>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</si>
  <si>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</si>
  <si>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</si>
  <si>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</si>
  <si>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</si>
  <si>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</si>
  <si>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</si>
  <si>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</si>
  <si>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</si>
  <si>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family val="2"/>
      </rPr>
      <t>Σ</t>
    </r>
    <r>
      <rPr>
        <sz val="10"/>
        <rFont val="Arial"/>
        <family val="2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</si>
  <si>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</si>
  <si>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</si>
  <si>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</si>
  <si>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</si>
  <si>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</si>
  <si>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BP</t>
  </si>
  <si>
    <t>E Sales</t>
  </si>
  <si>
    <t xml:space="preserve">Total Cost </t>
  </si>
  <si>
    <t>Total Benefit</t>
  </si>
  <si>
    <t>BEP</t>
  </si>
  <si>
    <t>PP</t>
  </si>
  <si>
    <t>BCR</t>
  </si>
  <si>
    <t>Nama Pelanggan</t>
  </si>
  <si>
    <t>Penyulang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</si>
  <si>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</si>
  <si>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</si>
  <si>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</si>
  <si>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</si>
  <si>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</si>
  <si>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</si>
  <si>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</si>
  <si>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</si>
  <si>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</si>
  <si>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</si>
  <si>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</si>
  <si>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</si>
  <si>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</si>
  <si>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</si>
  <si>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</si>
  <si>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</si>
  <si>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Kubikel Pelayanan Prioritas</t>
  </si>
  <si>
    <t>Automatic Change Over (ACO) TM</t>
  </si>
  <si>
    <t>Automatic Change Over (ACO) TR</t>
  </si>
  <si>
    <t>Fuse Link 80A</t>
  </si>
  <si>
    <t>Fuse Link 100A</t>
  </si>
  <si>
    <t>NFA2X-T 2 x 70 + N 70 mm²</t>
  </si>
  <si>
    <t>NFA2X-T 3x35+1x35</t>
  </si>
  <si>
    <t>Permanent Connector ANSI 70-300 mm²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</si>
  <si>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</si>
  <si>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</si>
  <si>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</si>
  <si>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</si>
  <si>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</si>
  <si>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</si>
  <si>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</si>
  <si>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</si>
  <si>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</si>
  <si>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</si>
  <si>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</si>
  <si>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</si>
  <si>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</si>
  <si>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</si>
  <si>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</si>
  <si>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</si>
  <si>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</si>
  <si>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</si>
  <si>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</si>
  <si>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</si>
  <si>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</si>
  <si>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</si>
  <si>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</si>
  <si>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</si>
  <si>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</si>
  <si>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</si>
  <si>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</si>
  <si>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</si>
  <si>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</si>
  <si>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</si>
  <si>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</si>
  <si>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Jasa Pasang Seng Matahari</t>
  </si>
  <si>
    <t>Jasa Pasang Ijuk</t>
  </si>
  <si>
    <t>Jasa Pasang Caping Skur</t>
  </si>
  <si>
    <t>PT. PLN (PERSERO) UP3 DEMAK</t>
  </si>
  <si>
    <t>UP3 DEMAK</t>
  </si>
  <si>
    <t>Jumlah Fasa</t>
  </si>
  <si>
    <t>Tegangan Sekunder Pengukuran rata-rata (Fasa-Netral) (V)</t>
  </si>
  <si>
    <t>DATA</t>
  </si>
  <si>
    <t>∑ Daya</t>
  </si>
  <si>
    <t>BP (Rp)</t>
  </si>
  <si>
    <t>RAB  (Rp)</t>
  </si>
  <si>
    <t>Golongan Pelanggan</t>
  </si>
  <si>
    <t>Jenis Layanan</t>
  </si>
  <si>
    <t>Daya Lama (kVA)</t>
  </si>
  <si>
    <t>Daya Baru (kVA)</t>
  </si>
  <si>
    <t>REGULER</t>
  </si>
  <si>
    <t>BP (Rp/VA) TR</t>
  </si>
  <si>
    <t>*</t>
  </si>
  <si>
    <t>KAJIAN KELAYAKAN OPERASI</t>
  </si>
  <si>
    <t>Vang Net</t>
  </si>
  <si>
    <t>PPN 11%</t>
  </si>
  <si>
    <t>Trafo 3 phasa 250 kVA DYn5</t>
  </si>
  <si>
    <t>NFA2X-T 3x70+1x70</t>
  </si>
  <si>
    <t>Kabel NYFGBY 2 x 16 mm²</t>
  </si>
  <si>
    <t>Sepatu Kabel CU/CU OD 2 Hole 300</t>
  </si>
  <si>
    <t>Sepatu Kabel CU/CU OD 1 Hole 300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</si>
  <si>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</si>
  <si>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</si>
  <si>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</si>
  <si>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</si>
  <si>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Hot Line Clamp ANSI C119 ( 70 s/d 240 mm2 )</t>
  </si>
  <si>
    <t>Strain Clamp Wedge 25 - 35 mm2</t>
  </si>
  <si>
    <t>Strain Clamp Wedge 50 - 70 mm2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</si>
  <si>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</si>
  <si>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</si>
  <si>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</si>
  <si>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</si>
  <si>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</si>
  <si>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</si>
  <si>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</si>
  <si>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</si>
  <si>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</si>
  <si>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</si>
  <si>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</si>
  <si>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</si>
  <si>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</si>
  <si>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</si>
  <si>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</si>
  <si>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</si>
  <si>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</si>
  <si>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</si>
  <si>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</si>
  <si>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</si>
  <si>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</si>
  <si>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</si>
  <si>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</si>
  <si>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</si>
  <si>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</si>
  <si>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</si>
  <si>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</si>
  <si>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</si>
  <si>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</si>
  <si>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</si>
  <si>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</si>
  <si>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</si>
  <si>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</si>
  <si>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</si>
  <si>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</si>
  <si>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</si>
  <si>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</si>
  <si>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</si>
  <si>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</si>
  <si>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</si>
  <si>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</si>
  <si>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Upah Pasang Konst. JTM 3 Fasa C 2-1N</t>
  </si>
  <si>
    <t>Upah Pasang Konst. JTM C 7 - A'</t>
  </si>
  <si>
    <t>Upah Pasang Konst. JTM C 8-N</t>
  </si>
  <si>
    <t>Upah Pasang Konst. JTM C 8 - B'</t>
  </si>
  <si>
    <t>Upah Pasang Konst. JTM C 8 - C'</t>
  </si>
  <si>
    <t>Upah Pasang Konst. JTM Double Circuit DC1-C1-1VN</t>
  </si>
  <si>
    <t>Upah Pasang Konst. JTM Double Circuit DC-C2-AVN</t>
  </si>
  <si>
    <t>Upah Pasang Konst. JTM Double Circuit DC-C2-ABN</t>
  </si>
  <si>
    <t>LVCB 2 Jurusan Komplit dgn Perlengkapan SM / CM 8-A2</t>
  </si>
  <si>
    <t>LVCB 4 Jurusan Komplit dgn Perlengkapan SM / CM 8-B2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</si>
  <si>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</si>
  <si>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</si>
  <si>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</si>
  <si>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</si>
  <si>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</si>
  <si>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 xml:space="preserve">Bongkar &amp; Pasang Kwh Meter 1 Fasa </t>
  </si>
  <si>
    <t>Daya Lama (VA)</t>
  </si>
  <si>
    <t>Daya Baru (VA)</t>
  </si>
  <si>
    <t>Beban (A)</t>
  </si>
  <si>
    <t>DAYA LAMA</t>
  </si>
  <si>
    <t>DAYA BARU</t>
  </si>
  <si>
    <t>Nomor Tiang</t>
  </si>
  <si>
    <t>Daya</t>
  </si>
  <si>
    <t>SUPLAI TRAFO RENCANA</t>
  </si>
  <si>
    <t>Beban TRAFO</t>
  </si>
  <si>
    <t>Beban Primer</t>
  </si>
  <si>
    <t>Beban Sekunder</t>
  </si>
  <si>
    <t>Prosentase Pembebanan</t>
  </si>
  <si>
    <t>Beban Pelanggan (A)</t>
  </si>
  <si>
    <t>SUPLAI TRAFO EKSISTING</t>
  </si>
  <si>
    <t>Jml Phasa</t>
  </si>
  <si>
    <t>Tegangan</t>
  </si>
  <si>
    <t>Beban TRAFO (Pengukuran Lapangan)</t>
  </si>
  <si>
    <t>SAR 2023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</si>
  <si>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</si>
  <si>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</si>
  <si>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</si>
  <si>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</si>
  <si>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</si>
  <si>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</si>
  <si>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</si>
  <si>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</si>
  <si>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>Trafo 3 phasa 400 kVA DYn5 OD</t>
  </si>
  <si>
    <t>LVCB 4 Jurusan 630 A LBS</t>
  </si>
  <si>
    <t>Disconnecting Switch 20 KV - 630 A Porcelein</t>
  </si>
  <si>
    <t>Disconnecting Switch 20 KV - 630 A Polymer</t>
  </si>
  <si>
    <t>Isolator Tarik ( Strainkap Porcelain ) 20 KV</t>
  </si>
  <si>
    <t>Isolator Tarik ( Suspension Polymer ) 20 KV</t>
  </si>
  <si>
    <t>Sepatu Kabel AL/CU Ring 35</t>
  </si>
  <si>
    <t>Sepatu Kabel AL/CU Ring 50</t>
  </si>
  <si>
    <t>Sepatu Kabel AL/CU 1 Hole 70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</si>
  <si>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</si>
  <si>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</si>
  <si>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</si>
  <si>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</si>
  <si>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</si>
  <si>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</si>
  <si>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</si>
  <si>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</si>
  <si>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</si>
  <si>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</si>
  <si>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</si>
  <si>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</si>
  <si>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</si>
  <si>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</si>
  <si>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</si>
  <si>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</si>
  <si>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</si>
  <si>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</si>
  <si>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</si>
  <si>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</si>
  <si>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</si>
  <si>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</si>
  <si>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</si>
  <si>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</si>
  <si>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</si>
  <si>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</si>
  <si>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</si>
  <si>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</si>
  <si>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</si>
  <si>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</si>
  <si>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</si>
  <si>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</si>
  <si>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</si>
  <si>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</si>
  <si>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Upah Pasang Kabel MVTIC 3 x 150 + N 95 mm²</t>
  </si>
  <si>
    <t>Upah Pasang Trafo 3 Fasa 250 KVA 2 Tiang</t>
  </si>
  <si>
    <t>Upah Pasang Trafo 3 Fasa 400 KVA 2 Tiang</t>
  </si>
  <si>
    <t xml:space="preserve">Bongkar &amp; Pasang Kwh Meter 3 Fasa </t>
  </si>
  <si>
    <t>RAB HSS 2023</t>
  </si>
  <si>
    <t>RAB SKK 2022</t>
  </si>
  <si>
    <t>Marginal COST maret 2022</t>
  </si>
  <si>
    <t>II</t>
  </si>
  <si>
    <t>III</t>
  </si>
  <si>
    <t>PEMASANGAN TIANG</t>
  </si>
  <si>
    <t>PEKERJAAN PEMASANGAN KONDUKTOR</t>
  </si>
  <si>
    <t>PEMASANGAN KONSTRUKSI</t>
  </si>
  <si>
    <t>PEMASANGAN APP</t>
  </si>
  <si>
    <t xml:space="preserve"> </t>
  </si>
  <si>
    <t>Isolator Tumpu ( Line Post ) 20 KV</t>
  </si>
  <si>
    <t>Isolator Tumpu ( Pin Post ) 20 KV</t>
  </si>
  <si>
    <t>IV</t>
  </si>
  <si>
    <t>ASMAN PERENCANAAN</t>
  </si>
  <si>
    <t>VALENTHINA EKA SABTI WONOHUSODO</t>
  </si>
  <si>
    <t>CM2-11M</t>
  </si>
  <si>
    <t>Isolator Tarik ( Porcelain ) 20 KV + Primary Dead End Clamp 70-150 mm²</t>
  </si>
  <si>
    <t>Trafo 1 Fasa CSP 50 KVA (G105, G106, G136)</t>
  </si>
  <si>
    <t xml:space="preserve">Jumper Wire : </t>
  </si>
  <si>
    <t>NFA2X-T 2 x 70 + N 50 mm²</t>
  </si>
  <si>
    <t>Sepatu Kabel AL/CU Ring-70 mm²</t>
  </si>
  <si>
    <t>Stainless Steel Strap 20 X 0.7 mm</t>
  </si>
  <si>
    <t>Demak, 30Agustus 2023</t>
  </si>
  <si>
    <t>UNIT</t>
  </si>
  <si>
    <t xml:space="preserve">SINGLE LINE DIAGRAM LOKASI </t>
  </si>
  <si>
    <t>Manager</t>
  </si>
  <si>
    <t>Man. Perencanaan</t>
  </si>
  <si>
    <t>Spv. Rensis</t>
  </si>
  <si>
    <t>G105 50 KVA</t>
  </si>
  <si>
    <t xml:space="preserve">Keterangan Tambahan : </t>
  </si>
  <si>
    <t xml:space="preserve">PETA LOKASI </t>
  </si>
  <si>
    <t>SR APP PASKABAYAR 17,6 KVA</t>
  </si>
  <si>
    <t>-7.107327, 110.907044</t>
  </si>
  <si>
    <t>PD DINSOS 3,5-17,6KVA</t>
  </si>
  <si>
    <t>JL MH THAMRIN</t>
  </si>
  <si>
    <t>Daya 17.600 VA</t>
  </si>
  <si>
    <t>P1</t>
  </si>
  <si>
    <t>PWI12-57</t>
  </si>
  <si>
    <t>PWI12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</si>
</sst>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6"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Rp&quot;#,##0.00_);\(&quot;Rp&quot;#,##0.00\)"/>
    <numFmt numFmtId="169" formatCode="_(* #,##0_);_(* \(#,##0\);_(* &quot;-&quot;??_);_(@_)"/>
    <numFmt numFmtId="170" formatCode="_(&quot;Rp&quot;* #,##0_);_(&quot;Rp&quot;* \(#,##0\);_(&quot;Rp&quot;* &quot;-&quot;???_);_(@_)"/>
    <numFmt numFmtId="171" formatCode="_([$Rp-421]* #,##0_);_([$Rp-421]* \(#,##0\);_([$Rp-421]* &quot;-&quot;??_);_(@_)"/>
    <numFmt numFmtId="172" formatCode="General_)"/>
    <numFmt numFmtId="173" formatCode="0.000000%"/>
    <numFmt numFmtId="174" formatCode="_(&quot;$&quot;* #,##0.0_);_(&quot;$&quot;* \(#,##0.0\);_(&quot;$&quot;* &quot;-&quot;?_);_(@_)"/>
    <numFmt numFmtId="175" formatCode="00000"/>
    <numFmt numFmtId="176" formatCode="m/d"/>
    <numFmt numFmtId="177" formatCode="0.0000000000"/>
    <numFmt numFmtId="178" formatCode="d\ayy"/>
    <numFmt numFmtId="179" formatCode="dd/mm/yy;@"/>
    <numFmt numFmtId="180" formatCode="_-* #,##0.000_-;\-* #,##0.000_-;_-* &quot;-&quot;_-;_-@_-"/>
    <numFmt numFmtId="181" formatCode="0.000"/>
    <numFmt numFmtId="182" formatCode="_(* #,##0.000_);_(* \(#,##0.000\);_(* &quot;-&quot;??_);_(@_)"/>
    <numFmt numFmtId="183" formatCode="[$-409]d\-mmm\-yy;@"/>
    <numFmt numFmtId="184" formatCode="0.0"/>
    <numFmt numFmtId="185" formatCode="_(* #,##0.000_);_(* \(#,##0.000\);_(* &quot;-&quot;_);_(@_)"/>
    <numFmt numFmtId="186" formatCode="&quot;IR£&quot;#,##0.00;[Red]\-&quot;IR£&quot;#,##0.00"/>
    <numFmt numFmtId="187" formatCode="&quot;$&quot;#,##0\ ;\(&quot;$&quot;#,##0\)"/>
    <numFmt numFmtId="188" formatCode="m\o\n\th\ \D\,\ \y\y\y\y"/>
    <numFmt numFmtId="189" formatCode="#."/>
    <numFmt numFmtId="190" formatCode="#,#00"/>
    <numFmt numFmtId="191" formatCode="#,"/>
    <numFmt numFmtId="192" formatCode="_-* #,##0\ _€_-;\-* #,##0\ _€_-;_-* &quot;-&quot;\ _€_-;_-@_-"/>
    <numFmt numFmtId="193" formatCode="&quot;Rp.&quot;#,##0.00;&quot;Rp.&quot;\-#,##0.00"/>
    <numFmt numFmtId="194" formatCode="0.00_)"/>
    <numFmt numFmtId="195" formatCode="[$-421]dd\ mmmm\ yyyy;@"/>
    <numFmt numFmtId="196" formatCode="_([$Rp-421]* #,##0.00_);_([$Rp-421]* \(#,##0.00\);_([$Rp-421]* &quot;-&quot;??_);_(@_)"/>
    <numFmt numFmtId="197" formatCode="_-&quot;£&quot;* #,##0_-;\-&quot;£&quot;* #,##0_-;_-&quot;£&quot;* &quot;-&quot;_-;_-@_-"/>
    <numFmt numFmtId="198" formatCode="_(* #,##0.0000_);_(* \(#,##0.0000\);_(* &quot;-&quot;??_);_(@_)"/>
    <numFmt numFmtId="199" formatCode="[$-409]d\-mmm\-yyyy;@"/>
    <numFmt numFmtId="200" formatCode="#,##0&quot;NT$&quot;;[Red]\-#,##0&quot;NT$&quot;"/>
    <numFmt numFmtId="201" formatCode="mm/dd/yy"/>
    <numFmt numFmtId="202" formatCode="dddd"/>
    <numFmt numFmtId="203" formatCode="ddd"/>
    <numFmt numFmtId="204" formatCode="#.##0_);\(#.##\)"/>
    <numFmt numFmtId="205" formatCode="_(* #,##0.0_);_(* \(#,##0.0\);_(* &quot;-&quot;_);_(@_)"/>
    <numFmt numFmtId="206" formatCode="0.E+00"/>
    <numFmt numFmtId="207" formatCode="0.0%"/>
  </numFmts>
  <fonts count="17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10"/>
      <name val="Arial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b/>
      <sz val="10"/>
      <name val="Calibri"/>
      <family val="2"/>
    </font>
    <font>
      <sz val="11"/>
      <color indexed="10"/>
      <name val="Calibri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10"/>
      <name val="Calibri"/>
      <family val="2"/>
    </font>
    <font>
      <b/>
      <i/>
      <sz val="11"/>
      <color indexed="8"/>
      <name val="Calibri"/>
      <family val="2"/>
    </font>
    <font>
      <sz val="10"/>
      <color indexed="8"/>
      <name val="Arial"/>
      <family val="2"/>
    </font>
    <font>
      <sz val="12"/>
      <name val="Helv"/>
    </font>
    <font>
      <sz val="12"/>
      <name val="Times New Roman"/>
      <family val="1"/>
    </font>
    <font>
      <sz val="12"/>
      <color indexed="8"/>
      <name val="Calibri"/>
      <family val="2"/>
      <charset val="1"/>
    </font>
    <font>
      <sz val="11"/>
      <color indexed="8"/>
      <name val="Trebuchet MS"/>
      <family val="2"/>
      <charset val="1"/>
    </font>
    <font>
      <sz val="12"/>
      <name val="Arial Narrow"/>
      <family val="2"/>
    </font>
    <font>
      <sz val="10"/>
      <color indexed="22"/>
      <name val="MS Sans Serif"/>
      <family val="2"/>
    </font>
    <font>
      <sz val="10"/>
      <name val="MS Serif"/>
      <family val="1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0"/>
      <name val="Courier"/>
      <family val="3"/>
    </font>
    <font>
      <sz val="24"/>
      <color indexed="13"/>
      <name val="Arial"/>
      <family val="2"/>
    </font>
    <font>
      <sz val="10"/>
      <color indexed="16"/>
      <name val="MS Serif"/>
      <family val="1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4"/>
      <name val="Arial"/>
      <family val="2"/>
    </font>
    <font>
      <sz val="10"/>
      <color indexed="10"/>
      <name val="Arial MT Black"/>
    </font>
    <font>
      <b/>
      <sz val="12"/>
      <name val="Arial"/>
      <family val="2"/>
    </font>
    <font>
      <sz val="7"/>
      <name val="Small Fonts"/>
      <family val="2"/>
    </font>
    <font>
      <sz val="9"/>
      <name val="Helv"/>
    </font>
    <font>
      <sz val="10"/>
      <name val="Helv"/>
    </font>
    <font>
      <sz val="10"/>
      <color indexed="0"/>
      <name val="Arial"/>
      <family val="2"/>
    </font>
    <font>
      <sz val="11"/>
      <color indexed="8"/>
      <name val="Cambria"/>
      <family val="2"/>
    </font>
    <font>
      <sz val="8"/>
      <name val="Helv"/>
    </font>
    <font>
      <b/>
      <i/>
      <sz val="8"/>
      <name val="Arial"/>
      <family val="2"/>
    </font>
    <font>
      <b/>
      <sz val="9"/>
      <name val="Arial"/>
      <family val="2"/>
    </font>
    <font>
      <b/>
      <sz val="8"/>
      <color indexed="8"/>
      <name val="Helv"/>
    </font>
    <font>
      <sz val="9"/>
      <name val="Tms Rmn"/>
    </font>
    <font>
      <b/>
      <sz val="11"/>
      <name val="Calibri"/>
      <family val="2"/>
      <charset val="1"/>
    </font>
    <font>
      <sz val="9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9"/>
      <name val="Calibri"/>
      <family val="2"/>
      <charset val="1"/>
    </font>
    <font>
      <b/>
      <sz val="11"/>
      <color indexed="9"/>
      <name val="Calibri"/>
      <family val="2"/>
    </font>
    <font>
      <b/>
      <sz val="16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10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6.8"/>
      <color theme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trike/>
      <sz val="9"/>
      <name val="Calibri"/>
      <family val="2"/>
      <scheme val="minor"/>
    </font>
    <font>
      <sz val="9"/>
      <color indexed="1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u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name val="Calibri"/>
      <family val="2"/>
    </font>
    <font>
      <sz val="8"/>
      <name val="Arial"/>
      <family val="2"/>
    </font>
    <font>
      <b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i/>
      <sz val="11"/>
      <color rgb="FFFF0000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mbria"/>
      <family val="1"/>
      <scheme val="major"/>
    </font>
    <font>
      <b/>
      <sz val="10"/>
      <color theme="3" tint="-0.249977111117893"/>
      <name val="Cambria"/>
      <family val="1"/>
      <scheme val="major"/>
    </font>
    <font>
      <sz val="12"/>
      <color theme="3" tint="-0.249977111117893"/>
      <name val="Calibri"/>
      <family val="2"/>
    </font>
    <font>
      <sz val="11"/>
      <color indexed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8"/>
      <name val="Times New Roman"/>
      <family val="1"/>
    </font>
    <font>
      <b/>
      <sz val="11"/>
      <color theme="0"/>
      <name val="Cambria"/>
      <family val="1"/>
      <scheme val="major"/>
    </font>
    <font>
      <sz val="10"/>
      <name val="Arial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  <scheme val="minor"/>
    </font>
    <font>
      <i/>
      <sz val="11"/>
      <color rgb="FFFF0000"/>
      <name val="Monotype Corsiva"/>
      <family val="4"/>
    </font>
    <font>
      <sz val="12"/>
      <color rgb="FFFF0000"/>
      <name val="Calibri"/>
      <family val="2"/>
    </font>
    <font>
      <b/>
      <sz val="16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26"/>
      <name val="Calibri"/>
      <family val="2"/>
      <scheme val="minor"/>
    </font>
    <font>
      <sz val="20"/>
      <name val="Calibri"/>
      <family val="2"/>
      <scheme val="minor"/>
    </font>
    <font>
      <sz val="9"/>
      <color rgb="FFFF0000"/>
      <name val="Calibri"/>
      <family val="2"/>
    </font>
    <font>
      <sz val="9"/>
      <color theme="1"/>
      <name val="Calibri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thin">
        <color rgb="FF92D050"/>
      </bottom>
      <diagonal/>
    </border>
    <border>
      <left/>
      <right style="thin">
        <color rgb="FFFF0000"/>
      </right>
      <top style="thin">
        <color indexed="10"/>
      </top>
      <bottom style="thin">
        <color indexed="10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6" tint="-0.24994659260841701"/>
      </bottom>
      <diagonal/>
    </border>
    <border>
      <left/>
      <right/>
      <top style="thin">
        <color indexed="64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indexed="64"/>
      </bottom>
      <diagonal/>
    </border>
    <border>
      <left/>
      <right/>
      <top style="thin">
        <color theme="6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1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678">
    <xf numFmtId="0" fontId="0" fillId="0" borderId="0"/>
    <xf numFmtId="172" fontId="39" fillId="0" borderId="0">
      <alignment horizontal="centerContinuous"/>
    </xf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61" fillId="0" borderId="0" applyFill="0" applyBorder="0" applyAlignment="0"/>
    <xf numFmtId="173" fontId="33" fillId="0" borderId="0" applyFill="0" applyBorder="0" applyAlignment="0"/>
    <xf numFmtId="173" fontId="19" fillId="0" borderId="0" applyFill="0" applyBorder="0" applyAlignment="0"/>
    <xf numFmtId="174" fontId="33" fillId="0" borderId="0" applyFill="0" applyBorder="0" applyAlignment="0"/>
    <xf numFmtId="174" fontId="19" fillId="0" borderId="0" applyFill="0" applyBorder="0" applyAlignment="0"/>
    <xf numFmtId="175" fontId="33" fillId="0" borderId="0" applyFill="0" applyBorder="0" applyAlignment="0"/>
    <xf numFmtId="175" fontId="19" fillId="0" borderId="0" applyFill="0" applyBorder="0" applyAlignment="0"/>
    <xf numFmtId="176" fontId="33" fillId="0" borderId="0" applyFill="0" applyBorder="0" applyAlignment="0"/>
    <xf numFmtId="176" fontId="19" fillId="0" borderId="0" applyFill="0" applyBorder="0" applyAlignment="0"/>
    <xf numFmtId="177" fontId="33" fillId="0" borderId="0" applyFill="0" applyBorder="0" applyAlignment="0"/>
    <xf numFmtId="177" fontId="19" fillId="0" borderId="0" applyFill="0" applyBorder="0" applyAlignment="0"/>
    <xf numFmtId="178" fontId="33" fillId="0" borderId="0" applyFill="0" applyBorder="0" applyAlignment="0"/>
    <xf numFmtId="178" fontId="19" fillId="0" borderId="0" applyFill="0" applyBorder="0" applyAlignment="0"/>
    <xf numFmtId="173" fontId="33" fillId="0" borderId="0" applyFill="0" applyBorder="0" applyAlignment="0"/>
    <xf numFmtId="173" fontId="19" fillId="0" borderId="0" applyFill="0" applyBorder="0" applyAlignment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7" fontId="102" fillId="0" borderId="0" applyFont="0" applyFill="0" applyBorder="0" applyAlignment="0" applyProtection="0"/>
    <xf numFmtId="0" fontId="62" fillId="0" borderId="0"/>
    <xf numFmtId="0" fontId="62" fillId="0" borderId="0"/>
    <xf numFmtId="0" fontId="62" fillId="0" borderId="0"/>
    <xf numFmtId="167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65" fontId="20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2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33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19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19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70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19" fillId="0" borderId="0" applyFont="0" applyFill="0" applyBorder="0" applyAlignment="0" applyProtection="0"/>
    <xf numFmtId="16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71" fontId="33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20" fillId="0" borderId="0" applyFont="0" applyFill="0" applyBorder="0" applyAlignment="0" applyProtection="0"/>
    <xf numFmtId="171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81" fontId="33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181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8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3" fontId="19" fillId="0" borderId="0" applyFont="0" applyFill="0" applyBorder="0" applyAlignment="0" applyProtection="0"/>
    <xf numFmtId="183" fontId="33" fillId="0" borderId="0" applyFont="0" applyFill="0" applyBorder="0" applyAlignment="0" applyProtection="0"/>
    <xf numFmtId="183" fontId="19" fillId="0" borderId="0" applyFont="0" applyFill="0" applyBorder="0" applyAlignment="0" applyProtection="0"/>
    <xf numFmtId="183" fontId="33" fillId="0" borderId="0" applyFont="0" applyFill="0" applyBorder="0" applyAlignment="0" applyProtection="0"/>
    <xf numFmtId="183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19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19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0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4" fillId="0" borderId="0" applyFont="0" applyFill="0" applyBorder="0" applyAlignment="0" applyProtection="0"/>
    <xf numFmtId="185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206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71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0" fillId="0" borderId="0" applyFont="0" applyFill="0" applyBorder="0" applyAlignment="0" applyProtection="0"/>
    <xf numFmtId="3" fontId="67" fillId="0" borderId="0" applyFont="0" applyFill="0" applyBorder="0" applyAlignment="0" applyProtection="0"/>
    <xf numFmtId="0" fontId="68" fillId="0" borderId="0" applyNumberFormat="0" applyAlignment="0">
      <alignment horizontal="left"/>
    </xf>
    <xf numFmtId="0" fontId="62" fillId="0" borderId="0"/>
    <xf numFmtId="0" fontId="62" fillId="0" borderId="0"/>
    <xf numFmtId="186" fontId="33" fillId="0" borderId="3"/>
    <xf numFmtId="186" fontId="19" fillId="0" borderId="3"/>
    <xf numFmtId="164" fontId="20" fillId="0" borderId="0" applyFont="0" applyFill="0" applyBorder="0" applyAlignment="0" applyProtection="0"/>
    <xf numFmtId="164" fontId="45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67" fillId="0" borderId="0" applyFont="0" applyFill="0" applyBorder="0" applyAlignment="0" applyProtection="0"/>
    <xf numFmtId="188" fontId="69" fillId="0" borderId="0">
      <protection locked="0"/>
    </xf>
    <xf numFmtId="14" fontId="61" fillId="0" borderId="0" applyFill="0" applyBorder="0" applyAlignment="0"/>
    <xf numFmtId="189" fontId="70" fillId="0" borderId="0">
      <protection locked="0"/>
    </xf>
    <xf numFmtId="0" fontId="71" fillId="0" borderId="0"/>
    <xf numFmtId="0" fontId="71" fillId="0" borderId="4"/>
    <xf numFmtId="0" fontId="71" fillId="0" borderId="4"/>
    <xf numFmtId="0" fontId="71" fillId="0" borderId="4"/>
    <xf numFmtId="0" fontId="71" fillId="0" borderId="4"/>
    <xf numFmtId="0" fontId="72" fillId="22" borderId="0"/>
    <xf numFmtId="177" fontId="33" fillId="0" borderId="0" applyFill="0" applyBorder="0" applyAlignment="0"/>
    <xf numFmtId="177" fontId="19" fillId="0" borderId="0" applyFill="0" applyBorder="0" applyAlignment="0"/>
    <xf numFmtId="173" fontId="33" fillId="0" borderId="0" applyFill="0" applyBorder="0" applyAlignment="0"/>
    <xf numFmtId="173" fontId="19" fillId="0" borderId="0" applyFill="0" applyBorder="0" applyAlignment="0"/>
    <xf numFmtId="177" fontId="33" fillId="0" borderId="0" applyFill="0" applyBorder="0" applyAlignment="0"/>
    <xf numFmtId="177" fontId="19" fillId="0" borderId="0" applyFill="0" applyBorder="0" applyAlignment="0"/>
    <xf numFmtId="178" fontId="33" fillId="0" borderId="0" applyFill="0" applyBorder="0" applyAlignment="0"/>
    <xf numFmtId="178" fontId="19" fillId="0" borderId="0" applyFill="0" applyBorder="0" applyAlignment="0"/>
    <xf numFmtId="173" fontId="33" fillId="0" borderId="0" applyFill="0" applyBorder="0" applyAlignment="0"/>
    <xf numFmtId="173" fontId="19" fillId="0" borderId="0" applyFill="0" applyBorder="0" applyAlignment="0"/>
    <xf numFmtId="0" fontId="73" fillId="0" borderId="0" applyNumberFormat="0" applyAlignment="0">
      <alignment horizontal="left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4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5" fillId="0" borderId="0">
      <protection locked="0"/>
    </xf>
    <xf numFmtId="190" fontId="69" fillId="0" borderId="0">
      <protection locked="0"/>
    </xf>
    <xf numFmtId="0" fontId="76" fillId="0" borderId="5"/>
    <xf numFmtId="0" fontId="76" fillId="0" borderId="5"/>
    <xf numFmtId="0" fontId="76" fillId="0" borderId="5"/>
    <xf numFmtId="0" fontId="76" fillId="0" borderId="5"/>
    <xf numFmtId="0" fontId="76" fillId="0" borderId="4"/>
    <xf numFmtId="0" fontId="76" fillId="0" borderId="4"/>
    <xf numFmtId="0" fontId="76" fillId="23" borderId="4"/>
    <xf numFmtId="0" fontId="76" fillId="23" borderId="4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77" fillId="0" borderId="0" applyNumberFormat="0"/>
    <xf numFmtId="38" fontId="38" fillId="24" borderId="0" applyNumberFormat="0" applyBorder="0" applyAlignment="0" applyProtection="0"/>
    <xf numFmtId="0" fontId="78" fillId="0" borderId="6" applyNumberFormat="0" applyAlignment="0" applyProtection="0">
      <alignment horizontal="left" vertical="center"/>
    </xf>
    <xf numFmtId="0" fontId="78" fillId="0" borderId="7">
      <alignment horizontal="left" vertical="center"/>
    </xf>
    <xf numFmtId="0" fontId="78" fillId="0" borderId="7">
      <alignment horizontal="left" vertical="center"/>
    </xf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91" fontId="74" fillId="0" borderId="0">
      <protection locked="0"/>
    </xf>
    <xf numFmtId="191" fontId="74" fillId="0" borderId="0"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30" fillId="7" borderId="1" applyNumberFormat="0" applyAlignment="0" applyProtection="0"/>
    <xf numFmtId="10" fontId="38" fillId="25" borderId="3" applyNumberFormat="0" applyBorder="0" applyAlignment="0" applyProtection="0"/>
    <xf numFmtId="10" fontId="38" fillId="25" borderId="3" applyNumberFormat="0" applyBorder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177" fontId="33" fillId="0" borderId="0" applyFill="0" applyBorder="0" applyAlignment="0"/>
    <xf numFmtId="177" fontId="19" fillId="0" borderId="0" applyFill="0" applyBorder="0" applyAlignment="0"/>
    <xf numFmtId="173" fontId="33" fillId="0" borderId="0" applyFill="0" applyBorder="0" applyAlignment="0"/>
    <xf numFmtId="173" fontId="19" fillId="0" borderId="0" applyFill="0" applyBorder="0" applyAlignment="0"/>
    <xf numFmtId="177" fontId="33" fillId="0" borderId="0" applyFill="0" applyBorder="0" applyAlignment="0"/>
    <xf numFmtId="177" fontId="19" fillId="0" borderId="0" applyFill="0" applyBorder="0" applyAlignment="0"/>
    <xf numFmtId="178" fontId="33" fillId="0" borderId="0" applyFill="0" applyBorder="0" applyAlignment="0"/>
    <xf numFmtId="178" fontId="19" fillId="0" borderId="0" applyFill="0" applyBorder="0" applyAlignment="0"/>
    <xf numFmtId="173" fontId="33" fillId="0" borderId="0" applyFill="0" applyBorder="0" applyAlignment="0"/>
    <xf numFmtId="173" fontId="19" fillId="0" borderId="0" applyFill="0" applyBorder="0" applyAlignment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192" fontId="33" fillId="0" borderId="0" applyFont="0" applyFill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37" fontId="79" fillId="0" borderId="0"/>
    <xf numFmtId="193" fontId="33" fillId="0" borderId="0"/>
    <xf numFmtId="0" fontId="33" fillId="0" borderId="0"/>
    <xf numFmtId="0" fontId="33" fillId="0" borderId="0"/>
    <xf numFmtId="0" fontId="19" fillId="0" borderId="0"/>
    <xf numFmtId="0" fontId="19" fillId="0" borderId="0"/>
    <xf numFmtId="0" fontId="19" fillId="0" borderId="0"/>
    <xf numFmtId="193" fontId="33" fillId="0" borderId="0"/>
    <xf numFmtId="193" fontId="19" fillId="0" borderId="0"/>
    <xf numFmtId="193" fontId="33" fillId="0" borderId="0"/>
    <xf numFmtId="193" fontId="19" fillId="0" borderId="0"/>
    <xf numFmtId="193" fontId="33" fillId="0" borderId="0"/>
    <xf numFmtId="193" fontId="19" fillId="0" borderId="0"/>
    <xf numFmtId="193" fontId="19" fillId="0" borderId="0"/>
    <xf numFmtId="193" fontId="33" fillId="0" borderId="0"/>
    <xf numFmtId="172" fontId="80" fillId="0" borderId="0"/>
    <xf numFmtId="172" fontId="81" fillId="0" borderId="0"/>
    <xf numFmtId="172" fontId="81" fillId="0" borderId="0"/>
    <xf numFmtId="0" fontId="63" fillId="0" borderId="0"/>
    <xf numFmtId="0" fontId="109" fillId="0" borderId="0"/>
    <xf numFmtId="0" fontId="33" fillId="0" borderId="0"/>
    <xf numFmtId="0" fontId="19" fillId="0" borderId="0"/>
    <xf numFmtId="0" fontId="66" fillId="0" borderId="0"/>
    <xf numFmtId="0" fontId="33" fillId="0" borderId="0"/>
    <xf numFmtId="12" fontId="33" fillId="0" borderId="0"/>
    <xf numFmtId="12" fontId="19" fillId="0" borderId="0"/>
    <xf numFmtId="0" fontId="109" fillId="0" borderId="0"/>
    <xf numFmtId="0" fontId="109" fillId="0" borderId="0"/>
    <xf numFmtId="0" fontId="109" fillId="0" borderId="0"/>
    <xf numFmtId="0" fontId="20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82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20" fillId="0" borderId="0"/>
    <xf numFmtId="0" fontId="33" fillId="0" borderId="0"/>
    <xf numFmtId="0" fontId="19" fillId="0" borderId="0"/>
    <xf numFmtId="0" fontId="33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10" fillId="0" borderId="0"/>
    <xf numFmtId="0" fontId="110" fillId="0" borderId="0"/>
    <xf numFmtId="0" fontId="109" fillId="0" borderId="0"/>
    <xf numFmtId="0" fontId="109" fillId="0" borderId="0"/>
    <xf numFmtId="0" fontId="109" fillId="0" borderId="0"/>
    <xf numFmtId="0" fontId="33" fillId="0" borderId="0"/>
    <xf numFmtId="0" fontId="33" fillId="0" borderId="0"/>
    <xf numFmtId="0" fontId="19" fillId="0" borderId="0"/>
    <xf numFmtId="0" fontId="33" fillId="0" borderId="0" applyProtection="0"/>
    <xf numFmtId="0" fontId="19" fillId="0" borderId="0" applyProtection="0"/>
    <xf numFmtId="0" fontId="19" fillId="0" borderId="0"/>
    <xf numFmtId="0" fontId="33" fillId="0" borderId="0"/>
    <xf numFmtId="0" fontId="109" fillId="0" borderId="0"/>
    <xf numFmtId="0" fontId="109" fillId="0" borderId="0"/>
    <xf numFmtId="0" fontId="109" fillId="0" borderId="0"/>
    <xf numFmtId="0" fontId="19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3" fillId="0" borderId="0"/>
    <xf numFmtId="0" fontId="66" fillId="0" borderId="0"/>
    <xf numFmtId="0" fontId="33" fillId="0" borderId="0"/>
    <xf numFmtId="0" fontId="109" fillId="0" borderId="0"/>
    <xf numFmtId="0" fontId="33" fillId="0" borderId="0"/>
    <xf numFmtId="0" fontId="109" fillId="0" borderId="0"/>
    <xf numFmtId="0" fontId="33" fillId="0" borderId="0"/>
    <xf numFmtId="0" fontId="19" fillId="0" borderId="0"/>
    <xf numFmtId="0" fontId="20" fillId="0" borderId="0"/>
    <xf numFmtId="0" fontId="19" fillId="0" borderId="0"/>
    <xf numFmtId="0" fontId="33" fillId="0" borderId="0"/>
    <xf numFmtId="0" fontId="19" fillId="0" borderId="0"/>
    <xf numFmtId="0" fontId="20" fillId="0" borderId="0"/>
    <xf numFmtId="0" fontId="109" fillId="0" borderId="0"/>
    <xf numFmtId="0" fontId="33" fillId="0" borderId="0"/>
    <xf numFmtId="0" fontId="19" fillId="0" borderId="0"/>
    <xf numFmtId="0" fontId="20" fillId="0" borderId="0"/>
    <xf numFmtId="0" fontId="19" fillId="0" borderId="0"/>
    <xf numFmtId="0" fontId="33" fillId="0" borderId="0"/>
    <xf numFmtId="0" fontId="109" fillId="0" borderId="0"/>
    <xf numFmtId="0" fontId="33" fillId="0" borderId="0"/>
    <xf numFmtId="0" fontId="19" fillId="0" borderId="0"/>
    <xf numFmtId="0" fontId="20" fillId="0" borderId="0"/>
    <xf numFmtId="0" fontId="19" fillId="0" borderId="0"/>
    <xf numFmtId="0" fontId="33" fillId="0" borderId="0"/>
    <xf numFmtId="0" fontId="19" fillId="0" borderId="0"/>
    <xf numFmtId="0" fontId="109" fillId="0" borderId="0"/>
    <xf numFmtId="0" fontId="109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20" fillId="0" borderId="0"/>
    <xf numFmtId="0" fontId="20" fillId="0" borderId="0"/>
    <xf numFmtId="0" fontId="20" fillId="0" borderId="0"/>
    <xf numFmtId="0" fontId="33" fillId="0" borderId="0"/>
    <xf numFmtId="0" fontId="19" fillId="0" borderId="0"/>
    <xf numFmtId="0" fontId="19" fillId="0" borderId="0"/>
    <xf numFmtId="0" fontId="33" fillId="0" borderId="0"/>
    <xf numFmtId="0" fontId="33" fillId="0" borderId="0"/>
    <xf numFmtId="0" fontId="64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109" fillId="0" borderId="0"/>
    <xf numFmtId="0" fontId="19" fillId="0" borderId="0"/>
    <xf numFmtId="0" fontId="20" fillId="0" borderId="0"/>
    <xf numFmtId="0" fontId="20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61" fillId="0" borderId="0">
      <alignment vertical="top"/>
    </xf>
    <xf numFmtId="0" fontId="20" fillId="0" borderId="0"/>
    <xf numFmtId="0" fontId="20" fillId="0" borderId="0"/>
    <xf numFmtId="0" fontId="33" fillId="0" borderId="0"/>
    <xf numFmtId="0" fontId="10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61" fillId="0" borderId="0">
      <alignment vertical="top"/>
    </xf>
    <xf numFmtId="0" fontId="61" fillId="0" borderId="0">
      <alignment vertical="top"/>
    </xf>
    <xf numFmtId="0" fontId="20" fillId="0" borderId="0"/>
    <xf numFmtId="194" fontId="40" fillId="0" borderId="0"/>
    <xf numFmtId="0" fontId="109" fillId="0" borderId="0"/>
    <xf numFmtId="0" fontId="10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9" fillId="0" borderId="0"/>
    <xf numFmtId="0" fontId="20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3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Alignment="0" applyProtection="0"/>
    <xf numFmtId="0" fontId="33" fillId="0" borderId="0" applyNumberFormat="0" applyFont="0" applyFill="0" applyAlignment="0" applyProtection="0"/>
    <xf numFmtId="0" fontId="33" fillId="0" borderId="0"/>
    <xf numFmtId="0" fontId="1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9" fillId="0" borderId="0" applyNumberFormat="0" applyFont="0" applyFill="0" applyAlignment="0" applyProtection="0"/>
    <xf numFmtId="0" fontId="81" fillId="0" borderId="0"/>
    <xf numFmtId="0" fontId="81" fillId="0" borderId="0"/>
    <xf numFmtId="0" fontId="19" fillId="0" borderId="0" applyNumberFormat="0" applyFont="0" applyFill="0" applyAlignment="0" applyProtection="0"/>
    <xf numFmtId="0" fontId="33" fillId="0" borderId="0"/>
    <xf numFmtId="0" fontId="109" fillId="0" borderId="0"/>
    <xf numFmtId="182" fontId="81" fillId="0" borderId="0"/>
    <xf numFmtId="0" fontId="81" fillId="0" borderId="0"/>
    <xf numFmtId="195" fontId="81" fillId="0" borderId="0"/>
    <xf numFmtId="196" fontId="81" fillId="0" borderId="0"/>
    <xf numFmtId="0" fontId="81" fillId="0" borderId="0"/>
    <xf numFmtId="197" fontId="81" fillId="0" borderId="0"/>
    <xf numFmtId="197" fontId="81" fillId="0" borderId="0"/>
    <xf numFmtId="197" fontId="81" fillId="0" borderId="0"/>
    <xf numFmtId="195" fontId="81" fillId="0" borderId="0"/>
    <xf numFmtId="0" fontId="81" fillId="0" borderId="0"/>
    <xf numFmtId="0" fontId="33" fillId="0" borderId="0"/>
    <xf numFmtId="0" fontId="19" fillId="0" borderId="0"/>
    <xf numFmtId="182" fontId="8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0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10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33" fillId="0" borderId="0"/>
    <xf numFmtId="0" fontId="109" fillId="0" borderId="0"/>
    <xf numFmtId="0" fontId="19" fillId="0" borderId="0"/>
    <xf numFmtId="0" fontId="33" fillId="0" borderId="0"/>
    <xf numFmtId="0" fontId="19" fillId="0" borderId="0"/>
    <xf numFmtId="0" fontId="109" fillId="0" borderId="0"/>
    <xf numFmtId="0" fontId="19" fillId="0" borderId="0"/>
    <xf numFmtId="0" fontId="33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109" fillId="0" borderId="0"/>
    <xf numFmtId="0" fontId="109" fillId="0" borderId="0"/>
    <xf numFmtId="0" fontId="33" fillId="0" borderId="0" applyNumberFormat="0" applyFont="0" applyFill="0" applyAlignment="0" applyProtection="0"/>
    <xf numFmtId="0" fontId="33" fillId="0" borderId="0"/>
    <xf numFmtId="0" fontId="19" fillId="0" borderId="0"/>
    <xf numFmtId="0" fontId="33" fillId="0" borderId="0"/>
    <xf numFmtId="0" fontId="19" fillId="0" borderId="0"/>
    <xf numFmtId="0" fontId="19" fillId="0" borderId="0" applyNumberFormat="0" applyFont="0" applyFill="0" applyAlignment="0" applyProtection="0"/>
    <xf numFmtId="0" fontId="10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20" fillId="0" borderId="0"/>
    <xf numFmtId="198" fontId="81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20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20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197" fontId="81" fillId="0" borderId="0"/>
    <xf numFmtId="197" fontId="81" fillId="0" borderId="0"/>
    <xf numFmtId="197" fontId="81" fillId="0" borderId="0"/>
    <xf numFmtId="197" fontId="81" fillId="0" borderId="0"/>
    <xf numFmtId="199" fontId="81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20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20" fillId="0" borderId="0"/>
    <xf numFmtId="0" fontId="20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3" fillId="0" borderId="0"/>
    <xf numFmtId="0" fontId="19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20" fillId="0" borderId="0"/>
    <xf numFmtId="0" fontId="33" fillId="0" borderId="0"/>
    <xf numFmtId="0" fontId="19" fillId="0" borderId="0"/>
    <xf numFmtId="0" fontId="33" fillId="0" borderId="0"/>
    <xf numFmtId="0" fontId="20" fillId="0" borderId="0"/>
    <xf numFmtId="0" fontId="20" fillId="0" borderId="0"/>
    <xf numFmtId="0" fontId="61" fillId="0" borderId="0">
      <alignment vertical="top"/>
    </xf>
    <xf numFmtId="0" fontId="33" fillId="0" borderId="0"/>
    <xf numFmtId="0" fontId="19" fillId="0" borderId="0"/>
    <xf numFmtId="0" fontId="33" fillId="0" borderId="0"/>
    <xf numFmtId="0" fontId="19" fillId="0" borderId="0"/>
    <xf numFmtId="0" fontId="109" fillId="0" borderId="0"/>
    <xf numFmtId="0" fontId="33" fillId="0" borderId="0"/>
    <xf numFmtId="0" fontId="33" fillId="0" borderId="0"/>
    <xf numFmtId="0" fontId="19" fillId="0" borderId="0"/>
    <xf numFmtId="0" fontId="19" fillId="0" borderId="0"/>
    <xf numFmtId="0" fontId="109" fillId="0" borderId="0"/>
    <xf numFmtId="0" fontId="33" fillId="0" borderId="0"/>
    <xf numFmtId="0" fontId="19" fillId="0" borderId="0"/>
    <xf numFmtId="0" fontId="33" fillId="0" borderId="0"/>
    <xf numFmtId="0" fontId="109" fillId="0" borderId="0"/>
    <xf numFmtId="0" fontId="33" fillId="0" borderId="0"/>
    <xf numFmtId="0" fontId="40" fillId="0" borderId="0"/>
    <xf numFmtId="0" fontId="33" fillId="0" borderId="0"/>
    <xf numFmtId="0" fontId="19" fillId="0" borderId="0"/>
    <xf numFmtId="0" fontId="33" fillId="0" borderId="0"/>
    <xf numFmtId="0" fontId="33" fillId="0" borderId="0"/>
    <xf numFmtId="0" fontId="19" fillId="0" borderId="0"/>
    <xf numFmtId="0" fontId="33" fillId="0" borderId="0"/>
    <xf numFmtId="194" fontId="40" fillId="0" borderId="0"/>
    <xf numFmtId="0" fontId="19" fillId="0" borderId="0"/>
    <xf numFmtId="0" fontId="19" fillId="0" borderId="0" applyProtection="0"/>
    <xf numFmtId="0" fontId="109" fillId="0" borderId="0"/>
    <xf numFmtId="0" fontId="109" fillId="0" borderId="0"/>
    <xf numFmtId="0" fontId="109" fillId="0" borderId="0"/>
    <xf numFmtId="0" fontId="19" fillId="0" borderId="0"/>
    <xf numFmtId="0" fontId="19" fillId="0" borderId="0" applyProtection="0"/>
    <xf numFmtId="0" fontId="33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109" fillId="0" borderId="0"/>
    <xf numFmtId="0" fontId="3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110" fillId="0" borderId="0"/>
    <xf numFmtId="0" fontId="33" fillId="0" borderId="0"/>
    <xf numFmtId="0" fontId="19" fillId="0" borderId="0"/>
    <xf numFmtId="0" fontId="109" fillId="0" borderId="0"/>
    <xf numFmtId="0" fontId="110" fillId="0" borderId="0"/>
    <xf numFmtId="0" fontId="61" fillId="0" borderId="0">
      <alignment vertical="top"/>
    </xf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10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33" fillId="0" borderId="0"/>
    <xf numFmtId="0" fontId="1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9" fillId="0" borderId="0"/>
    <xf numFmtId="0" fontId="33" fillId="0" borderId="0"/>
    <xf numFmtId="0" fontId="33" fillId="0" borderId="0"/>
    <xf numFmtId="0" fontId="19" fillId="0" borderId="0"/>
    <xf numFmtId="0" fontId="10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109" fillId="0" borderId="0"/>
    <xf numFmtId="0" fontId="33" fillId="0" borderId="0"/>
    <xf numFmtId="0" fontId="19" fillId="0" borderId="0"/>
    <xf numFmtId="0" fontId="109" fillId="0" borderId="0"/>
    <xf numFmtId="0" fontId="109" fillId="0" borderId="0"/>
    <xf numFmtId="0" fontId="109" fillId="0" borderId="0"/>
    <xf numFmtId="0" fontId="33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19" fillId="0" borderId="0"/>
    <xf numFmtId="0" fontId="20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33" fillId="0" borderId="0"/>
    <xf numFmtId="0" fontId="33" fillId="0" borderId="0"/>
    <xf numFmtId="0" fontId="19" fillId="0" borderId="0"/>
    <xf numFmtId="0" fontId="111" fillId="0" borderId="0"/>
    <xf numFmtId="0" fontId="19" fillId="0" borderId="0"/>
    <xf numFmtId="0" fontId="19" fillId="0" borderId="0"/>
    <xf numFmtId="0" fontId="20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10" fillId="0" borderId="0"/>
    <xf numFmtId="0" fontId="20" fillId="0" borderId="0"/>
    <xf numFmtId="0" fontId="110" fillId="0" borderId="0"/>
    <xf numFmtId="0" fontId="64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33" fillId="0" borderId="0"/>
    <xf numFmtId="0" fontId="19" fillId="0" borderId="0"/>
    <xf numFmtId="0" fontId="33" fillId="0" borderId="0"/>
    <xf numFmtId="0" fontId="33" fillId="0" borderId="0" applyProtection="0"/>
    <xf numFmtId="0" fontId="19" fillId="0" borderId="0" applyProtection="0"/>
    <xf numFmtId="0" fontId="19" fillId="0" borderId="0"/>
    <xf numFmtId="0" fontId="33" fillId="0" borderId="0"/>
    <xf numFmtId="0" fontId="19" fillId="0" borderId="0"/>
    <xf numFmtId="194" fontId="40" fillId="0" borderId="0"/>
    <xf numFmtId="194" fontId="40" fillId="0" borderId="0"/>
    <xf numFmtId="0" fontId="1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3" fillId="0" borderId="0"/>
    <xf numFmtId="0" fontId="19" fillId="0" borderId="0"/>
    <xf numFmtId="0" fontId="110" fillId="0" borderId="0"/>
    <xf numFmtId="0" fontId="61" fillId="0" borderId="0">
      <alignment vertical="top"/>
    </xf>
    <xf numFmtId="0" fontId="33" fillId="0" borderId="0"/>
    <xf numFmtId="0" fontId="19" fillId="0" borderId="0"/>
    <xf numFmtId="0" fontId="33" fillId="0" borderId="0"/>
    <xf numFmtId="0" fontId="19" fillId="0" borderId="0"/>
    <xf numFmtId="0" fontId="109" fillId="0" borderId="0"/>
    <xf numFmtId="0" fontId="109" fillId="0" borderId="0"/>
    <xf numFmtId="0" fontId="33" fillId="0" borderId="0"/>
    <xf numFmtId="0" fontId="1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33" fillId="27" borderId="12" applyNumberFormat="0" applyFont="0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0" fontId="33" fillId="27" borderId="12" applyNumberFormat="0" applyFont="0" applyAlignment="0" applyProtection="0"/>
    <xf numFmtId="0" fontId="19" fillId="27" borderId="12" applyNumberFormat="0" applyFont="0" applyAlignment="0" applyProtection="0"/>
    <xf numFmtId="0" fontId="33" fillId="27" borderId="12" applyNumberFormat="0" applyFont="0" applyAlignment="0" applyProtection="0"/>
    <xf numFmtId="0" fontId="19" fillId="27" borderId="12" applyNumberFormat="0" applyFont="0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176" fontId="33" fillId="0" borderId="0" applyFont="0" applyFill="0" applyBorder="0" applyAlignment="0" applyProtection="0"/>
    <xf numFmtId="176" fontId="19" fillId="0" borderId="0" applyFont="0" applyFill="0" applyBorder="0" applyAlignment="0" applyProtection="0"/>
    <xf numFmtId="200" fontId="33" fillId="0" borderId="0" applyFont="0" applyFill="0" applyBorder="0" applyAlignment="0" applyProtection="0"/>
    <xf numFmtId="200" fontId="19" fillId="0" borderId="0" applyFont="0" applyFill="0" applyBorder="0" applyAlignment="0" applyProtection="0"/>
    <xf numFmtId="10" fontId="33" fillId="0" borderId="0" applyFont="0" applyFill="0" applyBorder="0" applyAlignment="0" applyProtection="0"/>
    <xf numFmtId="10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9" fillId="0" borderId="0" applyFont="0" applyFill="0" applyBorder="0" applyAlignment="0" applyProtection="0"/>
    <xf numFmtId="177" fontId="33" fillId="0" borderId="0" applyFill="0" applyBorder="0" applyAlignment="0"/>
    <xf numFmtId="177" fontId="19" fillId="0" borderId="0" applyFill="0" applyBorder="0" applyAlignment="0"/>
    <xf numFmtId="173" fontId="33" fillId="0" borderId="0" applyFill="0" applyBorder="0" applyAlignment="0"/>
    <xf numFmtId="173" fontId="19" fillId="0" borderId="0" applyFill="0" applyBorder="0" applyAlignment="0"/>
    <xf numFmtId="177" fontId="33" fillId="0" borderId="0" applyFill="0" applyBorder="0" applyAlignment="0"/>
    <xf numFmtId="177" fontId="19" fillId="0" borderId="0" applyFill="0" applyBorder="0" applyAlignment="0"/>
    <xf numFmtId="178" fontId="33" fillId="0" borderId="0" applyFill="0" applyBorder="0" applyAlignment="0"/>
    <xf numFmtId="178" fontId="19" fillId="0" borderId="0" applyFill="0" applyBorder="0" applyAlignment="0"/>
    <xf numFmtId="173" fontId="33" fillId="0" borderId="0" applyFill="0" applyBorder="0" applyAlignment="0"/>
    <xf numFmtId="173" fontId="19" fillId="0" borderId="0" applyFill="0" applyBorder="0" applyAlignment="0"/>
    <xf numFmtId="0" fontId="71" fillId="0" borderId="0"/>
    <xf numFmtId="201" fontId="84" fillId="0" borderId="0" applyNumberFormat="0" applyFill="0" applyBorder="0" applyAlignment="0" applyProtection="0">
      <alignment horizontal="left"/>
    </xf>
    <xf numFmtId="0" fontId="85" fillId="0" borderId="14"/>
    <xf numFmtId="0" fontId="85" fillId="0" borderId="14"/>
    <xf numFmtId="0" fontId="86" fillId="0" borderId="15"/>
    <xf numFmtId="0" fontId="86" fillId="0" borderId="15"/>
    <xf numFmtId="40" fontId="87" fillId="0" borderId="0" applyBorder="0">
      <alignment horizontal="right"/>
    </xf>
    <xf numFmtId="49" fontId="61" fillId="0" borderId="0" applyFill="0" applyBorder="0" applyAlignment="0"/>
    <xf numFmtId="202" fontId="33" fillId="0" borderId="0" applyFill="0" applyBorder="0" applyAlignment="0"/>
    <xf numFmtId="202" fontId="19" fillId="0" borderId="0" applyFill="0" applyBorder="0" applyAlignment="0"/>
    <xf numFmtId="203" fontId="33" fillId="0" borderId="0" applyFill="0" applyBorder="0" applyAlignment="0"/>
    <xf numFmtId="203" fontId="19" fillId="0" borderId="0" applyFill="0" applyBorder="0" applyAlignment="0"/>
    <xf numFmtId="204" fontId="88" fillId="0" borderId="16" applyFont="0" applyBorder="0" applyAlignment="0">
      <alignment horizontal="right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3" fillId="0" borderId="0"/>
    <xf numFmtId="0" fontId="7" fillId="0" borderId="0"/>
    <xf numFmtId="9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6" fillId="0" borderId="0"/>
    <xf numFmtId="41" fontId="19" fillId="0" borderId="0" applyFont="0" applyFill="0" applyBorder="0" applyAlignment="0" applyProtection="0"/>
    <xf numFmtId="9" fontId="156" fillId="0" borderId="0" applyFont="0" applyFill="0" applyBorder="0" applyAlignment="0" applyProtection="0"/>
    <xf numFmtId="41" fontId="168" fillId="0" borderId="0" applyFont="0" applyFill="0" applyBorder="0" applyAlignment="0" applyProtection="0"/>
    <xf numFmtId="0" fontId="19" fillId="0" borderId="0"/>
  </cellStyleXfs>
  <cellXfs count="723">
    <xf numFmtId="0" fontId="0" fillId="0" borderId="0" xfId="0"/>
    <xf numFmtId="0" fontId="42" fillId="0" borderId="0" xfId="1448" applyFont="1" applyAlignment="1">
      <alignment horizontal="center" wrapText="1"/>
    </xf>
    <xf numFmtId="0" fontId="41" fillId="0" borderId="0" xfId="1448" applyFont="1" applyAlignment="1">
      <alignment horizontal="left" vertical="center" wrapText="1"/>
    </xf>
    <xf numFmtId="0" fontId="51" fillId="0" borderId="0" xfId="1448" applyFont="1" applyAlignment="1">
      <alignment horizontal="center" wrapText="1"/>
    </xf>
    <xf numFmtId="3" fontId="42" fillId="0" borderId="0" xfId="1448" applyNumberFormat="1" applyFont="1" applyAlignment="1">
      <alignment horizontal="center" vertical="center" wrapText="1"/>
    </xf>
    <xf numFmtId="0" fontId="51" fillId="0" borderId="0" xfId="1448" applyFont="1" applyAlignment="1">
      <alignment wrapText="1"/>
    </xf>
    <xf numFmtId="0" fontId="52" fillId="0" borderId="0" xfId="1448" applyFont="1" applyAlignment="1">
      <alignment wrapText="1"/>
    </xf>
    <xf numFmtId="0" fontId="41" fillId="0" borderId="0" xfId="1448" applyFont="1" applyAlignment="1">
      <alignment horizontal="center" wrapText="1"/>
    </xf>
    <xf numFmtId="0" fontId="41" fillId="0" borderId="0" xfId="1448" applyFont="1" applyAlignment="1">
      <alignment horizontal="center" vertical="center" wrapText="1"/>
    </xf>
    <xf numFmtId="3" fontId="41" fillId="0" borderId="0" xfId="1448" applyNumberFormat="1" applyFont="1" applyAlignment="1">
      <alignment horizontal="center" vertical="center" wrapText="1"/>
    </xf>
    <xf numFmtId="0" fontId="41" fillId="0" borderId="18" xfId="1448" applyFont="1" applyBorder="1" applyAlignment="1">
      <alignment horizontal="center" vertical="center" wrapText="1"/>
    </xf>
    <xf numFmtId="0" fontId="42" fillId="0" borderId="0" xfId="1448" applyFont="1" applyAlignment="1">
      <alignment horizontal="center" vertical="center" wrapText="1"/>
    </xf>
    <xf numFmtId="0" fontId="51" fillId="0" borderId="0" xfId="1448" applyFont="1" applyAlignment="1">
      <alignment horizontal="center" vertical="center" wrapText="1"/>
    </xf>
    <xf numFmtId="0" fontId="54" fillId="0" borderId="18" xfId="1448" applyFont="1" applyBorder="1" applyAlignment="1">
      <alignment horizontal="center" wrapText="1"/>
    </xf>
    <xf numFmtId="0" fontId="55" fillId="0" borderId="0" xfId="1448" applyFont="1" applyAlignment="1">
      <alignment wrapText="1"/>
    </xf>
    <xf numFmtId="0" fontId="42" fillId="0" borderId="18" xfId="1448" applyFont="1" applyBorder="1" applyAlignment="1">
      <alignment horizontal="center" vertical="center" wrapText="1"/>
    </xf>
    <xf numFmtId="165" fontId="42" fillId="0" borderId="0" xfId="527" applyNumberFormat="1" applyFont="1" applyFill="1" applyBorder="1" applyAlignment="1">
      <alignment horizontal="center" wrapText="1"/>
    </xf>
    <xf numFmtId="0" fontId="42" fillId="0" borderId="18" xfId="1448" quotePrefix="1" applyFont="1" applyBorder="1" applyAlignment="1">
      <alignment horizontal="center" vertical="center" wrapText="1"/>
    </xf>
    <xf numFmtId="18" fontId="42" fillId="0" borderId="18" xfId="1448" quotePrefix="1" applyNumberFormat="1" applyFont="1" applyBorder="1" applyAlignment="1">
      <alignment horizontal="center" vertical="center" wrapText="1"/>
    </xf>
    <xf numFmtId="0" fontId="51" fillId="0" borderId="0" xfId="1448" applyFont="1" applyAlignment="1">
      <alignment vertical="top" wrapText="1"/>
    </xf>
    <xf numFmtId="165" fontId="42" fillId="0" borderId="18" xfId="1448" applyNumberFormat="1" applyFont="1" applyBorder="1" applyAlignment="1">
      <alignment horizontal="center" vertical="center" wrapText="1"/>
    </xf>
    <xf numFmtId="17" fontId="42" fillId="0" borderId="18" xfId="1448" quotePrefix="1" applyNumberFormat="1" applyFont="1" applyBorder="1" applyAlignment="1">
      <alignment horizontal="center" vertical="center" wrapText="1"/>
    </xf>
    <xf numFmtId="165" fontId="42" fillId="0" borderId="0" xfId="1448" applyNumberFormat="1" applyFont="1" applyAlignment="1">
      <alignment horizontal="center" wrapText="1"/>
    </xf>
    <xf numFmtId="0" fontId="109" fillId="0" borderId="0" xfId="1614" applyAlignment="1">
      <alignment horizontal="center"/>
    </xf>
    <xf numFmtId="0" fontId="46" fillId="0" borderId="0" xfId="1614" applyFont="1" applyAlignment="1">
      <alignment horizontal="center" vertical="center"/>
    </xf>
    <xf numFmtId="0" fontId="41" fillId="0" borderId="0" xfId="1614" applyFont="1" applyAlignment="1">
      <alignment vertical="center"/>
    </xf>
    <xf numFmtId="0" fontId="109" fillId="0" borderId="0" xfId="1614" applyAlignment="1">
      <alignment horizontal="center" vertical="center"/>
    </xf>
    <xf numFmtId="3" fontId="43" fillId="0" borderId="0" xfId="1614" applyNumberFormat="1" applyFont="1" applyAlignment="1">
      <alignment horizontal="center" vertical="center"/>
    </xf>
    <xf numFmtId="0" fontId="56" fillId="0" borderId="0" xfId="1614" applyFont="1" applyAlignment="1">
      <alignment horizontal="center" vertical="center"/>
    </xf>
    <xf numFmtId="0" fontId="57" fillId="0" borderId="0" xfId="1614" applyFont="1" applyAlignment="1">
      <alignment horizontal="center" vertical="center"/>
    </xf>
    <xf numFmtId="0" fontId="58" fillId="0" borderId="0" xfId="1614" applyFont="1" applyAlignment="1">
      <alignment horizontal="center"/>
    </xf>
    <xf numFmtId="167" fontId="50" fillId="0" borderId="0" xfId="1652" applyNumberFormat="1" applyFont="1"/>
    <xf numFmtId="0" fontId="109" fillId="0" borderId="19" xfId="1614" applyBorder="1" applyAlignment="1">
      <alignment horizontal="center"/>
    </xf>
    <xf numFmtId="0" fontId="50" fillId="0" borderId="0" xfId="1614" applyFont="1" applyAlignment="1">
      <alignment horizontal="center"/>
    </xf>
    <xf numFmtId="0" fontId="50" fillId="0" borderId="0" xfId="1614" applyFont="1" applyAlignment="1">
      <alignment horizontal="center" vertical="center" wrapText="1"/>
    </xf>
    <xf numFmtId="3" fontId="42" fillId="0" borderId="0" xfId="1614" applyNumberFormat="1" applyFont="1" applyAlignment="1">
      <alignment vertical="center"/>
    </xf>
    <xf numFmtId="0" fontId="18" fillId="0" borderId="0" xfId="1614" applyFont="1" applyAlignment="1">
      <alignment horizontal="center"/>
    </xf>
    <xf numFmtId="0" fontId="42" fillId="0" borderId="20" xfId="1614" applyFont="1" applyBorder="1" applyAlignment="1">
      <alignment horizontal="center" vertical="center"/>
    </xf>
    <xf numFmtId="0" fontId="42" fillId="0" borderId="21" xfId="1614" applyFont="1" applyBorder="1" applyAlignment="1">
      <alignment horizontal="left" vertical="center" wrapText="1"/>
    </xf>
    <xf numFmtId="0" fontId="42" fillId="0" borderId="21" xfId="1614" applyFont="1" applyBorder="1" applyAlignment="1">
      <alignment horizontal="center" vertical="center" wrapText="1"/>
    </xf>
    <xf numFmtId="0" fontId="44" fillId="0" borderId="21" xfId="1614" applyFont="1" applyBorder="1" applyAlignment="1">
      <alignment horizontal="center" vertical="center"/>
    </xf>
    <xf numFmtId="3" fontId="44" fillId="0" borderId="21" xfId="1614" applyNumberFormat="1" applyFont="1" applyBorder="1" applyAlignment="1">
      <alignment horizontal="center" vertical="center"/>
    </xf>
    <xf numFmtId="3" fontId="42" fillId="0" borderId="21" xfId="1614" applyNumberFormat="1" applyFont="1" applyBorder="1" applyAlignment="1">
      <alignment horizontal="center" vertical="center"/>
    </xf>
    <xf numFmtId="3" fontId="42" fillId="0" borderId="22" xfId="1614" applyNumberFormat="1" applyFont="1" applyBorder="1" applyAlignment="1">
      <alignment horizontal="center" vertical="center"/>
    </xf>
    <xf numFmtId="0" fontId="59" fillId="0" borderId="0" xfId="1614" applyFont="1" applyAlignment="1">
      <alignment horizontal="center" vertical="center"/>
    </xf>
    <xf numFmtId="3" fontId="42" fillId="0" borderId="0" xfId="1614" applyNumberFormat="1" applyFont="1" applyAlignment="1">
      <alignment horizontal="center" vertical="center"/>
    </xf>
    <xf numFmtId="3" fontId="59" fillId="0" borderId="0" xfId="1614" applyNumberFormat="1" applyFont="1" applyAlignment="1">
      <alignment horizontal="center" vertical="center"/>
    </xf>
    <xf numFmtId="0" fontId="59" fillId="0" borderId="0" xfId="1614" applyFont="1" applyAlignment="1">
      <alignment horizontal="center"/>
    </xf>
    <xf numFmtId="0" fontId="47" fillId="0" borderId="23" xfId="1614" applyFont="1" applyBorder="1" applyAlignment="1">
      <alignment horizontal="center" vertical="center"/>
    </xf>
    <xf numFmtId="0" fontId="47" fillId="0" borderId="24" xfId="1614" applyFont="1" applyBorder="1" applyAlignment="1">
      <alignment horizontal="left" vertical="center"/>
    </xf>
    <xf numFmtId="0" fontId="47" fillId="0" borderId="24" xfId="1614" applyFont="1" applyBorder="1" applyAlignment="1">
      <alignment vertical="center"/>
    </xf>
    <xf numFmtId="0" fontId="18" fillId="0" borderId="24" xfId="1614" applyFont="1" applyBorder="1" applyAlignment="1">
      <alignment horizontal="center" vertical="center"/>
    </xf>
    <xf numFmtId="3" fontId="42" fillId="0" borderId="24" xfId="1614" applyNumberFormat="1" applyFont="1" applyBorder="1" applyAlignment="1">
      <alignment horizontal="center" vertical="center"/>
    </xf>
    <xf numFmtId="3" fontId="42" fillId="0" borderId="25" xfId="1614" applyNumberFormat="1" applyFont="1" applyBorder="1" applyAlignment="1">
      <alignment horizontal="center" vertical="center"/>
    </xf>
    <xf numFmtId="0" fontId="109" fillId="0" borderId="26" xfId="1614" applyBorder="1" applyAlignment="1">
      <alignment horizontal="center" vertical="center"/>
    </xf>
    <xf numFmtId="37" fontId="109" fillId="0" borderId="27" xfId="1614" applyNumberFormat="1" applyBorder="1" applyAlignment="1">
      <alignment horizontal="center"/>
    </xf>
    <xf numFmtId="0" fontId="109" fillId="0" borderId="28" xfId="1614" applyBorder="1" applyAlignment="1">
      <alignment horizontal="center" vertical="center"/>
    </xf>
    <xf numFmtId="37" fontId="18" fillId="0" borderId="0" xfId="1614" applyNumberFormat="1" applyFont="1" applyAlignment="1">
      <alignment horizontal="center"/>
    </xf>
    <xf numFmtId="37" fontId="60" fillId="0" borderId="0" xfId="1614" applyNumberFormat="1" applyFont="1" applyAlignment="1">
      <alignment horizontal="center"/>
    </xf>
    <xf numFmtId="37" fontId="50" fillId="0" borderId="29" xfId="1614" applyNumberFormat="1" applyFont="1" applyBorder="1" applyAlignment="1">
      <alignment horizontal="center"/>
    </xf>
    <xf numFmtId="37" fontId="109" fillId="0" borderId="29" xfId="1614" applyNumberFormat="1" applyBorder="1" applyAlignment="1">
      <alignment horizontal="center"/>
    </xf>
    <xf numFmtId="37" fontId="60" fillId="0" borderId="30" xfId="1614" applyNumberFormat="1" applyFont="1" applyBorder="1" applyAlignment="1">
      <alignment horizontal="center"/>
    </xf>
    <xf numFmtId="0" fontId="49" fillId="0" borderId="0" xfId="1614" applyFont="1" applyAlignment="1">
      <alignment horizontal="center" vertical="center"/>
    </xf>
    <xf numFmtId="0" fontId="109" fillId="0" borderId="19" xfId="1614" applyBorder="1"/>
    <xf numFmtId="0" fontId="109" fillId="0" borderId="19" xfId="1614" applyBorder="1" applyAlignment="1">
      <alignment horizontal="right"/>
    </xf>
    <xf numFmtId="0" fontId="109" fillId="0" borderId="31" xfId="1614" applyBorder="1" applyAlignment="1">
      <alignment horizontal="right"/>
    </xf>
    <xf numFmtId="0" fontId="47" fillId="0" borderId="0" xfId="1614" applyFont="1" applyAlignment="1">
      <alignment horizontal="center" vertical="center"/>
    </xf>
    <xf numFmtId="0" fontId="47" fillId="0" borderId="0" xfId="1614" applyFont="1" applyAlignment="1">
      <alignment horizontal="left" vertical="center"/>
    </xf>
    <xf numFmtId="0" fontId="47" fillId="0" borderId="0" xfId="1614" applyFont="1" applyAlignment="1">
      <alignment vertical="center"/>
    </xf>
    <xf numFmtId="0" fontId="18" fillId="0" borderId="0" xfId="1614" applyFont="1" applyAlignment="1">
      <alignment horizontal="center" vertical="center"/>
    </xf>
    <xf numFmtId="0" fontId="54" fillId="0" borderId="0" xfId="1614" applyFont="1" applyAlignment="1">
      <alignment horizontal="center" vertical="center"/>
    </xf>
    <xf numFmtId="0" fontId="109" fillId="0" borderId="0" xfId="1652" applyAlignment="1">
      <alignment horizontal="right"/>
    </xf>
    <xf numFmtId="0" fontId="46" fillId="0" borderId="0" xfId="1614" applyFont="1" applyAlignment="1">
      <alignment vertical="center"/>
    </xf>
    <xf numFmtId="0" fontId="46" fillId="0" borderId="0" xfId="1614" applyFont="1" applyAlignment="1">
      <alignment horizontal="center"/>
    </xf>
    <xf numFmtId="0" fontId="89" fillId="0" borderId="0" xfId="1614" applyFont="1" applyAlignment="1">
      <alignment horizontal="center" vertical="center" wrapText="1"/>
    </xf>
    <xf numFmtId="0" fontId="50" fillId="0" borderId="20" xfId="1652" applyFont="1" applyBorder="1" applyAlignment="1">
      <alignment horizontal="center" vertical="center"/>
    </xf>
    <xf numFmtId="0" fontId="50" fillId="0" borderId="21" xfId="1652" applyFont="1" applyBorder="1" applyAlignment="1">
      <alignment vertical="center" wrapText="1"/>
    </xf>
    <xf numFmtId="37" fontId="50" fillId="0" borderId="27" xfId="1614" applyNumberFormat="1" applyFont="1" applyBorder="1" applyAlignment="1">
      <alignment horizontal="center"/>
    </xf>
    <xf numFmtId="37" fontId="60" fillId="0" borderId="32" xfId="1614" applyNumberFormat="1" applyFont="1" applyBorder="1" applyAlignment="1">
      <alignment horizontal="center"/>
    </xf>
    <xf numFmtId="0" fontId="18" fillId="0" borderId="21" xfId="1652" applyFont="1" applyBorder="1" applyAlignment="1">
      <alignment horizontal="center" vertical="center"/>
    </xf>
    <xf numFmtId="0" fontId="41" fillId="0" borderId="0" xfId="1448" applyFont="1" applyAlignment="1">
      <alignment horizontal="left" vertical="center"/>
    </xf>
    <xf numFmtId="0" fontId="51" fillId="0" borderId="0" xfId="1448" applyFont="1" applyAlignment="1">
      <alignment horizontal="left" wrapText="1"/>
    </xf>
    <xf numFmtId="3" fontId="58" fillId="0" borderId="0" xfId="1614" applyNumberFormat="1" applyFont="1" applyAlignment="1">
      <alignment horizontal="center"/>
    </xf>
    <xf numFmtId="0" fontId="50" fillId="0" borderId="0" xfId="1614" applyFont="1"/>
    <xf numFmtId="0" fontId="42" fillId="0" borderId="21" xfId="1448" applyFont="1" applyBorder="1" applyAlignment="1">
      <alignment horizontal="center" vertical="center"/>
    </xf>
    <xf numFmtId="0" fontId="42" fillId="0" borderId="21" xfId="1448" applyFont="1" applyBorder="1" applyAlignment="1">
      <alignment horizontal="left" wrapText="1"/>
    </xf>
    <xf numFmtId="0" fontId="51" fillId="0" borderId="21" xfId="1448" applyFont="1" applyBorder="1" applyAlignment="1">
      <alignment horizontal="center" wrapText="1"/>
    </xf>
    <xf numFmtId="0" fontId="42" fillId="0" borderId="21" xfId="1448" applyFont="1" applyBorder="1" applyAlignment="1">
      <alignment horizontal="center" vertical="center" wrapText="1"/>
    </xf>
    <xf numFmtId="3" fontId="42" fillId="0" borderId="21" xfId="1448" applyNumberFormat="1" applyFont="1" applyBorder="1" applyAlignment="1">
      <alignment horizontal="center" vertical="center" wrapText="1"/>
    </xf>
    <xf numFmtId="0" fontId="52" fillId="0" borderId="0" xfId="1448" applyFont="1" applyAlignment="1">
      <alignment horizontal="center" wrapText="1"/>
    </xf>
    <xf numFmtId="0" fontId="60" fillId="0" borderId="34" xfId="1614" applyFont="1" applyBorder="1" applyAlignment="1">
      <alignment vertical="center"/>
    </xf>
    <xf numFmtId="169" fontId="42" fillId="0" borderId="0" xfId="714" applyFont="1" applyFill="1" applyAlignment="1">
      <alignment horizontal="center" wrapText="1"/>
    </xf>
    <xf numFmtId="169" fontId="41" fillId="0" borderId="0" xfId="714" applyFont="1" applyFill="1" applyAlignment="1">
      <alignment horizontal="center" wrapText="1"/>
    </xf>
    <xf numFmtId="4" fontId="91" fillId="0" borderId="3" xfId="1448" applyNumberFormat="1" applyFont="1" applyBorder="1" applyAlignment="1">
      <alignment horizontal="center" vertical="center" wrapText="1"/>
    </xf>
    <xf numFmtId="0" fontId="42" fillId="0" borderId="0" xfId="1448" applyFont="1" applyAlignment="1">
      <alignment vertical="center" wrapText="1"/>
    </xf>
    <xf numFmtId="169" fontId="42" fillId="0" borderId="21" xfId="715" applyNumberFormat="1" applyFont="1" applyFill="1" applyBorder="1" applyAlignment="1">
      <alignment horizontal="center" vertical="center" wrapText="1"/>
    </xf>
    <xf numFmtId="169" fontId="42" fillId="0" borderId="21" xfId="714" applyFont="1" applyFill="1" applyBorder="1" applyAlignment="1">
      <alignment horizontal="center" vertical="center" wrapText="1"/>
    </xf>
    <xf numFmtId="169" fontId="42" fillId="0" borderId="33" xfId="714" applyFont="1" applyFill="1" applyBorder="1" applyAlignment="1">
      <alignment horizontal="center" vertical="center" wrapText="1"/>
    </xf>
    <xf numFmtId="167" fontId="41" fillId="0" borderId="0" xfId="1614" applyNumberFormat="1" applyFont="1" applyAlignment="1">
      <alignment horizontal="left" vertical="center"/>
    </xf>
    <xf numFmtId="37" fontId="109" fillId="0" borderId="0" xfId="1614" applyNumberFormat="1" applyAlignment="1">
      <alignment horizontal="center"/>
    </xf>
    <xf numFmtId="0" fontId="16" fillId="0" borderId="20" xfId="1652" applyFont="1" applyBorder="1" applyAlignment="1">
      <alignment horizontal="center" vertical="center"/>
    </xf>
    <xf numFmtId="0" fontId="16" fillId="0" borderId="21" xfId="1652" applyFont="1" applyBorder="1" applyAlignment="1">
      <alignment horizontal="center" vertical="center"/>
    </xf>
    <xf numFmtId="0" fontId="49" fillId="0" borderId="20" xfId="1652" applyFont="1" applyBorder="1" applyAlignment="1">
      <alignment horizontal="center" vertical="center"/>
    </xf>
    <xf numFmtId="0" fontId="49" fillId="0" borderId="21" xfId="1652" applyFont="1" applyBorder="1" applyAlignment="1">
      <alignment vertical="center" wrapText="1"/>
    </xf>
    <xf numFmtId="0" fontId="92" fillId="0" borderId="21" xfId="1614" applyFont="1" applyBorder="1" applyAlignment="1">
      <alignment horizontal="center" vertical="center" wrapText="1"/>
    </xf>
    <xf numFmtId="0" fontId="94" fillId="0" borderId="0" xfId="1652" applyFont="1" applyAlignment="1">
      <alignment horizontal="center" vertical="center"/>
    </xf>
    <xf numFmtId="0" fontId="50" fillId="0" borderId="0" xfId="1614" applyFont="1" applyAlignment="1">
      <alignment horizontal="left" vertical="center"/>
    </xf>
    <xf numFmtId="3" fontId="41" fillId="0" borderId="0" xfId="1614" applyNumberFormat="1" applyFont="1" applyAlignment="1">
      <alignment horizontal="left" vertical="center"/>
    </xf>
    <xf numFmtId="3" fontId="41" fillId="0" borderId="3" xfId="1448" applyNumberFormat="1" applyFont="1" applyBorder="1" applyAlignment="1">
      <alignment horizontal="center" vertical="center" wrapText="1"/>
    </xf>
    <xf numFmtId="0" fontId="42" fillId="0" borderId="21" xfId="1451" applyFont="1" applyBorder="1" applyAlignment="1">
      <alignment horizontal="left" vertical="center" wrapText="1"/>
    </xf>
    <xf numFmtId="0" fontId="54" fillId="0" borderId="18" xfId="1448" quotePrefix="1" applyFont="1" applyBorder="1" applyAlignment="1">
      <alignment horizontal="center" vertical="center" wrapText="1"/>
    </xf>
    <xf numFmtId="0" fontId="46" fillId="0" borderId="0" xfId="1505" applyFont="1"/>
    <xf numFmtId="0" fontId="58" fillId="0" borderId="0" xfId="1615" applyFont="1" applyAlignment="1">
      <alignment horizontal="center"/>
    </xf>
    <xf numFmtId="0" fontId="46" fillId="0" borderId="0" xfId="1615" applyFont="1" applyAlignment="1">
      <alignment horizontal="center" vertical="center"/>
    </xf>
    <xf numFmtId="0" fontId="41" fillId="0" borderId="0" xfId="1615" applyFont="1" applyAlignment="1">
      <alignment horizontal="left" vertical="center"/>
    </xf>
    <xf numFmtId="0" fontId="41" fillId="0" borderId="0" xfId="1615" applyFont="1" applyAlignment="1">
      <alignment vertical="center"/>
    </xf>
    <xf numFmtId="0" fontId="109" fillId="0" borderId="0" xfId="1615" applyAlignment="1">
      <alignment horizontal="center" vertical="center"/>
    </xf>
    <xf numFmtId="3" fontId="43" fillId="0" borderId="0" xfId="1615" applyNumberFormat="1" applyFont="1" applyAlignment="1">
      <alignment horizontal="center" vertical="center"/>
    </xf>
    <xf numFmtId="0" fontId="109" fillId="0" borderId="0" xfId="1615" applyAlignment="1">
      <alignment horizontal="center"/>
    </xf>
    <xf numFmtId="167" fontId="41" fillId="0" borderId="0" xfId="1615" applyNumberFormat="1" applyFont="1" applyAlignment="1">
      <alignment horizontal="left" vertical="center"/>
    </xf>
    <xf numFmtId="167" fontId="50" fillId="0" borderId="0" xfId="1653" applyNumberFormat="1" applyFont="1" applyAlignment="1">
      <alignment horizontal="left" vertical="center"/>
    </xf>
    <xf numFmtId="0" fontId="94" fillId="0" borderId="0" xfId="1653" applyFont="1" applyAlignment="1">
      <alignment horizontal="center" vertical="center"/>
    </xf>
    <xf numFmtId="0" fontId="42" fillId="0" borderId="35" xfId="1615" applyFont="1" applyBorder="1" applyAlignment="1">
      <alignment horizontal="center" vertical="center"/>
    </xf>
    <xf numFmtId="0" fontId="42" fillId="0" borderId="35" xfId="1615" applyFont="1" applyBorder="1" applyAlignment="1">
      <alignment horizontal="left" vertical="center" wrapText="1"/>
    </xf>
    <xf numFmtId="0" fontId="42" fillId="0" borderId="35" xfId="1615" applyFont="1" applyBorder="1" applyAlignment="1">
      <alignment horizontal="center" vertical="center" wrapText="1"/>
    </xf>
    <xf numFmtId="0" fontId="44" fillId="0" borderId="35" xfId="1615" applyFont="1" applyBorder="1" applyAlignment="1">
      <alignment horizontal="center" vertical="center"/>
    </xf>
    <xf numFmtId="0" fontId="11" fillId="0" borderId="35" xfId="1653" applyFont="1" applyBorder="1" applyAlignment="1">
      <alignment horizontal="center" vertical="center"/>
    </xf>
    <xf numFmtId="3" fontId="44" fillId="0" borderId="35" xfId="1615" applyNumberFormat="1" applyFont="1" applyBorder="1" applyAlignment="1">
      <alignment horizontal="center" vertical="center"/>
    </xf>
    <xf numFmtId="3" fontId="42" fillId="0" borderId="35" xfId="1615" applyNumberFormat="1" applyFont="1" applyBorder="1" applyAlignment="1">
      <alignment horizontal="center" vertical="center"/>
    </xf>
    <xf numFmtId="0" fontId="11" fillId="0" borderId="0" xfId="1615" applyFont="1" applyAlignment="1">
      <alignment horizontal="center"/>
    </xf>
    <xf numFmtId="0" fontId="50" fillId="0" borderId="21" xfId="1653" applyFont="1" applyBorder="1" applyAlignment="1">
      <alignment horizontal="center" vertical="center"/>
    </xf>
    <xf numFmtId="0" fontId="50" fillId="0" borderId="21" xfId="1653" applyFont="1" applyBorder="1" applyAlignment="1">
      <alignment vertical="center" wrapText="1"/>
    </xf>
    <xf numFmtId="0" fontId="42" fillId="0" borderId="21" xfId="1615" applyFont="1" applyBorder="1" applyAlignment="1">
      <alignment horizontal="center" vertical="center" wrapText="1"/>
    </xf>
    <xf numFmtId="0" fontId="44" fillId="0" borderId="21" xfId="1615" applyFont="1" applyBorder="1" applyAlignment="1">
      <alignment horizontal="center" vertical="center"/>
    </xf>
    <xf numFmtId="0" fontId="11" fillId="0" borderId="21" xfId="1653" applyFont="1" applyBorder="1" applyAlignment="1">
      <alignment horizontal="center" vertical="center"/>
    </xf>
    <xf numFmtId="3" fontId="44" fillId="0" borderId="21" xfId="1615" applyNumberFormat="1" applyFont="1" applyBorder="1" applyAlignment="1">
      <alignment horizontal="center" vertical="center"/>
    </xf>
    <xf numFmtId="3" fontId="42" fillId="0" borderId="21" xfId="1615" applyNumberFormat="1" applyFont="1" applyBorder="1" applyAlignment="1">
      <alignment horizontal="center" vertical="center"/>
    </xf>
    <xf numFmtId="0" fontId="59" fillId="0" borderId="0" xfId="1615" applyFont="1" applyAlignment="1">
      <alignment horizontal="center"/>
    </xf>
    <xf numFmtId="3" fontId="11" fillId="0" borderId="21" xfId="1653" applyNumberFormat="1" applyFont="1" applyBorder="1" applyAlignment="1">
      <alignment horizontal="center" vertical="center"/>
    </xf>
    <xf numFmtId="0" fontId="46" fillId="0" borderId="0" xfId="1615" applyFont="1" applyAlignment="1">
      <alignment vertical="center"/>
    </xf>
    <xf numFmtId="0" fontId="46" fillId="0" borderId="33" xfId="1615" applyFont="1" applyBorder="1" applyAlignment="1">
      <alignment horizontal="center" vertical="center"/>
    </xf>
    <xf numFmtId="0" fontId="46" fillId="0" borderId="33" xfId="1615" applyFont="1" applyBorder="1" applyAlignment="1">
      <alignment vertical="center"/>
    </xf>
    <xf numFmtId="0" fontId="109" fillId="0" borderId="33" xfId="1615" applyBorder="1" applyAlignment="1">
      <alignment horizontal="center" vertical="center"/>
    </xf>
    <xf numFmtId="3" fontId="43" fillId="0" borderId="33" xfId="1615" applyNumberFormat="1" applyFont="1" applyBorder="1" applyAlignment="1">
      <alignment horizontal="center" vertical="center"/>
    </xf>
    <xf numFmtId="0" fontId="50" fillId="0" borderId="0" xfId="1614" applyFont="1" applyAlignment="1">
      <alignment horizontal="center" vertical="center"/>
    </xf>
    <xf numFmtId="0" fontId="93" fillId="0" borderId="0" xfId="1448" applyFont="1" applyAlignment="1">
      <alignment horizontal="center" wrapText="1"/>
    </xf>
    <xf numFmtId="0" fontId="48" fillId="0" borderId="0" xfId="1614" applyFont="1" applyAlignment="1">
      <alignment vertical="center"/>
    </xf>
    <xf numFmtId="0" fontId="58" fillId="0" borderId="0" xfId="1614" applyFont="1" applyAlignment="1">
      <alignment horizontal="center" vertical="center"/>
    </xf>
    <xf numFmtId="0" fontId="58" fillId="0" borderId="0" xfId="1614" applyFont="1" applyAlignment="1">
      <alignment vertical="center"/>
    </xf>
    <xf numFmtId="3" fontId="98" fillId="0" borderId="0" xfId="1614" applyNumberFormat="1" applyFont="1" applyAlignment="1">
      <alignment horizontal="center" vertical="center"/>
    </xf>
    <xf numFmtId="0" fontId="98" fillId="0" borderId="0" xfId="1614" applyFont="1" applyAlignment="1">
      <alignment horizontal="center" vertical="center"/>
    </xf>
    <xf numFmtId="0" fontId="17" fillId="0" borderId="0" xfId="1614" applyFont="1" applyAlignment="1">
      <alignment horizontal="center"/>
    </xf>
    <xf numFmtId="0" fontId="89" fillId="0" borderId="0" xfId="1614" applyFont="1" applyAlignment="1">
      <alignment horizontal="center" vertical="center"/>
    </xf>
    <xf numFmtId="0" fontId="89" fillId="0" borderId="0" xfId="1614" applyFont="1" applyAlignment="1">
      <alignment vertical="center"/>
    </xf>
    <xf numFmtId="207" fontId="42" fillId="0" borderId="21" xfId="2549" applyNumberFormat="1" applyFont="1" applyFill="1" applyBorder="1" applyAlignment="1">
      <alignment horizontal="center" vertical="center" wrapText="1"/>
    </xf>
    <xf numFmtId="0" fontId="92" fillId="0" borderId="0" xfId="1448" applyFont="1" applyAlignment="1">
      <alignment horizontal="center" wrapText="1"/>
    </xf>
    <xf numFmtId="0" fontId="93" fillId="0" borderId="0" xfId="1448" applyFont="1" applyAlignment="1">
      <alignment wrapText="1"/>
    </xf>
    <xf numFmtId="0" fontId="100" fillId="0" borderId="0" xfId="1448" applyFont="1" applyAlignment="1">
      <alignment horizontal="center" wrapText="1"/>
    </xf>
    <xf numFmtId="0" fontId="99" fillId="0" borderId="0" xfId="1448" applyFont="1" applyAlignment="1">
      <alignment horizontal="center" wrapText="1"/>
    </xf>
    <xf numFmtId="0" fontId="99" fillId="0" borderId="0" xfId="1448" applyFont="1" applyAlignment="1">
      <alignment horizontal="center" vertical="center" wrapText="1"/>
    </xf>
    <xf numFmtId="0" fontId="92" fillId="0" borderId="0" xfId="1448" applyFont="1" applyAlignment="1">
      <alignment horizontal="center" vertical="center" wrapText="1"/>
    </xf>
    <xf numFmtId="0" fontId="93" fillId="0" borderId="0" xfId="1448" applyFont="1" applyAlignment="1">
      <alignment horizontal="center" vertical="center" wrapText="1"/>
    </xf>
    <xf numFmtId="0" fontId="92" fillId="0" borderId="0" xfId="1448" applyFont="1" applyAlignment="1">
      <alignment horizontal="center"/>
    </xf>
    <xf numFmtId="0" fontId="92" fillId="0" borderId="0" xfId="1448" applyFont="1" applyAlignment="1">
      <alignment horizontal="center" vertical="center"/>
    </xf>
    <xf numFmtId="0" fontId="92" fillId="0" borderId="0" xfId="1448" applyFont="1" applyAlignment="1">
      <alignment vertical="center" wrapText="1"/>
    </xf>
    <xf numFmtId="0" fontId="92" fillId="0" borderId="0" xfId="527" applyNumberFormat="1" applyFont="1" applyFill="1" applyBorder="1" applyAlignment="1">
      <alignment horizontal="center" wrapText="1"/>
    </xf>
    <xf numFmtId="165" fontId="93" fillId="0" borderId="0" xfId="1448" applyNumberFormat="1" applyFont="1" applyAlignment="1">
      <alignment wrapText="1"/>
    </xf>
    <xf numFmtId="165" fontId="93" fillId="0" borderId="0" xfId="527" applyNumberFormat="1" applyFont="1" applyFill="1" applyAlignment="1">
      <alignment wrapText="1"/>
    </xf>
    <xf numFmtId="0" fontId="93" fillId="0" borderId="0" xfId="1448" applyFont="1" applyAlignment="1">
      <alignment vertical="top" wrapText="1"/>
    </xf>
    <xf numFmtId="0" fontId="92" fillId="0" borderId="0" xfId="527" applyNumberFormat="1" applyFont="1" applyFill="1" applyAlignment="1">
      <alignment horizontal="center" wrapText="1"/>
    </xf>
    <xf numFmtId="0" fontId="93" fillId="0" borderId="0" xfId="527" applyNumberFormat="1" applyFont="1" applyFill="1" applyAlignment="1">
      <alignment horizontal="center" wrapText="1"/>
    </xf>
    <xf numFmtId="169" fontId="42" fillId="0" borderId="21" xfId="717" applyNumberFormat="1" applyFont="1" applyFill="1" applyBorder="1" applyAlignment="1" applyProtection="1">
      <alignment horizontal="center" vertical="center" wrapText="1"/>
    </xf>
    <xf numFmtId="165" fontId="42" fillId="0" borderId="21" xfId="1451" applyNumberFormat="1" applyFont="1" applyBorder="1" applyAlignment="1">
      <alignment horizontal="center" vertical="center" wrapText="1"/>
    </xf>
    <xf numFmtId="169" fontId="54" fillId="0" borderId="21" xfId="717" applyNumberFormat="1" applyFont="1" applyFill="1" applyBorder="1" applyAlignment="1" applyProtection="1">
      <alignment horizontal="center" vertical="center" wrapText="1"/>
    </xf>
    <xf numFmtId="0" fontId="42" fillId="0" borderId="21" xfId="1451" applyFont="1" applyBorder="1" applyAlignment="1">
      <alignment horizontal="center" vertical="center" wrapText="1"/>
    </xf>
    <xf numFmtId="169" fontId="42" fillId="0" borderId="21" xfId="728" applyFont="1" applyFill="1" applyBorder="1" applyAlignment="1" applyProtection="1">
      <alignment horizontal="center" vertical="center" wrapText="1"/>
    </xf>
    <xf numFmtId="3" fontId="42" fillId="0" borderId="21" xfId="1450" applyNumberFormat="1" applyFont="1" applyBorder="1" applyAlignment="1">
      <alignment horizontal="center" vertical="center" wrapText="1"/>
    </xf>
    <xf numFmtId="169" fontId="42" fillId="0" borderId="21" xfId="728" applyFont="1" applyFill="1" applyBorder="1" applyAlignment="1">
      <alignment horizontal="center" vertical="center" wrapText="1"/>
    </xf>
    <xf numFmtId="0" fontId="41" fillId="0" borderId="3" xfId="1448" applyFont="1" applyBorder="1" applyAlignment="1">
      <alignment horizontal="center" vertical="center"/>
    </xf>
    <xf numFmtId="0" fontId="41" fillId="0" borderId="3" xfId="1448" applyFont="1" applyBorder="1" applyAlignment="1">
      <alignment horizontal="left" vertical="center" wrapText="1"/>
    </xf>
    <xf numFmtId="0" fontId="41" fillId="0" borderId="3" xfId="1448" applyFont="1" applyBorder="1" applyAlignment="1">
      <alignment horizontal="center" vertical="center" wrapText="1"/>
    </xf>
    <xf numFmtId="169" fontId="41" fillId="0" borderId="3" xfId="715" applyNumberFormat="1" applyFont="1" applyFill="1" applyBorder="1" applyAlignment="1">
      <alignment horizontal="center" vertical="center" wrapText="1"/>
    </xf>
    <xf numFmtId="3" fontId="127" fillId="32" borderId="3" xfId="1448" applyNumberFormat="1" applyFont="1" applyFill="1" applyBorder="1" applyAlignment="1">
      <alignment horizontal="center" vertical="center" wrapText="1"/>
    </xf>
    <xf numFmtId="0" fontId="42" fillId="0" borderId="21" xfId="1451" applyFont="1" applyBorder="1" applyAlignment="1">
      <alignment horizontal="center" vertical="center"/>
    </xf>
    <xf numFmtId="0" fontId="132" fillId="0" borderId="21" xfId="1451" applyFont="1" applyBorder="1" applyAlignment="1">
      <alignment horizontal="left" vertical="center" wrapText="1"/>
    </xf>
    <xf numFmtId="0" fontId="42" fillId="33" borderId="21" xfId="1451" applyFont="1" applyFill="1" applyBorder="1" applyAlignment="1">
      <alignment horizontal="left" vertical="center" wrapText="1"/>
    </xf>
    <xf numFmtId="0" fontId="42" fillId="0" borderId="21" xfId="1451" applyFont="1" applyBorder="1" applyAlignment="1">
      <alignment horizontal="left" wrapText="1"/>
    </xf>
    <xf numFmtId="0" fontId="42" fillId="0" borderId="21" xfId="1450" applyFont="1" applyBorder="1" applyAlignment="1">
      <alignment horizontal="center" vertical="center"/>
    </xf>
    <xf numFmtId="0" fontId="42" fillId="0" borderId="21" xfId="1450" applyFont="1" applyBorder="1" applyAlignment="1">
      <alignment horizontal="left" wrapText="1"/>
    </xf>
    <xf numFmtId="0" fontId="112" fillId="0" borderId="21" xfId="1615" applyFont="1" applyBorder="1" applyAlignment="1">
      <alignment vertical="top" wrapText="1"/>
    </xf>
    <xf numFmtId="167" fontId="126" fillId="0" borderId="0" xfId="523" applyFont="1" applyFill="1" applyAlignment="1">
      <alignment horizontal="left" wrapText="1"/>
    </xf>
    <xf numFmtId="0" fontId="6" fillId="0" borderId="0" xfId="2673" applyAlignment="1">
      <alignment vertical="center" wrapText="1"/>
    </xf>
    <xf numFmtId="0" fontId="6" fillId="0" borderId="0" xfId="2673" applyAlignment="1">
      <alignment horizontal="center" vertical="center" wrapText="1"/>
    </xf>
    <xf numFmtId="0" fontId="6" fillId="0" borderId="28" xfId="2673" applyBorder="1" applyAlignment="1">
      <alignment vertical="center" wrapText="1"/>
    </xf>
    <xf numFmtId="0" fontId="130" fillId="0" borderId="0" xfId="2673" applyFont="1" applyAlignment="1">
      <alignment vertical="center" wrapText="1"/>
    </xf>
    <xf numFmtId="0" fontId="95" fillId="0" borderId="0" xfId="2673" applyFont="1" applyAlignment="1">
      <alignment vertical="center" wrapText="1"/>
    </xf>
    <xf numFmtId="2" fontId="103" fillId="0" borderId="0" xfId="2673" applyNumberFormat="1" applyFont="1" applyAlignment="1">
      <alignment horizontal="center" vertical="center" wrapText="1"/>
    </xf>
    <xf numFmtId="0" fontId="105" fillId="0" borderId="0" xfId="2673" applyFont="1" applyAlignment="1">
      <alignment horizontal="center" vertical="center" wrapText="1"/>
    </xf>
    <xf numFmtId="0" fontId="130" fillId="0" borderId="28" xfId="2673" applyFont="1" applyBorder="1" applyAlignment="1">
      <alignment vertical="center" wrapText="1"/>
    </xf>
    <xf numFmtId="0" fontId="8" fillId="0" borderId="21" xfId="1615" applyFont="1" applyBorder="1" applyAlignment="1">
      <alignment horizontal="center" vertical="center"/>
    </xf>
    <xf numFmtId="0" fontId="118" fillId="33" borderId="0" xfId="1451" applyFont="1" applyFill="1"/>
    <xf numFmtId="0" fontId="118" fillId="33" borderId="26" xfId="1451" applyFont="1" applyFill="1" applyBorder="1"/>
    <xf numFmtId="0" fontId="118" fillId="33" borderId="36" xfId="1451" applyFont="1" applyFill="1" applyBorder="1"/>
    <xf numFmtId="0" fontId="118" fillId="33" borderId="48" xfId="1451" applyFont="1" applyFill="1" applyBorder="1"/>
    <xf numFmtId="0" fontId="118" fillId="33" borderId="28" xfId="1451" applyFont="1" applyFill="1" applyBorder="1"/>
    <xf numFmtId="0" fontId="118" fillId="33" borderId="37" xfId="1451" applyFont="1" applyFill="1" applyBorder="1"/>
    <xf numFmtId="0" fontId="119" fillId="33" borderId="0" xfId="1451" applyFont="1" applyFill="1" applyAlignment="1">
      <alignment vertical="center"/>
    </xf>
    <xf numFmtId="0" fontId="120" fillId="33" borderId="0" xfId="1451" applyFont="1" applyFill="1" applyAlignment="1">
      <alignment vertical="center"/>
    </xf>
    <xf numFmtId="0" fontId="121" fillId="33" borderId="0" xfId="1451" applyFont="1" applyFill="1" applyAlignment="1">
      <alignment horizontal="center" vertical="center"/>
    </xf>
    <xf numFmtId="0" fontId="122" fillId="33" borderId="0" xfId="1451" applyFont="1" applyFill="1"/>
    <xf numFmtId="0" fontId="123" fillId="33" borderId="0" xfId="1451" applyFont="1" applyFill="1"/>
    <xf numFmtId="0" fontId="114" fillId="33" borderId="0" xfId="1451" applyFont="1" applyFill="1" applyAlignment="1">
      <alignment vertical="center"/>
    </xf>
    <xf numFmtId="0" fontId="114" fillId="33" borderId="37" xfId="1451" applyFont="1" applyFill="1" applyBorder="1" applyAlignment="1">
      <alignment vertical="center"/>
    </xf>
    <xf numFmtId="0" fontId="123" fillId="33" borderId="0" xfId="1451" applyFont="1" applyFill="1" applyAlignment="1">
      <alignment horizontal="center"/>
    </xf>
    <xf numFmtId="0" fontId="114" fillId="33" borderId="0" xfId="1451" applyFont="1" applyFill="1" applyAlignment="1">
      <alignment horizontal="center" vertical="center"/>
    </xf>
    <xf numFmtId="0" fontId="114" fillId="33" borderId="37" xfId="1451" applyFont="1" applyFill="1" applyBorder="1" applyAlignment="1">
      <alignment horizontal="center" vertical="center"/>
    </xf>
    <xf numFmtId="0" fontId="124" fillId="33" borderId="0" xfId="1451" applyFont="1" applyFill="1" applyAlignment="1">
      <alignment vertical="center"/>
    </xf>
    <xf numFmtId="0" fontId="124" fillId="33" borderId="37" xfId="1451" applyFont="1" applyFill="1" applyBorder="1" applyAlignment="1">
      <alignment vertical="center"/>
    </xf>
    <xf numFmtId="0" fontId="118" fillId="33" borderId="34" xfId="1451" applyFont="1" applyFill="1" applyBorder="1"/>
    <xf numFmtId="0" fontId="118" fillId="33" borderId="19" xfId="1451" applyFont="1" applyFill="1" applyBorder="1"/>
    <xf numFmtId="0" fontId="114" fillId="33" borderId="19" xfId="1451" applyFont="1" applyFill="1" applyBorder="1" applyAlignment="1">
      <alignment vertical="center"/>
    </xf>
    <xf numFmtId="0" fontId="114" fillId="33" borderId="19" xfId="1451" applyFont="1" applyFill="1" applyBorder="1" applyAlignment="1">
      <alignment horizontal="center" vertical="center"/>
    </xf>
    <xf numFmtId="0" fontId="114" fillId="33" borderId="31" xfId="1451" applyFont="1" applyFill="1" applyBorder="1" applyAlignment="1">
      <alignment vertical="center"/>
    </xf>
    <xf numFmtId="0" fontId="118" fillId="33" borderId="31" xfId="1451" applyFont="1" applyFill="1" applyBorder="1"/>
    <xf numFmtId="0" fontId="143" fillId="0" borderId="7" xfId="2673" applyFont="1" applyBorder="1" applyAlignment="1">
      <alignment horizontal="center" vertical="center" wrapText="1"/>
    </xf>
    <xf numFmtId="0" fontId="95" fillId="0" borderId="0" xfId="2673" applyFont="1" applyAlignment="1">
      <alignment horizontal="left" vertical="center" wrapText="1"/>
    </xf>
    <xf numFmtId="0" fontId="51" fillId="0" borderId="21" xfId="1450" applyFont="1" applyBorder="1" applyAlignment="1">
      <alignment horizontal="center" wrapText="1"/>
    </xf>
    <xf numFmtId="0" fontId="42" fillId="0" borderId="21" xfId="1450" applyFont="1" applyBorder="1" applyAlignment="1">
      <alignment horizontal="center" vertical="center" wrapText="1"/>
    </xf>
    <xf numFmtId="3" fontId="42" fillId="0" borderId="21" xfId="1451" applyNumberFormat="1" applyFont="1" applyBorder="1" applyAlignment="1">
      <alignment horizontal="center" vertical="center" wrapText="1"/>
    </xf>
    <xf numFmtId="165" fontId="42" fillId="0" borderId="21" xfId="1450" applyNumberFormat="1" applyFont="1" applyBorder="1" applyAlignment="1">
      <alignment horizontal="center" vertical="center" wrapText="1"/>
    </xf>
    <xf numFmtId="3" fontId="42" fillId="0" borderId="0" xfId="1451" applyNumberFormat="1" applyFont="1" applyAlignment="1">
      <alignment horizontal="center" vertical="center" wrapText="1"/>
    </xf>
    <xf numFmtId="0" fontId="19" fillId="0" borderId="0" xfId="1649"/>
    <xf numFmtId="3" fontId="132" fillId="0" borderId="21" xfId="1451" applyNumberFormat="1" applyFont="1" applyBorder="1" applyAlignment="1">
      <alignment horizontal="center" vertical="center" wrapText="1"/>
    </xf>
    <xf numFmtId="3" fontId="8" fillId="0" borderId="21" xfId="1615" applyNumberFormat="1" applyFont="1" applyBorder="1" applyAlignment="1">
      <alignment horizontal="center" vertical="center"/>
    </xf>
    <xf numFmtId="0" fontId="7" fillId="0" borderId="0" xfId="2670" applyAlignment="1">
      <alignment horizontal="center" vertical="center"/>
    </xf>
    <xf numFmtId="0" fontId="139" fillId="36" borderId="0" xfId="2670" applyFont="1" applyFill="1" applyAlignment="1">
      <alignment horizontal="left" vertical="center"/>
    </xf>
    <xf numFmtId="0" fontId="139" fillId="36" borderId="0" xfId="2670" applyFont="1" applyFill="1" applyAlignment="1">
      <alignment horizontal="center" vertical="center"/>
    </xf>
    <xf numFmtId="0" fontId="140" fillId="36" borderId="0" xfId="2670" applyFont="1" applyFill="1" applyAlignment="1">
      <alignment horizontal="center" vertical="center"/>
    </xf>
    <xf numFmtId="0" fontId="141" fillId="36" borderId="0" xfId="2670" applyFont="1" applyFill="1" applyAlignment="1">
      <alignment horizontal="left" vertical="center"/>
    </xf>
    <xf numFmtId="0" fontId="141" fillId="36" borderId="0" xfId="2670" applyFont="1" applyFill="1" applyAlignment="1">
      <alignment horizontal="center" vertical="center"/>
    </xf>
    <xf numFmtId="0" fontId="141" fillId="36" borderId="0" xfId="2670" applyFont="1" applyFill="1" applyAlignment="1">
      <alignment horizontal="right" vertical="center"/>
    </xf>
    <xf numFmtId="9" fontId="142" fillId="36" borderId="0" xfId="2671" applyFont="1" applyFill="1" applyBorder="1" applyAlignment="1" applyProtection="1">
      <alignment horizontal="right" vertical="center"/>
    </xf>
    <xf numFmtId="167" fontId="141" fillId="36" borderId="0" xfId="2672" applyFont="1" applyFill="1" applyBorder="1" applyAlignment="1" applyProtection="1">
      <alignment horizontal="right" vertical="center"/>
    </xf>
    <xf numFmtId="167" fontId="142" fillId="36" borderId="0" xfId="2672" applyFont="1" applyFill="1" applyBorder="1" applyAlignment="1" applyProtection="1">
      <alignment horizontal="right" vertical="center"/>
    </xf>
    <xf numFmtId="10" fontId="142" fillId="36" borderId="0" xfId="2671" applyNumberFormat="1" applyFont="1" applyFill="1" applyBorder="1" applyAlignment="1" applyProtection="1">
      <alignment horizontal="right" vertical="center"/>
    </xf>
    <xf numFmtId="169" fontId="141" fillId="36" borderId="0" xfId="2672" applyNumberFormat="1" applyFont="1" applyFill="1" applyBorder="1" applyAlignment="1" applyProtection="1">
      <alignment horizontal="right" vertical="center"/>
    </xf>
    <xf numFmtId="0" fontId="135" fillId="0" borderId="0" xfId="2670" applyFont="1" applyAlignment="1">
      <alignment horizontal="left" vertical="center"/>
    </xf>
    <xf numFmtId="0" fontId="138" fillId="0" borderId="0" xfId="2670" applyFont="1" applyAlignment="1">
      <alignment horizontal="left" vertical="center"/>
    </xf>
    <xf numFmtId="167" fontId="0" fillId="0" borderId="0" xfId="2672" applyFont="1" applyAlignment="1" applyProtection="1">
      <alignment horizontal="center" vertical="center"/>
    </xf>
    <xf numFmtId="0" fontId="110" fillId="0" borderId="0" xfId="1538"/>
    <xf numFmtId="167" fontId="110" fillId="0" borderId="0" xfId="1538" applyNumberFormat="1"/>
    <xf numFmtId="0" fontId="59" fillId="0" borderId="0" xfId="1538" applyFont="1"/>
    <xf numFmtId="0" fontId="125" fillId="0" borderId="0" xfId="1538" applyFont="1"/>
    <xf numFmtId="0" fontId="50" fillId="0" borderId="44" xfId="1538" applyFont="1" applyBorder="1" applyAlignment="1">
      <alignment horizontal="left"/>
    </xf>
    <xf numFmtId="0" fontId="110" fillId="38" borderId="3" xfId="1538" applyFill="1" applyBorder="1" applyAlignment="1">
      <alignment vertical="center"/>
    </xf>
    <xf numFmtId="0" fontId="110" fillId="38" borderId="0" xfId="1538" applyFill="1"/>
    <xf numFmtId="0" fontId="59" fillId="38" borderId="0" xfId="1538" applyFont="1" applyFill="1"/>
    <xf numFmtId="0" fontId="101" fillId="0" borderId="0" xfId="1538" applyFont="1" applyAlignment="1">
      <alignment horizontal="center" vertical="center" wrapText="1"/>
    </xf>
    <xf numFmtId="0" fontId="110" fillId="38" borderId="3" xfId="1538" applyFill="1" applyBorder="1" applyAlignment="1">
      <alignment horizontal="center" vertical="center"/>
    </xf>
    <xf numFmtId="0" fontId="110" fillId="0" borderId="0" xfId="1538" applyAlignment="1">
      <alignment horizontal="center" vertical="center"/>
    </xf>
    <xf numFmtId="1" fontId="110" fillId="0" borderId="0" xfId="1538" applyNumberFormat="1"/>
    <xf numFmtId="0" fontId="110" fillId="0" borderId="3" xfId="1538" applyBorder="1"/>
    <xf numFmtId="167" fontId="0" fillId="0" borderId="3" xfId="1026" applyFont="1" applyFill="1" applyBorder="1" applyProtection="1"/>
    <xf numFmtId="167" fontId="110" fillId="0" borderId="3" xfId="1538" applyNumberFormat="1" applyBorder="1"/>
    <xf numFmtId="167" fontId="136" fillId="0" borderId="3" xfId="1026" applyFont="1" applyBorder="1" applyProtection="1"/>
    <xf numFmtId="167" fontId="0" fillId="0" borderId="3" xfId="1026" applyFont="1" applyBorder="1" applyProtection="1"/>
    <xf numFmtId="167" fontId="125" fillId="0" borderId="3" xfId="1538" applyNumberFormat="1" applyFont="1" applyBorder="1"/>
    <xf numFmtId="0" fontId="59" fillId="0" borderId="3" xfId="1538" applyFont="1" applyBorder="1"/>
    <xf numFmtId="165" fontId="110" fillId="0" borderId="3" xfId="1538" applyNumberFormat="1" applyBorder="1"/>
    <xf numFmtId="167" fontId="102" fillId="0" borderId="3" xfId="1026" applyFont="1" applyFill="1" applyBorder="1" applyProtection="1"/>
    <xf numFmtId="0" fontId="47" fillId="0" borderId="0" xfId="1538" applyFont="1"/>
    <xf numFmtId="0" fontId="47" fillId="0" borderId="3" xfId="1538" applyFont="1" applyBorder="1" applyAlignment="1">
      <alignment horizontal="center"/>
    </xf>
    <xf numFmtId="167" fontId="47" fillId="0" borderId="3" xfId="1538" applyNumberFormat="1" applyFont="1" applyBorder="1"/>
    <xf numFmtId="0" fontId="110" fillId="29" borderId="0" xfId="1538" applyFill="1"/>
    <xf numFmtId="0" fontId="47" fillId="0" borderId="0" xfId="1538" applyFont="1" applyAlignment="1">
      <alignment horizontal="center"/>
    </xf>
    <xf numFmtId="167" fontId="47" fillId="0" borderId="0" xfId="1538" applyNumberFormat="1" applyFont="1"/>
    <xf numFmtId="0" fontId="110" fillId="29" borderId="3" xfId="1538" applyFill="1" applyBorder="1"/>
    <xf numFmtId="169" fontId="110" fillId="29" borderId="3" xfId="1538" applyNumberFormat="1" applyFill="1" applyBorder="1" applyAlignment="1">
      <alignment horizontal="right"/>
    </xf>
    <xf numFmtId="43" fontId="110" fillId="0" borderId="0" xfId="1538" applyNumberFormat="1"/>
    <xf numFmtId="167" fontId="110" fillId="29" borderId="3" xfId="1538" applyNumberFormat="1" applyFill="1" applyBorder="1" applyAlignment="1">
      <alignment horizontal="right"/>
    </xf>
    <xf numFmtId="167" fontId="0" fillId="29" borderId="3" xfId="1026" applyFont="1" applyFill="1" applyBorder="1" applyProtection="1"/>
    <xf numFmtId="40" fontId="110" fillId="29" borderId="3" xfId="1538" applyNumberFormat="1" applyFill="1" applyBorder="1"/>
    <xf numFmtId="10" fontId="110" fillId="29" borderId="3" xfId="1538" applyNumberFormat="1" applyFill="1" applyBorder="1"/>
    <xf numFmtId="0" fontId="144" fillId="0" borderId="0" xfId="1614" applyFont="1" applyAlignment="1">
      <alignment horizontal="center"/>
    </xf>
    <xf numFmtId="0" fontId="145" fillId="0" borderId="0" xfId="1614" applyFont="1" applyAlignment="1">
      <alignment horizontal="center" vertical="center"/>
    </xf>
    <xf numFmtId="0" fontId="146" fillId="0" borderId="0" xfId="1614" applyFont="1" applyAlignment="1">
      <alignment horizontal="left" vertical="center"/>
    </xf>
    <xf numFmtId="0" fontId="146" fillId="0" borderId="0" xfId="1614" applyFont="1" applyAlignment="1">
      <alignment vertical="center"/>
    </xf>
    <xf numFmtId="0" fontId="147" fillId="0" borderId="0" xfId="1614" applyFont="1" applyAlignment="1">
      <alignment horizontal="center" vertical="center"/>
    </xf>
    <xf numFmtId="3" fontId="145" fillId="0" borderId="0" xfId="1614" applyNumberFormat="1" applyFont="1" applyAlignment="1">
      <alignment horizontal="center" vertical="center"/>
    </xf>
    <xf numFmtId="0" fontId="148" fillId="0" borderId="0" xfId="1614" applyFont="1" applyAlignment="1">
      <alignment horizontal="center" vertical="center"/>
    </xf>
    <xf numFmtId="0" fontId="147" fillId="0" borderId="0" xfId="1614" applyFont="1" applyAlignment="1">
      <alignment horizontal="center"/>
    </xf>
    <xf numFmtId="0" fontId="145" fillId="0" borderId="0" xfId="1614" applyFont="1" applyAlignment="1">
      <alignment horizontal="center"/>
    </xf>
    <xf numFmtId="3" fontId="144" fillId="0" borderId="0" xfId="1614" applyNumberFormat="1" applyFont="1" applyAlignment="1">
      <alignment horizontal="center"/>
    </xf>
    <xf numFmtId="0" fontId="149" fillId="0" borderId="0" xfId="1614" applyFont="1"/>
    <xf numFmtId="167" fontId="149" fillId="0" borderId="0" xfId="1652" applyNumberFormat="1" applyFont="1"/>
    <xf numFmtId="0" fontId="149" fillId="0" borderId="0" xfId="1614" applyFont="1" applyAlignment="1">
      <alignment horizontal="left" vertical="center"/>
    </xf>
    <xf numFmtId="0" fontId="149" fillId="0" borderId="0" xfId="1614" applyFont="1" applyAlignment="1">
      <alignment horizontal="center" vertical="center"/>
    </xf>
    <xf numFmtId="3" fontId="146" fillId="0" borderId="0" xfId="1614" applyNumberFormat="1" applyFont="1" applyAlignment="1">
      <alignment horizontal="left" vertical="center"/>
    </xf>
    <xf numFmtId="0" fontId="149" fillId="0" borderId="0" xfId="1614" applyFont="1" applyAlignment="1">
      <alignment horizontal="center"/>
    </xf>
    <xf numFmtId="0" fontId="146" fillId="0" borderId="0" xfId="1614" applyFont="1" applyAlignment="1">
      <alignment horizontal="center"/>
    </xf>
    <xf numFmtId="0" fontId="149" fillId="0" borderId="0" xfId="1614" applyFont="1" applyAlignment="1">
      <alignment horizontal="center" vertical="center" wrapText="1"/>
    </xf>
    <xf numFmtId="0" fontId="146" fillId="0" borderId="0" xfId="1614" applyFont="1" applyAlignment="1">
      <alignment horizontal="center" vertical="center" wrapText="1"/>
    </xf>
    <xf numFmtId="3" fontId="145" fillId="0" borderId="0" xfId="1614" applyNumberFormat="1" applyFont="1" applyAlignment="1">
      <alignment vertical="center"/>
    </xf>
    <xf numFmtId="0" fontId="146" fillId="0" borderId="20" xfId="1615" applyFont="1" applyBorder="1" applyAlignment="1">
      <alignment horizontal="center" vertical="center"/>
    </xf>
    <xf numFmtId="0" fontId="146" fillId="0" borderId="21" xfId="1615" applyFont="1" applyBorder="1" applyAlignment="1">
      <alignment horizontal="left" vertical="center" wrapText="1"/>
    </xf>
    <xf numFmtId="0" fontId="145" fillId="0" borderId="21" xfId="1614" applyFont="1" applyBorder="1" applyAlignment="1">
      <alignment horizontal="center" vertical="center" wrapText="1"/>
    </xf>
    <xf numFmtId="0" fontId="152" fillId="0" borderId="21" xfId="1614" applyFont="1" applyBorder="1" applyAlignment="1">
      <alignment horizontal="center" vertical="center"/>
    </xf>
    <xf numFmtId="3" fontId="152" fillId="0" borderId="21" xfId="1614" applyNumberFormat="1" applyFont="1" applyBorder="1" applyAlignment="1">
      <alignment horizontal="center" vertical="center"/>
    </xf>
    <xf numFmtId="3" fontId="145" fillId="0" borderId="21" xfId="1614" applyNumberFormat="1" applyFont="1" applyBorder="1" applyAlignment="1">
      <alignment horizontal="center" vertical="center"/>
    </xf>
    <xf numFmtId="3" fontId="145" fillId="0" borderId="22" xfId="1614" applyNumberFormat="1" applyFont="1" applyBorder="1" applyAlignment="1">
      <alignment horizontal="center" vertical="center"/>
    </xf>
    <xf numFmtId="3" fontId="145" fillId="0" borderId="0" xfId="1614" applyNumberFormat="1" applyFont="1" applyAlignment="1">
      <alignment horizontal="center"/>
    </xf>
    <xf numFmtId="3" fontId="144" fillId="0" borderId="0" xfId="1614" applyNumberFormat="1" applyFont="1" applyAlignment="1">
      <alignment horizontal="center" vertical="center"/>
    </xf>
    <xf numFmtId="0" fontId="152" fillId="0" borderId="0" xfId="1614" applyFont="1" applyAlignment="1">
      <alignment horizontal="center"/>
    </xf>
    <xf numFmtId="0" fontId="146" fillId="0" borderId="20" xfId="1653" applyFont="1" applyBorder="1" applyAlignment="1">
      <alignment horizontal="center" vertical="center"/>
    </xf>
    <xf numFmtId="0" fontId="146" fillId="0" borderId="21" xfId="1451" applyFont="1" applyBorder="1" applyAlignment="1">
      <alignment horizontal="left" vertical="center" wrapText="1"/>
    </xf>
    <xf numFmtId="0" fontId="147" fillId="0" borderId="21" xfId="1653" applyFont="1" applyBorder="1" applyAlignment="1">
      <alignment horizontal="center" vertical="center"/>
    </xf>
    <xf numFmtId="3" fontId="148" fillId="0" borderId="0" xfId="1614" applyNumberFormat="1" applyFont="1" applyAlignment="1">
      <alignment horizontal="center" vertical="center"/>
    </xf>
    <xf numFmtId="0" fontId="148" fillId="0" borderId="0" xfId="1614" applyFont="1" applyAlignment="1">
      <alignment horizontal="center"/>
    </xf>
    <xf numFmtId="0" fontId="147" fillId="0" borderId="20" xfId="1653" applyFont="1" applyBorder="1" applyAlignment="1">
      <alignment horizontal="center" vertical="center"/>
    </xf>
    <xf numFmtId="0" fontId="147" fillId="0" borderId="21" xfId="1653" applyFont="1" applyBorder="1" applyAlignment="1">
      <alignment vertical="center" wrapText="1"/>
    </xf>
    <xf numFmtId="0" fontId="147" fillId="0" borderId="21" xfId="1652" applyFont="1" applyBorder="1" applyAlignment="1">
      <alignment vertical="center" wrapText="1"/>
    </xf>
    <xf numFmtId="0" fontId="145" fillId="0" borderId="20" xfId="1652" applyFont="1" applyBorder="1" applyAlignment="1">
      <alignment horizontal="center" vertical="center"/>
    </xf>
    <xf numFmtId="0" fontId="149" fillId="0" borderId="20" xfId="1652" applyFont="1" applyBorder="1" applyAlignment="1">
      <alignment horizontal="center" vertical="center"/>
    </xf>
    <xf numFmtId="0" fontId="149" fillId="0" borderId="21" xfId="1652" applyFont="1" applyBorder="1" applyAlignment="1">
      <alignment vertical="center" wrapText="1"/>
    </xf>
    <xf numFmtId="0" fontId="152" fillId="0" borderId="21" xfId="1652" applyFont="1" applyBorder="1" applyAlignment="1">
      <alignment horizontal="center" vertical="center"/>
    </xf>
    <xf numFmtId="0" fontId="152" fillId="0" borderId="49" xfId="1652" applyFont="1" applyBorder="1" applyAlignment="1">
      <alignment horizontal="center" vertical="center"/>
    </xf>
    <xf numFmtId="0" fontId="152" fillId="0" borderId="3" xfId="1652" applyFont="1" applyBorder="1" applyAlignment="1">
      <alignment vertical="center" wrapText="1"/>
    </xf>
    <xf numFmtId="0" fontId="145" fillId="0" borderId="3" xfId="1614" applyFont="1" applyBorder="1" applyAlignment="1">
      <alignment horizontal="center" vertical="center" wrapText="1"/>
    </xf>
    <xf numFmtId="0" fontId="152" fillId="0" borderId="3" xfId="1614" applyFont="1" applyBorder="1" applyAlignment="1">
      <alignment horizontal="center" vertical="center"/>
    </xf>
    <xf numFmtId="0" fontId="152" fillId="0" borderId="3" xfId="1652" applyFont="1" applyBorder="1" applyAlignment="1">
      <alignment horizontal="center" vertical="center"/>
    </xf>
    <xf numFmtId="207" fontId="152" fillId="0" borderId="3" xfId="1614" applyNumberFormat="1" applyFont="1" applyBorder="1" applyAlignment="1">
      <alignment horizontal="center" vertical="center"/>
    </xf>
    <xf numFmtId="3" fontId="145" fillId="0" borderId="3" xfId="1614" applyNumberFormat="1" applyFont="1" applyBorder="1" applyAlignment="1">
      <alignment horizontal="center" vertical="center"/>
    </xf>
    <xf numFmtId="0" fontId="152" fillId="0" borderId="20" xfId="1652" applyFont="1" applyBorder="1" applyAlignment="1">
      <alignment horizontal="center" vertical="center"/>
    </xf>
    <xf numFmtId="0" fontId="152" fillId="0" borderId="21" xfId="1652" applyFont="1" applyBorder="1" applyAlignment="1">
      <alignment vertical="center" wrapText="1"/>
    </xf>
    <xf numFmtId="0" fontId="145" fillId="0" borderId="23" xfId="1614" applyFont="1" applyBorder="1" applyAlignment="1">
      <alignment horizontal="center" vertical="center"/>
    </xf>
    <xf numFmtId="0" fontId="145" fillId="0" borderId="24" xfId="1614" applyFont="1" applyBorder="1" applyAlignment="1">
      <alignment horizontal="left" vertical="center"/>
    </xf>
    <xf numFmtId="0" fontId="145" fillId="0" borderId="24" xfId="1614" applyFont="1" applyBorder="1" applyAlignment="1">
      <alignment vertical="center"/>
    </xf>
    <xf numFmtId="0" fontId="152" fillId="0" borderId="24" xfId="1614" applyFont="1" applyBorder="1" applyAlignment="1">
      <alignment horizontal="center" vertical="center"/>
    </xf>
    <xf numFmtId="3" fontId="145" fillId="0" borderId="24" xfId="1614" applyNumberFormat="1" applyFont="1" applyBorder="1" applyAlignment="1">
      <alignment horizontal="center" vertical="center"/>
    </xf>
    <xf numFmtId="3" fontId="145" fillId="0" borderId="25" xfId="1614" applyNumberFormat="1" applyFont="1" applyBorder="1" applyAlignment="1">
      <alignment horizontal="center" vertical="center"/>
    </xf>
    <xf numFmtId="0" fontId="147" fillId="0" borderId="26" xfId="1614" applyFont="1" applyBorder="1" applyAlignment="1">
      <alignment horizontal="center" vertical="center"/>
    </xf>
    <xf numFmtId="37" fontId="149" fillId="0" borderId="27" xfId="1614" applyNumberFormat="1" applyFont="1" applyBorder="1" applyAlignment="1">
      <alignment horizontal="center"/>
    </xf>
    <xf numFmtId="37" fontId="147" fillId="0" borderId="27" xfId="1614" applyNumberFormat="1" applyFont="1" applyBorder="1" applyAlignment="1">
      <alignment horizontal="center"/>
    </xf>
    <xf numFmtId="0" fontId="147" fillId="0" borderId="28" xfId="1614" applyFont="1" applyBorder="1" applyAlignment="1">
      <alignment horizontal="center" vertical="center"/>
    </xf>
    <xf numFmtId="37" fontId="149" fillId="0" borderId="29" xfId="1614" applyNumberFormat="1" applyFont="1" applyBorder="1" applyAlignment="1">
      <alignment horizontal="center"/>
    </xf>
    <xf numFmtId="37" fontId="147" fillId="0" borderId="29" xfId="1614" applyNumberFormat="1" applyFont="1" applyBorder="1" applyAlignment="1">
      <alignment horizontal="center"/>
    </xf>
    <xf numFmtId="37" fontId="153" fillId="0" borderId="30" xfId="1614" applyNumberFormat="1" applyFont="1" applyBorder="1" applyAlignment="1">
      <alignment horizontal="center"/>
    </xf>
    <xf numFmtId="37" fontId="153" fillId="0" borderId="32" xfId="1614" applyNumberFormat="1" applyFont="1" applyBorder="1" applyAlignment="1">
      <alignment horizontal="center"/>
    </xf>
    <xf numFmtId="0" fontId="153" fillId="0" borderId="34" xfId="1614" applyFont="1" applyBorder="1" applyAlignment="1">
      <alignment vertical="center"/>
    </xf>
    <xf numFmtId="0" fontId="147" fillId="0" borderId="19" xfId="1614" applyFont="1" applyBorder="1"/>
    <xf numFmtId="0" fontId="147" fillId="0" borderId="19" xfId="1614" applyFont="1" applyBorder="1" applyAlignment="1">
      <alignment horizontal="center"/>
    </xf>
    <xf numFmtId="0" fontId="147" fillId="0" borderId="19" xfId="1614" applyFont="1" applyBorder="1" applyAlignment="1">
      <alignment horizontal="right"/>
    </xf>
    <xf numFmtId="0" fontId="147" fillId="0" borderId="31" xfId="1614" applyFont="1" applyBorder="1" applyAlignment="1">
      <alignment horizontal="right"/>
    </xf>
    <xf numFmtId="0" fontId="145" fillId="0" borderId="0" xfId="1614" applyFont="1" applyAlignment="1">
      <alignment horizontal="left" vertical="center"/>
    </xf>
    <xf numFmtId="0" fontId="145" fillId="0" borderId="0" xfId="1614" applyFont="1" applyAlignment="1">
      <alignment vertical="center"/>
    </xf>
    <xf numFmtId="0" fontId="152" fillId="0" borderId="0" xfId="1614" applyFont="1" applyAlignment="1">
      <alignment horizontal="center" vertical="center"/>
    </xf>
    <xf numFmtId="165" fontId="152" fillId="0" borderId="0" xfId="1652" applyNumberFormat="1" applyFont="1" applyAlignment="1">
      <alignment vertical="center"/>
    </xf>
    <xf numFmtId="0" fontId="147" fillId="0" borderId="0" xfId="1652" applyFont="1" applyAlignment="1">
      <alignment horizontal="right"/>
    </xf>
    <xf numFmtId="0" fontId="154" fillId="0" borderId="0" xfId="1644" applyFont="1" applyAlignment="1">
      <alignment horizontal="center" vertical="center"/>
    </xf>
    <xf numFmtId="0" fontId="152" fillId="0" borderId="0" xfId="1652" applyFont="1" applyAlignment="1">
      <alignment vertical="center"/>
    </xf>
    <xf numFmtId="0" fontId="155" fillId="39" borderId="71" xfId="2670" applyFont="1" applyFill="1" applyBorder="1" applyAlignment="1">
      <alignment horizontal="left" vertical="center"/>
    </xf>
    <xf numFmtId="0" fontId="155" fillId="39" borderId="72" xfId="2670" applyFont="1" applyFill="1" applyBorder="1" applyAlignment="1">
      <alignment horizontal="center" vertical="center"/>
    </xf>
    <xf numFmtId="0" fontId="155" fillId="39" borderId="74" xfId="2670" applyFont="1" applyFill="1" applyBorder="1" applyAlignment="1">
      <alignment horizontal="left" vertical="center"/>
    </xf>
    <xf numFmtId="0" fontId="155" fillId="39" borderId="70" xfId="2670" applyFont="1" applyFill="1" applyBorder="1" applyAlignment="1">
      <alignment horizontal="center" vertical="center"/>
    </xf>
    <xf numFmtId="0" fontId="155" fillId="39" borderId="76" xfId="2670" applyFont="1" applyFill="1" applyBorder="1" applyAlignment="1">
      <alignment horizontal="left" vertical="center"/>
    </xf>
    <xf numFmtId="0" fontId="155" fillId="39" borderId="77" xfId="2670" applyFont="1" applyFill="1" applyBorder="1" applyAlignment="1">
      <alignment horizontal="center" vertical="center"/>
    </xf>
    <xf numFmtId="167" fontId="137" fillId="40" borderId="73" xfId="2672" applyFont="1" applyFill="1" applyBorder="1" applyAlignment="1" applyProtection="1">
      <alignment horizontal="right" vertical="center" wrapText="1"/>
      <protection locked="0"/>
    </xf>
    <xf numFmtId="167" fontId="137" fillId="40" borderId="75" xfId="2672" applyFont="1" applyFill="1" applyBorder="1" applyAlignment="1" applyProtection="1">
      <alignment horizontal="right" vertical="center"/>
      <protection locked="0"/>
    </xf>
    <xf numFmtId="169" fontId="137" fillId="40" borderId="75" xfId="2672" applyNumberFormat="1" applyFont="1" applyFill="1" applyBorder="1" applyAlignment="1" applyProtection="1">
      <alignment horizontal="right" vertical="center"/>
      <protection locked="0"/>
    </xf>
    <xf numFmtId="169" fontId="137" fillId="40" borderId="78" xfId="2672" applyNumberFormat="1" applyFont="1" applyFill="1" applyBorder="1" applyAlignment="1" applyProtection="1">
      <alignment horizontal="right" vertical="center"/>
      <protection locked="0"/>
    </xf>
    <xf numFmtId="1" fontId="105" fillId="0" borderId="0" xfId="2673" applyNumberFormat="1" applyFont="1" applyAlignment="1">
      <alignment horizontal="center" vertical="center" wrapText="1"/>
    </xf>
    <xf numFmtId="1" fontId="103" fillId="0" borderId="0" xfId="2673" applyNumberFormat="1" applyFont="1" applyAlignment="1">
      <alignment horizontal="center" vertical="center" wrapText="1"/>
    </xf>
    <xf numFmtId="0" fontId="104" fillId="0" borderId="61" xfId="2673" applyFont="1" applyBorder="1" applyAlignment="1">
      <alignment horizontal="center" vertical="center" wrapText="1"/>
    </xf>
    <xf numFmtId="0" fontId="158" fillId="0" borderId="0" xfId="2673" applyFont="1" applyAlignment="1">
      <alignment horizontal="center" vertical="center" wrapText="1"/>
    </xf>
    <xf numFmtId="0" fontId="159" fillId="0" borderId="0" xfId="2673" applyFont="1" applyAlignment="1">
      <alignment vertical="center" wrapText="1"/>
    </xf>
    <xf numFmtId="0" fontId="160" fillId="0" borderId="0" xfId="2673" applyFont="1" applyAlignment="1">
      <alignment vertical="center" wrapText="1"/>
    </xf>
    <xf numFmtId="0" fontId="143" fillId="35" borderId="82" xfId="2673" applyFont="1" applyFill="1" applyBorder="1" applyAlignment="1">
      <alignment vertical="center" wrapText="1"/>
    </xf>
    <xf numFmtId="0" fontId="143" fillId="43" borderId="82" xfId="2673" applyFont="1" applyFill="1" applyBorder="1" applyAlignment="1">
      <alignment vertical="center" wrapText="1"/>
    </xf>
    <xf numFmtId="0" fontId="157" fillId="0" borderId="0" xfId="2673" applyFont="1" applyAlignment="1">
      <alignment vertical="center" wrapText="1"/>
    </xf>
    <xf numFmtId="0" fontId="163" fillId="0" borderId="0" xfId="2673" applyFont="1" applyAlignment="1">
      <alignment horizontal="center" vertical="center" wrapText="1"/>
    </xf>
    <xf numFmtId="1" fontId="164" fillId="0" borderId="0" xfId="2673" applyNumberFormat="1" applyFont="1" applyAlignment="1">
      <alignment horizontal="center" vertical="center" wrapText="1"/>
    </xf>
    <xf numFmtId="0" fontId="104" fillId="0" borderId="0" xfId="2673" applyFont="1" applyAlignment="1">
      <alignment horizontal="center" vertical="center" wrapText="1"/>
    </xf>
    <xf numFmtId="0" fontId="131" fillId="35" borderId="32" xfId="2673" applyFont="1" applyFill="1" applyBorder="1" applyAlignment="1">
      <alignment vertical="center" wrapText="1"/>
    </xf>
    <xf numFmtId="0" fontId="131" fillId="43" borderId="32" xfId="2673" applyFont="1" applyFill="1" applyBorder="1" applyAlignment="1">
      <alignment vertical="center" wrapText="1"/>
    </xf>
    <xf numFmtId="0" fontId="131" fillId="0" borderId="0" xfId="2673" applyFont="1" applyAlignment="1">
      <alignment vertical="center" wrapText="1"/>
    </xf>
    <xf numFmtId="2" fontId="131" fillId="0" borderId="0" xfId="2673" applyNumberFormat="1" applyFont="1" applyAlignment="1">
      <alignment horizontal="center" vertical="center" wrapText="1"/>
    </xf>
    <xf numFmtId="0" fontId="104" fillId="0" borderId="3" xfId="2673" applyFont="1" applyBorder="1" applyAlignment="1">
      <alignment horizontal="center" vertical="center" wrapText="1"/>
    </xf>
    <xf numFmtId="0" fontId="143" fillId="0" borderId="3" xfId="2673" applyFont="1" applyBorder="1" applyAlignment="1">
      <alignment horizontal="center" vertical="center" wrapText="1"/>
    </xf>
    <xf numFmtId="0" fontId="0" fillId="0" borderId="0" xfId="0" applyAlignment="1">
      <alignment shrinkToFit="1"/>
    </xf>
    <xf numFmtId="2" fontId="6" fillId="0" borderId="0" xfId="2673" applyNumberFormat="1" applyAlignment="1">
      <alignment vertical="center" wrapText="1"/>
    </xf>
    <xf numFmtId="1" fontId="6" fillId="0" borderId="0" xfId="2673" applyNumberFormat="1" applyAlignment="1">
      <alignment vertical="center" wrapText="1"/>
    </xf>
    <xf numFmtId="0" fontId="0" fillId="0" borderId="0" xfId="0" applyAlignment="1">
      <alignment vertical="center"/>
    </xf>
    <xf numFmtId="9" fontId="131" fillId="0" borderId="0" xfId="2675" applyFont="1" applyFill="1" applyBorder="1" applyAlignment="1">
      <alignment horizontal="center" vertical="center" wrapText="1"/>
    </xf>
    <xf numFmtId="1" fontId="131" fillId="0" borderId="50" xfId="2673" applyNumberFormat="1" applyFont="1" applyBorder="1" applyAlignment="1">
      <alignment vertical="center" wrapText="1"/>
    </xf>
    <xf numFmtId="0" fontId="165" fillId="0" borderId="0" xfId="2673" applyFont="1" applyAlignment="1">
      <alignment vertical="center" wrapText="1"/>
    </xf>
    <xf numFmtId="0" fontId="165" fillId="0" borderId="0" xfId="2673" applyFont="1" applyAlignment="1">
      <alignment horizontal="center" vertical="center" wrapText="1"/>
    </xf>
    <xf numFmtId="2" fontId="165" fillId="0" borderId="0" xfId="2673" applyNumberFormat="1" applyFont="1" applyAlignment="1">
      <alignment horizontal="center" vertical="center" wrapText="1"/>
    </xf>
    <xf numFmtId="1" fontId="165" fillId="0" borderId="0" xfId="2673" applyNumberFormat="1" applyFont="1" applyAlignment="1">
      <alignment horizontal="center" vertical="center" wrapText="1"/>
    </xf>
    <xf numFmtId="0" fontId="166" fillId="0" borderId="0" xfId="2673" applyFont="1" applyAlignment="1">
      <alignment vertical="center" wrapText="1"/>
    </xf>
    <xf numFmtId="0" fontId="143" fillId="35" borderId="51" xfId="2673" applyFont="1" applyFill="1" applyBorder="1" applyAlignment="1">
      <alignment vertical="center" wrapText="1"/>
    </xf>
    <xf numFmtId="0" fontId="143" fillId="0" borderId="53" xfId="2673" applyFont="1" applyBorder="1" applyAlignment="1">
      <alignment horizontal="center" vertical="center" wrapText="1"/>
    </xf>
    <xf numFmtId="0" fontId="143" fillId="35" borderId="49" xfId="2673" applyFont="1" applyFill="1" applyBorder="1" applyAlignment="1">
      <alignment vertical="center" wrapText="1"/>
    </xf>
    <xf numFmtId="1" fontId="131" fillId="0" borderId="58" xfId="2673" applyNumberFormat="1" applyFont="1" applyBorder="1" applyAlignment="1">
      <alignment vertical="center" wrapText="1"/>
    </xf>
    <xf numFmtId="0" fontId="131" fillId="35" borderId="49" xfId="2673" applyFont="1" applyFill="1" applyBorder="1" applyAlignment="1">
      <alignment vertical="center" wrapText="1"/>
    </xf>
    <xf numFmtId="0" fontId="131" fillId="35" borderId="86" xfId="2673" applyFont="1" applyFill="1" applyBorder="1" applyAlignment="1">
      <alignment vertical="center" wrapText="1"/>
    </xf>
    <xf numFmtId="0" fontId="104" fillId="0" borderId="63" xfId="2673" applyFont="1" applyBorder="1" applyAlignment="1">
      <alignment horizontal="center" vertical="center" wrapText="1"/>
    </xf>
    <xf numFmtId="0" fontId="143" fillId="0" borderId="51" xfId="2673" applyFont="1" applyBorder="1" applyAlignment="1">
      <alignment vertical="center" wrapText="1"/>
    </xf>
    <xf numFmtId="0" fontId="143" fillId="0" borderId="49" xfId="2673" applyFont="1" applyBorder="1" applyAlignment="1">
      <alignment vertical="center" wrapText="1"/>
    </xf>
    <xf numFmtId="0" fontId="131" fillId="0" borderId="49" xfId="2673" applyFont="1" applyBorder="1" applyAlignment="1">
      <alignment vertical="center" wrapText="1"/>
    </xf>
    <xf numFmtId="0" fontId="131" fillId="0" borderId="86" xfId="2673" applyFont="1" applyBorder="1" applyAlignment="1">
      <alignment vertical="center" wrapText="1"/>
    </xf>
    <xf numFmtId="167" fontId="0" fillId="46" borderId="3" xfId="1026" applyFont="1" applyFill="1" applyBorder="1" applyProtection="1">
      <protection locked="0"/>
    </xf>
    <xf numFmtId="41" fontId="148" fillId="0" borderId="0" xfId="2676" applyFont="1" applyAlignment="1">
      <alignment horizontal="center" vertical="center"/>
    </xf>
    <xf numFmtId="0" fontId="5" fillId="0" borderId="0" xfId="2670" applyFont="1" applyAlignment="1">
      <alignment horizontal="center" vertical="center"/>
    </xf>
    <xf numFmtId="0" fontId="125" fillId="0" borderId="0" xfId="2670" applyFont="1" applyAlignment="1">
      <alignment horizontal="left" vertical="center"/>
    </xf>
    <xf numFmtId="0" fontId="5" fillId="0" borderId="21" xfId="1653" applyFont="1" applyBorder="1" applyAlignment="1">
      <alignment horizontal="left" vertical="center" wrapText="1"/>
    </xf>
    <xf numFmtId="207" fontId="42" fillId="0" borderId="21" xfId="2549" applyNumberFormat="1" applyFont="1" applyBorder="1" applyAlignment="1">
      <alignment horizontal="center" vertical="center" wrapText="1"/>
    </xf>
    <xf numFmtId="0" fontId="42" fillId="0" borderId="21" xfId="2677" applyFont="1" applyBorder="1" applyAlignment="1">
      <alignment horizontal="left" vertical="center" wrapText="1"/>
    </xf>
    <xf numFmtId="169" fontId="141" fillId="47" borderId="0" xfId="2672" applyNumberFormat="1" applyFont="1" applyFill="1" applyBorder="1" applyAlignment="1" applyProtection="1">
      <alignment horizontal="right" vertical="center"/>
    </xf>
    <xf numFmtId="0" fontId="145" fillId="0" borderId="21" xfId="1615" applyFont="1" applyBorder="1" applyAlignment="1">
      <alignment horizontal="left" vertical="center" wrapText="1"/>
    </xf>
    <xf numFmtId="0" fontId="151" fillId="0" borderId="20" xfId="1653" applyFont="1" applyBorder="1" applyAlignment="1">
      <alignment horizontal="center" vertical="center"/>
    </xf>
    <xf numFmtId="0" fontId="152" fillId="0" borderId="21" xfId="1615" applyFont="1" applyBorder="1" applyAlignment="1">
      <alignment horizontal="center" vertical="center"/>
    </xf>
    <xf numFmtId="0" fontId="145" fillId="0" borderId="20" xfId="1615" applyFont="1" applyBorder="1" applyAlignment="1">
      <alignment horizontal="center" vertical="center"/>
    </xf>
    <xf numFmtId="0" fontId="151" fillId="0" borderId="21" xfId="1653" applyFont="1" applyBorder="1" applyAlignment="1">
      <alignment vertical="center" wrapText="1"/>
    </xf>
    <xf numFmtId="9" fontId="117" fillId="33" borderId="0" xfId="2542" applyFont="1" applyFill="1" applyAlignment="1">
      <alignment horizontal="center"/>
    </xf>
    <xf numFmtId="9" fontId="113" fillId="33" borderId="0" xfId="2542" applyFont="1" applyFill="1" applyBorder="1" applyAlignment="1">
      <alignment horizontal="center" vertical="center"/>
    </xf>
    <xf numFmtId="0" fontId="118" fillId="0" borderId="0" xfId="1451" applyFont="1"/>
    <xf numFmtId="0" fontId="118" fillId="0" borderId="26" xfId="1451" applyFont="1" applyBorder="1"/>
    <xf numFmtId="0" fontId="118" fillId="0" borderId="36" xfId="1451" applyFont="1" applyBorder="1"/>
    <xf numFmtId="0" fontId="118" fillId="0" borderId="48" xfId="1451" applyFont="1" applyBorder="1"/>
    <xf numFmtId="0" fontId="118" fillId="0" borderId="37" xfId="1451" applyFont="1" applyBorder="1"/>
    <xf numFmtId="0" fontId="118" fillId="0" borderId="28" xfId="1451" applyFont="1" applyBorder="1"/>
    <xf numFmtId="0" fontId="119" fillId="0" borderId="0" xfId="1451" applyFont="1" applyAlignment="1">
      <alignment vertical="center"/>
    </xf>
    <xf numFmtId="0" fontId="170" fillId="0" borderId="0" xfId="1451" applyFont="1"/>
    <xf numFmtId="0" fontId="120" fillId="0" borderId="0" xfId="1451" applyFont="1" applyAlignment="1">
      <alignment vertical="center"/>
    </xf>
    <xf numFmtId="0" fontId="121" fillId="0" borderId="0" xfId="1451" applyFont="1" applyAlignment="1">
      <alignment horizontal="center" vertical="center"/>
    </xf>
    <xf numFmtId="0" fontId="122" fillId="0" borderId="0" xfId="1451" applyFont="1"/>
    <xf numFmtId="0" fontId="123" fillId="0" borderId="0" xfId="1451" applyFont="1"/>
    <xf numFmtId="0" fontId="114" fillId="0" borderId="0" xfId="1451" applyFont="1" applyAlignment="1">
      <alignment vertical="center"/>
    </xf>
    <xf numFmtId="0" fontId="114" fillId="0" borderId="37" xfId="1451" applyFont="1" applyBorder="1" applyAlignment="1">
      <alignment vertical="center"/>
    </xf>
    <xf numFmtId="0" fontId="123" fillId="0" borderId="0" xfId="1451" applyFont="1" applyAlignment="1">
      <alignment horizontal="center"/>
    </xf>
    <xf numFmtId="0" fontId="114" fillId="0" borderId="0" xfId="1451" applyFont="1" applyAlignment="1">
      <alignment horizontal="center" vertical="center"/>
    </xf>
    <xf numFmtId="0" fontId="114" fillId="0" borderId="37" xfId="1451" applyFont="1" applyBorder="1" applyAlignment="1">
      <alignment horizontal="center" vertical="center"/>
    </xf>
    <xf numFmtId="0" fontId="118" fillId="0" borderId="34" xfId="1451" applyFont="1" applyBorder="1"/>
    <xf numFmtId="0" fontId="118" fillId="0" borderId="19" xfId="1451" applyFont="1" applyBorder="1"/>
    <xf numFmtId="0" fontId="114" fillId="0" borderId="19" xfId="1451" applyFont="1" applyBorder="1" applyAlignment="1">
      <alignment vertical="center"/>
    </xf>
    <xf numFmtId="0" fontId="114" fillId="0" borderId="19" xfId="1451" applyFont="1" applyBorder="1" applyAlignment="1">
      <alignment horizontal="center" vertical="center"/>
    </xf>
    <xf numFmtId="0" fontId="114" fillId="0" borderId="31" xfId="1451" applyFont="1" applyBorder="1" applyAlignment="1">
      <alignment vertical="center"/>
    </xf>
    <xf numFmtId="0" fontId="118" fillId="0" borderId="31" xfId="1451" applyFont="1" applyBorder="1"/>
    <xf numFmtId="0" fontId="118" fillId="0" borderId="0" xfId="1451" applyFont="1" applyAlignment="1">
      <alignment horizontal="center" vertical="center"/>
    </xf>
    <xf numFmtId="0" fontId="118" fillId="0" borderId="0" xfId="1451" applyFont="1" applyAlignment="1">
      <alignment horizontal="center"/>
    </xf>
    <xf numFmtId="0" fontId="4" fillId="0" borderId="20" xfId="1652" applyFont="1" applyBorder="1" applyAlignment="1">
      <alignment horizontal="center" vertical="center"/>
    </xf>
    <xf numFmtId="0" fontId="4" fillId="0" borderId="21" xfId="1652" applyFont="1" applyBorder="1" applyAlignment="1">
      <alignment vertical="center" wrapText="1"/>
    </xf>
    <xf numFmtId="0" fontId="42" fillId="0" borderId="20" xfId="1652" applyFont="1" applyBorder="1" applyAlignment="1">
      <alignment horizontal="center" vertical="center"/>
    </xf>
    <xf numFmtId="0" fontId="42" fillId="0" borderId="21" xfId="1652" applyFont="1" applyBorder="1" applyAlignment="1">
      <alignment vertical="center"/>
    </xf>
    <xf numFmtId="0" fontId="112" fillId="0" borderId="20" xfId="1652" applyFont="1" applyBorder="1" applyAlignment="1">
      <alignment horizontal="center" vertical="center"/>
    </xf>
    <xf numFmtId="0" fontId="112" fillId="0" borderId="21" xfId="1652" applyFont="1" applyBorder="1" applyAlignment="1">
      <alignment vertical="center"/>
    </xf>
    <xf numFmtId="0" fontId="8" fillId="0" borderId="21" xfId="1614" applyFont="1" applyBorder="1" applyAlignment="1">
      <alignment horizontal="center" vertical="center"/>
    </xf>
    <xf numFmtId="0" fontId="4" fillId="0" borderId="21" xfId="1652" applyFont="1" applyBorder="1" applyAlignment="1">
      <alignment horizontal="center" vertical="center"/>
    </xf>
    <xf numFmtId="3" fontId="8" fillId="0" borderId="21" xfId="1599" applyNumberFormat="1" applyFont="1" applyBorder="1" applyAlignment="1">
      <alignment horizontal="center" vertical="center"/>
    </xf>
    <xf numFmtId="0" fontId="125" fillId="0" borderId="21" xfId="1652" applyFont="1" applyBorder="1" applyAlignment="1">
      <alignment horizontal="center" vertical="center"/>
    </xf>
    <xf numFmtId="0" fontId="151" fillId="0" borderId="21" xfId="1652" applyFont="1" applyBorder="1" applyAlignment="1">
      <alignment horizontal="center" vertical="center"/>
    </xf>
    <xf numFmtId="0" fontId="147" fillId="48" borderId="21" xfId="1653" applyFont="1" applyFill="1" applyBorder="1" applyAlignment="1">
      <alignment vertical="center" wrapText="1"/>
    </xf>
    <xf numFmtId="0" fontId="42" fillId="48" borderId="21" xfId="1451" applyFont="1" applyFill="1" applyBorder="1" applyAlignment="1">
      <alignment horizontal="left" vertical="center" wrapText="1"/>
    </xf>
    <xf numFmtId="0" fontId="118" fillId="33" borderId="0" xfId="1451" applyFont="1" applyFill="1" applyAlignment="1">
      <alignment horizontal="center" vertical="center"/>
    </xf>
    <xf numFmtId="0" fontId="118" fillId="33" borderId="0" xfId="1451" applyFont="1" applyFill="1" applyAlignment="1">
      <alignment horizontal="center"/>
    </xf>
    <xf numFmtId="0" fontId="113" fillId="33" borderId="0" xfId="2677" applyFont="1" applyFill="1" applyAlignment="1">
      <alignment horizontal="center"/>
    </xf>
    <xf numFmtId="0" fontId="113" fillId="33" borderId="26" xfId="2677" applyFont="1" applyFill="1" applyBorder="1" applyAlignment="1">
      <alignment horizontal="center"/>
    </xf>
    <xf numFmtId="0" fontId="113" fillId="33" borderId="36" xfId="2677" applyFont="1" applyFill="1" applyBorder="1" applyAlignment="1">
      <alignment horizontal="center"/>
    </xf>
    <xf numFmtId="0" fontId="113" fillId="33" borderId="28" xfId="2677" applyFont="1" applyFill="1" applyBorder="1" applyAlignment="1">
      <alignment horizontal="center"/>
    </xf>
    <xf numFmtId="0" fontId="113" fillId="33" borderId="0" xfId="2677" quotePrefix="1" applyFont="1" applyFill="1" applyAlignment="1">
      <alignment horizontal="center"/>
    </xf>
    <xf numFmtId="0" fontId="114" fillId="33" borderId="18" xfId="2677" applyFont="1" applyFill="1" applyBorder="1" applyAlignment="1">
      <alignment horizontal="left"/>
    </xf>
    <xf numFmtId="0" fontId="113" fillId="33" borderId="37" xfId="2677" applyFont="1" applyFill="1" applyBorder="1" applyAlignment="1">
      <alignment horizontal="center"/>
    </xf>
    <xf numFmtId="0" fontId="113" fillId="33" borderId="3" xfId="2677" applyFont="1" applyFill="1" applyBorder="1" applyAlignment="1">
      <alignment horizontal="center"/>
    </xf>
    <xf numFmtId="0" fontId="113" fillId="33" borderId="39" xfId="2677" applyFont="1" applyFill="1" applyBorder="1" applyAlignment="1">
      <alignment horizontal="center"/>
    </xf>
    <xf numFmtId="0" fontId="133" fillId="33" borderId="0" xfId="2677" applyFont="1" applyFill="1" applyAlignment="1">
      <alignment horizontal="center"/>
    </xf>
    <xf numFmtId="0" fontId="115" fillId="33" borderId="28" xfId="2677" applyFont="1" applyFill="1" applyBorder="1" applyAlignment="1">
      <alignment horizontal="center"/>
    </xf>
    <xf numFmtId="0" fontId="115" fillId="33" borderId="0" xfId="2677" applyFont="1" applyFill="1" applyAlignment="1">
      <alignment horizontal="center"/>
    </xf>
    <xf numFmtId="0" fontId="113" fillId="33" borderId="38" xfId="2677" applyFont="1" applyFill="1" applyBorder="1" applyAlignment="1">
      <alignment horizontal="center"/>
    </xf>
    <xf numFmtId="0" fontId="114" fillId="33" borderId="0" xfId="2677" applyFont="1" applyFill="1" applyAlignment="1">
      <alignment horizontal="left"/>
    </xf>
    <xf numFmtId="0" fontId="114" fillId="33" borderId="0" xfId="2677" applyFont="1" applyFill="1" applyAlignment="1">
      <alignment horizontal="center"/>
    </xf>
    <xf numFmtId="0" fontId="90" fillId="33" borderId="40" xfId="2677" applyFont="1" applyFill="1" applyBorder="1" applyAlignment="1">
      <alignment horizontal="center" vertical="center"/>
    </xf>
    <xf numFmtId="0" fontId="90" fillId="33" borderId="47" xfId="2677" applyFont="1" applyFill="1" applyBorder="1" applyAlignment="1">
      <alignment horizontal="center" vertical="center"/>
    </xf>
    <xf numFmtId="0" fontId="113" fillId="33" borderId="3" xfId="2677" applyFont="1" applyFill="1" applyBorder="1" applyAlignment="1">
      <alignment horizontal="center" vertical="center"/>
    </xf>
    <xf numFmtId="0" fontId="113" fillId="33" borderId="39" xfId="2677" applyFont="1" applyFill="1" applyBorder="1" applyAlignment="1">
      <alignment horizontal="center" vertical="center"/>
    </xf>
    <xf numFmtId="0" fontId="90" fillId="33" borderId="102" xfId="2677" applyFont="1" applyFill="1" applyBorder="1" applyAlignment="1">
      <alignment horizontal="left" vertical="center"/>
    </xf>
    <xf numFmtId="0" fontId="90" fillId="33" borderId="40" xfId="2677" applyFont="1" applyFill="1" applyBorder="1" applyAlignment="1">
      <alignment horizontal="left" vertical="center"/>
    </xf>
    <xf numFmtId="0" fontId="90" fillId="33" borderId="59" xfId="2677" applyFont="1" applyFill="1" applyBorder="1" applyAlignment="1">
      <alignment horizontal="left" vertical="center"/>
    </xf>
    <xf numFmtId="0" fontId="90" fillId="33" borderId="60" xfId="2677" applyFont="1" applyFill="1" applyBorder="1" applyAlignment="1">
      <alignment horizontal="left" vertical="center"/>
    </xf>
    <xf numFmtId="0" fontId="116" fillId="33" borderId="0" xfId="2677" applyFont="1" applyFill="1" applyAlignment="1">
      <alignment horizontal="center"/>
    </xf>
    <xf numFmtId="0" fontId="90" fillId="33" borderId="69" xfId="2677" applyFont="1" applyFill="1" applyBorder="1" applyAlignment="1">
      <alignment horizontal="left" vertical="center"/>
    </xf>
    <xf numFmtId="0" fontId="113" fillId="33" borderId="39" xfId="2677" applyFont="1" applyFill="1" applyBorder="1" applyAlignment="1">
      <alignment horizontal="center" vertical="top" wrapText="1"/>
    </xf>
    <xf numFmtId="0" fontId="171" fillId="33" borderId="59" xfId="2677" applyFont="1" applyFill="1" applyBorder="1" applyAlignment="1">
      <alignment horizontal="left" vertical="center"/>
    </xf>
    <xf numFmtId="0" fontId="171" fillId="33" borderId="69" xfId="2677" applyFont="1" applyFill="1" applyBorder="1" applyAlignment="1">
      <alignment horizontal="left" vertical="center"/>
    </xf>
    <xf numFmtId="0" fontId="90" fillId="33" borderId="98" xfId="2677" applyFont="1" applyFill="1" applyBorder="1" applyAlignment="1">
      <alignment horizontal="center" vertical="center"/>
    </xf>
    <xf numFmtId="0" fontId="171" fillId="33" borderId="101" xfId="2677" applyFont="1" applyFill="1" applyBorder="1" applyAlignment="1">
      <alignment horizontal="left" vertical="center"/>
    </xf>
    <xf numFmtId="0" fontId="171" fillId="33" borderId="100" xfId="2677" applyFont="1" applyFill="1" applyBorder="1" applyAlignment="1">
      <alignment horizontal="left" vertical="center"/>
    </xf>
    <xf numFmtId="0" fontId="171" fillId="33" borderId="99" xfId="2677" applyFont="1" applyFill="1" applyBorder="1" applyAlignment="1">
      <alignment horizontal="center" vertical="center"/>
    </xf>
    <xf numFmtId="0" fontId="113" fillId="33" borderId="7" xfId="2677" applyFont="1" applyFill="1" applyBorder="1" applyAlignment="1">
      <alignment horizontal="center" vertical="top" wrapText="1"/>
    </xf>
    <xf numFmtId="0" fontId="113" fillId="33" borderId="41" xfId="2677" applyFont="1" applyFill="1" applyBorder="1" applyAlignment="1">
      <alignment horizontal="center" vertical="top" wrapText="1"/>
    </xf>
    <xf numFmtId="0" fontId="113" fillId="33" borderId="3" xfId="2677" applyFont="1" applyFill="1" applyBorder="1" applyAlignment="1">
      <alignment vertical="top" wrapText="1"/>
    </xf>
    <xf numFmtId="0" fontId="113" fillId="33" borderId="39" xfId="2677" applyFont="1" applyFill="1" applyBorder="1" applyAlignment="1">
      <alignment vertical="top" wrapText="1"/>
    </xf>
    <xf numFmtId="0" fontId="117" fillId="33" borderId="95" xfId="2677" applyFont="1" applyFill="1" applyBorder="1" applyAlignment="1">
      <alignment horizontal="center" vertical="top" wrapText="1"/>
    </xf>
    <xf numFmtId="0" fontId="117" fillId="33" borderId="94" xfId="2677" applyFont="1" applyFill="1" applyBorder="1" applyAlignment="1">
      <alignment horizontal="center" vertical="top" wrapText="1"/>
    </xf>
    <xf numFmtId="0" fontId="113" fillId="33" borderId="42" xfId="2677" applyFont="1" applyFill="1" applyBorder="1" applyAlignment="1">
      <alignment horizontal="center"/>
    </xf>
    <xf numFmtId="0" fontId="117" fillId="33" borderId="28" xfId="2677" applyFont="1" applyFill="1" applyBorder="1" applyAlignment="1">
      <alignment horizontal="center"/>
    </xf>
    <xf numFmtId="0" fontId="117" fillId="33" borderId="0" xfId="2677" applyFont="1" applyFill="1" applyAlignment="1">
      <alignment horizontal="center"/>
    </xf>
    <xf numFmtId="20" fontId="113" fillId="33" borderId="39" xfId="2677" applyNumberFormat="1" applyFont="1" applyFill="1" applyBorder="1" applyAlignment="1">
      <alignment horizontal="center"/>
    </xf>
    <xf numFmtId="0" fontId="113" fillId="33" borderId="0" xfId="2677" applyFont="1" applyFill="1" applyAlignment="1">
      <alignment horizontal="left"/>
    </xf>
    <xf numFmtId="0" fontId="113" fillId="33" borderId="42" xfId="2677" applyFont="1" applyFill="1" applyBorder="1" applyAlignment="1">
      <alignment horizontal="center" vertical="center" wrapText="1"/>
    </xf>
    <xf numFmtId="0" fontId="113" fillId="33" borderId="0" xfId="2677" applyFont="1" applyFill="1" applyAlignment="1">
      <alignment horizontal="center" vertical="center"/>
    </xf>
    <xf numFmtId="0" fontId="117" fillId="33" borderId="0" xfId="2677" applyFont="1" applyFill="1" applyAlignment="1">
      <alignment horizontal="center" vertical="center"/>
    </xf>
    <xf numFmtId="0" fontId="117" fillId="33" borderId="34" xfId="2677" applyFont="1" applyFill="1" applyBorder="1" applyAlignment="1">
      <alignment horizontal="center"/>
    </xf>
    <xf numFmtId="0" fontId="117" fillId="33" borderId="19" xfId="2677" applyFont="1" applyFill="1" applyBorder="1" applyAlignment="1">
      <alignment horizontal="center"/>
    </xf>
    <xf numFmtId="0" fontId="113" fillId="33" borderId="19" xfId="2677" applyFont="1" applyFill="1" applyBorder="1" applyAlignment="1">
      <alignment horizontal="center"/>
    </xf>
    <xf numFmtId="0" fontId="113" fillId="33" borderId="46" xfId="2677" applyFont="1" applyFill="1" applyBorder="1" applyAlignment="1">
      <alignment horizontal="center"/>
    </xf>
    <xf numFmtId="0" fontId="3" fillId="0" borderId="21" xfId="1652" applyFont="1" applyBorder="1" applyAlignment="1">
      <alignment horizontal="center" vertical="center"/>
    </xf>
    <xf numFmtId="0" fontId="125" fillId="0" borderId="20" xfId="1652" applyFont="1" applyBorder="1" applyAlignment="1">
      <alignment horizontal="center" vertical="center"/>
    </xf>
    <xf numFmtId="0" fontId="125" fillId="0" borderId="21" xfId="1652" applyFont="1" applyBorder="1" applyAlignment="1">
      <alignment horizontal="left" vertical="center" wrapText="1"/>
    </xf>
    <xf numFmtId="0" fontId="2" fillId="0" borderId="20" xfId="1652" applyFont="1" applyBorder="1" applyAlignment="1">
      <alignment horizontal="center" vertical="center"/>
    </xf>
    <xf numFmtId="3" fontId="41" fillId="31" borderId="38" xfId="1615" applyNumberFormat="1" applyFont="1" applyFill="1" applyBorder="1" applyAlignment="1">
      <alignment horizontal="center" vertical="center"/>
    </xf>
    <xf numFmtId="3" fontId="41" fillId="31" borderId="65" xfId="1615" applyNumberFormat="1" applyFont="1" applyFill="1" applyBorder="1" applyAlignment="1">
      <alignment horizontal="center" vertical="center"/>
    </xf>
    <xf numFmtId="3" fontId="41" fillId="31" borderId="18" xfId="1615" applyNumberFormat="1" applyFont="1" applyFill="1" applyBorder="1" applyAlignment="1">
      <alignment horizontal="center" vertical="center"/>
    </xf>
    <xf numFmtId="3" fontId="41" fillId="31" borderId="42" xfId="1615" applyNumberFormat="1" applyFont="1" applyFill="1" applyBorder="1" applyAlignment="1">
      <alignment horizontal="center" vertical="center"/>
    </xf>
    <xf numFmtId="3" fontId="41" fillId="31" borderId="43" xfId="1615" applyNumberFormat="1" applyFont="1" applyFill="1" applyBorder="1" applyAlignment="1">
      <alignment horizontal="center" vertical="center"/>
    </xf>
    <xf numFmtId="3" fontId="41" fillId="31" borderId="66" xfId="1615" applyNumberFormat="1" applyFont="1" applyFill="1" applyBorder="1" applyAlignment="1">
      <alignment horizontal="center" vertical="center"/>
    </xf>
    <xf numFmtId="3" fontId="41" fillId="31" borderId="3" xfId="1615" applyNumberFormat="1" applyFont="1" applyFill="1" applyBorder="1" applyAlignment="1">
      <alignment horizontal="center" vertical="center"/>
    </xf>
    <xf numFmtId="0" fontId="94" fillId="0" borderId="0" xfId="1653" applyFont="1" applyAlignment="1">
      <alignment horizontal="center" vertical="center"/>
    </xf>
    <xf numFmtId="0" fontId="48" fillId="31" borderId="3" xfId="1615" applyFont="1" applyFill="1" applyBorder="1" applyAlignment="1">
      <alignment horizontal="center" vertical="center"/>
    </xf>
    <xf numFmtId="0" fontId="50" fillId="31" borderId="3" xfId="1615" applyFont="1" applyFill="1" applyBorder="1" applyAlignment="1">
      <alignment horizontal="center" vertical="center"/>
    </xf>
    <xf numFmtId="0" fontId="48" fillId="31" borderId="3" xfId="1615" applyFont="1" applyFill="1" applyBorder="1" applyAlignment="1">
      <alignment horizontal="center" vertical="center" wrapText="1"/>
    </xf>
    <xf numFmtId="0" fontId="94" fillId="0" borderId="0" xfId="1652" applyFont="1" applyAlignment="1">
      <alignment horizontal="center" vertical="center"/>
    </xf>
    <xf numFmtId="0" fontId="48" fillId="0" borderId="51" xfId="1614" applyFont="1" applyBorder="1" applyAlignment="1">
      <alignment horizontal="center" vertical="center"/>
    </xf>
    <xf numFmtId="0" fontId="48" fillId="0" borderId="49" xfId="1614" applyFont="1" applyBorder="1" applyAlignment="1">
      <alignment horizontal="center" vertical="center"/>
    </xf>
    <xf numFmtId="0" fontId="48" fillId="0" borderId="52" xfId="1614" applyFont="1" applyBorder="1" applyAlignment="1">
      <alignment horizontal="center" vertical="center"/>
    </xf>
    <xf numFmtId="0" fontId="48" fillId="0" borderId="21" xfId="1614" applyFont="1" applyBorder="1" applyAlignment="1">
      <alignment horizontal="center" vertical="center"/>
    </xf>
    <xf numFmtId="0" fontId="48" fillId="0" borderId="33" xfId="1614" applyFont="1" applyBorder="1" applyAlignment="1">
      <alignment horizontal="center" vertical="center"/>
    </xf>
    <xf numFmtId="0" fontId="50" fillId="0" borderId="53" xfId="1614" applyFont="1" applyBorder="1" applyAlignment="1">
      <alignment horizontal="center" vertical="center"/>
    </xf>
    <xf numFmtId="0" fontId="50" fillId="0" borderId="3" xfId="1614" applyFont="1" applyBorder="1" applyAlignment="1">
      <alignment horizontal="center" vertical="center"/>
    </xf>
    <xf numFmtId="0" fontId="48" fillId="0" borderId="52" xfId="1614" applyFont="1" applyBorder="1" applyAlignment="1">
      <alignment horizontal="center" vertical="center" wrapText="1"/>
    </xf>
    <xf numFmtId="0" fontId="48" fillId="0" borderId="21" xfId="1614" applyFont="1" applyBorder="1" applyAlignment="1">
      <alignment horizontal="center" vertical="center" wrapText="1"/>
    </xf>
    <xf numFmtId="0" fontId="48" fillId="0" borderId="33" xfId="1614" applyFont="1" applyBorder="1" applyAlignment="1">
      <alignment horizontal="center" vertical="center" wrapText="1"/>
    </xf>
    <xf numFmtId="0" fontId="50" fillId="0" borderId="54" xfId="1614" applyFont="1" applyBorder="1" applyAlignment="1">
      <alignment horizontal="center" vertical="center"/>
    </xf>
    <xf numFmtId="0" fontId="45" fillId="0" borderId="0" xfId="1652" applyFont="1" applyAlignment="1">
      <alignment horizontal="center" vertical="center"/>
    </xf>
    <xf numFmtId="0" fontId="109" fillId="0" borderId="0" xfId="1652" applyAlignment="1">
      <alignment horizontal="center" vertical="center"/>
    </xf>
    <xf numFmtId="0" fontId="50" fillId="0" borderId="39" xfId="1614" applyFont="1" applyBorder="1" applyAlignment="1">
      <alignment horizontal="center" vertical="center"/>
    </xf>
    <xf numFmtId="0" fontId="50" fillId="0" borderId="35" xfId="1652" applyFont="1" applyBorder="1" applyAlignment="1">
      <alignment horizontal="center" vertical="center" wrapText="1"/>
    </xf>
    <xf numFmtId="0" fontId="50" fillId="0" borderId="33" xfId="1652" applyFont="1" applyBorder="1" applyAlignment="1">
      <alignment horizontal="center" vertical="center" wrapText="1"/>
    </xf>
    <xf numFmtId="37" fontId="60" fillId="0" borderId="19" xfId="1614" applyNumberFormat="1" applyFont="1" applyBorder="1" applyAlignment="1">
      <alignment horizontal="center"/>
    </xf>
    <xf numFmtId="0" fontId="60" fillId="0" borderId="26" xfId="1614" applyFont="1" applyBorder="1" applyAlignment="1">
      <alignment horizontal="left" vertical="center"/>
    </xf>
    <xf numFmtId="0" fontId="60" fillId="0" borderId="36" xfId="1614" applyFont="1" applyBorder="1" applyAlignment="1">
      <alignment horizontal="left" vertical="center"/>
    </xf>
    <xf numFmtId="0" fontId="60" fillId="0" borderId="48" xfId="1614" applyFont="1" applyBorder="1" applyAlignment="1">
      <alignment horizontal="left" vertical="center"/>
    </xf>
    <xf numFmtId="0" fontId="60" fillId="0" borderId="28" xfId="1614" applyFont="1" applyBorder="1" applyAlignment="1">
      <alignment horizontal="left" vertical="center"/>
    </xf>
    <xf numFmtId="0" fontId="60" fillId="0" borderId="0" xfId="1614" applyFont="1" applyAlignment="1">
      <alignment horizontal="left" vertical="center"/>
    </xf>
    <xf numFmtId="0" fontId="60" fillId="0" borderId="37" xfId="1614" applyFont="1" applyBorder="1" applyAlignment="1">
      <alignment horizontal="left" vertical="center"/>
    </xf>
    <xf numFmtId="0" fontId="50" fillId="0" borderId="0" xfId="1614" applyFont="1" applyAlignment="1">
      <alignment horizontal="left" vertical="top" wrapText="1"/>
    </xf>
    <xf numFmtId="37" fontId="109" fillId="0" borderId="36" xfId="1614" applyNumberFormat="1" applyBorder="1" applyAlignment="1">
      <alignment horizontal="center"/>
    </xf>
    <xf numFmtId="37" fontId="109" fillId="0" borderId="0" xfId="1614" applyNumberFormat="1" applyAlignment="1">
      <alignment horizontal="center"/>
    </xf>
    <xf numFmtId="169" fontId="41" fillId="0" borderId="3" xfId="714" applyFont="1" applyFill="1" applyBorder="1" applyAlignment="1">
      <alignment horizontal="center" vertical="center" wrapText="1"/>
    </xf>
    <xf numFmtId="0" fontId="52" fillId="0" borderId="0" xfId="1448" applyFont="1" applyAlignment="1">
      <alignment horizontal="center" wrapText="1"/>
    </xf>
    <xf numFmtId="0" fontId="41" fillId="0" borderId="3" xfId="1448" applyFont="1" applyBorder="1" applyAlignment="1">
      <alignment horizontal="center" vertical="center" wrapText="1"/>
    </xf>
    <xf numFmtId="0" fontId="53" fillId="0" borderId="3" xfId="1448" applyFont="1" applyBorder="1" applyAlignment="1">
      <alignment horizontal="center" vertical="center" wrapText="1"/>
    </xf>
    <xf numFmtId="0" fontId="158" fillId="42" borderId="79" xfId="2673" applyFont="1" applyFill="1" applyBorder="1" applyAlignment="1">
      <alignment horizontal="center" vertical="center" wrapText="1"/>
    </xf>
    <xf numFmtId="0" fontId="158" fillId="42" borderId="80" xfId="2673" applyFont="1" applyFill="1" applyBorder="1" applyAlignment="1">
      <alignment horizontal="center" vertical="center" wrapText="1"/>
    </xf>
    <xf numFmtId="0" fontId="158" fillId="42" borderId="81" xfId="2673" applyFont="1" applyFill="1" applyBorder="1" applyAlignment="1">
      <alignment horizontal="center" vertical="center" wrapText="1"/>
    </xf>
    <xf numFmtId="43" fontId="143" fillId="43" borderId="7" xfId="2673" applyNumberFormat="1" applyFont="1" applyFill="1" applyBorder="1" applyAlignment="1">
      <alignment horizontal="center" vertical="center" wrapText="1"/>
    </xf>
    <xf numFmtId="0" fontId="143" fillId="43" borderId="58" xfId="2673" applyFont="1" applyFill="1" applyBorder="1" applyAlignment="1">
      <alignment horizontal="center" vertical="center" wrapText="1"/>
    </xf>
    <xf numFmtId="1" fontId="131" fillId="43" borderId="7" xfId="2673" applyNumberFormat="1" applyFont="1" applyFill="1" applyBorder="1" applyAlignment="1">
      <alignment horizontal="center" vertical="center" wrapText="1"/>
    </xf>
    <xf numFmtId="1" fontId="131" fillId="43" borderId="58" xfId="2673" applyNumberFormat="1" applyFont="1" applyFill="1" applyBorder="1" applyAlignment="1">
      <alignment horizontal="center" vertical="center" wrapText="1"/>
    </xf>
    <xf numFmtId="0" fontId="131" fillId="43" borderId="7" xfId="2673" applyFont="1" applyFill="1" applyBorder="1" applyAlignment="1">
      <alignment horizontal="center" vertical="center" wrapText="1"/>
    </xf>
    <xf numFmtId="0" fontId="131" fillId="43" borderId="58" xfId="2673" applyFont="1" applyFill="1" applyBorder="1" applyAlignment="1">
      <alignment horizontal="center" vertical="center" wrapText="1"/>
    </xf>
    <xf numFmtId="1" fontId="143" fillId="0" borderId="3" xfId="2673" applyNumberFormat="1" applyFont="1" applyBorder="1" applyAlignment="1">
      <alignment horizontal="center" vertical="center" wrapText="1"/>
    </xf>
    <xf numFmtId="1" fontId="143" fillId="0" borderId="39" xfId="2673" applyNumberFormat="1" applyFont="1" applyBorder="1" applyAlignment="1">
      <alignment horizontal="center" vertical="center" wrapText="1"/>
    </xf>
    <xf numFmtId="2" fontId="131" fillId="43" borderId="61" xfId="2673" applyNumberFormat="1" applyFont="1" applyFill="1" applyBorder="1" applyAlignment="1">
      <alignment horizontal="center" vertical="center" wrapText="1"/>
    </xf>
    <xf numFmtId="2" fontId="131" fillId="43" borderId="83" xfId="2673" applyNumberFormat="1" applyFont="1" applyFill="1" applyBorder="1" applyAlignment="1">
      <alignment horizontal="center" vertical="center" wrapText="1"/>
    </xf>
    <xf numFmtId="0" fontId="161" fillId="0" borderId="50" xfId="2673" applyFont="1" applyBorder="1" applyAlignment="1">
      <alignment horizontal="center" vertical="center" wrapText="1"/>
    </xf>
    <xf numFmtId="0" fontId="161" fillId="0" borderId="58" xfId="2673" applyFont="1" applyBorder="1" applyAlignment="1">
      <alignment horizontal="center" vertical="center" wrapText="1"/>
    </xf>
    <xf numFmtId="0" fontId="161" fillId="44" borderId="3" xfId="2673" applyFont="1" applyFill="1" applyBorder="1" applyAlignment="1">
      <alignment horizontal="center" vertical="center" wrapText="1"/>
    </xf>
    <xf numFmtId="0" fontId="161" fillId="44" borderId="39" xfId="2673" applyFont="1" applyFill="1" applyBorder="1" applyAlignment="1">
      <alignment horizontal="center" vertical="center" wrapText="1"/>
    </xf>
    <xf numFmtId="1" fontId="131" fillId="0" borderId="3" xfId="2673" applyNumberFormat="1" applyFont="1" applyBorder="1" applyAlignment="1">
      <alignment horizontal="center" vertical="center" wrapText="1"/>
    </xf>
    <xf numFmtId="1" fontId="131" fillId="0" borderId="39" xfId="2673" applyNumberFormat="1" applyFont="1" applyBorder="1" applyAlignment="1">
      <alignment horizontal="center" vertical="center" wrapText="1"/>
    </xf>
    <xf numFmtId="2" fontId="131" fillId="0" borderId="3" xfId="2673" applyNumberFormat="1" applyFont="1" applyBorder="1" applyAlignment="1">
      <alignment horizontal="center" vertical="center" wrapText="1"/>
    </xf>
    <xf numFmtId="2" fontId="131" fillId="0" borderId="39" xfId="2673" applyNumberFormat="1" applyFont="1" applyBorder="1" applyAlignment="1">
      <alignment horizontal="center" vertical="center" wrapText="1"/>
    </xf>
    <xf numFmtId="2" fontId="131" fillId="45" borderId="3" xfId="2673" applyNumberFormat="1" applyFont="1" applyFill="1" applyBorder="1" applyAlignment="1">
      <alignment horizontal="center" vertical="center" wrapText="1"/>
    </xf>
    <xf numFmtId="2" fontId="131" fillId="45" borderId="39" xfId="2673" applyNumberFormat="1" applyFont="1" applyFill="1" applyBorder="1" applyAlignment="1">
      <alignment horizontal="center" vertical="center" wrapText="1"/>
    </xf>
    <xf numFmtId="9" fontId="131" fillId="35" borderId="63" xfId="2675" applyFont="1" applyFill="1" applyBorder="1" applyAlignment="1">
      <alignment horizontal="center" vertical="center" wrapText="1"/>
    </xf>
    <xf numFmtId="9" fontId="131" fillId="35" borderId="64" xfId="2675" applyFont="1" applyFill="1" applyBorder="1" applyAlignment="1">
      <alignment horizontal="center" vertical="center" wrapText="1"/>
    </xf>
    <xf numFmtId="2" fontId="131" fillId="35" borderId="3" xfId="2673" applyNumberFormat="1" applyFont="1" applyFill="1" applyBorder="1" applyAlignment="1">
      <alignment horizontal="center" vertical="center" wrapText="1"/>
    </xf>
    <xf numFmtId="2" fontId="131" fillId="35" borderId="39" xfId="2673" applyNumberFormat="1" applyFont="1" applyFill="1" applyBorder="1" applyAlignment="1">
      <alignment horizontal="center" vertical="center" wrapText="1"/>
    </xf>
    <xf numFmtId="0" fontId="6" fillId="0" borderId="84" xfId="2673" applyBorder="1" applyAlignment="1">
      <alignment horizontal="center" vertical="center" wrapText="1"/>
    </xf>
    <xf numFmtId="0" fontId="6" fillId="0" borderId="6" xfId="2673" applyBorder="1" applyAlignment="1">
      <alignment horizontal="center" vertical="center" wrapText="1"/>
    </xf>
    <xf numFmtId="0" fontId="6" fillId="0" borderId="85" xfId="2673" applyBorder="1" applyAlignment="1">
      <alignment horizontal="center" vertical="center" wrapText="1"/>
    </xf>
    <xf numFmtId="9" fontId="165" fillId="0" borderId="0" xfId="2675" applyFont="1" applyFill="1" applyBorder="1" applyAlignment="1">
      <alignment horizontal="center" vertical="center" wrapText="1"/>
    </xf>
    <xf numFmtId="0" fontId="162" fillId="37" borderId="0" xfId="2673" applyFont="1" applyFill="1" applyAlignment="1">
      <alignment horizontal="left" vertical="center" wrapText="1"/>
    </xf>
    <xf numFmtId="43" fontId="143" fillId="35" borderId="7" xfId="2673" applyNumberFormat="1" applyFont="1" applyFill="1" applyBorder="1" applyAlignment="1">
      <alignment horizontal="center" vertical="center" wrapText="1"/>
    </xf>
    <xf numFmtId="0" fontId="143" fillId="35" borderId="58" xfId="2673" applyFont="1" applyFill="1" applyBorder="1" applyAlignment="1">
      <alignment horizontal="center" vertical="center" wrapText="1"/>
    </xf>
    <xf numFmtId="2" fontId="131" fillId="35" borderId="61" xfId="2673" applyNumberFormat="1" applyFont="1" applyFill="1" applyBorder="1" applyAlignment="1">
      <alignment horizontal="center" vertical="center" wrapText="1"/>
    </xf>
    <xf numFmtId="2" fontId="131" fillId="35" borderId="83" xfId="2673" applyNumberFormat="1" applyFont="1" applyFill="1" applyBorder="1" applyAlignment="1">
      <alignment horizontal="center" vertical="center" wrapText="1"/>
    </xf>
    <xf numFmtId="0" fontId="158" fillId="41" borderId="79" xfId="2673" applyFont="1" applyFill="1" applyBorder="1" applyAlignment="1">
      <alignment horizontal="center" vertical="center" wrapText="1"/>
    </xf>
    <xf numFmtId="0" fontId="158" fillId="41" borderId="80" xfId="2673" applyFont="1" applyFill="1" applyBorder="1" applyAlignment="1">
      <alignment horizontal="center" vertical="center" wrapText="1"/>
    </xf>
    <xf numFmtId="0" fontId="158" fillId="41" borderId="81" xfId="2673" applyFont="1" applyFill="1" applyBorder="1" applyAlignment="1">
      <alignment horizontal="center" vertical="center" wrapText="1"/>
    </xf>
    <xf numFmtId="0" fontId="131" fillId="35" borderId="7" xfId="2673" applyFont="1" applyFill="1" applyBorder="1" applyAlignment="1">
      <alignment horizontal="center" vertical="center" wrapText="1"/>
    </xf>
    <xf numFmtId="0" fontId="131" fillId="35" borderId="58" xfId="2673" applyFont="1" applyFill="1" applyBorder="1" applyAlignment="1">
      <alignment horizontal="center" vertical="center" wrapText="1"/>
    </xf>
    <xf numFmtId="1" fontId="143" fillId="35" borderId="7" xfId="2673" applyNumberFormat="1" applyFont="1" applyFill="1" applyBorder="1" applyAlignment="1">
      <alignment horizontal="center" vertical="center" wrapText="1"/>
    </xf>
    <xf numFmtId="1" fontId="143" fillId="35" borderId="58" xfId="2673" applyNumberFormat="1" applyFont="1" applyFill="1" applyBorder="1" applyAlignment="1">
      <alignment horizontal="center" vertical="center" wrapText="1"/>
    </xf>
    <xf numFmtId="43" fontId="143" fillId="0" borderId="53" xfId="2673" applyNumberFormat="1" applyFont="1" applyBorder="1" applyAlignment="1">
      <alignment horizontal="center" vertical="center" wrapText="1"/>
    </xf>
    <xf numFmtId="0" fontId="143" fillId="0" borderId="54" xfId="2673" applyFont="1" applyBorder="1" applyAlignment="1">
      <alignment horizontal="center" vertical="center" wrapText="1"/>
    </xf>
    <xf numFmtId="9" fontId="131" fillId="0" borderId="63" xfId="2675" applyFont="1" applyFill="1" applyBorder="1" applyAlignment="1">
      <alignment horizontal="center" vertical="center" wrapText="1"/>
    </xf>
    <xf numFmtId="9" fontId="131" fillId="0" borderId="64" xfId="2675" applyFont="1" applyFill="1" applyBorder="1" applyAlignment="1">
      <alignment horizontal="center" vertical="center" wrapText="1"/>
    </xf>
    <xf numFmtId="0" fontId="7" fillId="34" borderId="67" xfId="2670" applyFill="1" applyBorder="1" applyAlignment="1">
      <alignment horizontal="center" vertical="center"/>
    </xf>
    <xf numFmtId="0" fontId="135" fillId="0" borderId="68" xfId="2670" applyFont="1" applyBorder="1" applyAlignment="1">
      <alignment horizontal="left" vertical="center"/>
    </xf>
    <xf numFmtId="0" fontId="110" fillId="38" borderId="3" xfId="1538" applyFill="1" applyBorder="1" applyAlignment="1">
      <alignment horizontal="center" vertical="center"/>
    </xf>
    <xf numFmtId="0" fontId="101" fillId="38" borderId="3" xfId="1538" applyFont="1" applyFill="1" applyBorder="1" applyAlignment="1">
      <alignment horizontal="center" vertical="center" wrapText="1"/>
    </xf>
    <xf numFmtId="0" fontId="47" fillId="0" borderId="3" xfId="1538" applyFont="1" applyBorder="1" applyAlignment="1">
      <alignment horizontal="center"/>
    </xf>
    <xf numFmtId="0" fontId="110" fillId="38" borderId="35" xfId="1538" applyFill="1" applyBorder="1" applyAlignment="1">
      <alignment horizontal="center" vertical="center" wrapText="1"/>
    </xf>
    <xf numFmtId="0" fontId="110" fillId="38" borderId="33" xfId="1538" applyFill="1" applyBorder="1" applyAlignment="1">
      <alignment horizontal="center" vertical="center" wrapText="1"/>
    </xf>
    <xf numFmtId="0" fontId="110" fillId="38" borderId="3" xfId="1538" applyFill="1" applyBorder="1" applyAlignment="1">
      <alignment horizontal="center" vertical="center" wrapText="1"/>
    </xf>
    <xf numFmtId="0" fontId="50" fillId="0" borderId="44" xfId="1538" applyFont="1" applyBorder="1" applyAlignment="1">
      <alignment horizontal="left"/>
    </xf>
    <xf numFmtId="0" fontId="146" fillId="0" borderId="0" xfId="1644" applyFont="1" applyAlignment="1">
      <alignment horizontal="center" vertical="center"/>
    </xf>
    <xf numFmtId="37" fontId="153" fillId="0" borderId="19" xfId="1614" applyNumberFormat="1" applyFont="1" applyBorder="1" applyAlignment="1">
      <alignment horizontal="center"/>
    </xf>
    <xf numFmtId="0" fontId="149" fillId="0" borderId="0" xfId="1614" quotePrefix="1" applyFont="1" applyAlignment="1">
      <alignment horizontal="left" vertical="top" wrapText="1"/>
    </xf>
    <xf numFmtId="0" fontId="149" fillId="0" borderId="0" xfId="1614" applyFont="1" applyAlignment="1">
      <alignment horizontal="left" vertical="top" wrapText="1"/>
    </xf>
    <xf numFmtId="37" fontId="147" fillId="0" borderId="0" xfId="1614" applyNumberFormat="1" applyFont="1" applyAlignment="1">
      <alignment horizontal="center"/>
    </xf>
    <xf numFmtId="0" fontId="167" fillId="0" borderId="26" xfId="1614" applyFont="1" applyBorder="1" applyAlignment="1">
      <alignment horizontal="left" vertical="center" wrapText="1"/>
    </xf>
    <xf numFmtId="0" fontId="167" fillId="0" borderId="36" xfId="1614" applyFont="1" applyBorder="1" applyAlignment="1">
      <alignment horizontal="left" vertical="center" wrapText="1"/>
    </xf>
    <xf numFmtId="0" fontId="167" fillId="0" borderId="48" xfId="1614" applyFont="1" applyBorder="1" applyAlignment="1">
      <alignment horizontal="left" vertical="center" wrapText="1"/>
    </xf>
    <xf numFmtId="0" fontId="167" fillId="0" borderId="28" xfId="1614" applyFont="1" applyBorder="1" applyAlignment="1">
      <alignment horizontal="left" vertical="center" wrapText="1"/>
    </xf>
    <xf numFmtId="0" fontId="167" fillId="0" borderId="0" xfId="1614" applyFont="1" applyAlignment="1">
      <alignment horizontal="left" vertical="center" wrapText="1"/>
    </xf>
    <xf numFmtId="0" fontId="167" fillId="0" borderId="37" xfId="1614" applyFont="1" applyBorder="1" applyAlignment="1">
      <alignment horizontal="left" vertical="center" wrapText="1"/>
    </xf>
    <xf numFmtId="0" fontId="152" fillId="0" borderId="0" xfId="1652" applyFont="1" applyAlignment="1">
      <alignment horizontal="center" vertical="center"/>
    </xf>
    <xf numFmtId="0" fontId="147" fillId="0" borderId="0" xfId="1652" applyFont="1" applyAlignment="1">
      <alignment horizontal="center" vertical="center"/>
    </xf>
    <xf numFmtId="0" fontId="151" fillId="35" borderId="53" xfId="1614" applyFont="1" applyFill="1" applyBorder="1" applyAlignment="1">
      <alignment horizontal="center" vertical="center"/>
    </xf>
    <xf numFmtId="0" fontId="151" fillId="35" borderId="54" xfId="1614" applyFont="1" applyFill="1" applyBorder="1" applyAlignment="1">
      <alignment horizontal="center" vertical="center"/>
    </xf>
    <xf numFmtId="0" fontId="151" fillId="35" borderId="35" xfId="1652" applyFont="1" applyFill="1" applyBorder="1" applyAlignment="1">
      <alignment horizontal="center" vertical="center" wrapText="1"/>
    </xf>
    <xf numFmtId="0" fontId="151" fillId="35" borderId="33" xfId="1652" applyFont="1" applyFill="1" applyBorder="1" applyAlignment="1">
      <alignment horizontal="center" vertical="center" wrapText="1"/>
    </xf>
    <xf numFmtId="0" fontId="151" fillId="35" borderId="3" xfId="1614" applyFont="1" applyFill="1" applyBorder="1" applyAlignment="1">
      <alignment horizontal="center" vertical="center"/>
    </xf>
    <xf numFmtId="0" fontId="151" fillId="35" borderId="39" xfId="1614" applyFont="1" applyFill="1" applyBorder="1" applyAlignment="1">
      <alignment horizontal="center" vertical="center"/>
    </xf>
    <xf numFmtId="0" fontId="149" fillId="30" borderId="3" xfId="1614" applyFont="1" applyFill="1" applyBorder="1" applyAlignment="1">
      <alignment horizontal="center" vertical="center"/>
    </xf>
    <xf numFmtId="0" fontId="150" fillId="0" borderId="0" xfId="1652" applyFont="1" applyAlignment="1">
      <alignment horizontal="center" vertical="center"/>
    </xf>
    <xf numFmtId="37" fontId="147" fillId="0" borderId="36" xfId="1614" applyNumberFormat="1" applyFont="1" applyBorder="1" applyAlignment="1">
      <alignment horizontal="center"/>
    </xf>
    <xf numFmtId="0" fontId="151" fillId="35" borderId="51" xfId="1614" applyFont="1" applyFill="1" applyBorder="1" applyAlignment="1">
      <alignment horizontal="center" vertical="center"/>
    </xf>
    <xf numFmtId="0" fontId="151" fillId="35" borderId="49" xfId="1614" applyFont="1" applyFill="1" applyBorder="1" applyAlignment="1">
      <alignment horizontal="center" vertical="center"/>
    </xf>
    <xf numFmtId="0" fontId="151" fillId="35" borderId="52" xfId="1614" applyFont="1" applyFill="1" applyBorder="1" applyAlignment="1">
      <alignment horizontal="center" vertical="center"/>
    </xf>
    <xf numFmtId="0" fontId="151" fillId="35" borderId="21" xfId="1614" applyFont="1" applyFill="1" applyBorder="1" applyAlignment="1">
      <alignment horizontal="center" vertical="center"/>
    </xf>
    <xf numFmtId="0" fontId="151" fillId="35" borderId="33" xfId="1614" applyFont="1" applyFill="1" applyBorder="1" applyAlignment="1">
      <alignment horizontal="center" vertical="center"/>
    </xf>
    <xf numFmtId="0" fontId="151" fillId="35" borderId="52" xfId="1614" applyFont="1" applyFill="1" applyBorder="1" applyAlignment="1">
      <alignment horizontal="center" vertical="center" wrapText="1"/>
    </xf>
    <xf numFmtId="0" fontId="151" fillId="35" borderId="21" xfId="1614" applyFont="1" applyFill="1" applyBorder="1" applyAlignment="1">
      <alignment horizontal="center" vertical="center" wrapText="1"/>
    </xf>
    <xf numFmtId="0" fontId="151" fillId="35" borderId="33" xfId="1614" applyFont="1" applyFill="1" applyBorder="1" applyAlignment="1">
      <alignment horizontal="center" vertical="center" wrapText="1"/>
    </xf>
    <xf numFmtId="0" fontId="113" fillId="33" borderId="50" xfId="2677" applyFont="1" applyFill="1" applyBorder="1" applyAlignment="1">
      <alignment horizontal="center"/>
    </xf>
    <xf numFmtId="0" fontId="113" fillId="33" borderId="41" xfId="2677" applyFont="1" applyFill="1" applyBorder="1" applyAlignment="1">
      <alignment horizontal="center"/>
    </xf>
    <xf numFmtId="0" fontId="113" fillId="33" borderId="3" xfId="2677" applyFont="1" applyFill="1" applyBorder="1" applyAlignment="1">
      <alignment horizontal="center"/>
    </xf>
    <xf numFmtId="0" fontId="113" fillId="33" borderId="39" xfId="2677" applyFont="1" applyFill="1" applyBorder="1" applyAlignment="1">
      <alignment horizontal="center"/>
    </xf>
    <xf numFmtId="0" fontId="113" fillId="33" borderId="87" xfId="2677" applyFont="1" applyFill="1" applyBorder="1" applyAlignment="1">
      <alignment horizontal="center"/>
    </xf>
    <xf numFmtId="0" fontId="113" fillId="33" borderId="62" xfId="2677" applyFont="1" applyFill="1" applyBorder="1" applyAlignment="1">
      <alignment horizontal="center"/>
    </xf>
    <xf numFmtId="0" fontId="113" fillId="33" borderId="63" xfId="2677" applyFont="1" applyFill="1" applyBorder="1" applyAlignment="1">
      <alignment horizontal="center"/>
    </xf>
    <xf numFmtId="0" fontId="113" fillId="33" borderId="64" xfId="2677" applyFont="1" applyFill="1" applyBorder="1" applyAlignment="1">
      <alignment horizontal="center"/>
    </xf>
    <xf numFmtId="0" fontId="113" fillId="33" borderId="56" xfId="2677" applyFont="1" applyFill="1" applyBorder="1" applyAlignment="1">
      <alignment horizontal="center" vertical="center"/>
    </xf>
    <xf numFmtId="0" fontId="113" fillId="33" borderId="57" xfId="2677" applyFont="1" applyFill="1" applyBorder="1" applyAlignment="1">
      <alignment horizontal="center" vertical="center"/>
    </xf>
    <xf numFmtId="0" fontId="118" fillId="33" borderId="0" xfId="2677" applyFont="1" applyFill="1" applyAlignment="1">
      <alignment horizontal="center" vertical="center" wrapText="1"/>
    </xf>
    <xf numFmtId="0" fontId="118" fillId="33" borderId="37" xfId="2677" applyFont="1" applyFill="1" applyBorder="1" applyAlignment="1">
      <alignment horizontal="center" vertical="center" wrapText="1"/>
    </xf>
    <xf numFmtId="0" fontId="118" fillId="33" borderId="44" xfId="2677" applyFont="1" applyFill="1" applyBorder="1" applyAlignment="1">
      <alignment horizontal="center" vertical="center" wrapText="1"/>
    </xf>
    <xf numFmtId="0" fontId="118" fillId="33" borderId="45" xfId="2677" applyFont="1" applyFill="1" applyBorder="1" applyAlignment="1">
      <alignment horizontal="center" vertical="center" wrapText="1"/>
    </xf>
    <xf numFmtId="0" fontId="113" fillId="33" borderId="7" xfId="2677" applyFont="1" applyFill="1" applyBorder="1" applyAlignment="1">
      <alignment horizontal="center"/>
    </xf>
    <xf numFmtId="15" fontId="113" fillId="33" borderId="3" xfId="2677" applyNumberFormat="1" applyFont="1" applyFill="1" applyBorder="1" applyAlignment="1">
      <alignment horizontal="center"/>
    </xf>
    <xf numFmtId="0" fontId="113" fillId="33" borderId="7" xfId="2677" applyFont="1" applyFill="1" applyBorder="1" applyAlignment="1">
      <alignment vertical="top" wrapText="1"/>
    </xf>
    <xf numFmtId="0" fontId="113" fillId="33" borderId="41" xfId="2677" applyFont="1" applyFill="1" applyBorder="1" applyAlignment="1">
      <alignment vertical="top" wrapText="1"/>
    </xf>
    <xf numFmtId="0" fontId="117" fillId="33" borderId="97" xfId="2677" applyFont="1" applyFill="1" applyBorder="1" applyAlignment="1">
      <alignment horizontal="center" vertical="center" wrapText="1"/>
    </xf>
    <xf numFmtId="0" fontId="117" fillId="33" borderId="96" xfId="2677" applyFont="1" applyFill="1" applyBorder="1" applyAlignment="1">
      <alignment horizontal="center" vertical="center" wrapText="1"/>
    </xf>
    <xf numFmtId="0" fontId="113" fillId="33" borderId="7" xfId="2677" applyFont="1" applyFill="1" applyBorder="1" applyAlignment="1">
      <alignment horizontal="center" vertical="top" wrapText="1"/>
    </xf>
    <xf numFmtId="0" fontId="113" fillId="33" borderId="41" xfId="2677" applyFont="1" applyFill="1" applyBorder="1" applyAlignment="1">
      <alignment horizontal="center" vertical="top" wrapText="1"/>
    </xf>
    <xf numFmtId="0" fontId="113" fillId="33" borderId="38" xfId="2677" applyFont="1" applyFill="1" applyBorder="1" applyAlignment="1">
      <alignment horizontal="left" vertical="top" wrapText="1"/>
    </xf>
    <xf numFmtId="0" fontId="114" fillId="33" borderId="56" xfId="2677" applyFont="1" applyFill="1" applyBorder="1" applyAlignment="1">
      <alignment horizontal="left" vertical="top" wrapText="1"/>
    </xf>
    <xf numFmtId="0" fontId="114" fillId="33" borderId="57" xfId="2677" applyFont="1" applyFill="1" applyBorder="1" applyAlignment="1">
      <alignment horizontal="left" vertical="top" wrapText="1"/>
    </xf>
    <xf numFmtId="0" fontId="114" fillId="33" borderId="43" xfId="2677" applyFont="1" applyFill="1" applyBorder="1" applyAlignment="1">
      <alignment horizontal="left" vertical="top" wrapText="1"/>
    </xf>
    <xf numFmtId="0" fontId="114" fillId="33" borderId="44" xfId="2677" applyFont="1" applyFill="1" applyBorder="1" applyAlignment="1">
      <alignment horizontal="left" vertical="top" wrapText="1"/>
    </xf>
    <xf numFmtId="0" fontId="114" fillId="33" borderId="45" xfId="2677" applyFont="1" applyFill="1" applyBorder="1" applyAlignment="1">
      <alignment horizontal="left" vertical="top" wrapText="1"/>
    </xf>
    <xf numFmtId="0" fontId="90" fillId="33" borderId="59" xfId="2677" applyFont="1" applyFill="1" applyBorder="1" applyAlignment="1">
      <alignment horizontal="left" vertical="center"/>
    </xf>
    <xf numFmtId="0" fontId="90" fillId="33" borderId="60" xfId="2677" applyFont="1" applyFill="1" applyBorder="1" applyAlignment="1">
      <alignment horizontal="left" vertical="center"/>
    </xf>
    <xf numFmtId="49" fontId="113" fillId="33" borderId="50" xfId="2677" applyNumberFormat="1" applyFont="1" applyFill="1" applyBorder="1" applyAlignment="1">
      <alignment horizontal="left" vertical="center"/>
    </xf>
    <xf numFmtId="49" fontId="113" fillId="33" borderId="41" xfId="2677" applyNumberFormat="1" applyFont="1" applyFill="1" applyBorder="1" applyAlignment="1">
      <alignment horizontal="left" vertical="center"/>
    </xf>
    <xf numFmtId="49" fontId="113" fillId="33" borderId="50" xfId="2677" applyNumberFormat="1" applyFont="1" applyFill="1" applyBorder="1" applyAlignment="1">
      <alignment vertical="center"/>
    </xf>
    <xf numFmtId="49" fontId="113" fillId="33" borderId="41" xfId="2677" applyNumberFormat="1" applyFont="1" applyFill="1" applyBorder="1" applyAlignment="1">
      <alignment vertical="center"/>
    </xf>
    <xf numFmtId="49" fontId="113" fillId="33" borderId="50" xfId="2677" applyNumberFormat="1" applyFont="1" applyFill="1" applyBorder="1" applyAlignment="1">
      <alignment vertical="top" wrapText="1"/>
    </xf>
    <xf numFmtId="49" fontId="113" fillId="33" borderId="41" xfId="2677" applyNumberFormat="1" applyFont="1" applyFill="1" applyBorder="1" applyAlignment="1">
      <alignment vertical="top" wrapText="1"/>
    </xf>
    <xf numFmtId="0" fontId="90" fillId="33" borderId="102" xfId="2677" applyFont="1" applyFill="1" applyBorder="1" applyAlignment="1">
      <alignment horizontal="left" vertical="center"/>
    </xf>
    <xf numFmtId="0" fontId="90" fillId="33" borderId="40" xfId="2677" applyFont="1" applyFill="1" applyBorder="1" applyAlignment="1">
      <alignment horizontal="left" vertical="center"/>
    </xf>
    <xf numFmtId="49" fontId="90" fillId="33" borderId="102" xfId="2677" applyNumberFormat="1" applyFont="1" applyFill="1" applyBorder="1" applyAlignment="1">
      <alignment horizontal="left" vertical="center"/>
    </xf>
    <xf numFmtId="49" fontId="90" fillId="33" borderId="40" xfId="2677" applyNumberFormat="1" applyFont="1" applyFill="1" applyBorder="1" applyAlignment="1">
      <alignment horizontal="left" vertical="center"/>
    </xf>
    <xf numFmtId="49" fontId="172" fillId="33" borderId="102" xfId="2677" applyNumberFormat="1" applyFont="1" applyFill="1" applyBorder="1" applyAlignment="1">
      <alignment horizontal="left" vertical="center"/>
    </xf>
    <xf numFmtId="49" fontId="172" fillId="33" borderId="40" xfId="2677" applyNumberFormat="1" applyFont="1" applyFill="1" applyBorder="1" applyAlignment="1">
      <alignment horizontal="left" vertical="center"/>
    </xf>
    <xf numFmtId="0" fontId="172" fillId="33" borderId="59" xfId="2677" applyFont="1" applyFill="1" applyBorder="1" applyAlignment="1">
      <alignment horizontal="left" vertical="center"/>
    </xf>
    <xf numFmtId="0" fontId="172" fillId="33" borderId="60" xfId="2677" applyFont="1" applyFill="1" applyBorder="1" applyAlignment="1">
      <alignment horizontal="left" vertical="center"/>
    </xf>
    <xf numFmtId="0" fontId="113" fillId="33" borderId="56" xfId="2677" applyFont="1" applyFill="1" applyBorder="1" applyAlignment="1">
      <alignment horizontal="center"/>
    </xf>
    <xf numFmtId="0" fontId="113" fillId="33" borderId="57" xfId="2677" applyFont="1" applyFill="1" applyBorder="1" applyAlignment="1">
      <alignment horizontal="center"/>
    </xf>
    <xf numFmtId="0" fontId="114" fillId="33" borderId="18" xfId="2677" applyFont="1" applyFill="1" applyBorder="1" applyAlignment="1">
      <alignment horizontal="left"/>
    </xf>
    <xf numFmtId="0" fontId="114" fillId="33" borderId="0" xfId="2677" applyFont="1" applyFill="1" applyAlignment="1">
      <alignment horizontal="left"/>
    </xf>
    <xf numFmtId="0" fontId="114" fillId="33" borderId="37" xfId="2677" applyFont="1" applyFill="1" applyBorder="1" applyAlignment="1">
      <alignment horizontal="left"/>
    </xf>
    <xf numFmtId="0" fontId="129" fillId="33" borderId="50" xfId="2677" applyFont="1" applyFill="1" applyBorder="1" applyAlignment="1">
      <alignment horizontal="center" vertical="center"/>
    </xf>
    <xf numFmtId="0" fontId="129" fillId="33" borderId="7" xfId="2677" applyFont="1" applyFill="1" applyBorder="1" applyAlignment="1">
      <alignment horizontal="center" vertical="center"/>
    </xf>
    <xf numFmtId="0" fontId="129" fillId="33" borderId="41" xfId="2677" applyFont="1" applyFill="1" applyBorder="1" applyAlignment="1">
      <alignment horizontal="center" vertical="center"/>
    </xf>
    <xf numFmtId="0" fontId="114" fillId="33" borderId="50" xfId="2677" applyFont="1" applyFill="1" applyBorder="1" applyAlignment="1">
      <alignment horizontal="center" vertical="center"/>
    </xf>
    <xf numFmtId="0" fontId="114" fillId="33" borderId="7" xfId="2677" applyFont="1" applyFill="1" applyBorder="1" applyAlignment="1">
      <alignment horizontal="center" vertical="center"/>
    </xf>
    <xf numFmtId="0" fontId="114" fillId="33" borderId="58" xfId="2677" applyFont="1" applyFill="1" applyBorder="1" applyAlignment="1">
      <alignment horizontal="center" vertical="center"/>
    </xf>
    <xf numFmtId="0" fontId="128" fillId="35" borderId="55" xfId="2677" applyFont="1" applyFill="1" applyBorder="1" applyAlignment="1">
      <alignment horizontal="center" vertical="center"/>
    </xf>
    <xf numFmtId="0" fontId="128" fillId="35" borderId="36" xfId="2677" applyFont="1" applyFill="1" applyBorder="1" applyAlignment="1">
      <alignment horizontal="center" vertical="center"/>
    </xf>
    <xf numFmtId="0" fontId="128" fillId="35" borderId="48" xfId="2677" applyFont="1" applyFill="1" applyBorder="1" applyAlignment="1">
      <alignment horizontal="center" vertical="center"/>
    </xf>
    <xf numFmtId="0" fontId="128" fillId="35" borderId="43" xfId="2677" applyFont="1" applyFill="1" applyBorder="1" applyAlignment="1">
      <alignment horizontal="center" vertical="center"/>
    </xf>
    <xf numFmtId="0" fontId="128" fillId="35" borderId="44" xfId="2677" applyFont="1" applyFill="1" applyBorder="1" applyAlignment="1">
      <alignment horizontal="center" vertical="center"/>
    </xf>
    <xf numFmtId="0" fontId="128" fillId="35" borderId="45" xfId="2677" applyFont="1" applyFill="1" applyBorder="1" applyAlignment="1">
      <alignment horizontal="center" vertical="center"/>
    </xf>
    <xf numFmtId="0" fontId="169" fillId="0" borderId="88" xfId="1451" applyFont="1" applyBorder="1" applyAlignment="1">
      <alignment horizontal="center" vertical="center"/>
    </xf>
    <xf numFmtId="0" fontId="169" fillId="0" borderId="89" xfId="1451" applyFont="1" applyBorder="1" applyAlignment="1">
      <alignment horizontal="center" vertical="center"/>
    </xf>
    <xf numFmtId="0" fontId="169" fillId="0" borderId="90" xfId="1451" applyFont="1" applyBorder="1" applyAlignment="1">
      <alignment horizontal="center" vertical="center"/>
    </xf>
    <xf numFmtId="0" fontId="169" fillId="0" borderId="91" xfId="1451" applyFont="1" applyBorder="1" applyAlignment="1">
      <alignment horizontal="center" vertical="center"/>
    </xf>
    <xf numFmtId="0" fontId="169" fillId="0" borderId="92" xfId="1451" applyFont="1" applyBorder="1" applyAlignment="1">
      <alignment horizontal="center" vertical="center"/>
    </xf>
    <xf numFmtId="0" fontId="169" fillId="0" borderId="93" xfId="1451" applyFont="1" applyBorder="1" applyAlignment="1">
      <alignment horizontal="center" vertical="center"/>
    </xf>
    <xf numFmtId="0" fontId="120" fillId="33" borderId="88" xfId="1451" applyFont="1" applyFill="1" applyBorder="1" applyAlignment="1">
      <alignment horizontal="center" vertical="center"/>
    </xf>
    <xf numFmtId="0" fontId="120" fillId="33" borderId="89" xfId="1451" applyFont="1" applyFill="1" applyBorder="1" applyAlignment="1">
      <alignment horizontal="center" vertical="center"/>
    </xf>
    <xf numFmtId="0" fontId="120" fillId="33" borderId="90" xfId="1451" applyFont="1" applyFill="1" applyBorder="1" applyAlignment="1">
      <alignment horizontal="center" vertical="center"/>
    </xf>
    <xf numFmtId="0" fontId="120" fillId="33" borderId="91" xfId="1451" applyFont="1" applyFill="1" applyBorder="1" applyAlignment="1">
      <alignment horizontal="center" vertical="center"/>
    </xf>
    <xf numFmtId="0" fontId="120" fillId="33" borderId="92" xfId="1451" applyFont="1" applyFill="1" applyBorder="1" applyAlignment="1">
      <alignment horizontal="center" vertical="center"/>
    </xf>
    <xf numFmtId="0" fontId="120" fillId="33" borderId="93" xfId="1451" applyFont="1" applyFill="1" applyBorder="1" applyAlignment="1">
      <alignment horizontal="center" vertical="center"/>
    </xf>
    <xf numFmtId="0" fontId="1" fillId="0" borderId="20" xfId="1652" applyFont="1" applyBorder="1" applyAlignment="1">
      <alignment horizontal="center" vertical="center"/>
    </xf>
    <xf numFmtId="0" fontId="1" fillId="0" borderId="21" xfId="1652" applyFont="1" applyBorder="1" applyAlignment="1">
      <alignment horizontal="left" vertical="center" wrapText="1"/>
    </xf>
    <xf numFmtId="0" fontId="1" fillId="0" borderId="21" xfId="1652" applyFont="1" applyBorder="1" applyAlignment="1">
      <alignment horizontal="center" vertical="center"/>
    </xf>
  </cellXfs>
  <cellStyles count="2678">
    <cellStyle name="&gt;? MK/l" xfId="1" xr:uid="{00000000-0005-0000-0000-000000000000}"/>
    <cellStyle name="20% - Accent1" xfId="2" builtinId="30" customBuiltin="1"/>
    <cellStyle name="20% - Accent1 10" xfId="3" xr:uid="{00000000-0005-0000-0000-000002000000}"/>
    <cellStyle name="20% - Accent1 11" xfId="4" xr:uid="{00000000-0005-0000-0000-000003000000}"/>
    <cellStyle name="20% - Accent1 12" xfId="5" xr:uid="{00000000-0005-0000-0000-000004000000}"/>
    <cellStyle name="20% - Accent1 13" xfId="6" xr:uid="{00000000-0005-0000-0000-000005000000}"/>
    <cellStyle name="20% - Accent1 14" xfId="7" xr:uid="{00000000-0005-0000-0000-000006000000}"/>
    <cellStyle name="20% - Accent1 15" xfId="8" xr:uid="{00000000-0005-0000-0000-000007000000}"/>
    <cellStyle name="20% - Accent1 16" xfId="9" xr:uid="{00000000-0005-0000-0000-000008000000}"/>
    <cellStyle name="20% - Accent1 2" xfId="10" xr:uid="{00000000-0005-0000-0000-000009000000}"/>
    <cellStyle name="20% - Accent1 2 2" xfId="11" xr:uid="{00000000-0005-0000-0000-00000A000000}"/>
    <cellStyle name="20% - Accent1 2 3" xfId="12" xr:uid="{00000000-0005-0000-0000-00000B000000}"/>
    <cellStyle name="20% - Accent1 3" xfId="13" xr:uid="{00000000-0005-0000-0000-00000C000000}"/>
    <cellStyle name="20% - Accent1 4" xfId="14" xr:uid="{00000000-0005-0000-0000-00000D000000}"/>
    <cellStyle name="20% - Accent1 5" xfId="15" xr:uid="{00000000-0005-0000-0000-00000E000000}"/>
    <cellStyle name="20% - Accent1 6" xfId="16" xr:uid="{00000000-0005-0000-0000-00000F000000}"/>
    <cellStyle name="20% - Accent1 7" xfId="17" xr:uid="{00000000-0005-0000-0000-000010000000}"/>
    <cellStyle name="20% - Accent1 8" xfId="18" xr:uid="{00000000-0005-0000-0000-000011000000}"/>
    <cellStyle name="20% - Accent1 9" xfId="19" xr:uid="{00000000-0005-0000-0000-000012000000}"/>
    <cellStyle name="20% - Accent2" xfId="20" builtinId="34" customBuiltin="1"/>
    <cellStyle name="20% - Accent2 10" xfId="21" xr:uid="{00000000-0005-0000-0000-000014000000}"/>
    <cellStyle name="20% - Accent2 11" xfId="22" xr:uid="{00000000-0005-0000-0000-000015000000}"/>
    <cellStyle name="20% - Accent2 12" xfId="23" xr:uid="{00000000-0005-0000-0000-000016000000}"/>
    <cellStyle name="20% - Accent2 13" xfId="24" xr:uid="{00000000-0005-0000-0000-000017000000}"/>
    <cellStyle name="20% - Accent2 14" xfId="25" xr:uid="{00000000-0005-0000-0000-000018000000}"/>
    <cellStyle name="20% - Accent2 15" xfId="26" xr:uid="{00000000-0005-0000-0000-000019000000}"/>
    <cellStyle name="20% - Accent2 16" xfId="27" xr:uid="{00000000-0005-0000-0000-00001A000000}"/>
    <cellStyle name="20% - Accent2 2" xfId="28" xr:uid="{00000000-0005-0000-0000-00001B000000}"/>
    <cellStyle name="20% - Accent2 2 2" xfId="29" xr:uid="{00000000-0005-0000-0000-00001C000000}"/>
    <cellStyle name="20% - Accent2 2 3" xfId="30" xr:uid="{00000000-0005-0000-0000-00001D000000}"/>
    <cellStyle name="20% - Accent2 3" xfId="31" xr:uid="{00000000-0005-0000-0000-00001E000000}"/>
    <cellStyle name="20% - Accent2 4" xfId="32" xr:uid="{00000000-0005-0000-0000-00001F000000}"/>
    <cellStyle name="20% - Accent2 5" xfId="33" xr:uid="{00000000-0005-0000-0000-000020000000}"/>
    <cellStyle name="20% - Accent2 6" xfId="34" xr:uid="{00000000-0005-0000-0000-000021000000}"/>
    <cellStyle name="20% - Accent2 7" xfId="35" xr:uid="{00000000-0005-0000-0000-000022000000}"/>
    <cellStyle name="20% - Accent2 8" xfId="36" xr:uid="{00000000-0005-0000-0000-000023000000}"/>
    <cellStyle name="20% - Accent2 9" xfId="37" xr:uid="{00000000-0005-0000-0000-000024000000}"/>
    <cellStyle name="20% - Accent3" xfId="38" builtinId="38" customBuiltin="1"/>
    <cellStyle name="20% - Accent3 10" xfId="39" xr:uid="{00000000-0005-0000-0000-000026000000}"/>
    <cellStyle name="20% - Accent3 11" xfId="40" xr:uid="{00000000-0005-0000-0000-000027000000}"/>
    <cellStyle name="20% - Accent3 12" xfId="41" xr:uid="{00000000-0005-0000-0000-000028000000}"/>
    <cellStyle name="20% - Accent3 13" xfId="42" xr:uid="{00000000-0005-0000-0000-000029000000}"/>
    <cellStyle name="20% - Accent3 14" xfId="43" xr:uid="{00000000-0005-0000-0000-00002A000000}"/>
    <cellStyle name="20% - Accent3 15" xfId="44" xr:uid="{00000000-0005-0000-0000-00002B000000}"/>
    <cellStyle name="20% - Accent3 16" xfId="45" xr:uid="{00000000-0005-0000-0000-00002C000000}"/>
    <cellStyle name="20% - Accent3 2" xfId="46" xr:uid="{00000000-0005-0000-0000-00002D000000}"/>
    <cellStyle name="20% - Accent3 2 2" xfId="47" xr:uid="{00000000-0005-0000-0000-00002E000000}"/>
    <cellStyle name="20% - Accent3 2 3" xfId="48" xr:uid="{00000000-0005-0000-0000-00002F000000}"/>
    <cellStyle name="20% - Accent3 3" xfId="49" xr:uid="{00000000-0005-0000-0000-000030000000}"/>
    <cellStyle name="20% - Accent3 4" xfId="50" xr:uid="{00000000-0005-0000-0000-000031000000}"/>
    <cellStyle name="20% - Accent3 5" xfId="51" xr:uid="{00000000-0005-0000-0000-000032000000}"/>
    <cellStyle name="20% - Accent3 6" xfId="52" xr:uid="{00000000-0005-0000-0000-000033000000}"/>
    <cellStyle name="20% - Accent3 7" xfId="53" xr:uid="{00000000-0005-0000-0000-000034000000}"/>
    <cellStyle name="20% - Accent3 8" xfId="54" xr:uid="{00000000-0005-0000-0000-000035000000}"/>
    <cellStyle name="20% - Accent3 9" xfId="55" xr:uid="{00000000-0005-0000-0000-000036000000}"/>
    <cellStyle name="20% - Accent4" xfId="56" builtinId="42" customBuiltin="1"/>
    <cellStyle name="20% - Accent4 10" xfId="57" xr:uid="{00000000-0005-0000-0000-000038000000}"/>
    <cellStyle name="20% - Accent4 11" xfId="58" xr:uid="{00000000-0005-0000-0000-000039000000}"/>
    <cellStyle name="20% - Accent4 12" xfId="59" xr:uid="{00000000-0005-0000-0000-00003A000000}"/>
    <cellStyle name="20% - Accent4 13" xfId="60" xr:uid="{00000000-0005-0000-0000-00003B000000}"/>
    <cellStyle name="20% - Accent4 14" xfId="61" xr:uid="{00000000-0005-0000-0000-00003C000000}"/>
    <cellStyle name="20% - Accent4 15" xfId="62" xr:uid="{00000000-0005-0000-0000-00003D000000}"/>
    <cellStyle name="20% - Accent4 16" xfId="63" xr:uid="{00000000-0005-0000-0000-00003E000000}"/>
    <cellStyle name="20% - Accent4 2" xfId="64" xr:uid="{00000000-0005-0000-0000-00003F000000}"/>
    <cellStyle name="20% - Accent4 2 2" xfId="65" xr:uid="{00000000-0005-0000-0000-000040000000}"/>
    <cellStyle name="20% - Accent4 2 3" xfId="66" xr:uid="{00000000-0005-0000-0000-000041000000}"/>
    <cellStyle name="20% - Accent4 3" xfId="67" xr:uid="{00000000-0005-0000-0000-000042000000}"/>
    <cellStyle name="20% - Accent4 4" xfId="68" xr:uid="{00000000-0005-0000-0000-000043000000}"/>
    <cellStyle name="20% - Accent4 5" xfId="69" xr:uid="{00000000-0005-0000-0000-000044000000}"/>
    <cellStyle name="20% - Accent4 6" xfId="70" xr:uid="{00000000-0005-0000-0000-000045000000}"/>
    <cellStyle name="20% - Accent4 7" xfId="71" xr:uid="{00000000-0005-0000-0000-000046000000}"/>
    <cellStyle name="20% - Accent4 8" xfId="72" xr:uid="{00000000-0005-0000-0000-000047000000}"/>
    <cellStyle name="20% - Accent4 9" xfId="73" xr:uid="{00000000-0005-0000-0000-000048000000}"/>
    <cellStyle name="20% - Accent5" xfId="74" builtinId="46" customBuiltin="1"/>
    <cellStyle name="20% - Accent5 10" xfId="75" xr:uid="{00000000-0005-0000-0000-00004A000000}"/>
    <cellStyle name="20% - Accent5 11" xfId="76" xr:uid="{00000000-0005-0000-0000-00004B000000}"/>
    <cellStyle name="20% - Accent5 12" xfId="77" xr:uid="{00000000-0005-0000-0000-00004C000000}"/>
    <cellStyle name="20% - Accent5 13" xfId="78" xr:uid="{00000000-0005-0000-0000-00004D000000}"/>
    <cellStyle name="20% - Accent5 14" xfId="79" xr:uid="{00000000-0005-0000-0000-00004E000000}"/>
    <cellStyle name="20% - Accent5 15" xfId="80" xr:uid="{00000000-0005-0000-0000-00004F000000}"/>
    <cellStyle name="20% - Accent5 16" xfId="81" xr:uid="{00000000-0005-0000-0000-000050000000}"/>
    <cellStyle name="20% - Accent5 2" xfId="82" xr:uid="{00000000-0005-0000-0000-000051000000}"/>
    <cellStyle name="20% - Accent5 2 2" xfId="83" xr:uid="{00000000-0005-0000-0000-000052000000}"/>
    <cellStyle name="20% - Accent5 2 3" xfId="84" xr:uid="{00000000-0005-0000-0000-000053000000}"/>
    <cellStyle name="20% - Accent5 3" xfId="85" xr:uid="{00000000-0005-0000-0000-000054000000}"/>
    <cellStyle name="20% - Accent5 4" xfId="86" xr:uid="{00000000-0005-0000-0000-000055000000}"/>
    <cellStyle name="20% - Accent5 5" xfId="87" xr:uid="{00000000-0005-0000-0000-000056000000}"/>
    <cellStyle name="20% - Accent5 6" xfId="88" xr:uid="{00000000-0005-0000-0000-000057000000}"/>
    <cellStyle name="20% - Accent5 7" xfId="89" xr:uid="{00000000-0005-0000-0000-000058000000}"/>
    <cellStyle name="20% - Accent5 8" xfId="90" xr:uid="{00000000-0005-0000-0000-000059000000}"/>
    <cellStyle name="20% - Accent5 9" xfId="91" xr:uid="{00000000-0005-0000-0000-00005A000000}"/>
    <cellStyle name="20% - Accent6" xfId="92" builtinId="50" customBuiltin="1"/>
    <cellStyle name="20% - Accent6 10" xfId="93" xr:uid="{00000000-0005-0000-0000-00005C000000}"/>
    <cellStyle name="20% - Accent6 11" xfId="94" xr:uid="{00000000-0005-0000-0000-00005D000000}"/>
    <cellStyle name="20% - Accent6 12" xfId="95" xr:uid="{00000000-0005-0000-0000-00005E000000}"/>
    <cellStyle name="20% - Accent6 13" xfId="96" xr:uid="{00000000-0005-0000-0000-00005F000000}"/>
    <cellStyle name="20% - Accent6 14" xfId="97" xr:uid="{00000000-0005-0000-0000-000060000000}"/>
    <cellStyle name="20% - Accent6 15" xfId="98" xr:uid="{00000000-0005-0000-0000-000061000000}"/>
    <cellStyle name="20% - Accent6 16" xfId="99" xr:uid="{00000000-0005-0000-0000-000062000000}"/>
    <cellStyle name="20% - Accent6 2" xfId="100" xr:uid="{00000000-0005-0000-0000-000063000000}"/>
    <cellStyle name="20% - Accent6 2 2" xfId="101" xr:uid="{00000000-0005-0000-0000-000064000000}"/>
    <cellStyle name="20% - Accent6 2 3" xfId="102" xr:uid="{00000000-0005-0000-0000-000065000000}"/>
    <cellStyle name="20% - Accent6 3" xfId="103" xr:uid="{00000000-0005-0000-0000-000066000000}"/>
    <cellStyle name="20% - Accent6 4" xfId="104" xr:uid="{00000000-0005-0000-0000-000067000000}"/>
    <cellStyle name="20% - Accent6 5" xfId="105" xr:uid="{00000000-0005-0000-0000-000068000000}"/>
    <cellStyle name="20% - Accent6 6" xfId="106" xr:uid="{00000000-0005-0000-0000-000069000000}"/>
    <cellStyle name="20% - Accent6 7" xfId="107" xr:uid="{00000000-0005-0000-0000-00006A000000}"/>
    <cellStyle name="20% - Accent6 8" xfId="108" xr:uid="{00000000-0005-0000-0000-00006B000000}"/>
    <cellStyle name="20% - Accent6 9" xfId="109" xr:uid="{00000000-0005-0000-0000-00006C000000}"/>
    <cellStyle name="40% - Accent1" xfId="110" builtinId="31" customBuiltin="1"/>
    <cellStyle name="40% - Accent1 10" xfId="111" xr:uid="{00000000-0005-0000-0000-00006E000000}"/>
    <cellStyle name="40% - Accent1 11" xfId="112" xr:uid="{00000000-0005-0000-0000-00006F000000}"/>
    <cellStyle name="40% - Accent1 12" xfId="113" xr:uid="{00000000-0005-0000-0000-000070000000}"/>
    <cellStyle name="40% - Accent1 13" xfId="114" xr:uid="{00000000-0005-0000-0000-000071000000}"/>
    <cellStyle name="40% - Accent1 14" xfId="115" xr:uid="{00000000-0005-0000-0000-000072000000}"/>
    <cellStyle name="40% - Accent1 15" xfId="116" xr:uid="{00000000-0005-0000-0000-000073000000}"/>
    <cellStyle name="40% - Accent1 16" xfId="117" xr:uid="{00000000-0005-0000-0000-000074000000}"/>
    <cellStyle name="40% - Accent1 2" xfId="118" xr:uid="{00000000-0005-0000-0000-000075000000}"/>
    <cellStyle name="40% - Accent1 2 2" xfId="119" xr:uid="{00000000-0005-0000-0000-000076000000}"/>
    <cellStyle name="40% - Accent1 2 3" xfId="120" xr:uid="{00000000-0005-0000-0000-000077000000}"/>
    <cellStyle name="40% - Accent1 3" xfId="121" xr:uid="{00000000-0005-0000-0000-000078000000}"/>
    <cellStyle name="40% - Accent1 4" xfId="122" xr:uid="{00000000-0005-0000-0000-000079000000}"/>
    <cellStyle name="40% - Accent1 5" xfId="123" xr:uid="{00000000-0005-0000-0000-00007A000000}"/>
    <cellStyle name="40% - Accent1 6" xfId="124" xr:uid="{00000000-0005-0000-0000-00007B000000}"/>
    <cellStyle name="40% - Accent1 7" xfId="125" xr:uid="{00000000-0005-0000-0000-00007C000000}"/>
    <cellStyle name="40% - Accent1 8" xfId="126" xr:uid="{00000000-0005-0000-0000-00007D000000}"/>
    <cellStyle name="40% - Accent1 9" xfId="127" xr:uid="{00000000-0005-0000-0000-00007E000000}"/>
    <cellStyle name="40% - Accent2" xfId="128" builtinId="35" customBuiltin="1"/>
    <cellStyle name="40% - Accent2 10" xfId="129" xr:uid="{00000000-0005-0000-0000-000080000000}"/>
    <cellStyle name="40% - Accent2 11" xfId="130" xr:uid="{00000000-0005-0000-0000-000081000000}"/>
    <cellStyle name="40% - Accent2 12" xfId="131" xr:uid="{00000000-0005-0000-0000-000082000000}"/>
    <cellStyle name="40% - Accent2 13" xfId="132" xr:uid="{00000000-0005-0000-0000-000083000000}"/>
    <cellStyle name="40% - Accent2 14" xfId="133" xr:uid="{00000000-0005-0000-0000-000084000000}"/>
    <cellStyle name="40% - Accent2 15" xfId="134" xr:uid="{00000000-0005-0000-0000-000085000000}"/>
    <cellStyle name="40% - Accent2 16" xfId="135" xr:uid="{00000000-0005-0000-0000-000086000000}"/>
    <cellStyle name="40% - Accent2 2" xfId="136" xr:uid="{00000000-0005-0000-0000-000087000000}"/>
    <cellStyle name="40% - Accent2 2 2" xfId="137" xr:uid="{00000000-0005-0000-0000-000088000000}"/>
    <cellStyle name="40% - Accent2 2 3" xfId="138" xr:uid="{00000000-0005-0000-0000-000089000000}"/>
    <cellStyle name="40% - Accent2 3" xfId="139" xr:uid="{00000000-0005-0000-0000-00008A000000}"/>
    <cellStyle name="40% - Accent2 4" xfId="140" xr:uid="{00000000-0005-0000-0000-00008B000000}"/>
    <cellStyle name="40% - Accent2 5" xfId="141" xr:uid="{00000000-0005-0000-0000-00008C000000}"/>
    <cellStyle name="40% - Accent2 6" xfId="142" xr:uid="{00000000-0005-0000-0000-00008D000000}"/>
    <cellStyle name="40% - Accent2 7" xfId="143" xr:uid="{00000000-0005-0000-0000-00008E000000}"/>
    <cellStyle name="40% - Accent2 8" xfId="144" xr:uid="{00000000-0005-0000-0000-00008F000000}"/>
    <cellStyle name="40% - Accent2 9" xfId="145" xr:uid="{00000000-0005-0000-0000-000090000000}"/>
    <cellStyle name="40% - Accent3" xfId="146" builtinId="39" customBuiltin="1"/>
    <cellStyle name="40% - Accent3 10" xfId="147" xr:uid="{00000000-0005-0000-0000-000092000000}"/>
    <cellStyle name="40% - Accent3 11" xfId="148" xr:uid="{00000000-0005-0000-0000-000093000000}"/>
    <cellStyle name="40% - Accent3 12" xfId="149" xr:uid="{00000000-0005-0000-0000-000094000000}"/>
    <cellStyle name="40% - Accent3 13" xfId="150" xr:uid="{00000000-0005-0000-0000-000095000000}"/>
    <cellStyle name="40% - Accent3 14" xfId="151" xr:uid="{00000000-0005-0000-0000-000096000000}"/>
    <cellStyle name="40% - Accent3 15" xfId="152" xr:uid="{00000000-0005-0000-0000-000097000000}"/>
    <cellStyle name="40% - Accent3 16" xfId="153" xr:uid="{00000000-0005-0000-0000-000098000000}"/>
    <cellStyle name="40% - Accent3 2" xfId="154" xr:uid="{00000000-0005-0000-0000-000099000000}"/>
    <cellStyle name="40% - Accent3 2 2" xfId="155" xr:uid="{00000000-0005-0000-0000-00009A000000}"/>
    <cellStyle name="40% - Accent3 2 3" xfId="156" xr:uid="{00000000-0005-0000-0000-00009B000000}"/>
    <cellStyle name="40% - Accent3 3" xfId="157" xr:uid="{00000000-0005-0000-0000-00009C000000}"/>
    <cellStyle name="40% - Accent3 4" xfId="158" xr:uid="{00000000-0005-0000-0000-00009D000000}"/>
    <cellStyle name="40% - Accent3 5" xfId="159" xr:uid="{00000000-0005-0000-0000-00009E000000}"/>
    <cellStyle name="40% - Accent3 6" xfId="160" xr:uid="{00000000-0005-0000-0000-00009F000000}"/>
    <cellStyle name="40% - Accent3 7" xfId="161" xr:uid="{00000000-0005-0000-0000-0000A0000000}"/>
    <cellStyle name="40% - Accent3 8" xfId="162" xr:uid="{00000000-0005-0000-0000-0000A1000000}"/>
    <cellStyle name="40% - Accent3 9" xfId="163" xr:uid="{00000000-0005-0000-0000-0000A2000000}"/>
    <cellStyle name="40% - Accent4" xfId="164" builtinId="43" customBuiltin="1"/>
    <cellStyle name="40% - Accent4 10" xfId="165" xr:uid="{00000000-0005-0000-0000-0000A4000000}"/>
    <cellStyle name="40% - Accent4 11" xfId="166" xr:uid="{00000000-0005-0000-0000-0000A5000000}"/>
    <cellStyle name="40% - Accent4 12" xfId="167" xr:uid="{00000000-0005-0000-0000-0000A6000000}"/>
    <cellStyle name="40% - Accent4 13" xfId="168" xr:uid="{00000000-0005-0000-0000-0000A7000000}"/>
    <cellStyle name="40% - Accent4 14" xfId="169" xr:uid="{00000000-0005-0000-0000-0000A8000000}"/>
    <cellStyle name="40% - Accent4 15" xfId="170" xr:uid="{00000000-0005-0000-0000-0000A9000000}"/>
    <cellStyle name="40% - Accent4 16" xfId="171" xr:uid="{00000000-0005-0000-0000-0000AA000000}"/>
    <cellStyle name="40% - Accent4 2" xfId="172" xr:uid="{00000000-0005-0000-0000-0000AB000000}"/>
    <cellStyle name="40% - Accent4 2 2" xfId="173" xr:uid="{00000000-0005-0000-0000-0000AC000000}"/>
    <cellStyle name="40% - Accent4 2 3" xfId="174" xr:uid="{00000000-0005-0000-0000-0000AD000000}"/>
    <cellStyle name="40% - Accent4 3" xfId="175" xr:uid="{00000000-0005-0000-0000-0000AE000000}"/>
    <cellStyle name="40% - Accent4 4" xfId="176" xr:uid="{00000000-0005-0000-0000-0000AF000000}"/>
    <cellStyle name="40% - Accent4 5" xfId="177" xr:uid="{00000000-0005-0000-0000-0000B0000000}"/>
    <cellStyle name="40% - Accent4 6" xfId="178" xr:uid="{00000000-0005-0000-0000-0000B1000000}"/>
    <cellStyle name="40% - Accent4 7" xfId="179" xr:uid="{00000000-0005-0000-0000-0000B2000000}"/>
    <cellStyle name="40% - Accent4 8" xfId="180" xr:uid="{00000000-0005-0000-0000-0000B3000000}"/>
    <cellStyle name="40% - Accent4 9" xfId="181" xr:uid="{00000000-0005-0000-0000-0000B4000000}"/>
    <cellStyle name="40% - Accent5" xfId="182" builtinId="47" customBuiltin="1"/>
    <cellStyle name="40% - Accent5 10" xfId="183" xr:uid="{00000000-0005-0000-0000-0000B6000000}"/>
    <cellStyle name="40% - Accent5 11" xfId="184" xr:uid="{00000000-0005-0000-0000-0000B7000000}"/>
    <cellStyle name="40% - Accent5 12" xfId="185" xr:uid="{00000000-0005-0000-0000-0000B8000000}"/>
    <cellStyle name="40% - Accent5 13" xfId="186" xr:uid="{00000000-0005-0000-0000-0000B9000000}"/>
    <cellStyle name="40% - Accent5 14" xfId="187" xr:uid="{00000000-0005-0000-0000-0000BA000000}"/>
    <cellStyle name="40% - Accent5 15" xfId="188" xr:uid="{00000000-0005-0000-0000-0000BB000000}"/>
    <cellStyle name="40% - Accent5 16" xfId="189" xr:uid="{00000000-0005-0000-0000-0000BC000000}"/>
    <cellStyle name="40% - Accent5 2" xfId="190" xr:uid="{00000000-0005-0000-0000-0000BD000000}"/>
    <cellStyle name="40% - Accent5 2 2" xfId="191" xr:uid="{00000000-0005-0000-0000-0000BE000000}"/>
    <cellStyle name="40% - Accent5 2 3" xfId="192" xr:uid="{00000000-0005-0000-0000-0000BF000000}"/>
    <cellStyle name="40% - Accent5 3" xfId="193" xr:uid="{00000000-0005-0000-0000-0000C0000000}"/>
    <cellStyle name="40% - Accent5 4" xfId="194" xr:uid="{00000000-0005-0000-0000-0000C1000000}"/>
    <cellStyle name="40% - Accent5 5" xfId="195" xr:uid="{00000000-0005-0000-0000-0000C2000000}"/>
    <cellStyle name="40% - Accent5 6" xfId="196" xr:uid="{00000000-0005-0000-0000-0000C3000000}"/>
    <cellStyle name="40% - Accent5 7" xfId="197" xr:uid="{00000000-0005-0000-0000-0000C4000000}"/>
    <cellStyle name="40% - Accent5 8" xfId="198" xr:uid="{00000000-0005-0000-0000-0000C5000000}"/>
    <cellStyle name="40% - Accent5 9" xfId="199" xr:uid="{00000000-0005-0000-0000-0000C6000000}"/>
    <cellStyle name="40% - Accent6" xfId="200" builtinId="51" customBuiltin="1"/>
    <cellStyle name="40% - Accent6 10" xfId="201" xr:uid="{00000000-0005-0000-0000-0000C8000000}"/>
    <cellStyle name="40% - Accent6 11" xfId="202" xr:uid="{00000000-0005-0000-0000-0000C9000000}"/>
    <cellStyle name="40% - Accent6 12" xfId="203" xr:uid="{00000000-0005-0000-0000-0000CA000000}"/>
    <cellStyle name="40% - Accent6 13" xfId="204" xr:uid="{00000000-0005-0000-0000-0000CB000000}"/>
    <cellStyle name="40% - Accent6 14" xfId="205" xr:uid="{00000000-0005-0000-0000-0000CC000000}"/>
    <cellStyle name="40% - Accent6 15" xfId="206" xr:uid="{00000000-0005-0000-0000-0000CD000000}"/>
    <cellStyle name="40% - Accent6 16" xfId="207" xr:uid="{00000000-0005-0000-0000-0000CE000000}"/>
    <cellStyle name="40% - Accent6 2" xfId="208" xr:uid="{00000000-0005-0000-0000-0000CF000000}"/>
    <cellStyle name="40% - Accent6 2 2" xfId="209" xr:uid="{00000000-0005-0000-0000-0000D0000000}"/>
    <cellStyle name="40% - Accent6 2 3" xfId="210" xr:uid="{00000000-0005-0000-0000-0000D1000000}"/>
    <cellStyle name="40% - Accent6 3" xfId="211" xr:uid="{00000000-0005-0000-0000-0000D2000000}"/>
    <cellStyle name="40% - Accent6 4" xfId="212" xr:uid="{00000000-0005-0000-0000-0000D3000000}"/>
    <cellStyle name="40% - Accent6 5" xfId="213" xr:uid="{00000000-0005-0000-0000-0000D4000000}"/>
    <cellStyle name="40% - Accent6 6" xfId="214" xr:uid="{00000000-0005-0000-0000-0000D5000000}"/>
    <cellStyle name="40% - Accent6 7" xfId="215" xr:uid="{00000000-0005-0000-0000-0000D6000000}"/>
    <cellStyle name="40% - Accent6 8" xfId="216" xr:uid="{00000000-0005-0000-0000-0000D7000000}"/>
    <cellStyle name="40% - Accent6 9" xfId="217" xr:uid="{00000000-0005-0000-0000-0000D8000000}"/>
    <cellStyle name="60% - Accent1" xfId="218" builtinId="32" customBuiltin="1"/>
    <cellStyle name="60% - Accent1 10" xfId="219" xr:uid="{00000000-0005-0000-0000-0000DA000000}"/>
    <cellStyle name="60% - Accent1 11" xfId="220" xr:uid="{00000000-0005-0000-0000-0000DB000000}"/>
    <cellStyle name="60% - Accent1 12" xfId="221" xr:uid="{00000000-0005-0000-0000-0000DC000000}"/>
    <cellStyle name="60% - Accent1 13" xfId="222" xr:uid="{00000000-0005-0000-0000-0000DD000000}"/>
    <cellStyle name="60% - Accent1 14" xfId="223" xr:uid="{00000000-0005-0000-0000-0000DE000000}"/>
    <cellStyle name="60% - Accent1 15" xfId="224" xr:uid="{00000000-0005-0000-0000-0000DF000000}"/>
    <cellStyle name="60% - Accent1 16" xfId="225" xr:uid="{00000000-0005-0000-0000-0000E0000000}"/>
    <cellStyle name="60% - Accent1 2" xfId="226" xr:uid="{00000000-0005-0000-0000-0000E1000000}"/>
    <cellStyle name="60% - Accent1 2 2" xfId="227" xr:uid="{00000000-0005-0000-0000-0000E2000000}"/>
    <cellStyle name="60% - Accent1 2 3" xfId="228" xr:uid="{00000000-0005-0000-0000-0000E3000000}"/>
    <cellStyle name="60% - Accent1 3" xfId="229" xr:uid="{00000000-0005-0000-0000-0000E4000000}"/>
    <cellStyle name="60% - Accent1 4" xfId="230" xr:uid="{00000000-0005-0000-0000-0000E5000000}"/>
    <cellStyle name="60% - Accent1 5" xfId="231" xr:uid="{00000000-0005-0000-0000-0000E6000000}"/>
    <cellStyle name="60% - Accent1 6" xfId="232" xr:uid="{00000000-0005-0000-0000-0000E7000000}"/>
    <cellStyle name="60% - Accent1 7" xfId="233" xr:uid="{00000000-0005-0000-0000-0000E8000000}"/>
    <cellStyle name="60% - Accent1 8" xfId="234" xr:uid="{00000000-0005-0000-0000-0000E9000000}"/>
    <cellStyle name="60% - Accent1 9" xfId="235" xr:uid="{00000000-0005-0000-0000-0000EA000000}"/>
    <cellStyle name="60% - Accent2" xfId="236" builtinId="36" customBuiltin="1"/>
    <cellStyle name="60% - Accent2 10" xfId="237" xr:uid="{00000000-0005-0000-0000-0000EC000000}"/>
    <cellStyle name="60% - Accent2 11" xfId="238" xr:uid="{00000000-0005-0000-0000-0000ED000000}"/>
    <cellStyle name="60% - Accent2 12" xfId="239" xr:uid="{00000000-0005-0000-0000-0000EE000000}"/>
    <cellStyle name="60% - Accent2 13" xfId="240" xr:uid="{00000000-0005-0000-0000-0000EF000000}"/>
    <cellStyle name="60% - Accent2 14" xfId="241" xr:uid="{00000000-0005-0000-0000-0000F0000000}"/>
    <cellStyle name="60% - Accent2 15" xfId="242" xr:uid="{00000000-0005-0000-0000-0000F1000000}"/>
    <cellStyle name="60% - Accent2 16" xfId="243" xr:uid="{00000000-0005-0000-0000-0000F2000000}"/>
    <cellStyle name="60% - Accent2 2" xfId="244" xr:uid="{00000000-0005-0000-0000-0000F3000000}"/>
    <cellStyle name="60% - Accent2 2 2" xfId="245" xr:uid="{00000000-0005-0000-0000-0000F4000000}"/>
    <cellStyle name="60% - Accent2 2 3" xfId="246" xr:uid="{00000000-0005-0000-0000-0000F5000000}"/>
    <cellStyle name="60% - Accent2 3" xfId="247" xr:uid="{00000000-0005-0000-0000-0000F6000000}"/>
    <cellStyle name="60% - Accent2 4" xfId="248" xr:uid="{00000000-0005-0000-0000-0000F7000000}"/>
    <cellStyle name="60% - Accent2 5" xfId="249" xr:uid="{00000000-0005-0000-0000-0000F8000000}"/>
    <cellStyle name="60% - Accent2 6" xfId="250" xr:uid="{00000000-0005-0000-0000-0000F9000000}"/>
    <cellStyle name="60% - Accent2 7" xfId="251" xr:uid="{00000000-0005-0000-0000-0000FA000000}"/>
    <cellStyle name="60% - Accent2 8" xfId="252" xr:uid="{00000000-0005-0000-0000-0000FB000000}"/>
    <cellStyle name="60% - Accent2 9" xfId="253" xr:uid="{00000000-0005-0000-0000-0000FC000000}"/>
    <cellStyle name="60% - Accent3" xfId="254" builtinId="40" customBuiltin="1"/>
    <cellStyle name="60% - Accent3 10" xfId="255" xr:uid="{00000000-0005-0000-0000-0000FE000000}"/>
    <cellStyle name="60% - Accent3 11" xfId="256" xr:uid="{00000000-0005-0000-0000-0000FF000000}"/>
    <cellStyle name="60% - Accent3 12" xfId="257" xr:uid="{00000000-0005-0000-0000-000000010000}"/>
    <cellStyle name="60% - Accent3 13" xfId="258" xr:uid="{00000000-0005-0000-0000-000001010000}"/>
    <cellStyle name="60% - Accent3 14" xfId="259" xr:uid="{00000000-0005-0000-0000-000002010000}"/>
    <cellStyle name="60% - Accent3 15" xfId="260" xr:uid="{00000000-0005-0000-0000-000003010000}"/>
    <cellStyle name="60% - Accent3 16" xfId="261" xr:uid="{00000000-0005-0000-0000-000004010000}"/>
    <cellStyle name="60% - Accent3 2" xfId="262" xr:uid="{00000000-0005-0000-0000-000005010000}"/>
    <cellStyle name="60% - Accent3 2 2" xfId="263" xr:uid="{00000000-0005-0000-0000-000006010000}"/>
    <cellStyle name="60% - Accent3 2 3" xfId="264" xr:uid="{00000000-0005-0000-0000-000007010000}"/>
    <cellStyle name="60% - Accent3 3" xfId="265" xr:uid="{00000000-0005-0000-0000-000008010000}"/>
    <cellStyle name="60% - Accent3 4" xfId="266" xr:uid="{00000000-0005-0000-0000-000009010000}"/>
    <cellStyle name="60% - Accent3 5" xfId="267" xr:uid="{00000000-0005-0000-0000-00000A010000}"/>
    <cellStyle name="60% - Accent3 6" xfId="268" xr:uid="{00000000-0005-0000-0000-00000B010000}"/>
    <cellStyle name="60% - Accent3 7" xfId="269" xr:uid="{00000000-0005-0000-0000-00000C010000}"/>
    <cellStyle name="60% - Accent3 8" xfId="270" xr:uid="{00000000-0005-0000-0000-00000D010000}"/>
    <cellStyle name="60% - Accent3 9" xfId="271" xr:uid="{00000000-0005-0000-0000-00000E010000}"/>
    <cellStyle name="60% - Accent4" xfId="272" builtinId="44" customBuiltin="1"/>
    <cellStyle name="60% - Accent4 10" xfId="273" xr:uid="{00000000-0005-0000-0000-000010010000}"/>
    <cellStyle name="60% - Accent4 11" xfId="274" xr:uid="{00000000-0005-0000-0000-000011010000}"/>
    <cellStyle name="60% - Accent4 12" xfId="275" xr:uid="{00000000-0005-0000-0000-000012010000}"/>
    <cellStyle name="60% - Accent4 13" xfId="276" xr:uid="{00000000-0005-0000-0000-000013010000}"/>
    <cellStyle name="60% - Accent4 14" xfId="277" xr:uid="{00000000-0005-0000-0000-000014010000}"/>
    <cellStyle name="60% - Accent4 15" xfId="278" xr:uid="{00000000-0005-0000-0000-000015010000}"/>
    <cellStyle name="60% - Accent4 16" xfId="279" xr:uid="{00000000-0005-0000-0000-000016010000}"/>
    <cellStyle name="60% - Accent4 2" xfId="280" xr:uid="{00000000-0005-0000-0000-000017010000}"/>
    <cellStyle name="60% - Accent4 2 2" xfId="281" xr:uid="{00000000-0005-0000-0000-000018010000}"/>
    <cellStyle name="60% - Accent4 2 3" xfId="282" xr:uid="{00000000-0005-0000-0000-000019010000}"/>
    <cellStyle name="60% - Accent4 3" xfId="283" xr:uid="{00000000-0005-0000-0000-00001A010000}"/>
    <cellStyle name="60% - Accent4 4" xfId="284" xr:uid="{00000000-0005-0000-0000-00001B010000}"/>
    <cellStyle name="60% - Accent4 5" xfId="285" xr:uid="{00000000-0005-0000-0000-00001C010000}"/>
    <cellStyle name="60% - Accent4 6" xfId="286" xr:uid="{00000000-0005-0000-0000-00001D010000}"/>
    <cellStyle name="60% - Accent4 7" xfId="287" xr:uid="{00000000-0005-0000-0000-00001E010000}"/>
    <cellStyle name="60% - Accent4 8" xfId="288" xr:uid="{00000000-0005-0000-0000-00001F010000}"/>
    <cellStyle name="60% - Accent4 9" xfId="289" xr:uid="{00000000-0005-0000-0000-000020010000}"/>
    <cellStyle name="60% - Accent5" xfId="290" builtinId="48" customBuiltin="1"/>
    <cellStyle name="60% - Accent5 10" xfId="291" xr:uid="{00000000-0005-0000-0000-000022010000}"/>
    <cellStyle name="60% - Accent5 11" xfId="292" xr:uid="{00000000-0005-0000-0000-000023010000}"/>
    <cellStyle name="60% - Accent5 12" xfId="293" xr:uid="{00000000-0005-0000-0000-000024010000}"/>
    <cellStyle name="60% - Accent5 13" xfId="294" xr:uid="{00000000-0005-0000-0000-000025010000}"/>
    <cellStyle name="60% - Accent5 14" xfId="295" xr:uid="{00000000-0005-0000-0000-000026010000}"/>
    <cellStyle name="60% - Accent5 15" xfId="296" xr:uid="{00000000-0005-0000-0000-000027010000}"/>
    <cellStyle name="60% - Accent5 16" xfId="297" xr:uid="{00000000-0005-0000-0000-000028010000}"/>
    <cellStyle name="60% - Accent5 2" xfId="298" xr:uid="{00000000-0005-0000-0000-000029010000}"/>
    <cellStyle name="60% - Accent5 2 2" xfId="299" xr:uid="{00000000-0005-0000-0000-00002A010000}"/>
    <cellStyle name="60% - Accent5 2 3" xfId="300" xr:uid="{00000000-0005-0000-0000-00002B010000}"/>
    <cellStyle name="60% - Accent5 3" xfId="301" xr:uid="{00000000-0005-0000-0000-00002C010000}"/>
    <cellStyle name="60% - Accent5 4" xfId="302" xr:uid="{00000000-0005-0000-0000-00002D010000}"/>
    <cellStyle name="60% - Accent5 5" xfId="303" xr:uid="{00000000-0005-0000-0000-00002E010000}"/>
    <cellStyle name="60% - Accent5 6" xfId="304" xr:uid="{00000000-0005-0000-0000-00002F010000}"/>
    <cellStyle name="60% - Accent5 7" xfId="305" xr:uid="{00000000-0005-0000-0000-000030010000}"/>
    <cellStyle name="60% - Accent5 8" xfId="306" xr:uid="{00000000-0005-0000-0000-000031010000}"/>
    <cellStyle name="60% - Accent5 9" xfId="307" xr:uid="{00000000-0005-0000-0000-000032010000}"/>
    <cellStyle name="60% - Accent6" xfId="308" builtinId="52" customBuiltin="1"/>
    <cellStyle name="60% - Accent6 10" xfId="309" xr:uid="{00000000-0005-0000-0000-000034010000}"/>
    <cellStyle name="60% - Accent6 11" xfId="310" xr:uid="{00000000-0005-0000-0000-000035010000}"/>
    <cellStyle name="60% - Accent6 12" xfId="311" xr:uid="{00000000-0005-0000-0000-000036010000}"/>
    <cellStyle name="60% - Accent6 13" xfId="312" xr:uid="{00000000-0005-0000-0000-000037010000}"/>
    <cellStyle name="60% - Accent6 14" xfId="313" xr:uid="{00000000-0005-0000-0000-000038010000}"/>
    <cellStyle name="60% - Accent6 15" xfId="314" xr:uid="{00000000-0005-0000-0000-000039010000}"/>
    <cellStyle name="60% - Accent6 16" xfId="315" xr:uid="{00000000-0005-0000-0000-00003A010000}"/>
    <cellStyle name="60% - Accent6 2" xfId="316" xr:uid="{00000000-0005-0000-0000-00003B010000}"/>
    <cellStyle name="60% - Accent6 2 2" xfId="317" xr:uid="{00000000-0005-0000-0000-00003C010000}"/>
    <cellStyle name="60% - Accent6 2 3" xfId="318" xr:uid="{00000000-0005-0000-0000-00003D010000}"/>
    <cellStyle name="60% - Accent6 3" xfId="319" xr:uid="{00000000-0005-0000-0000-00003E010000}"/>
    <cellStyle name="60% - Accent6 4" xfId="320" xr:uid="{00000000-0005-0000-0000-00003F010000}"/>
    <cellStyle name="60% - Accent6 5" xfId="321" xr:uid="{00000000-0005-0000-0000-000040010000}"/>
    <cellStyle name="60% - Accent6 6" xfId="322" xr:uid="{00000000-0005-0000-0000-000041010000}"/>
    <cellStyle name="60% - Accent6 7" xfId="323" xr:uid="{00000000-0005-0000-0000-000042010000}"/>
    <cellStyle name="60% - Accent6 8" xfId="324" xr:uid="{00000000-0005-0000-0000-000043010000}"/>
    <cellStyle name="60% - Accent6 9" xfId="325" xr:uid="{00000000-0005-0000-0000-000044010000}"/>
    <cellStyle name="Accent1" xfId="326" builtinId="29" customBuiltin="1"/>
    <cellStyle name="Accent1 10" xfId="327" xr:uid="{00000000-0005-0000-0000-000046010000}"/>
    <cellStyle name="Accent1 11" xfId="328" xr:uid="{00000000-0005-0000-0000-000047010000}"/>
    <cellStyle name="Accent1 12" xfId="329" xr:uid="{00000000-0005-0000-0000-000048010000}"/>
    <cellStyle name="Accent1 13" xfId="330" xr:uid="{00000000-0005-0000-0000-000049010000}"/>
    <cellStyle name="Accent1 14" xfId="331" xr:uid="{00000000-0005-0000-0000-00004A010000}"/>
    <cellStyle name="Accent1 15" xfId="332" xr:uid="{00000000-0005-0000-0000-00004B010000}"/>
    <cellStyle name="Accent1 16" xfId="333" xr:uid="{00000000-0005-0000-0000-00004C010000}"/>
    <cellStyle name="Accent1 2" xfId="334" xr:uid="{00000000-0005-0000-0000-00004D010000}"/>
    <cellStyle name="Accent1 2 2" xfId="335" xr:uid="{00000000-0005-0000-0000-00004E010000}"/>
    <cellStyle name="Accent1 2 3" xfId="336" xr:uid="{00000000-0005-0000-0000-00004F010000}"/>
    <cellStyle name="Accent1 3" xfId="337" xr:uid="{00000000-0005-0000-0000-000050010000}"/>
    <cellStyle name="Accent1 4" xfId="338" xr:uid="{00000000-0005-0000-0000-000051010000}"/>
    <cellStyle name="Accent1 5" xfId="339" xr:uid="{00000000-0005-0000-0000-000052010000}"/>
    <cellStyle name="Accent1 6" xfId="340" xr:uid="{00000000-0005-0000-0000-000053010000}"/>
    <cellStyle name="Accent1 7" xfId="341" xr:uid="{00000000-0005-0000-0000-000054010000}"/>
    <cellStyle name="Accent1 8" xfId="342" xr:uid="{00000000-0005-0000-0000-000055010000}"/>
    <cellStyle name="Accent1 9" xfId="343" xr:uid="{00000000-0005-0000-0000-000056010000}"/>
    <cellStyle name="Accent2" xfId="344" builtinId="33" customBuiltin="1"/>
    <cellStyle name="Accent2 10" xfId="345" xr:uid="{00000000-0005-0000-0000-000058010000}"/>
    <cellStyle name="Accent2 11" xfId="346" xr:uid="{00000000-0005-0000-0000-000059010000}"/>
    <cellStyle name="Accent2 12" xfId="347" xr:uid="{00000000-0005-0000-0000-00005A010000}"/>
    <cellStyle name="Accent2 13" xfId="348" xr:uid="{00000000-0005-0000-0000-00005B010000}"/>
    <cellStyle name="Accent2 14" xfId="349" xr:uid="{00000000-0005-0000-0000-00005C010000}"/>
    <cellStyle name="Accent2 15" xfId="350" xr:uid="{00000000-0005-0000-0000-00005D010000}"/>
    <cellStyle name="Accent2 16" xfId="351" xr:uid="{00000000-0005-0000-0000-00005E010000}"/>
    <cellStyle name="Accent2 2" xfId="352" xr:uid="{00000000-0005-0000-0000-00005F010000}"/>
    <cellStyle name="Accent2 2 2" xfId="353" xr:uid="{00000000-0005-0000-0000-000060010000}"/>
    <cellStyle name="Accent2 2 3" xfId="354" xr:uid="{00000000-0005-0000-0000-000061010000}"/>
    <cellStyle name="Accent2 3" xfId="355" xr:uid="{00000000-0005-0000-0000-000062010000}"/>
    <cellStyle name="Accent2 4" xfId="356" xr:uid="{00000000-0005-0000-0000-000063010000}"/>
    <cellStyle name="Accent2 5" xfId="357" xr:uid="{00000000-0005-0000-0000-000064010000}"/>
    <cellStyle name="Accent2 6" xfId="358" xr:uid="{00000000-0005-0000-0000-000065010000}"/>
    <cellStyle name="Accent2 7" xfId="359" xr:uid="{00000000-0005-0000-0000-000066010000}"/>
    <cellStyle name="Accent2 8" xfId="360" xr:uid="{00000000-0005-0000-0000-000067010000}"/>
    <cellStyle name="Accent2 9" xfId="361" xr:uid="{00000000-0005-0000-0000-000068010000}"/>
    <cellStyle name="Accent3" xfId="362" builtinId="37" customBuiltin="1"/>
    <cellStyle name="Accent3 10" xfId="363" xr:uid="{00000000-0005-0000-0000-00006A010000}"/>
    <cellStyle name="Accent3 11" xfId="364" xr:uid="{00000000-0005-0000-0000-00006B010000}"/>
    <cellStyle name="Accent3 12" xfId="365" xr:uid="{00000000-0005-0000-0000-00006C010000}"/>
    <cellStyle name="Accent3 13" xfId="366" xr:uid="{00000000-0005-0000-0000-00006D010000}"/>
    <cellStyle name="Accent3 14" xfId="367" xr:uid="{00000000-0005-0000-0000-00006E010000}"/>
    <cellStyle name="Accent3 15" xfId="368" xr:uid="{00000000-0005-0000-0000-00006F010000}"/>
    <cellStyle name="Accent3 16" xfId="369" xr:uid="{00000000-0005-0000-0000-000070010000}"/>
    <cellStyle name="Accent3 2" xfId="370" xr:uid="{00000000-0005-0000-0000-000071010000}"/>
    <cellStyle name="Accent3 2 2" xfId="371" xr:uid="{00000000-0005-0000-0000-000072010000}"/>
    <cellStyle name="Accent3 2 3" xfId="372" xr:uid="{00000000-0005-0000-0000-000073010000}"/>
    <cellStyle name="Accent3 3" xfId="373" xr:uid="{00000000-0005-0000-0000-000074010000}"/>
    <cellStyle name="Accent3 4" xfId="374" xr:uid="{00000000-0005-0000-0000-000075010000}"/>
    <cellStyle name="Accent3 5" xfId="375" xr:uid="{00000000-0005-0000-0000-000076010000}"/>
    <cellStyle name="Accent3 6" xfId="376" xr:uid="{00000000-0005-0000-0000-000077010000}"/>
    <cellStyle name="Accent3 7" xfId="377" xr:uid="{00000000-0005-0000-0000-000078010000}"/>
    <cellStyle name="Accent3 8" xfId="378" xr:uid="{00000000-0005-0000-0000-000079010000}"/>
    <cellStyle name="Accent3 9" xfId="379" xr:uid="{00000000-0005-0000-0000-00007A010000}"/>
    <cellStyle name="Accent4" xfId="380" builtinId="41" customBuiltin="1"/>
    <cellStyle name="Accent4 10" xfId="381" xr:uid="{00000000-0005-0000-0000-00007C010000}"/>
    <cellStyle name="Accent4 11" xfId="382" xr:uid="{00000000-0005-0000-0000-00007D010000}"/>
    <cellStyle name="Accent4 12" xfId="383" xr:uid="{00000000-0005-0000-0000-00007E010000}"/>
    <cellStyle name="Accent4 13" xfId="384" xr:uid="{00000000-0005-0000-0000-00007F010000}"/>
    <cellStyle name="Accent4 14" xfId="385" xr:uid="{00000000-0005-0000-0000-000080010000}"/>
    <cellStyle name="Accent4 15" xfId="386" xr:uid="{00000000-0005-0000-0000-000081010000}"/>
    <cellStyle name="Accent4 16" xfId="387" xr:uid="{00000000-0005-0000-0000-000082010000}"/>
    <cellStyle name="Accent4 2" xfId="388" xr:uid="{00000000-0005-0000-0000-000083010000}"/>
    <cellStyle name="Accent4 2 2" xfId="389" xr:uid="{00000000-0005-0000-0000-000084010000}"/>
    <cellStyle name="Accent4 2 3" xfId="390" xr:uid="{00000000-0005-0000-0000-000085010000}"/>
    <cellStyle name="Accent4 3" xfId="391" xr:uid="{00000000-0005-0000-0000-000086010000}"/>
    <cellStyle name="Accent4 4" xfId="392" xr:uid="{00000000-0005-0000-0000-000087010000}"/>
    <cellStyle name="Accent4 5" xfId="393" xr:uid="{00000000-0005-0000-0000-000088010000}"/>
    <cellStyle name="Accent4 6" xfId="394" xr:uid="{00000000-0005-0000-0000-000089010000}"/>
    <cellStyle name="Accent4 7" xfId="395" xr:uid="{00000000-0005-0000-0000-00008A010000}"/>
    <cellStyle name="Accent4 8" xfId="396" xr:uid="{00000000-0005-0000-0000-00008B010000}"/>
    <cellStyle name="Accent4 9" xfId="397" xr:uid="{00000000-0005-0000-0000-00008C010000}"/>
    <cellStyle name="Accent5" xfId="398" builtinId="45" customBuiltin="1"/>
    <cellStyle name="Accent5 10" xfId="399" xr:uid="{00000000-0005-0000-0000-00008E010000}"/>
    <cellStyle name="Accent5 11" xfId="400" xr:uid="{00000000-0005-0000-0000-00008F010000}"/>
    <cellStyle name="Accent5 12" xfId="401" xr:uid="{00000000-0005-0000-0000-000090010000}"/>
    <cellStyle name="Accent5 13" xfId="402" xr:uid="{00000000-0005-0000-0000-000091010000}"/>
    <cellStyle name="Accent5 14" xfId="403" xr:uid="{00000000-0005-0000-0000-000092010000}"/>
    <cellStyle name="Accent5 15" xfId="404" xr:uid="{00000000-0005-0000-0000-000093010000}"/>
    <cellStyle name="Accent5 16" xfId="405" xr:uid="{00000000-0005-0000-0000-000094010000}"/>
    <cellStyle name="Accent5 2" xfId="406" xr:uid="{00000000-0005-0000-0000-000095010000}"/>
    <cellStyle name="Accent5 2 2" xfId="407" xr:uid="{00000000-0005-0000-0000-000096010000}"/>
    <cellStyle name="Accent5 2 3" xfId="408" xr:uid="{00000000-0005-0000-0000-000097010000}"/>
    <cellStyle name="Accent5 3" xfId="409" xr:uid="{00000000-0005-0000-0000-000098010000}"/>
    <cellStyle name="Accent5 4" xfId="410" xr:uid="{00000000-0005-0000-0000-000099010000}"/>
    <cellStyle name="Accent5 5" xfId="411" xr:uid="{00000000-0005-0000-0000-00009A010000}"/>
    <cellStyle name="Accent5 6" xfId="412" xr:uid="{00000000-0005-0000-0000-00009B010000}"/>
    <cellStyle name="Accent5 7" xfId="413" xr:uid="{00000000-0005-0000-0000-00009C010000}"/>
    <cellStyle name="Accent5 8" xfId="414" xr:uid="{00000000-0005-0000-0000-00009D010000}"/>
    <cellStyle name="Accent5 9" xfId="415" xr:uid="{00000000-0005-0000-0000-00009E010000}"/>
    <cellStyle name="Accent6" xfId="416" builtinId="49" customBuiltin="1"/>
    <cellStyle name="Accent6 10" xfId="417" xr:uid="{00000000-0005-0000-0000-0000A0010000}"/>
    <cellStyle name="Accent6 11" xfId="418" xr:uid="{00000000-0005-0000-0000-0000A1010000}"/>
    <cellStyle name="Accent6 12" xfId="419" xr:uid="{00000000-0005-0000-0000-0000A2010000}"/>
    <cellStyle name="Accent6 13" xfId="420" xr:uid="{00000000-0005-0000-0000-0000A3010000}"/>
    <cellStyle name="Accent6 14" xfId="421" xr:uid="{00000000-0005-0000-0000-0000A4010000}"/>
    <cellStyle name="Accent6 15" xfId="422" xr:uid="{00000000-0005-0000-0000-0000A5010000}"/>
    <cellStyle name="Accent6 16" xfId="423" xr:uid="{00000000-0005-0000-0000-0000A6010000}"/>
    <cellStyle name="Accent6 2" xfId="424" xr:uid="{00000000-0005-0000-0000-0000A7010000}"/>
    <cellStyle name="Accent6 2 2" xfId="425" xr:uid="{00000000-0005-0000-0000-0000A8010000}"/>
    <cellStyle name="Accent6 2 3" xfId="426" xr:uid="{00000000-0005-0000-0000-0000A9010000}"/>
    <cellStyle name="Accent6 3" xfId="427" xr:uid="{00000000-0005-0000-0000-0000AA010000}"/>
    <cellStyle name="Accent6 4" xfId="428" xr:uid="{00000000-0005-0000-0000-0000AB010000}"/>
    <cellStyle name="Accent6 5" xfId="429" xr:uid="{00000000-0005-0000-0000-0000AC010000}"/>
    <cellStyle name="Accent6 6" xfId="430" xr:uid="{00000000-0005-0000-0000-0000AD010000}"/>
    <cellStyle name="Accent6 7" xfId="431" xr:uid="{00000000-0005-0000-0000-0000AE010000}"/>
    <cellStyle name="Accent6 8" xfId="432" xr:uid="{00000000-0005-0000-0000-0000AF010000}"/>
    <cellStyle name="Accent6 9" xfId="433" xr:uid="{00000000-0005-0000-0000-0000B0010000}"/>
    <cellStyle name="Bad" xfId="434" builtinId="27" customBuiltin="1"/>
    <cellStyle name="Bad 10" xfId="435" xr:uid="{00000000-0005-0000-0000-0000B2010000}"/>
    <cellStyle name="Bad 11" xfId="436" xr:uid="{00000000-0005-0000-0000-0000B3010000}"/>
    <cellStyle name="Bad 12" xfId="437" xr:uid="{00000000-0005-0000-0000-0000B4010000}"/>
    <cellStyle name="Bad 13" xfId="438" xr:uid="{00000000-0005-0000-0000-0000B5010000}"/>
    <cellStyle name="Bad 14" xfId="439" xr:uid="{00000000-0005-0000-0000-0000B6010000}"/>
    <cellStyle name="Bad 15" xfId="440" xr:uid="{00000000-0005-0000-0000-0000B7010000}"/>
    <cellStyle name="Bad 16" xfId="441" xr:uid="{00000000-0005-0000-0000-0000B8010000}"/>
    <cellStyle name="Bad 2" xfId="442" xr:uid="{00000000-0005-0000-0000-0000B9010000}"/>
    <cellStyle name="Bad 2 2" xfId="443" xr:uid="{00000000-0005-0000-0000-0000BA010000}"/>
    <cellStyle name="Bad 2 3" xfId="444" xr:uid="{00000000-0005-0000-0000-0000BB010000}"/>
    <cellStyle name="Bad 3" xfId="445" xr:uid="{00000000-0005-0000-0000-0000BC010000}"/>
    <cellStyle name="Bad 4" xfId="446" xr:uid="{00000000-0005-0000-0000-0000BD010000}"/>
    <cellStyle name="Bad 5" xfId="447" xr:uid="{00000000-0005-0000-0000-0000BE010000}"/>
    <cellStyle name="Bad 6" xfId="448" xr:uid="{00000000-0005-0000-0000-0000BF010000}"/>
    <cellStyle name="Bad 7" xfId="449" xr:uid="{00000000-0005-0000-0000-0000C0010000}"/>
    <cellStyle name="Bad 8" xfId="450" xr:uid="{00000000-0005-0000-0000-0000C1010000}"/>
    <cellStyle name="Bad 9" xfId="451" xr:uid="{00000000-0005-0000-0000-0000C2010000}"/>
    <cellStyle name="Calc Currency (0)" xfId="452" xr:uid="{00000000-0005-0000-0000-0000C3010000}"/>
    <cellStyle name="Calc Currency (2)" xfId="453" xr:uid="{00000000-0005-0000-0000-0000C4010000}"/>
    <cellStyle name="Calc Currency (2) 2" xfId="454" xr:uid="{00000000-0005-0000-0000-0000C5010000}"/>
    <cellStyle name="Calc Percent (0)" xfId="455" xr:uid="{00000000-0005-0000-0000-0000C6010000}"/>
    <cellStyle name="Calc Percent (0) 2" xfId="456" xr:uid="{00000000-0005-0000-0000-0000C7010000}"/>
    <cellStyle name="Calc Percent (1)" xfId="457" xr:uid="{00000000-0005-0000-0000-0000C8010000}"/>
    <cellStyle name="Calc Percent (1) 2" xfId="458" xr:uid="{00000000-0005-0000-0000-0000C9010000}"/>
    <cellStyle name="Calc Percent (2)" xfId="459" xr:uid="{00000000-0005-0000-0000-0000CA010000}"/>
    <cellStyle name="Calc Percent (2) 2" xfId="460" xr:uid="{00000000-0005-0000-0000-0000CB010000}"/>
    <cellStyle name="Calc Units (0)" xfId="461" xr:uid="{00000000-0005-0000-0000-0000CC010000}"/>
    <cellStyle name="Calc Units (0) 2" xfId="462" xr:uid="{00000000-0005-0000-0000-0000CD010000}"/>
    <cellStyle name="Calc Units (1)" xfId="463" xr:uid="{00000000-0005-0000-0000-0000CE010000}"/>
    <cellStyle name="Calc Units (1) 2" xfId="464" xr:uid="{00000000-0005-0000-0000-0000CF010000}"/>
    <cellStyle name="Calc Units (2)" xfId="465" xr:uid="{00000000-0005-0000-0000-0000D0010000}"/>
    <cellStyle name="Calc Units (2) 2" xfId="466" xr:uid="{00000000-0005-0000-0000-0000D1010000}"/>
    <cellStyle name="Calculation" xfId="467" builtinId="22" customBuiltin="1"/>
    <cellStyle name="Calculation 10" xfId="468" xr:uid="{00000000-0005-0000-0000-0000D3010000}"/>
    <cellStyle name="Calculation 10 2" xfId="469" xr:uid="{00000000-0005-0000-0000-0000D4010000}"/>
    <cellStyle name="Calculation 11" xfId="470" xr:uid="{00000000-0005-0000-0000-0000D5010000}"/>
    <cellStyle name="Calculation 11 2" xfId="471" xr:uid="{00000000-0005-0000-0000-0000D6010000}"/>
    <cellStyle name="Calculation 12" xfId="472" xr:uid="{00000000-0005-0000-0000-0000D7010000}"/>
    <cellStyle name="Calculation 12 2" xfId="473" xr:uid="{00000000-0005-0000-0000-0000D8010000}"/>
    <cellStyle name="Calculation 13" xfId="474" xr:uid="{00000000-0005-0000-0000-0000D9010000}"/>
    <cellStyle name="Calculation 13 2" xfId="475" xr:uid="{00000000-0005-0000-0000-0000DA010000}"/>
    <cellStyle name="Calculation 14" xfId="476" xr:uid="{00000000-0005-0000-0000-0000DB010000}"/>
    <cellStyle name="Calculation 14 2" xfId="477" xr:uid="{00000000-0005-0000-0000-0000DC010000}"/>
    <cellStyle name="Calculation 15" xfId="478" xr:uid="{00000000-0005-0000-0000-0000DD010000}"/>
    <cellStyle name="Calculation 15 2" xfId="479" xr:uid="{00000000-0005-0000-0000-0000DE010000}"/>
    <cellStyle name="Calculation 16" xfId="480" xr:uid="{00000000-0005-0000-0000-0000DF010000}"/>
    <cellStyle name="Calculation 16 2" xfId="481" xr:uid="{00000000-0005-0000-0000-0000E0010000}"/>
    <cellStyle name="Calculation 2" xfId="482" xr:uid="{00000000-0005-0000-0000-0000E1010000}"/>
    <cellStyle name="Calculation 2 2" xfId="483" xr:uid="{00000000-0005-0000-0000-0000E2010000}"/>
    <cellStyle name="Calculation 2 2 2" xfId="484" xr:uid="{00000000-0005-0000-0000-0000E3010000}"/>
    <cellStyle name="Calculation 2 3" xfId="485" xr:uid="{00000000-0005-0000-0000-0000E4010000}"/>
    <cellStyle name="Calculation 2 3 2" xfId="486" xr:uid="{00000000-0005-0000-0000-0000E5010000}"/>
    <cellStyle name="Calculation 2 4" xfId="487" xr:uid="{00000000-0005-0000-0000-0000E6010000}"/>
    <cellStyle name="Calculation 3" xfId="488" xr:uid="{00000000-0005-0000-0000-0000E7010000}"/>
    <cellStyle name="Calculation 3 2" xfId="489" xr:uid="{00000000-0005-0000-0000-0000E8010000}"/>
    <cellStyle name="Calculation 4" xfId="490" xr:uid="{00000000-0005-0000-0000-0000E9010000}"/>
    <cellStyle name="Calculation 4 2" xfId="491" xr:uid="{00000000-0005-0000-0000-0000EA010000}"/>
    <cellStyle name="Calculation 5" xfId="492" xr:uid="{00000000-0005-0000-0000-0000EB010000}"/>
    <cellStyle name="Calculation 5 2" xfId="493" xr:uid="{00000000-0005-0000-0000-0000EC010000}"/>
    <cellStyle name="Calculation 6" xfId="494" xr:uid="{00000000-0005-0000-0000-0000ED010000}"/>
    <cellStyle name="Calculation 6 2" xfId="495" xr:uid="{00000000-0005-0000-0000-0000EE010000}"/>
    <cellStyle name="Calculation 7" xfId="496" xr:uid="{00000000-0005-0000-0000-0000EF010000}"/>
    <cellStyle name="Calculation 7 2" xfId="497" xr:uid="{00000000-0005-0000-0000-0000F0010000}"/>
    <cellStyle name="Calculation 8" xfId="498" xr:uid="{00000000-0005-0000-0000-0000F1010000}"/>
    <cellStyle name="Calculation 8 2" xfId="499" xr:uid="{00000000-0005-0000-0000-0000F2010000}"/>
    <cellStyle name="Calculation 9" xfId="500" xr:uid="{00000000-0005-0000-0000-0000F3010000}"/>
    <cellStyle name="Calculation 9 2" xfId="501" xr:uid="{00000000-0005-0000-0000-0000F4010000}"/>
    <cellStyle name="Check Cell" xfId="502" builtinId="23" customBuiltin="1"/>
    <cellStyle name="Check Cell 10" xfId="503" xr:uid="{00000000-0005-0000-0000-0000F6010000}"/>
    <cellStyle name="Check Cell 11" xfId="504" xr:uid="{00000000-0005-0000-0000-0000F7010000}"/>
    <cellStyle name="Check Cell 12" xfId="505" xr:uid="{00000000-0005-0000-0000-0000F8010000}"/>
    <cellStyle name="Check Cell 13" xfId="506" xr:uid="{00000000-0005-0000-0000-0000F9010000}"/>
    <cellStyle name="Check Cell 14" xfId="507" xr:uid="{00000000-0005-0000-0000-0000FA010000}"/>
    <cellStyle name="Check Cell 15" xfId="508" xr:uid="{00000000-0005-0000-0000-0000FB010000}"/>
    <cellStyle name="Check Cell 16" xfId="509" xr:uid="{00000000-0005-0000-0000-0000FC010000}"/>
    <cellStyle name="Check Cell 2" xfId="510" xr:uid="{00000000-0005-0000-0000-0000FD010000}"/>
    <cellStyle name="Check Cell 2 2" xfId="511" xr:uid="{00000000-0005-0000-0000-0000FE010000}"/>
    <cellStyle name="Check Cell 2 3" xfId="512" xr:uid="{00000000-0005-0000-0000-0000FF010000}"/>
    <cellStyle name="Check Cell 3" xfId="513" xr:uid="{00000000-0005-0000-0000-000000020000}"/>
    <cellStyle name="Check Cell 3 2" xfId="514" xr:uid="{00000000-0005-0000-0000-000001020000}"/>
    <cellStyle name="Check Cell 4" xfId="515" xr:uid="{00000000-0005-0000-0000-000002020000}"/>
    <cellStyle name="Check Cell 4 2" xfId="516" xr:uid="{00000000-0005-0000-0000-000003020000}"/>
    <cellStyle name="Check Cell 5" xfId="517" xr:uid="{00000000-0005-0000-0000-000004020000}"/>
    <cellStyle name="Check Cell 5 2" xfId="518" xr:uid="{00000000-0005-0000-0000-000005020000}"/>
    <cellStyle name="Check Cell 6" xfId="519" xr:uid="{00000000-0005-0000-0000-000006020000}"/>
    <cellStyle name="Check Cell 7" xfId="520" xr:uid="{00000000-0005-0000-0000-000007020000}"/>
    <cellStyle name="Check Cell 8" xfId="521" xr:uid="{00000000-0005-0000-0000-000008020000}"/>
    <cellStyle name="Check Cell 9" xfId="522" xr:uid="{00000000-0005-0000-0000-000009020000}"/>
    <cellStyle name="Comma" xfId="523" builtinId="3"/>
    <cellStyle name="Comma  - Style1" xfId="524" xr:uid="{00000000-0005-0000-0000-00000B020000}"/>
    <cellStyle name="Comma  - Style2" xfId="525" xr:uid="{00000000-0005-0000-0000-00000C020000}"/>
    <cellStyle name="Comma  - Style3" xfId="526" xr:uid="{00000000-0005-0000-0000-00000D020000}"/>
    <cellStyle name="Comma [0]" xfId="2676" builtinId="6"/>
    <cellStyle name="Comma [0] 10" xfId="527" xr:uid="{00000000-0005-0000-0000-00000F020000}"/>
    <cellStyle name="Comma [0] 10 2" xfId="528" xr:uid="{00000000-0005-0000-0000-000010020000}"/>
    <cellStyle name="Comma [0] 10 2 2" xfId="529" xr:uid="{00000000-0005-0000-0000-000011020000}"/>
    <cellStyle name="Comma [0] 10 2 2 2" xfId="2674" xr:uid="{0D62FB4B-E787-4D95-A3FD-E9A21DCA214C}"/>
    <cellStyle name="Comma [0] 10 3" xfId="530" xr:uid="{00000000-0005-0000-0000-000012020000}"/>
    <cellStyle name="Comma [0] 10 4" xfId="531" xr:uid="{00000000-0005-0000-0000-000013020000}"/>
    <cellStyle name="Comma [0] 11" xfId="532" xr:uid="{00000000-0005-0000-0000-000014020000}"/>
    <cellStyle name="Comma [0] 11 2" xfId="533" xr:uid="{00000000-0005-0000-0000-000015020000}"/>
    <cellStyle name="Comma [0] 11 2 2" xfId="534" xr:uid="{00000000-0005-0000-0000-000016020000}"/>
    <cellStyle name="Comma [0] 11 3" xfId="535" xr:uid="{00000000-0005-0000-0000-000017020000}"/>
    <cellStyle name="Comma [0] 12" xfId="536" xr:uid="{00000000-0005-0000-0000-000018020000}"/>
    <cellStyle name="Comma [0] 12 2" xfId="537" xr:uid="{00000000-0005-0000-0000-000019020000}"/>
    <cellStyle name="Comma [0] 12 2 2" xfId="538" xr:uid="{00000000-0005-0000-0000-00001A020000}"/>
    <cellStyle name="Comma [0] 12 3" xfId="539" xr:uid="{00000000-0005-0000-0000-00001B020000}"/>
    <cellStyle name="Comma [0] 12 3 2" xfId="540" xr:uid="{00000000-0005-0000-0000-00001C020000}"/>
    <cellStyle name="Comma [0] 13" xfId="541" xr:uid="{00000000-0005-0000-0000-00001D020000}"/>
    <cellStyle name="Comma [0] 13 2" xfId="542" xr:uid="{00000000-0005-0000-0000-00001E020000}"/>
    <cellStyle name="Comma [0] 14" xfId="543" xr:uid="{00000000-0005-0000-0000-00001F020000}"/>
    <cellStyle name="Comma [0] 14 2" xfId="544" xr:uid="{00000000-0005-0000-0000-000020020000}"/>
    <cellStyle name="Comma [0] 14 2 2" xfId="545" xr:uid="{00000000-0005-0000-0000-000021020000}"/>
    <cellStyle name="Comma [0] 14 3" xfId="546" xr:uid="{00000000-0005-0000-0000-000022020000}"/>
    <cellStyle name="Comma [0] 15" xfId="547" xr:uid="{00000000-0005-0000-0000-000023020000}"/>
    <cellStyle name="Comma [0] 15 2" xfId="548" xr:uid="{00000000-0005-0000-0000-000024020000}"/>
    <cellStyle name="Comma [0] 15 2 2" xfId="549" xr:uid="{00000000-0005-0000-0000-000025020000}"/>
    <cellStyle name="Comma [0] 15_Book2" xfId="550" xr:uid="{00000000-0005-0000-0000-000026020000}"/>
    <cellStyle name="Comma [0] 16" xfId="551" xr:uid="{00000000-0005-0000-0000-000027020000}"/>
    <cellStyle name="Comma [0] 17" xfId="552" xr:uid="{00000000-0005-0000-0000-000028020000}"/>
    <cellStyle name="Comma [0] 17 2" xfId="553" xr:uid="{00000000-0005-0000-0000-000029020000}"/>
    <cellStyle name="Comma [0] 18" xfId="554" xr:uid="{00000000-0005-0000-0000-00002A020000}"/>
    <cellStyle name="Comma [0] 18 2" xfId="555" xr:uid="{00000000-0005-0000-0000-00002B020000}"/>
    <cellStyle name="Comma [0] 18 2 2" xfId="556" xr:uid="{00000000-0005-0000-0000-00002C020000}"/>
    <cellStyle name="Comma [0] 18 3" xfId="557" xr:uid="{00000000-0005-0000-0000-00002D020000}"/>
    <cellStyle name="Comma [0] 19" xfId="558" xr:uid="{00000000-0005-0000-0000-00002E020000}"/>
    <cellStyle name="Comma [0] 19 2" xfId="559" xr:uid="{00000000-0005-0000-0000-00002F020000}"/>
    <cellStyle name="Comma [0] 19 2 2" xfId="560" xr:uid="{00000000-0005-0000-0000-000030020000}"/>
    <cellStyle name="Comma [0] 19 3" xfId="561" xr:uid="{00000000-0005-0000-0000-000031020000}"/>
    <cellStyle name="Comma [0] 2" xfId="562" xr:uid="{00000000-0005-0000-0000-000032020000}"/>
    <cellStyle name="Comma [0] 2 10" xfId="563" xr:uid="{00000000-0005-0000-0000-000033020000}"/>
    <cellStyle name="Comma [0] 2 10 2" xfId="564" xr:uid="{00000000-0005-0000-0000-000034020000}"/>
    <cellStyle name="Comma [0] 2 10 3" xfId="565" xr:uid="{00000000-0005-0000-0000-000035020000}"/>
    <cellStyle name="Comma [0] 2 11" xfId="566" xr:uid="{00000000-0005-0000-0000-000036020000}"/>
    <cellStyle name="Comma [0] 2 12" xfId="567" xr:uid="{00000000-0005-0000-0000-000037020000}"/>
    <cellStyle name="Comma [0] 2 2" xfId="568" xr:uid="{00000000-0005-0000-0000-000038020000}"/>
    <cellStyle name="Comma [0] 2 2 2" xfId="569" xr:uid="{00000000-0005-0000-0000-000039020000}"/>
    <cellStyle name="Comma [0] 2 2 2 2" xfId="570" xr:uid="{00000000-0005-0000-0000-00003A020000}"/>
    <cellStyle name="Comma [0] 2 2 2 2 2" xfId="571" xr:uid="{00000000-0005-0000-0000-00003B020000}"/>
    <cellStyle name="Comma [0] 2 2 2 2 2 2" xfId="572" xr:uid="{00000000-0005-0000-0000-00003C020000}"/>
    <cellStyle name="Comma [0] 2 2 2 2 2 2 2" xfId="573" xr:uid="{00000000-0005-0000-0000-00003D020000}"/>
    <cellStyle name="Comma [0] 2 2 2 2 2 2 2 2" xfId="574" xr:uid="{00000000-0005-0000-0000-00003E020000}"/>
    <cellStyle name="Comma [0] 2 2 2 2 2 2 2 2 2" xfId="575" xr:uid="{00000000-0005-0000-0000-00003F020000}"/>
    <cellStyle name="Comma [0] 2 2 2 2 2 2 2 3" xfId="576" xr:uid="{00000000-0005-0000-0000-000040020000}"/>
    <cellStyle name="Comma [0] 2 2 2 2 2 2 2 3 2" xfId="577" xr:uid="{00000000-0005-0000-0000-000041020000}"/>
    <cellStyle name="Comma [0] 2 2 2 2 2 2 3" xfId="578" xr:uid="{00000000-0005-0000-0000-000042020000}"/>
    <cellStyle name="Comma [0] 2 2 2 2 2 2 4" xfId="579" xr:uid="{00000000-0005-0000-0000-000043020000}"/>
    <cellStyle name="Comma [0] 2 2 2 2 2 3" xfId="580" xr:uid="{00000000-0005-0000-0000-000044020000}"/>
    <cellStyle name="Comma [0] 2 2 2 2 2 3 2" xfId="581" xr:uid="{00000000-0005-0000-0000-000045020000}"/>
    <cellStyle name="Comma [0] 2 2 2 2 2 4" xfId="582" xr:uid="{00000000-0005-0000-0000-000046020000}"/>
    <cellStyle name="Comma [0] 2 2 2 2 2 4 2" xfId="583" xr:uid="{00000000-0005-0000-0000-000047020000}"/>
    <cellStyle name="Comma [0] 2 2 2 2 3" xfId="584" xr:uid="{00000000-0005-0000-0000-000048020000}"/>
    <cellStyle name="Comma [0] 2 2 2 2 4" xfId="585" xr:uid="{00000000-0005-0000-0000-000049020000}"/>
    <cellStyle name="Comma [0] 2 2 2 2 5" xfId="586" xr:uid="{00000000-0005-0000-0000-00004A020000}"/>
    <cellStyle name="Comma [0] 2 2 2 3" xfId="587" xr:uid="{00000000-0005-0000-0000-00004B020000}"/>
    <cellStyle name="Comma [0] 2 2 2 3 2" xfId="588" xr:uid="{00000000-0005-0000-0000-00004C020000}"/>
    <cellStyle name="Comma [0] 2 2 2 4" xfId="589" xr:uid="{00000000-0005-0000-0000-00004D020000}"/>
    <cellStyle name="Comma [0] 2 2 2 4 2" xfId="590" xr:uid="{00000000-0005-0000-0000-00004E020000}"/>
    <cellStyle name="Comma [0] 2 2 2 5" xfId="591" xr:uid="{00000000-0005-0000-0000-00004F020000}"/>
    <cellStyle name="Comma [0] 2 2 2 5 2" xfId="592" xr:uid="{00000000-0005-0000-0000-000050020000}"/>
    <cellStyle name="Comma [0] 2 2 2 6" xfId="593" xr:uid="{00000000-0005-0000-0000-000051020000}"/>
    <cellStyle name="Comma [0] 2 2 3" xfId="594" xr:uid="{00000000-0005-0000-0000-000052020000}"/>
    <cellStyle name="Comma [0] 2 2 4" xfId="595" xr:uid="{00000000-0005-0000-0000-000053020000}"/>
    <cellStyle name="Comma [0] 2 2 5" xfId="596" xr:uid="{00000000-0005-0000-0000-000054020000}"/>
    <cellStyle name="Comma [0] 2 2 6" xfId="597" xr:uid="{00000000-0005-0000-0000-000055020000}"/>
    <cellStyle name="Comma [0] 2 2 6 2" xfId="598" xr:uid="{00000000-0005-0000-0000-000056020000}"/>
    <cellStyle name="Comma [0] 2 3" xfId="599" xr:uid="{00000000-0005-0000-0000-000057020000}"/>
    <cellStyle name="Comma [0] 2 3 2" xfId="600" xr:uid="{00000000-0005-0000-0000-000058020000}"/>
    <cellStyle name="Comma [0] 2 3 2 2" xfId="601" xr:uid="{00000000-0005-0000-0000-000059020000}"/>
    <cellStyle name="Comma [0] 2 3 2 2 2" xfId="602" xr:uid="{00000000-0005-0000-0000-00005A020000}"/>
    <cellStyle name="Comma [0] 2 3 2 2 3" xfId="603" xr:uid="{00000000-0005-0000-0000-00005B020000}"/>
    <cellStyle name="Comma [0] 2 3 2 2 4" xfId="604" xr:uid="{00000000-0005-0000-0000-00005C020000}"/>
    <cellStyle name="Comma [0] 2 3 2 3" xfId="605" xr:uid="{00000000-0005-0000-0000-00005D020000}"/>
    <cellStyle name="Comma [0] 2 3 2 4" xfId="606" xr:uid="{00000000-0005-0000-0000-00005E020000}"/>
    <cellStyle name="Comma [0] 2 3 2 5" xfId="607" xr:uid="{00000000-0005-0000-0000-00005F020000}"/>
    <cellStyle name="Comma [0] 2 3 2 6" xfId="608" xr:uid="{00000000-0005-0000-0000-000060020000}"/>
    <cellStyle name="Comma [0] 2 3 3" xfId="609" xr:uid="{00000000-0005-0000-0000-000061020000}"/>
    <cellStyle name="Comma [0] 2 3 4" xfId="610" xr:uid="{00000000-0005-0000-0000-000062020000}"/>
    <cellStyle name="Comma [0] 2 3 5" xfId="611" xr:uid="{00000000-0005-0000-0000-000063020000}"/>
    <cellStyle name="Comma [0] 2 3 6" xfId="612" xr:uid="{00000000-0005-0000-0000-000064020000}"/>
    <cellStyle name="Comma [0] 2 3 7" xfId="613" xr:uid="{00000000-0005-0000-0000-000065020000}"/>
    <cellStyle name="Comma [0] 2 3 8" xfId="614" xr:uid="{00000000-0005-0000-0000-000066020000}"/>
    <cellStyle name="Comma [0] 2 4" xfId="615" xr:uid="{00000000-0005-0000-0000-000067020000}"/>
    <cellStyle name="Comma [0] 2 4 2" xfId="616" xr:uid="{00000000-0005-0000-0000-000068020000}"/>
    <cellStyle name="Comma [0] 2 4 3" xfId="617" xr:uid="{00000000-0005-0000-0000-000069020000}"/>
    <cellStyle name="Comma [0] 2 4 4" xfId="618" xr:uid="{00000000-0005-0000-0000-00006A020000}"/>
    <cellStyle name="Comma [0] 2 4 5" xfId="619" xr:uid="{00000000-0005-0000-0000-00006B020000}"/>
    <cellStyle name="Comma [0] 2 4 5 2" xfId="620" xr:uid="{00000000-0005-0000-0000-00006C020000}"/>
    <cellStyle name="Comma [0] 2 4 6" xfId="621" xr:uid="{00000000-0005-0000-0000-00006D020000}"/>
    <cellStyle name="Comma [0] 2 5" xfId="622" xr:uid="{00000000-0005-0000-0000-00006E020000}"/>
    <cellStyle name="Comma [0] 2 5 2" xfId="623" xr:uid="{00000000-0005-0000-0000-00006F020000}"/>
    <cellStyle name="Comma [0] 2 5 3" xfId="624" xr:uid="{00000000-0005-0000-0000-000070020000}"/>
    <cellStyle name="Comma [0] 2 5 4" xfId="625" xr:uid="{00000000-0005-0000-0000-000071020000}"/>
    <cellStyle name="Comma [0] 2 6" xfId="626" xr:uid="{00000000-0005-0000-0000-000072020000}"/>
    <cellStyle name="Comma [0] 2 6 2" xfId="627" xr:uid="{00000000-0005-0000-0000-000073020000}"/>
    <cellStyle name="Comma [0] 2 6 2 2" xfId="628" xr:uid="{00000000-0005-0000-0000-000074020000}"/>
    <cellStyle name="Comma [0] 2 6 2 2 2" xfId="629" xr:uid="{00000000-0005-0000-0000-000075020000}"/>
    <cellStyle name="Comma [0] 2 6 2 2 2 2" xfId="630" xr:uid="{00000000-0005-0000-0000-000076020000}"/>
    <cellStyle name="Comma [0] 2 6 2 2 2 2 2" xfId="631" xr:uid="{00000000-0005-0000-0000-000077020000}"/>
    <cellStyle name="Comma [0] 2 6 2 2 2 2 3" xfId="632" xr:uid="{00000000-0005-0000-0000-000078020000}"/>
    <cellStyle name="Comma [0] 2 6 2 2 2 2 4" xfId="633" xr:uid="{00000000-0005-0000-0000-000079020000}"/>
    <cellStyle name="Comma [0] 2 6 2 2 2 2 5" xfId="634" xr:uid="{00000000-0005-0000-0000-00007A020000}"/>
    <cellStyle name="Comma [0] 2 6 2 2 2 3" xfId="635" xr:uid="{00000000-0005-0000-0000-00007B020000}"/>
    <cellStyle name="Comma [0] 2 6 2 2 2 4" xfId="636" xr:uid="{00000000-0005-0000-0000-00007C020000}"/>
    <cellStyle name="Comma [0] 2 6 2 2 2 5" xfId="637" xr:uid="{00000000-0005-0000-0000-00007D020000}"/>
    <cellStyle name="Comma [0] 2 6 2 2 3" xfId="638" xr:uid="{00000000-0005-0000-0000-00007E020000}"/>
    <cellStyle name="Comma [0] 2 6 2 2 4" xfId="639" xr:uid="{00000000-0005-0000-0000-00007F020000}"/>
    <cellStyle name="Comma [0] 2 6 2 2 5" xfId="640" xr:uid="{00000000-0005-0000-0000-000080020000}"/>
    <cellStyle name="Comma [0] 2 6 2 3" xfId="641" xr:uid="{00000000-0005-0000-0000-000081020000}"/>
    <cellStyle name="Comma [0] 2 6 2 4" xfId="642" xr:uid="{00000000-0005-0000-0000-000082020000}"/>
    <cellStyle name="Comma [0] 2 6 2 5" xfId="643" xr:uid="{00000000-0005-0000-0000-000083020000}"/>
    <cellStyle name="Comma [0] 2 6 3" xfId="644" xr:uid="{00000000-0005-0000-0000-000084020000}"/>
    <cellStyle name="Comma [0] 2 6 4" xfId="645" xr:uid="{00000000-0005-0000-0000-000085020000}"/>
    <cellStyle name="Comma [0] 2 6 5" xfId="646" xr:uid="{00000000-0005-0000-0000-000086020000}"/>
    <cellStyle name="Comma [0] 2 7" xfId="647" xr:uid="{00000000-0005-0000-0000-000087020000}"/>
    <cellStyle name="Comma [0] 2 7 2" xfId="648" xr:uid="{00000000-0005-0000-0000-000088020000}"/>
    <cellStyle name="Comma [0] 2 8" xfId="649" xr:uid="{00000000-0005-0000-0000-000089020000}"/>
    <cellStyle name="Comma [0] 2 9" xfId="650" xr:uid="{00000000-0005-0000-0000-00008A020000}"/>
    <cellStyle name="Comma [0] 20" xfId="651" xr:uid="{00000000-0005-0000-0000-00008B020000}"/>
    <cellStyle name="Comma [0] 20 2" xfId="652" xr:uid="{00000000-0005-0000-0000-00008C020000}"/>
    <cellStyle name="Comma [0] 21" xfId="653" xr:uid="{00000000-0005-0000-0000-00008D020000}"/>
    <cellStyle name="Comma [0] 21 2" xfId="654" xr:uid="{00000000-0005-0000-0000-00008E020000}"/>
    <cellStyle name="Comma [0] 22" xfId="655" xr:uid="{00000000-0005-0000-0000-00008F020000}"/>
    <cellStyle name="Comma [0] 23" xfId="656" xr:uid="{00000000-0005-0000-0000-000090020000}"/>
    <cellStyle name="Comma [0] 24" xfId="657" xr:uid="{00000000-0005-0000-0000-000091020000}"/>
    <cellStyle name="Comma [0] 24 2" xfId="658" xr:uid="{00000000-0005-0000-0000-000092020000}"/>
    <cellStyle name="Comma [0] 24 2 2" xfId="659" xr:uid="{00000000-0005-0000-0000-000093020000}"/>
    <cellStyle name="Comma [0] 24 3" xfId="660" xr:uid="{00000000-0005-0000-0000-000094020000}"/>
    <cellStyle name="Comma [0] 25" xfId="661" xr:uid="{00000000-0005-0000-0000-000095020000}"/>
    <cellStyle name="Comma [0] 26" xfId="662" xr:uid="{00000000-0005-0000-0000-000096020000}"/>
    <cellStyle name="Comma [0] 27" xfId="663" xr:uid="{00000000-0005-0000-0000-000097020000}"/>
    <cellStyle name="Comma [0] 27 2" xfId="664" xr:uid="{00000000-0005-0000-0000-000098020000}"/>
    <cellStyle name="Comma [0] 3" xfId="665" xr:uid="{00000000-0005-0000-0000-000099020000}"/>
    <cellStyle name="Comma [0] 3 2" xfId="666" xr:uid="{00000000-0005-0000-0000-00009A020000}"/>
    <cellStyle name="Comma [0] 3 2 2" xfId="667" xr:uid="{00000000-0005-0000-0000-00009B020000}"/>
    <cellStyle name="Comma [0] 3 2 3" xfId="668" xr:uid="{00000000-0005-0000-0000-00009C020000}"/>
    <cellStyle name="Comma [0] 3 3" xfId="669" xr:uid="{00000000-0005-0000-0000-00009D020000}"/>
    <cellStyle name="Comma [0] 32" xfId="670" xr:uid="{00000000-0005-0000-0000-00009E020000}"/>
    <cellStyle name="Comma [0] 32 2" xfId="671" xr:uid="{00000000-0005-0000-0000-00009F020000}"/>
    <cellStyle name="Comma [0] 35" xfId="672" xr:uid="{00000000-0005-0000-0000-0000A0020000}"/>
    <cellStyle name="Comma [0] 4" xfId="673" xr:uid="{00000000-0005-0000-0000-0000A1020000}"/>
    <cellStyle name="Comma [0] 4 2" xfId="674" xr:uid="{00000000-0005-0000-0000-0000A2020000}"/>
    <cellStyle name="Comma [0] 4 2 2" xfId="675" xr:uid="{00000000-0005-0000-0000-0000A3020000}"/>
    <cellStyle name="Comma [0] 4 3" xfId="676" xr:uid="{00000000-0005-0000-0000-0000A4020000}"/>
    <cellStyle name="Comma [0] 4 3 2" xfId="677" xr:uid="{00000000-0005-0000-0000-0000A5020000}"/>
    <cellStyle name="Comma [0] 4 4" xfId="678" xr:uid="{00000000-0005-0000-0000-0000A6020000}"/>
    <cellStyle name="Comma [0] 4 4 2" xfId="679" xr:uid="{00000000-0005-0000-0000-0000A7020000}"/>
    <cellStyle name="Comma [0] 4 5" xfId="680" xr:uid="{00000000-0005-0000-0000-0000A8020000}"/>
    <cellStyle name="Comma [0] 4 6" xfId="681" xr:uid="{00000000-0005-0000-0000-0000A9020000}"/>
    <cellStyle name="Comma [0] 5" xfId="682" xr:uid="{00000000-0005-0000-0000-0000AA020000}"/>
    <cellStyle name="Comma [0] 5 2" xfId="683" xr:uid="{00000000-0005-0000-0000-0000AB020000}"/>
    <cellStyle name="Comma [0] 5 3" xfId="684" xr:uid="{00000000-0005-0000-0000-0000AC020000}"/>
    <cellStyle name="Comma [0] 6" xfId="685" xr:uid="{00000000-0005-0000-0000-0000AD020000}"/>
    <cellStyle name="Comma [0] 6 2" xfId="686" xr:uid="{00000000-0005-0000-0000-0000AE020000}"/>
    <cellStyle name="Comma [0] 6 3" xfId="687" xr:uid="{00000000-0005-0000-0000-0000AF020000}"/>
    <cellStyle name="Comma [0] 6 3 2" xfId="688" xr:uid="{00000000-0005-0000-0000-0000B0020000}"/>
    <cellStyle name="Comma [0] 7" xfId="689" xr:uid="{00000000-0005-0000-0000-0000B1020000}"/>
    <cellStyle name="Comma [0] 7 2" xfId="690" xr:uid="{00000000-0005-0000-0000-0000B2020000}"/>
    <cellStyle name="Comma [0] 7 2 2" xfId="691" xr:uid="{00000000-0005-0000-0000-0000B3020000}"/>
    <cellStyle name="Comma [0] 7 3" xfId="692" xr:uid="{00000000-0005-0000-0000-0000B4020000}"/>
    <cellStyle name="Comma [0] 8" xfId="693" xr:uid="{00000000-0005-0000-0000-0000B5020000}"/>
    <cellStyle name="Comma [0] 8 2" xfId="694" xr:uid="{00000000-0005-0000-0000-0000B6020000}"/>
    <cellStyle name="Comma [0] 8 2 2" xfId="695" xr:uid="{00000000-0005-0000-0000-0000B7020000}"/>
    <cellStyle name="Comma [0] 8 3" xfId="696" xr:uid="{00000000-0005-0000-0000-0000B8020000}"/>
    <cellStyle name="Comma [0] 8 3 2" xfId="697" xr:uid="{00000000-0005-0000-0000-0000B9020000}"/>
    <cellStyle name="Comma [0] 8 4" xfId="698" xr:uid="{00000000-0005-0000-0000-0000BA020000}"/>
    <cellStyle name="Comma [0] 9" xfId="699" xr:uid="{00000000-0005-0000-0000-0000BB020000}"/>
    <cellStyle name="Comma [0] 9 2" xfId="700" xr:uid="{00000000-0005-0000-0000-0000BC020000}"/>
    <cellStyle name="Comma [0] 9 2 2" xfId="701" xr:uid="{00000000-0005-0000-0000-0000BD020000}"/>
    <cellStyle name="Comma [0] 9 3" xfId="702" xr:uid="{00000000-0005-0000-0000-0000BE020000}"/>
    <cellStyle name="Comma [0] 9 3 2" xfId="703" xr:uid="{00000000-0005-0000-0000-0000BF020000}"/>
    <cellStyle name="Comma [0] 90" xfId="704" xr:uid="{00000000-0005-0000-0000-0000C0020000}"/>
    <cellStyle name="Comma [0] 90 2" xfId="705" xr:uid="{00000000-0005-0000-0000-0000C1020000}"/>
    <cellStyle name="Comma [0] 91" xfId="706" xr:uid="{00000000-0005-0000-0000-0000C2020000}"/>
    <cellStyle name="Comma [0] 91 2" xfId="707" xr:uid="{00000000-0005-0000-0000-0000C3020000}"/>
    <cellStyle name="Comma [0] 93" xfId="708" xr:uid="{00000000-0005-0000-0000-0000C4020000}"/>
    <cellStyle name="Comma [0] 93 2" xfId="709" xr:uid="{00000000-0005-0000-0000-0000C5020000}"/>
    <cellStyle name="Comma [0] 94" xfId="710" xr:uid="{00000000-0005-0000-0000-0000C6020000}"/>
    <cellStyle name="Comma [0] 94 2" xfId="711" xr:uid="{00000000-0005-0000-0000-0000C7020000}"/>
    <cellStyle name="Comma [00]" xfId="712" xr:uid="{00000000-0005-0000-0000-0000C8020000}"/>
    <cellStyle name="Comma [00] 2" xfId="713" xr:uid="{00000000-0005-0000-0000-0000C9020000}"/>
    <cellStyle name="Comma 10" xfId="714" xr:uid="{00000000-0005-0000-0000-0000CA020000}"/>
    <cellStyle name="Comma 10 2" xfId="715" xr:uid="{00000000-0005-0000-0000-0000CB020000}"/>
    <cellStyle name="Comma 10 2 2" xfId="716" xr:uid="{00000000-0005-0000-0000-0000CC020000}"/>
    <cellStyle name="Comma 10 2 2 2" xfId="717" xr:uid="{00000000-0005-0000-0000-0000CD020000}"/>
    <cellStyle name="Comma 10 2 3" xfId="718" xr:uid="{00000000-0005-0000-0000-0000CE020000}"/>
    <cellStyle name="Comma 10 3" xfId="719" xr:uid="{00000000-0005-0000-0000-0000CF020000}"/>
    <cellStyle name="Comma 10 3 2" xfId="720" xr:uid="{00000000-0005-0000-0000-0000D0020000}"/>
    <cellStyle name="Comma 10 4" xfId="721" xr:uid="{00000000-0005-0000-0000-0000D1020000}"/>
    <cellStyle name="Comma 10 4 2" xfId="722" xr:uid="{00000000-0005-0000-0000-0000D2020000}"/>
    <cellStyle name="Comma 10 5" xfId="723" xr:uid="{00000000-0005-0000-0000-0000D3020000}"/>
    <cellStyle name="Comma 10 5 2" xfId="724" xr:uid="{00000000-0005-0000-0000-0000D4020000}"/>
    <cellStyle name="Comma 10 6" xfId="725" xr:uid="{00000000-0005-0000-0000-0000D5020000}"/>
    <cellStyle name="Comma 10 6 2" xfId="726" xr:uid="{00000000-0005-0000-0000-0000D6020000}"/>
    <cellStyle name="Comma 10 7" xfId="727" xr:uid="{00000000-0005-0000-0000-0000D7020000}"/>
    <cellStyle name="Comma 10 8" xfId="728" xr:uid="{00000000-0005-0000-0000-0000D8020000}"/>
    <cellStyle name="Comma 11" xfId="729" xr:uid="{00000000-0005-0000-0000-0000D9020000}"/>
    <cellStyle name="Comma 11 2" xfId="730" xr:uid="{00000000-0005-0000-0000-0000DA020000}"/>
    <cellStyle name="Comma 12" xfId="731" xr:uid="{00000000-0005-0000-0000-0000DB020000}"/>
    <cellStyle name="Comma 12 2" xfId="732" xr:uid="{00000000-0005-0000-0000-0000DC020000}"/>
    <cellStyle name="Comma 12 2 2" xfId="733" xr:uid="{00000000-0005-0000-0000-0000DD020000}"/>
    <cellStyle name="Comma 12 3" xfId="734" xr:uid="{00000000-0005-0000-0000-0000DE020000}"/>
    <cellStyle name="Comma 12 3 2" xfId="735" xr:uid="{00000000-0005-0000-0000-0000DF020000}"/>
    <cellStyle name="Comma 12 4" xfId="736" xr:uid="{00000000-0005-0000-0000-0000E0020000}"/>
    <cellStyle name="Comma 12 4 2" xfId="737" xr:uid="{00000000-0005-0000-0000-0000E1020000}"/>
    <cellStyle name="Comma 12 5" xfId="738" xr:uid="{00000000-0005-0000-0000-0000E2020000}"/>
    <cellStyle name="Comma 12 5 2" xfId="739" xr:uid="{00000000-0005-0000-0000-0000E3020000}"/>
    <cellStyle name="Comma 12 6" xfId="740" xr:uid="{00000000-0005-0000-0000-0000E4020000}"/>
    <cellStyle name="Comma 12 6 2" xfId="741" xr:uid="{00000000-0005-0000-0000-0000E5020000}"/>
    <cellStyle name="Comma 12 7" xfId="742" xr:uid="{00000000-0005-0000-0000-0000E6020000}"/>
    <cellStyle name="Comma 13" xfId="743" xr:uid="{00000000-0005-0000-0000-0000E7020000}"/>
    <cellStyle name="Comma 13 2" xfId="744" xr:uid="{00000000-0005-0000-0000-0000E8020000}"/>
    <cellStyle name="Comma 13 2 2" xfId="745" xr:uid="{00000000-0005-0000-0000-0000E9020000}"/>
    <cellStyle name="Comma 13 3" xfId="746" xr:uid="{00000000-0005-0000-0000-0000EA020000}"/>
    <cellStyle name="Comma 14" xfId="747" xr:uid="{00000000-0005-0000-0000-0000EB020000}"/>
    <cellStyle name="Comma 14 2" xfId="748" xr:uid="{00000000-0005-0000-0000-0000EC020000}"/>
    <cellStyle name="Comma 14 2 2" xfId="749" xr:uid="{00000000-0005-0000-0000-0000ED020000}"/>
    <cellStyle name="Comma 14 2 2 2" xfId="750" xr:uid="{00000000-0005-0000-0000-0000EE020000}"/>
    <cellStyle name="Comma 14 2 3" xfId="751" xr:uid="{00000000-0005-0000-0000-0000EF020000}"/>
    <cellStyle name="Comma 14 3" xfId="752" xr:uid="{00000000-0005-0000-0000-0000F0020000}"/>
    <cellStyle name="Comma 15" xfId="753" xr:uid="{00000000-0005-0000-0000-0000F1020000}"/>
    <cellStyle name="Comma 15 2" xfId="754" xr:uid="{00000000-0005-0000-0000-0000F2020000}"/>
    <cellStyle name="Comma 15 2 2" xfId="755" xr:uid="{00000000-0005-0000-0000-0000F3020000}"/>
    <cellStyle name="Comma 15 3" xfId="756" xr:uid="{00000000-0005-0000-0000-0000F4020000}"/>
    <cellStyle name="Comma 15 3 2" xfId="757" xr:uid="{00000000-0005-0000-0000-0000F5020000}"/>
    <cellStyle name="Comma 15 4" xfId="758" xr:uid="{00000000-0005-0000-0000-0000F6020000}"/>
    <cellStyle name="Comma 15 4 2" xfId="759" xr:uid="{00000000-0005-0000-0000-0000F7020000}"/>
    <cellStyle name="Comma 15 5" xfId="760" xr:uid="{00000000-0005-0000-0000-0000F8020000}"/>
    <cellStyle name="Comma 16" xfId="761" xr:uid="{00000000-0005-0000-0000-0000F9020000}"/>
    <cellStyle name="Comma 16 2" xfId="762" xr:uid="{00000000-0005-0000-0000-0000FA020000}"/>
    <cellStyle name="Comma 17" xfId="763" xr:uid="{00000000-0005-0000-0000-0000FB020000}"/>
    <cellStyle name="Comma 17 2" xfId="764" xr:uid="{00000000-0005-0000-0000-0000FC020000}"/>
    <cellStyle name="Comma 17 2 2" xfId="765" xr:uid="{00000000-0005-0000-0000-0000FD020000}"/>
    <cellStyle name="Comma 18" xfId="766" xr:uid="{00000000-0005-0000-0000-0000FE020000}"/>
    <cellStyle name="Comma 18 2" xfId="767" xr:uid="{00000000-0005-0000-0000-0000FF020000}"/>
    <cellStyle name="Comma 18 2 2" xfId="768" xr:uid="{00000000-0005-0000-0000-000000030000}"/>
    <cellStyle name="Comma 18 3" xfId="769" xr:uid="{00000000-0005-0000-0000-000001030000}"/>
    <cellStyle name="Comma 19" xfId="770" xr:uid="{00000000-0005-0000-0000-000002030000}"/>
    <cellStyle name="Comma 19 2" xfId="771" xr:uid="{00000000-0005-0000-0000-000003030000}"/>
    <cellStyle name="Comma 19 3" xfId="772" xr:uid="{00000000-0005-0000-0000-000004030000}"/>
    <cellStyle name="Comma 19 4" xfId="773" xr:uid="{00000000-0005-0000-0000-000005030000}"/>
    <cellStyle name="Comma 19 5" xfId="774" xr:uid="{00000000-0005-0000-0000-000006030000}"/>
    <cellStyle name="Comma 2" xfId="775" xr:uid="{00000000-0005-0000-0000-000007030000}"/>
    <cellStyle name="Comma 2 10" xfId="776" xr:uid="{00000000-0005-0000-0000-000008030000}"/>
    <cellStyle name="Comma 2 10 2" xfId="777" xr:uid="{00000000-0005-0000-0000-000009030000}"/>
    <cellStyle name="Comma 2 11" xfId="778" xr:uid="{00000000-0005-0000-0000-00000A030000}"/>
    <cellStyle name="Comma 2 11 2" xfId="779" xr:uid="{00000000-0005-0000-0000-00000B030000}"/>
    <cellStyle name="Comma 2 12" xfId="780" xr:uid="{00000000-0005-0000-0000-00000C030000}"/>
    <cellStyle name="Comma 2 12 2" xfId="781" xr:uid="{00000000-0005-0000-0000-00000D030000}"/>
    <cellStyle name="Comma 2 13" xfId="782" xr:uid="{00000000-0005-0000-0000-00000E030000}"/>
    <cellStyle name="Comma 2 13 2" xfId="783" xr:uid="{00000000-0005-0000-0000-00000F030000}"/>
    <cellStyle name="Comma 2 14" xfId="784" xr:uid="{00000000-0005-0000-0000-000010030000}"/>
    <cellStyle name="Comma 2 14 2" xfId="785" xr:uid="{00000000-0005-0000-0000-000011030000}"/>
    <cellStyle name="Comma 2 15" xfId="786" xr:uid="{00000000-0005-0000-0000-000012030000}"/>
    <cellStyle name="Comma 2 15 2" xfId="787" xr:uid="{00000000-0005-0000-0000-000013030000}"/>
    <cellStyle name="Comma 2 16" xfId="788" xr:uid="{00000000-0005-0000-0000-000014030000}"/>
    <cellStyle name="Comma 2 16 2" xfId="789" xr:uid="{00000000-0005-0000-0000-000015030000}"/>
    <cellStyle name="Comma 2 17" xfId="790" xr:uid="{00000000-0005-0000-0000-000016030000}"/>
    <cellStyle name="Comma 2 17 2" xfId="791" xr:uid="{00000000-0005-0000-0000-000017030000}"/>
    <cellStyle name="Comma 2 18" xfId="792" xr:uid="{00000000-0005-0000-0000-000018030000}"/>
    <cellStyle name="Comma 2 18 2" xfId="793" xr:uid="{00000000-0005-0000-0000-000019030000}"/>
    <cellStyle name="Comma 2 19" xfId="794" xr:uid="{00000000-0005-0000-0000-00001A030000}"/>
    <cellStyle name="Comma 2 19 2" xfId="795" xr:uid="{00000000-0005-0000-0000-00001B030000}"/>
    <cellStyle name="Comma 2 2" xfId="796" xr:uid="{00000000-0005-0000-0000-00001C030000}"/>
    <cellStyle name="Comma 2 2 2" xfId="797" xr:uid="{00000000-0005-0000-0000-00001D030000}"/>
    <cellStyle name="Comma 2 2 2 2" xfId="798" xr:uid="{00000000-0005-0000-0000-00001E030000}"/>
    <cellStyle name="Comma 2 2 2 2 2" xfId="799" xr:uid="{00000000-0005-0000-0000-00001F030000}"/>
    <cellStyle name="Comma 2 2 2 2 2 2" xfId="800" xr:uid="{00000000-0005-0000-0000-000020030000}"/>
    <cellStyle name="Comma 2 2 2 2 2 2 2" xfId="801" xr:uid="{00000000-0005-0000-0000-000021030000}"/>
    <cellStyle name="Comma 2 2 2 2 2 2 2 2" xfId="802" xr:uid="{00000000-0005-0000-0000-000022030000}"/>
    <cellStyle name="Comma 2 2 2 2 2 2 2 2 2" xfId="803" xr:uid="{00000000-0005-0000-0000-000023030000}"/>
    <cellStyle name="Comma 2 2 2 2 2 2 2 3" xfId="804" xr:uid="{00000000-0005-0000-0000-000024030000}"/>
    <cellStyle name="Comma 2 2 2 2 2 2 2 3 2" xfId="805" xr:uid="{00000000-0005-0000-0000-000025030000}"/>
    <cellStyle name="Comma 2 2 2 2 2 2 3" xfId="806" xr:uid="{00000000-0005-0000-0000-000026030000}"/>
    <cellStyle name="Comma 2 2 2 2 2 2 4" xfId="807" xr:uid="{00000000-0005-0000-0000-000027030000}"/>
    <cellStyle name="Comma 2 2 2 2 2 3" xfId="808" xr:uid="{00000000-0005-0000-0000-000028030000}"/>
    <cellStyle name="Comma 2 2 2 2 2 3 2" xfId="809" xr:uid="{00000000-0005-0000-0000-000029030000}"/>
    <cellStyle name="Comma 2 2 2 2 2 4" xfId="810" xr:uid="{00000000-0005-0000-0000-00002A030000}"/>
    <cellStyle name="Comma 2 2 2 2 2 4 2" xfId="811" xr:uid="{00000000-0005-0000-0000-00002B030000}"/>
    <cellStyle name="Comma 2 2 2 2 3" xfId="812" xr:uid="{00000000-0005-0000-0000-00002C030000}"/>
    <cellStyle name="Comma 2 2 2 2 4" xfId="813" xr:uid="{00000000-0005-0000-0000-00002D030000}"/>
    <cellStyle name="Comma 2 2 2 2 5" xfId="814" xr:uid="{00000000-0005-0000-0000-00002E030000}"/>
    <cellStyle name="Comma 2 2 2 3" xfId="815" xr:uid="{00000000-0005-0000-0000-00002F030000}"/>
    <cellStyle name="Comma 2 2 2 3 2" xfId="816" xr:uid="{00000000-0005-0000-0000-000030030000}"/>
    <cellStyle name="Comma 2 2 2 4" xfId="817" xr:uid="{00000000-0005-0000-0000-000031030000}"/>
    <cellStyle name="Comma 2 2 2 4 2" xfId="818" xr:uid="{00000000-0005-0000-0000-000032030000}"/>
    <cellStyle name="Comma 2 2 2 5" xfId="819" xr:uid="{00000000-0005-0000-0000-000033030000}"/>
    <cellStyle name="Comma 2 2 2 5 2" xfId="820" xr:uid="{00000000-0005-0000-0000-000034030000}"/>
    <cellStyle name="Comma 2 2 3" xfId="821" xr:uid="{00000000-0005-0000-0000-000035030000}"/>
    <cellStyle name="Comma 2 2 3 2" xfId="822" xr:uid="{00000000-0005-0000-0000-000036030000}"/>
    <cellStyle name="Comma 2 2 4" xfId="823" xr:uid="{00000000-0005-0000-0000-000037030000}"/>
    <cellStyle name="Comma 2 2 5" xfId="824" xr:uid="{00000000-0005-0000-0000-000038030000}"/>
    <cellStyle name="Comma 2 2 6" xfId="825" xr:uid="{00000000-0005-0000-0000-000039030000}"/>
    <cellStyle name="Comma 2 2 7" xfId="826" xr:uid="{00000000-0005-0000-0000-00003A030000}"/>
    <cellStyle name="Comma 2 20" xfId="827" xr:uid="{00000000-0005-0000-0000-00003B030000}"/>
    <cellStyle name="Comma 2 20 2" xfId="828" xr:uid="{00000000-0005-0000-0000-00003C030000}"/>
    <cellStyle name="Comma 2 21" xfId="829" xr:uid="{00000000-0005-0000-0000-00003D030000}"/>
    <cellStyle name="Comma 2 21 2" xfId="830" xr:uid="{00000000-0005-0000-0000-00003E030000}"/>
    <cellStyle name="Comma 2 22" xfId="831" xr:uid="{00000000-0005-0000-0000-00003F030000}"/>
    <cellStyle name="Comma 2 22 2" xfId="832" xr:uid="{00000000-0005-0000-0000-000040030000}"/>
    <cellStyle name="Comma 2 23" xfId="833" xr:uid="{00000000-0005-0000-0000-000041030000}"/>
    <cellStyle name="Comma 2 23 2" xfId="834" xr:uid="{00000000-0005-0000-0000-000042030000}"/>
    <cellStyle name="Comma 2 24" xfId="835" xr:uid="{00000000-0005-0000-0000-000043030000}"/>
    <cellStyle name="Comma 2 24 2" xfId="836" xr:uid="{00000000-0005-0000-0000-000044030000}"/>
    <cellStyle name="Comma 2 25" xfId="837" xr:uid="{00000000-0005-0000-0000-000045030000}"/>
    <cellStyle name="Comma 2 25 2" xfId="838" xr:uid="{00000000-0005-0000-0000-000046030000}"/>
    <cellStyle name="Comma 2 26" xfId="839" xr:uid="{00000000-0005-0000-0000-000047030000}"/>
    <cellStyle name="Comma 2 26 2" xfId="840" xr:uid="{00000000-0005-0000-0000-000048030000}"/>
    <cellStyle name="Comma 2 27" xfId="841" xr:uid="{00000000-0005-0000-0000-000049030000}"/>
    <cellStyle name="Comma 2 27 2" xfId="842" xr:uid="{00000000-0005-0000-0000-00004A030000}"/>
    <cellStyle name="Comma 2 28" xfId="843" xr:uid="{00000000-0005-0000-0000-00004B030000}"/>
    <cellStyle name="Comma 2 28 2" xfId="844" xr:uid="{00000000-0005-0000-0000-00004C030000}"/>
    <cellStyle name="Comma 2 29" xfId="845" xr:uid="{00000000-0005-0000-0000-00004D030000}"/>
    <cellStyle name="Comma 2 29 2" xfId="846" xr:uid="{00000000-0005-0000-0000-00004E030000}"/>
    <cellStyle name="Comma 2 3" xfId="847" xr:uid="{00000000-0005-0000-0000-00004F030000}"/>
    <cellStyle name="Comma 2 3 2" xfId="848" xr:uid="{00000000-0005-0000-0000-000050030000}"/>
    <cellStyle name="Comma 2 30" xfId="849" xr:uid="{00000000-0005-0000-0000-000051030000}"/>
    <cellStyle name="Comma 2 30 2" xfId="850" xr:uid="{00000000-0005-0000-0000-000052030000}"/>
    <cellStyle name="Comma 2 31" xfId="851" xr:uid="{00000000-0005-0000-0000-000053030000}"/>
    <cellStyle name="Comma 2 31 2" xfId="852" xr:uid="{00000000-0005-0000-0000-000054030000}"/>
    <cellStyle name="Comma 2 32" xfId="853" xr:uid="{00000000-0005-0000-0000-000055030000}"/>
    <cellStyle name="Comma 2 32 2" xfId="854" xr:uid="{00000000-0005-0000-0000-000056030000}"/>
    <cellStyle name="Comma 2 33" xfId="855" xr:uid="{00000000-0005-0000-0000-000057030000}"/>
    <cellStyle name="Comma 2 33 2" xfId="856" xr:uid="{00000000-0005-0000-0000-000058030000}"/>
    <cellStyle name="Comma 2 34" xfId="857" xr:uid="{00000000-0005-0000-0000-000059030000}"/>
    <cellStyle name="Comma 2 34 2" xfId="858" xr:uid="{00000000-0005-0000-0000-00005A030000}"/>
    <cellStyle name="Comma 2 35" xfId="859" xr:uid="{00000000-0005-0000-0000-00005B030000}"/>
    <cellStyle name="Comma 2 35 2" xfId="860" xr:uid="{00000000-0005-0000-0000-00005C030000}"/>
    <cellStyle name="Comma 2 36" xfId="861" xr:uid="{00000000-0005-0000-0000-00005D030000}"/>
    <cellStyle name="Comma 2 36 2" xfId="862" xr:uid="{00000000-0005-0000-0000-00005E030000}"/>
    <cellStyle name="Comma 2 37" xfId="863" xr:uid="{00000000-0005-0000-0000-00005F030000}"/>
    <cellStyle name="Comma 2 37 2" xfId="864" xr:uid="{00000000-0005-0000-0000-000060030000}"/>
    <cellStyle name="Comma 2 38" xfId="865" xr:uid="{00000000-0005-0000-0000-000061030000}"/>
    <cellStyle name="Comma 2 38 2" xfId="866" xr:uid="{00000000-0005-0000-0000-000062030000}"/>
    <cellStyle name="Comma 2 39" xfId="867" xr:uid="{00000000-0005-0000-0000-000063030000}"/>
    <cellStyle name="Comma 2 39 2" xfId="868" xr:uid="{00000000-0005-0000-0000-000064030000}"/>
    <cellStyle name="Comma 2 4" xfId="869" xr:uid="{00000000-0005-0000-0000-000065030000}"/>
    <cellStyle name="Comma 2 4 2" xfId="870" xr:uid="{00000000-0005-0000-0000-000066030000}"/>
    <cellStyle name="Comma 2 4 3" xfId="871" xr:uid="{00000000-0005-0000-0000-000067030000}"/>
    <cellStyle name="Comma 2 4 4" xfId="872" xr:uid="{00000000-0005-0000-0000-000068030000}"/>
    <cellStyle name="Comma 2 40" xfId="873" xr:uid="{00000000-0005-0000-0000-000069030000}"/>
    <cellStyle name="Comma 2 40 2" xfId="874" xr:uid="{00000000-0005-0000-0000-00006A030000}"/>
    <cellStyle name="Comma 2 41" xfId="875" xr:uid="{00000000-0005-0000-0000-00006B030000}"/>
    <cellStyle name="Comma 2 41 2" xfId="876" xr:uid="{00000000-0005-0000-0000-00006C030000}"/>
    <cellStyle name="Comma 2 42" xfId="877" xr:uid="{00000000-0005-0000-0000-00006D030000}"/>
    <cellStyle name="Comma 2 42 2" xfId="878" xr:uid="{00000000-0005-0000-0000-00006E030000}"/>
    <cellStyle name="Comma 2 43" xfId="879" xr:uid="{00000000-0005-0000-0000-00006F030000}"/>
    <cellStyle name="Comma 2 43 2" xfId="880" xr:uid="{00000000-0005-0000-0000-000070030000}"/>
    <cellStyle name="Comma 2 44" xfId="881" xr:uid="{00000000-0005-0000-0000-000071030000}"/>
    <cellStyle name="Comma 2 44 2" xfId="882" xr:uid="{00000000-0005-0000-0000-000072030000}"/>
    <cellStyle name="Comma 2 45" xfId="883" xr:uid="{00000000-0005-0000-0000-000073030000}"/>
    <cellStyle name="Comma 2 45 2" xfId="884" xr:uid="{00000000-0005-0000-0000-000074030000}"/>
    <cellStyle name="Comma 2 46" xfId="885" xr:uid="{00000000-0005-0000-0000-000075030000}"/>
    <cellStyle name="Comma 2 46 2" xfId="886" xr:uid="{00000000-0005-0000-0000-000076030000}"/>
    <cellStyle name="Comma 2 47" xfId="887" xr:uid="{00000000-0005-0000-0000-000077030000}"/>
    <cellStyle name="Comma 2 47 2" xfId="888" xr:uid="{00000000-0005-0000-0000-000078030000}"/>
    <cellStyle name="Comma 2 48" xfId="889" xr:uid="{00000000-0005-0000-0000-000079030000}"/>
    <cellStyle name="Comma 2 48 2" xfId="890" xr:uid="{00000000-0005-0000-0000-00007A030000}"/>
    <cellStyle name="Comma 2 49" xfId="891" xr:uid="{00000000-0005-0000-0000-00007B030000}"/>
    <cellStyle name="Comma 2 49 2" xfId="892" xr:uid="{00000000-0005-0000-0000-00007C030000}"/>
    <cellStyle name="Comma 2 5" xfId="893" xr:uid="{00000000-0005-0000-0000-00007D030000}"/>
    <cellStyle name="Comma 2 5 2" xfId="894" xr:uid="{00000000-0005-0000-0000-00007E030000}"/>
    <cellStyle name="Comma 2 50" xfId="895" xr:uid="{00000000-0005-0000-0000-00007F030000}"/>
    <cellStyle name="Comma 2 50 2" xfId="896" xr:uid="{00000000-0005-0000-0000-000080030000}"/>
    <cellStyle name="Comma 2 51" xfId="897" xr:uid="{00000000-0005-0000-0000-000081030000}"/>
    <cellStyle name="Comma 2 51 2" xfId="898" xr:uid="{00000000-0005-0000-0000-000082030000}"/>
    <cellStyle name="Comma 2 52" xfId="899" xr:uid="{00000000-0005-0000-0000-000083030000}"/>
    <cellStyle name="Comma 2 52 2" xfId="900" xr:uid="{00000000-0005-0000-0000-000084030000}"/>
    <cellStyle name="Comma 2 53" xfId="901" xr:uid="{00000000-0005-0000-0000-000085030000}"/>
    <cellStyle name="Comma 2 53 2" xfId="902" xr:uid="{00000000-0005-0000-0000-000086030000}"/>
    <cellStyle name="Comma 2 54" xfId="903" xr:uid="{00000000-0005-0000-0000-000087030000}"/>
    <cellStyle name="Comma 2 54 2" xfId="904" xr:uid="{00000000-0005-0000-0000-000088030000}"/>
    <cellStyle name="Comma 2 55" xfId="905" xr:uid="{00000000-0005-0000-0000-000089030000}"/>
    <cellStyle name="Comma 2 55 2" xfId="906" xr:uid="{00000000-0005-0000-0000-00008A030000}"/>
    <cellStyle name="Comma 2 56" xfId="907" xr:uid="{00000000-0005-0000-0000-00008B030000}"/>
    <cellStyle name="Comma 2 56 2" xfId="908" xr:uid="{00000000-0005-0000-0000-00008C030000}"/>
    <cellStyle name="Comma 2 57" xfId="909" xr:uid="{00000000-0005-0000-0000-00008D030000}"/>
    <cellStyle name="Comma 2 57 2" xfId="910" xr:uid="{00000000-0005-0000-0000-00008E030000}"/>
    <cellStyle name="Comma 2 58" xfId="911" xr:uid="{00000000-0005-0000-0000-00008F030000}"/>
    <cellStyle name="Comma 2 58 2" xfId="912" xr:uid="{00000000-0005-0000-0000-000090030000}"/>
    <cellStyle name="Comma 2 58 2 2" xfId="913" xr:uid="{00000000-0005-0000-0000-000091030000}"/>
    <cellStyle name="Comma 2 58 3" xfId="914" xr:uid="{00000000-0005-0000-0000-000092030000}"/>
    <cellStyle name="Comma 2 58 3 2" xfId="915" xr:uid="{00000000-0005-0000-0000-000093030000}"/>
    <cellStyle name="Comma 2 58 4" xfId="916" xr:uid="{00000000-0005-0000-0000-000094030000}"/>
    <cellStyle name="Comma 2 58 4 2" xfId="917" xr:uid="{00000000-0005-0000-0000-000095030000}"/>
    <cellStyle name="Comma 2 58 5" xfId="918" xr:uid="{00000000-0005-0000-0000-000096030000}"/>
    <cellStyle name="Comma 2 59" xfId="919" xr:uid="{00000000-0005-0000-0000-000097030000}"/>
    <cellStyle name="Comma 2 59 2" xfId="920" xr:uid="{00000000-0005-0000-0000-000098030000}"/>
    <cellStyle name="Comma 2 6" xfId="921" xr:uid="{00000000-0005-0000-0000-000099030000}"/>
    <cellStyle name="Comma 2 6 2" xfId="922" xr:uid="{00000000-0005-0000-0000-00009A030000}"/>
    <cellStyle name="Comma 2 60" xfId="923" xr:uid="{00000000-0005-0000-0000-00009B030000}"/>
    <cellStyle name="Comma 2 60 2" xfId="924" xr:uid="{00000000-0005-0000-0000-00009C030000}"/>
    <cellStyle name="Comma 2 7" xfId="925" xr:uid="{00000000-0005-0000-0000-00009D030000}"/>
    <cellStyle name="Comma 2 7 2" xfId="926" xr:uid="{00000000-0005-0000-0000-00009E030000}"/>
    <cellStyle name="Comma 2 7 2 2" xfId="927" xr:uid="{00000000-0005-0000-0000-00009F030000}"/>
    <cellStyle name="Comma 2 7 2 2 2" xfId="928" xr:uid="{00000000-0005-0000-0000-0000A0030000}"/>
    <cellStyle name="Comma 2 7 2 3" xfId="929" xr:uid="{00000000-0005-0000-0000-0000A1030000}"/>
    <cellStyle name="Comma 2 7 2 3 2" xfId="930" xr:uid="{00000000-0005-0000-0000-0000A2030000}"/>
    <cellStyle name="Comma 2 7 2 4" xfId="931" xr:uid="{00000000-0005-0000-0000-0000A3030000}"/>
    <cellStyle name="Comma 2 7 2 4 2" xfId="932" xr:uid="{00000000-0005-0000-0000-0000A4030000}"/>
    <cellStyle name="Comma 2 7 2 5" xfId="933" xr:uid="{00000000-0005-0000-0000-0000A5030000}"/>
    <cellStyle name="Comma 2 7 3" xfId="934" xr:uid="{00000000-0005-0000-0000-0000A6030000}"/>
    <cellStyle name="Comma 2 7 3 2" xfId="935" xr:uid="{00000000-0005-0000-0000-0000A7030000}"/>
    <cellStyle name="Comma 2 7 4" xfId="936" xr:uid="{00000000-0005-0000-0000-0000A8030000}"/>
    <cellStyle name="Comma 2 7 4 2" xfId="937" xr:uid="{00000000-0005-0000-0000-0000A9030000}"/>
    <cellStyle name="Comma 2 7 5" xfId="938" xr:uid="{00000000-0005-0000-0000-0000AA030000}"/>
    <cellStyle name="Comma 2 7 5 2" xfId="939" xr:uid="{00000000-0005-0000-0000-0000AB030000}"/>
    <cellStyle name="Comma 2 7 6" xfId="940" xr:uid="{00000000-0005-0000-0000-0000AC030000}"/>
    <cellStyle name="Comma 2 7 6 2" xfId="941" xr:uid="{00000000-0005-0000-0000-0000AD030000}"/>
    <cellStyle name="Comma 2 7 7" xfId="942" xr:uid="{00000000-0005-0000-0000-0000AE030000}"/>
    <cellStyle name="Comma 2 7 7 2" xfId="943" xr:uid="{00000000-0005-0000-0000-0000AF030000}"/>
    <cellStyle name="Comma 2 7 8" xfId="944" xr:uid="{00000000-0005-0000-0000-0000B0030000}"/>
    <cellStyle name="Comma 2 7_RABAS_RABAS LT" xfId="945" xr:uid="{00000000-0005-0000-0000-0000B1030000}"/>
    <cellStyle name="Comma 2 8" xfId="946" xr:uid="{00000000-0005-0000-0000-0000B2030000}"/>
    <cellStyle name="Comma 2 8 2" xfId="947" xr:uid="{00000000-0005-0000-0000-0000B3030000}"/>
    <cellStyle name="Comma 2 9" xfId="948" xr:uid="{00000000-0005-0000-0000-0000B4030000}"/>
    <cellStyle name="Comma 2 9 2" xfId="949" xr:uid="{00000000-0005-0000-0000-0000B5030000}"/>
    <cellStyle name="Comma 20" xfId="950" xr:uid="{00000000-0005-0000-0000-0000B6030000}"/>
    <cellStyle name="Comma 20 2" xfId="951" xr:uid="{00000000-0005-0000-0000-0000B7030000}"/>
    <cellStyle name="Comma 20 2 2" xfId="952" xr:uid="{00000000-0005-0000-0000-0000B8030000}"/>
    <cellStyle name="Comma 20 3" xfId="953" xr:uid="{00000000-0005-0000-0000-0000B9030000}"/>
    <cellStyle name="Comma 21" xfId="954" xr:uid="{00000000-0005-0000-0000-0000BA030000}"/>
    <cellStyle name="Comma 21 2" xfId="955" xr:uid="{00000000-0005-0000-0000-0000BB030000}"/>
    <cellStyle name="Comma 21 2 2" xfId="956" xr:uid="{00000000-0005-0000-0000-0000BC030000}"/>
    <cellStyle name="Comma 21 3" xfId="957" xr:uid="{00000000-0005-0000-0000-0000BD030000}"/>
    <cellStyle name="Comma 22" xfId="958" xr:uid="{00000000-0005-0000-0000-0000BE030000}"/>
    <cellStyle name="Comma 22 2" xfId="959" xr:uid="{00000000-0005-0000-0000-0000BF030000}"/>
    <cellStyle name="Comma 22 2 2" xfId="960" xr:uid="{00000000-0005-0000-0000-0000C0030000}"/>
    <cellStyle name="Comma 22 3" xfId="961" xr:uid="{00000000-0005-0000-0000-0000C1030000}"/>
    <cellStyle name="Comma 23" xfId="962" xr:uid="{00000000-0005-0000-0000-0000C2030000}"/>
    <cellStyle name="Comma 23 2" xfId="963" xr:uid="{00000000-0005-0000-0000-0000C3030000}"/>
    <cellStyle name="Comma 24" xfId="964" xr:uid="{00000000-0005-0000-0000-0000C4030000}"/>
    <cellStyle name="Comma 24 2" xfId="965" xr:uid="{00000000-0005-0000-0000-0000C5030000}"/>
    <cellStyle name="Comma 25" xfId="966" xr:uid="{00000000-0005-0000-0000-0000C6030000}"/>
    <cellStyle name="Comma 25 2" xfId="967" xr:uid="{00000000-0005-0000-0000-0000C7030000}"/>
    <cellStyle name="Comma 26" xfId="968" xr:uid="{00000000-0005-0000-0000-0000C8030000}"/>
    <cellStyle name="Comma 26 2" xfId="969" xr:uid="{00000000-0005-0000-0000-0000C9030000}"/>
    <cellStyle name="Comma 27" xfId="970" xr:uid="{00000000-0005-0000-0000-0000CA030000}"/>
    <cellStyle name="Comma 28" xfId="971" xr:uid="{00000000-0005-0000-0000-0000CB030000}"/>
    <cellStyle name="Comma 28 2" xfId="972" xr:uid="{00000000-0005-0000-0000-0000CC030000}"/>
    <cellStyle name="Comma 29" xfId="973" xr:uid="{00000000-0005-0000-0000-0000CD030000}"/>
    <cellStyle name="Comma 29 2" xfId="974" xr:uid="{00000000-0005-0000-0000-0000CE030000}"/>
    <cellStyle name="Comma 3" xfId="975" xr:uid="{00000000-0005-0000-0000-0000CF030000}"/>
    <cellStyle name="Comma 3 10" xfId="976" xr:uid="{00000000-0005-0000-0000-0000D0030000}"/>
    <cellStyle name="Comma 3 2" xfId="977" xr:uid="{00000000-0005-0000-0000-0000D1030000}"/>
    <cellStyle name="Comma 3 2 2" xfId="978" xr:uid="{00000000-0005-0000-0000-0000D2030000}"/>
    <cellStyle name="Comma 3 2 2 2" xfId="979" xr:uid="{00000000-0005-0000-0000-0000D3030000}"/>
    <cellStyle name="Comma 3 2 2 2 2" xfId="980" xr:uid="{00000000-0005-0000-0000-0000D4030000}"/>
    <cellStyle name="Comma 3 2 2 2 3" xfId="981" xr:uid="{00000000-0005-0000-0000-0000D5030000}"/>
    <cellStyle name="Comma 3 2 2 2 4" xfId="982" xr:uid="{00000000-0005-0000-0000-0000D6030000}"/>
    <cellStyle name="Comma 3 2 2 3" xfId="983" xr:uid="{00000000-0005-0000-0000-0000D7030000}"/>
    <cellStyle name="Comma 3 2 2 4" xfId="984" xr:uid="{00000000-0005-0000-0000-0000D8030000}"/>
    <cellStyle name="Comma 3 2 2 5" xfId="985" xr:uid="{00000000-0005-0000-0000-0000D9030000}"/>
    <cellStyle name="Comma 3 2 3" xfId="986" xr:uid="{00000000-0005-0000-0000-0000DA030000}"/>
    <cellStyle name="Comma 3 2 4" xfId="987" xr:uid="{00000000-0005-0000-0000-0000DB030000}"/>
    <cellStyle name="Comma 3 2 5" xfId="988" xr:uid="{00000000-0005-0000-0000-0000DC030000}"/>
    <cellStyle name="Comma 3 2 6" xfId="989" xr:uid="{00000000-0005-0000-0000-0000DD030000}"/>
    <cellStyle name="Comma 3 3" xfId="990" xr:uid="{00000000-0005-0000-0000-0000DE030000}"/>
    <cellStyle name="Comma 3 3 2" xfId="991" xr:uid="{00000000-0005-0000-0000-0000DF030000}"/>
    <cellStyle name="Comma 3 3 3" xfId="992" xr:uid="{00000000-0005-0000-0000-0000E0030000}"/>
    <cellStyle name="Comma 3 3 4" xfId="993" xr:uid="{00000000-0005-0000-0000-0000E1030000}"/>
    <cellStyle name="Comma 3 4" xfId="994" xr:uid="{00000000-0005-0000-0000-0000E2030000}"/>
    <cellStyle name="Comma 3 4 2" xfId="995" xr:uid="{00000000-0005-0000-0000-0000E3030000}"/>
    <cellStyle name="Comma 3 4 3" xfId="996" xr:uid="{00000000-0005-0000-0000-0000E4030000}"/>
    <cellStyle name="Comma 3 4 4" xfId="997" xr:uid="{00000000-0005-0000-0000-0000E5030000}"/>
    <cellStyle name="Comma 3 5" xfId="998" xr:uid="{00000000-0005-0000-0000-0000E6030000}"/>
    <cellStyle name="Comma 3 5 2" xfId="999" xr:uid="{00000000-0005-0000-0000-0000E7030000}"/>
    <cellStyle name="Comma 3 5 2 2" xfId="1000" xr:uid="{00000000-0005-0000-0000-0000E8030000}"/>
    <cellStyle name="Comma 3 5 2 2 2" xfId="1001" xr:uid="{00000000-0005-0000-0000-0000E9030000}"/>
    <cellStyle name="Comma 3 5 2 2 2 2" xfId="1002" xr:uid="{00000000-0005-0000-0000-0000EA030000}"/>
    <cellStyle name="Comma 3 5 2 2 2 2 2" xfId="1003" xr:uid="{00000000-0005-0000-0000-0000EB030000}"/>
    <cellStyle name="Comma 3 5 2 2 2 2 3" xfId="1004" xr:uid="{00000000-0005-0000-0000-0000EC030000}"/>
    <cellStyle name="Comma 3 5 2 2 2 2 4" xfId="1005" xr:uid="{00000000-0005-0000-0000-0000ED030000}"/>
    <cellStyle name="Comma 3 5 2 2 2 2 5" xfId="1006" xr:uid="{00000000-0005-0000-0000-0000EE030000}"/>
    <cellStyle name="Comma 3 5 2 2 2 3" xfId="1007" xr:uid="{00000000-0005-0000-0000-0000EF030000}"/>
    <cellStyle name="Comma 3 5 2 2 2 4" xfId="1008" xr:uid="{00000000-0005-0000-0000-0000F0030000}"/>
    <cellStyle name="Comma 3 5 2 2 2 5" xfId="1009" xr:uid="{00000000-0005-0000-0000-0000F1030000}"/>
    <cellStyle name="Comma 3 5 2 2 3" xfId="1010" xr:uid="{00000000-0005-0000-0000-0000F2030000}"/>
    <cellStyle name="Comma 3 5 2 2 4" xfId="1011" xr:uid="{00000000-0005-0000-0000-0000F3030000}"/>
    <cellStyle name="Comma 3 5 2 2 5" xfId="1012" xr:uid="{00000000-0005-0000-0000-0000F4030000}"/>
    <cellStyle name="Comma 3 5 2 3" xfId="1013" xr:uid="{00000000-0005-0000-0000-0000F5030000}"/>
    <cellStyle name="Comma 3 5 2 4" xfId="1014" xr:uid="{00000000-0005-0000-0000-0000F6030000}"/>
    <cellStyle name="Comma 3 5 2 5" xfId="1015" xr:uid="{00000000-0005-0000-0000-0000F7030000}"/>
    <cellStyle name="Comma 3 5 3" xfId="1016" xr:uid="{00000000-0005-0000-0000-0000F8030000}"/>
    <cellStyle name="Comma 3 5 3 2" xfId="1017" xr:uid="{00000000-0005-0000-0000-0000F9030000}"/>
    <cellStyle name="Comma 3 5 3 3" xfId="1018" xr:uid="{00000000-0005-0000-0000-0000FA030000}"/>
    <cellStyle name="Comma 3 5 3 4" xfId="1019" xr:uid="{00000000-0005-0000-0000-0000FB030000}"/>
    <cellStyle name="Comma 3 5 4" xfId="1020" xr:uid="{00000000-0005-0000-0000-0000FC030000}"/>
    <cellStyle name="Comma 3 5 5" xfId="1021" xr:uid="{00000000-0005-0000-0000-0000FD030000}"/>
    <cellStyle name="Comma 3 5 6" xfId="1022" xr:uid="{00000000-0005-0000-0000-0000FE030000}"/>
    <cellStyle name="Comma 3 6" xfId="1023" xr:uid="{00000000-0005-0000-0000-0000FF030000}"/>
    <cellStyle name="Comma 3 7" xfId="1024" xr:uid="{00000000-0005-0000-0000-000000040000}"/>
    <cellStyle name="Comma 3 8" xfId="1025" xr:uid="{00000000-0005-0000-0000-000001040000}"/>
    <cellStyle name="Comma 3 9" xfId="1026" xr:uid="{00000000-0005-0000-0000-000002040000}"/>
    <cellStyle name="Comma 3 9 2" xfId="2672" xr:uid="{A762D8F6-0846-4D2D-8159-B2CFDFB2A653}"/>
    <cellStyle name="Comma 3_(PRK 111601-111604) 20130401 Joint AAU - GJN 4 - BNL 5 - KTN 7" xfId="1027" xr:uid="{00000000-0005-0000-0000-000003040000}"/>
    <cellStyle name="Comma 30" xfId="1028" xr:uid="{00000000-0005-0000-0000-000004040000}"/>
    <cellStyle name="Comma 30 2" xfId="1029" xr:uid="{00000000-0005-0000-0000-000005040000}"/>
    <cellStyle name="Comma 31" xfId="1030" xr:uid="{00000000-0005-0000-0000-000006040000}"/>
    <cellStyle name="Comma 31 2" xfId="1031" xr:uid="{00000000-0005-0000-0000-000007040000}"/>
    <cellStyle name="Comma 32" xfId="1032" xr:uid="{00000000-0005-0000-0000-000008040000}"/>
    <cellStyle name="Comma 32 2" xfId="1033" xr:uid="{00000000-0005-0000-0000-000009040000}"/>
    <cellStyle name="Comma 33" xfId="1034" xr:uid="{00000000-0005-0000-0000-00000A040000}"/>
    <cellStyle name="Comma 33 2" xfId="1035" xr:uid="{00000000-0005-0000-0000-00000B040000}"/>
    <cellStyle name="Comma 33 2 2" xfId="1036" xr:uid="{00000000-0005-0000-0000-00000C040000}"/>
    <cellStyle name="Comma 33 3" xfId="1037" xr:uid="{00000000-0005-0000-0000-00000D040000}"/>
    <cellStyle name="Comma 34" xfId="1038" xr:uid="{00000000-0005-0000-0000-00000E040000}"/>
    <cellStyle name="Comma 34 2" xfId="1039" xr:uid="{00000000-0005-0000-0000-00000F040000}"/>
    <cellStyle name="Comma 35" xfId="1040" xr:uid="{00000000-0005-0000-0000-000010040000}"/>
    <cellStyle name="Comma 36" xfId="1041" xr:uid="{00000000-0005-0000-0000-000011040000}"/>
    <cellStyle name="Comma 37" xfId="1042" xr:uid="{00000000-0005-0000-0000-000012040000}"/>
    <cellStyle name="Comma 37 2" xfId="1043" xr:uid="{00000000-0005-0000-0000-000013040000}"/>
    <cellStyle name="Comma 38" xfId="1044" xr:uid="{00000000-0005-0000-0000-000014040000}"/>
    <cellStyle name="Comma 38 2" xfId="1045" xr:uid="{00000000-0005-0000-0000-000015040000}"/>
    <cellStyle name="Comma 39" xfId="1046" xr:uid="{00000000-0005-0000-0000-000016040000}"/>
    <cellStyle name="Comma 4" xfId="1047" xr:uid="{00000000-0005-0000-0000-000017040000}"/>
    <cellStyle name="Comma 4 2" xfId="1048" xr:uid="{00000000-0005-0000-0000-000018040000}"/>
    <cellStyle name="Comma 4 2 2" xfId="1049" xr:uid="{00000000-0005-0000-0000-000019040000}"/>
    <cellStyle name="Comma 4 3" xfId="1050" xr:uid="{00000000-0005-0000-0000-00001A040000}"/>
    <cellStyle name="Comma 4 4" xfId="1051" xr:uid="{00000000-0005-0000-0000-00001B040000}"/>
    <cellStyle name="Comma 4 5" xfId="1052" xr:uid="{00000000-0005-0000-0000-00001C040000}"/>
    <cellStyle name="Comma 40" xfId="1053" xr:uid="{00000000-0005-0000-0000-00001D040000}"/>
    <cellStyle name="Comma 42" xfId="1054" xr:uid="{00000000-0005-0000-0000-00001E040000}"/>
    <cellStyle name="Comma 42 2" xfId="1055" xr:uid="{00000000-0005-0000-0000-00001F040000}"/>
    <cellStyle name="Comma 45" xfId="1056" xr:uid="{00000000-0005-0000-0000-000020040000}"/>
    <cellStyle name="Comma 45 2" xfId="1057" xr:uid="{00000000-0005-0000-0000-000021040000}"/>
    <cellStyle name="Comma 46" xfId="1058" xr:uid="{00000000-0005-0000-0000-000022040000}"/>
    <cellStyle name="Comma 46 2" xfId="1059" xr:uid="{00000000-0005-0000-0000-000023040000}"/>
    <cellStyle name="Comma 47" xfId="1060" xr:uid="{00000000-0005-0000-0000-000024040000}"/>
    <cellStyle name="Comma 47 2" xfId="1061" xr:uid="{00000000-0005-0000-0000-000025040000}"/>
    <cellStyle name="Comma 48" xfId="1062" xr:uid="{00000000-0005-0000-0000-000026040000}"/>
    <cellStyle name="Comma 48 2" xfId="1063" xr:uid="{00000000-0005-0000-0000-000027040000}"/>
    <cellStyle name="Comma 49" xfId="1064" xr:uid="{00000000-0005-0000-0000-000028040000}"/>
    <cellStyle name="Comma 49 2" xfId="1065" xr:uid="{00000000-0005-0000-0000-000029040000}"/>
    <cellStyle name="Comma 5" xfId="1066" xr:uid="{00000000-0005-0000-0000-00002A040000}"/>
    <cellStyle name="Comma 5 2" xfId="1067" xr:uid="{00000000-0005-0000-0000-00002B040000}"/>
    <cellStyle name="Comma 5 2 2" xfId="1068" xr:uid="{00000000-0005-0000-0000-00002C040000}"/>
    <cellStyle name="Comma 5 3" xfId="1069" xr:uid="{00000000-0005-0000-0000-00002D040000}"/>
    <cellStyle name="Comma 50" xfId="1070" xr:uid="{00000000-0005-0000-0000-00002E040000}"/>
    <cellStyle name="Comma 50 2" xfId="1071" xr:uid="{00000000-0005-0000-0000-00002F040000}"/>
    <cellStyle name="Comma 51" xfId="1072" xr:uid="{00000000-0005-0000-0000-000030040000}"/>
    <cellStyle name="Comma 51 2" xfId="1073" xr:uid="{00000000-0005-0000-0000-000031040000}"/>
    <cellStyle name="Comma 52" xfId="1074" xr:uid="{00000000-0005-0000-0000-000032040000}"/>
    <cellStyle name="Comma 52 2" xfId="1075" xr:uid="{00000000-0005-0000-0000-000033040000}"/>
    <cellStyle name="Comma 58" xfId="1076" xr:uid="{00000000-0005-0000-0000-000034040000}"/>
    <cellStyle name="Comma 58 2" xfId="1077" xr:uid="{00000000-0005-0000-0000-000035040000}"/>
    <cellStyle name="Comma 59" xfId="1078" xr:uid="{00000000-0005-0000-0000-000036040000}"/>
    <cellStyle name="Comma 59 2" xfId="1079" xr:uid="{00000000-0005-0000-0000-000037040000}"/>
    <cellStyle name="Comma 6" xfId="1080" xr:uid="{00000000-0005-0000-0000-000038040000}"/>
    <cellStyle name="Comma 6 2" xfId="1081" xr:uid="{00000000-0005-0000-0000-000039040000}"/>
    <cellStyle name="Comma 6 2 2" xfId="1082" xr:uid="{00000000-0005-0000-0000-00003A040000}"/>
    <cellStyle name="Comma 62" xfId="1083" xr:uid="{00000000-0005-0000-0000-00003B040000}"/>
    <cellStyle name="Comma 62 2" xfId="1084" xr:uid="{00000000-0005-0000-0000-00003C040000}"/>
    <cellStyle name="Comma 63" xfId="1085" xr:uid="{00000000-0005-0000-0000-00003D040000}"/>
    <cellStyle name="Comma 63 2" xfId="1086" xr:uid="{00000000-0005-0000-0000-00003E040000}"/>
    <cellStyle name="Comma 66" xfId="1087" xr:uid="{00000000-0005-0000-0000-00003F040000}"/>
    <cellStyle name="Comma 67" xfId="1088" xr:uid="{00000000-0005-0000-0000-000040040000}"/>
    <cellStyle name="Comma 67 2" xfId="1089" xr:uid="{00000000-0005-0000-0000-000041040000}"/>
    <cellStyle name="Comma 7" xfId="1090" xr:uid="{00000000-0005-0000-0000-000042040000}"/>
    <cellStyle name="Comma 7 2" xfId="1091" xr:uid="{00000000-0005-0000-0000-000043040000}"/>
    <cellStyle name="Comma 7 2 2" xfId="1092" xr:uid="{00000000-0005-0000-0000-000044040000}"/>
    <cellStyle name="Comma 7 3" xfId="1093" xr:uid="{00000000-0005-0000-0000-000045040000}"/>
    <cellStyle name="Comma 7 3 2" xfId="1094" xr:uid="{00000000-0005-0000-0000-000046040000}"/>
    <cellStyle name="Comma 72" xfId="1095" xr:uid="{00000000-0005-0000-0000-000047040000}"/>
    <cellStyle name="Comma 74" xfId="1096" xr:uid="{00000000-0005-0000-0000-000048040000}"/>
    <cellStyle name="Comma 74 2" xfId="1097" xr:uid="{00000000-0005-0000-0000-000049040000}"/>
    <cellStyle name="Comma 75" xfId="1098" xr:uid="{00000000-0005-0000-0000-00004A040000}"/>
    <cellStyle name="Comma 75 2" xfId="1099" xr:uid="{00000000-0005-0000-0000-00004B040000}"/>
    <cellStyle name="Comma 8" xfId="1100" xr:uid="{00000000-0005-0000-0000-00004C040000}"/>
    <cellStyle name="Comma 8 2" xfId="1101" xr:uid="{00000000-0005-0000-0000-00004D040000}"/>
    <cellStyle name="Comma 8 2 2" xfId="1102" xr:uid="{00000000-0005-0000-0000-00004E040000}"/>
    <cellStyle name="Comma 8 2 2 2" xfId="1103" xr:uid="{00000000-0005-0000-0000-00004F040000}"/>
    <cellStyle name="Comma 8 2 3" xfId="1104" xr:uid="{00000000-0005-0000-0000-000050040000}"/>
    <cellStyle name="Comma 8 3" xfId="1105" xr:uid="{00000000-0005-0000-0000-000051040000}"/>
    <cellStyle name="Comma 82" xfId="1106" xr:uid="{00000000-0005-0000-0000-000052040000}"/>
    <cellStyle name="Comma 82 2" xfId="1107" xr:uid="{00000000-0005-0000-0000-000053040000}"/>
    <cellStyle name="Comma 83" xfId="1108" xr:uid="{00000000-0005-0000-0000-000054040000}"/>
    <cellStyle name="Comma 83 2" xfId="1109" xr:uid="{00000000-0005-0000-0000-000055040000}"/>
    <cellStyle name="Comma 85" xfId="1110" xr:uid="{00000000-0005-0000-0000-000056040000}"/>
    <cellStyle name="Comma 85 2" xfId="1111" xr:uid="{00000000-0005-0000-0000-000057040000}"/>
    <cellStyle name="Comma 86" xfId="1112" xr:uid="{00000000-0005-0000-0000-000058040000}"/>
    <cellStyle name="Comma 86 2" xfId="1113" xr:uid="{00000000-0005-0000-0000-000059040000}"/>
    <cellStyle name="Comma 89" xfId="1114" xr:uid="{00000000-0005-0000-0000-00005A040000}"/>
    <cellStyle name="Comma 9" xfId="1115" xr:uid="{00000000-0005-0000-0000-00005B040000}"/>
    <cellStyle name="Comma 9 2" xfId="1116" xr:uid="{00000000-0005-0000-0000-00005C040000}"/>
    <cellStyle name="Comma 9 3" xfId="1117" xr:uid="{00000000-0005-0000-0000-00005D040000}"/>
    <cellStyle name="Comma 9 4" xfId="1118" xr:uid="{00000000-0005-0000-0000-00005E040000}"/>
    <cellStyle name="Comma 98" xfId="1119" xr:uid="{00000000-0005-0000-0000-00005F040000}"/>
    <cellStyle name="Comma0" xfId="1120" xr:uid="{00000000-0005-0000-0000-000060040000}"/>
    <cellStyle name="Copied" xfId="1121" xr:uid="{00000000-0005-0000-0000-000061040000}"/>
    <cellStyle name="Curren - Style7" xfId="1122" xr:uid="{00000000-0005-0000-0000-000062040000}"/>
    <cellStyle name="Curren - Style8" xfId="1123" xr:uid="{00000000-0005-0000-0000-000063040000}"/>
    <cellStyle name="Currency (0.00)" xfId="1124" xr:uid="{00000000-0005-0000-0000-000064040000}"/>
    <cellStyle name="Currency (0.00) 2" xfId="1125" xr:uid="{00000000-0005-0000-0000-000065040000}"/>
    <cellStyle name="Currency [0] 2" xfId="1126" xr:uid="{00000000-0005-0000-0000-000066040000}"/>
    <cellStyle name="Currency [0] 3" xfId="1127" xr:uid="{00000000-0005-0000-0000-000067040000}"/>
    <cellStyle name="Currency [00]" xfId="1128" xr:uid="{00000000-0005-0000-0000-000068040000}"/>
    <cellStyle name="Currency [00] 2" xfId="1129" xr:uid="{00000000-0005-0000-0000-000069040000}"/>
    <cellStyle name="Currency 10" xfId="1130" xr:uid="{00000000-0005-0000-0000-00006A040000}"/>
    <cellStyle name="Currency 11" xfId="1131" xr:uid="{00000000-0005-0000-0000-00006B040000}"/>
    <cellStyle name="Currency 12" xfId="1132" xr:uid="{00000000-0005-0000-0000-00006C040000}"/>
    <cellStyle name="Currency 13" xfId="1133" xr:uid="{00000000-0005-0000-0000-00006D040000}"/>
    <cellStyle name="Currency 14" xfId="1134" xr:uid="{00000000-0005-0000-0000-00006E040000}"/>
    <cellStyle name="Currency 15" xfId="1135" xr:uid="{00000000-0005-0000-0000-00006F040000}"/>
    <cellStyle name="Currency 16" xfId="1136" xr:uid="{00000000-0005-0000-0000-000070040000}"/>
    <cellStyle name="Currency 17" xfId="1137" xr:uid="{00000000-0005-0000-0000-000071040000}"/>
    <cellStyle name="Currency 18" xfId="1138" xr:uid="{00000000-0005-0000-0000-000072040000}"/>
    <cellStyle name="Currency 19" xfId="1139" xr:uid="{00000000-0005-0000-0000-000073040000}"/>
    <cellStyle name="Currency 2" xfId="1140" xr:uid="{00000000-0005-0000-0000-000074040000}"/>
    <cellStyle name="Currency 2 2" xfId="1141" xr:uid="{00000000-0005-0000-0000-000075040000}"/>
    <cellStyle name="Currency 20" xfId="1142" xr:uid="{00000000-0005-0000-0000-000076040000}"/>
    <cellStyle name="Currency 21" xfId="1143" xr:uid="{00000000-0005-0000-0000-000077040000}"/>
    <cellStyle name="Currency 22" xfId="1144" xr:uid="{00000000-0005-0000-0000-000078040000}"/>
    <cellStyle name="Currency 23" xfId="1145" xr:uid="{00000000-0005-0000-0000-000079040000}"/>
    <cellStyle name="Currency 24" xfId="1146" xr:uid="{00000000-0005-0000-0000-00007A040000}"/>
    <cellStyle name="Currency 25" xfId="1147" xr:uid="{00000000-0005-0000-0000-00007B040000}"/>
    <cellStyle name="Currency 3" xfId="1148" xr:uid="{00000000-0005-0000-0000-00007C040000}"/>
    <cellStyle name="Currency 4" xfId="1149" xr:uid="{00000000-0005-0000-0000-00007D040000}"/>
    <cellStyle name="Currency 5" xfId="1150" xr:uid="{00000000-0005-0000-0000-00007E040000}"/>
    <cellStyle name="Currency 6" xfId="1151" xr:uid="{00000000-0005-0000-0000-00007F040000}"/>
    <cellStyle name="Currency 7" xfId="1152" xr:uid="{00000000-0005-0000-0000-000080040000}"/>
    <cellStyle name="Currency 8" xfId="1153" xr:uid="{00000000-0005-0000-0000-000081040000}"/>
    <cellStyle name="Currency 9" xfId="1154" xr:uid="{00000000-0005-0000-0000-000082040000}"/>
    <cellStyle name="Currency0" xfId="1155" xr:uid="{00000000-0005-0000-0000-000083040000}"/>
    <cellStyle name="Date" xfId="1156" xr:uid="{00000000-0005-0000-0000-000084040000}"/>
    <cellStyle name="Date Short" xfId="1157" xr:uid="{00000000-0005-0000-0000-000085040000}"/>
    <cellStyle name="Date_Data Aset Jaringan APJ Yogyakarta 2009" xfId="1158" xr:uid="{00000000-0005-0000-0000-000086040000}"/>
    <cellStyle name="Define your own named style" xfId="1159" xr:uid="{00000000-0005-0000-0000-000087040000}"/>
    <cellStyle name="Draw lines around data in range" xfId="1160" xr:uid="{00000000-0005-0000-0000-000088040000}"/>
    <cellStyle name="Draw lines around data in range 2" xfId="1161" xr:uid="{00000000-0005-0000-0000-000089040000}"/>
    <cellStyle name="Draw shadow and lines within range" xfId="1162" xr:uid="{00000000-0005-0000-0000-00008A040000}"/>
    <cellStyle name="Draw shadow and lines within range 2" xfId="1163" xr:uid="{00000000-0005-0000-0000-00008B040000}"/>
    <cellStyle name="Enlarge title text, yellow on blue" xfId="1164" xr:uid="{00000000-0005-0000-0000-00008C040000}"/>
    <cellStyle name="Enter Currency (0)" xfId="1165" xr:uid="{00000000-0005-0000-0000-00008D040000}"/>
    <cellStyle name="Enter Currency (0) 2" xfId="1166" xr:uid="{00000000-0005-0000-0000-00008E040000}"/>
    <cellStyle name="Enter Currency (2)" xfId="1167" xr:uid="{00000000-0005-0000-0000-00008F040000}"/>
    <cellStyle name="Enter Currency (2) 2" xfId="1168" xr:uid="{00000000-0005-0000-0000-000090040000}"/>
    <cellStyle name="Enter Units (0)" xfId="1169" xr:uid="{00000000-0005-0000-0000-000091040000}"/>
    <cellStyle name="Enter Units (0) 2" xfId="1170" xr:uid="{00000000-0005-0000-0000-000092040000}"/>
    <cellStyle name="Enter Units (1)" xfId="1171" xr:uid="{00000000-0005-0000-0000-000093040000}"/>
    <cellStyle name="Enter Units (1) 2" xfId="1172" xr:uid="{00000000-0005-0000-0000-000094040000}"/>
    <cellStyle name="Enter Units (2)" xfId="1173" xr:uid="{00000000-0005-0000-0000-000095040000}"/>
    <cellStyle name="Enter Units (2) 2" xfId="1174" xr:uid="{00000000-0005-0000-0000-000096040000}"/>
    <cellStyle name="Entered" xfId="1175" xr:uid="{00000000-0005-0000-0000-000097040000}"/>
    <cellStyle name="Explanatory Text" xfId="1176" builtinId="53" customBuiltin="1"/>
    <cellStyle name="Explanatory Text 10" xfId="1177" xr:uid="{00000000-0005-0000-0000-000099040000}"/>
    <cellStyle name="Explanatory Text 11" xfId="1178" xr:uid="{00000000-0005-0000-0000-00009A040000}"/>
    <cellStyle name="Explanatory Text 12" xfId="1179" xr:uid="{00000000-0005-0000-0000-00009B040000}"/>
    <cellStyle name="Explanatory Text 13" xfId="1180" xr:uid="{00000000-0005-0000-0000-00009C040000}"/>
    <cellStyle name="Explanatory Text 14" xfId="1181" xr:uid="{00000000-0005-0000-0000-00009D040000}"/>
    <cellStyle name="Explanatory Text 15" xfId="1182" xr:uid="{00000000-0005-0000-0000-00009E040000}"/>
    <cellStyle name="Explanatory Text 16" xfId="1183" xr:uid="{00000000-0005-0000-0000-00009F040000}"/>
    <cellStyle name="Explanatory Text 17" xfId="1184" xr:uid="{00000000-0005-0000-0000-0000A0040000}"/>
    <cellStyle name="Explanatory Text 2" xfId="1185" xr:uid="{00000000-0005-0000-0000-0000A1040000}"/>
    <cellStyle name="Explanatory Text 2 2" xfId="1186" xr:uid="{00000000-0005-0000-0000-0000A2040000}"/>
    <cellStyle name="Explanatory Text 2 3" xfId="1187" xr:uid="{00000000-0005-0000-0000-0000A3040000}"/>
    <cellStyle name="Explanatory Text 3" xfId="1188" xr:uid="{00000000-0005-0000-0000-0000A4040000}"/>
    <cellStyle name="Explanatory Text 4" xfId="1189" xr:uid="{00000000-0005-0000-0000-0000A5040000}"/>
    <cellStyle name="Explanatory Text 5" xfId="1190" xr:uid="{00000000-0005-0000-0000-0000A6040000}"/>
    <cellStyle name="Explanatory Text 6" xfId="1191" xr:uid="{00000000-0005-0000-0000-0000A7040000}"/>
    <cellStyle name="Explanatory Text 7" xfId="1192" xr:uid="{00000000-0005-0000-0000-0000A8040000}"/>
    <cellStyle name="Explanatory Text 8" xfId="1193" xr:uid="{00000000-0005-0000-0000-0000A9040000}"/>
    <cellStyle name="Explanatory Text 9" xfId="1194" xr:uid="{00000000-0005-0000-0000-0000AA040000}"/>
    <cellStyle name="F2" xfId="1195" xr:uid="{00000000-0005-0000-0000-0000AB040000}"/>
    <cellStyle name="F3" xfId="1196" xr:uid="{00000000-0005-0000-0000-0000AC040000}"/>
    <cellStyle name="F4" xfId="1197" xr:uid="{00000000-0005-0000-0000-0000AD040000}"/>
    <cellStyle name="F5" xfId="1198" xr:uid="{00000000-0005-0000-0000-0000AE040000}"/>
    <cellStyle name="F6" xfId="1199" xr:uid="{00000000-0005-0000-0000-0000AF040000}"/>
    <cellStyle name="F7" xfId="1200" xr:uid="{00000000-0005-0000-0000-0000B0040000}"/>
    <cellStyle name="F8" xfId="1201" xr:uid="{00000000-0005-0000-0000-0000B1040000}"/>
    <cellStyle name="Fixed" xfId="1202" xr:uid="{00000000-0005-0000-0000-0000B2040000}"/>
    <cellStyle name="Format a column of totals" xfId="1203" xr:uid="{00000000-0005-0000-0000-0000B3040000}"/>
    <cellStyle name="Format a column of totals 2" xfId="1204" xr:uid="{00000000-0005-0000-0000-0000B4040000}"/>
    <cellStyle name="Format a column of totals 2 2" xfId="1205" xr:uid="{00000000-0005-0000-0000-0000B5040000}"/>
    <cellStyle name="Format a column of totals 3" xfId="1206" xr:uid="{00000000-0005-0000-0000-0000B6040000}"/>
    <cellStyle name="Format a row of totals" xfId="1207" xr:uid="{00000000-0005-0000-0000-0000B7040000}"/>
    <cellStyle name="Format a row of totals 2" xfId="1208" xr:uid="{00000000-0005-0000-0000-0000B8040000}"/>
    <cellStyle name="Format text as bold, black on yellow" xfId="1209" xr:uid="{00000000-0005-0000-0000-0000B9040000}"/>
    <cellStyle name="Format text as bold, black on yellow 2" xfId="1210" xr:uid="{00000000-0005-0000-0000-0000BA040000}"/>
    <cellStyle name="Good" xfId="1211" builtinId="26" customBuiltin="1"/>
    <cellStyle name="Good 10" xfId="1212" xr:uid="{00000000-0005-0000-0000-0000BC040000}"/>
    <cellStyle name="Good 11" xfId="1213" xr:uid="{00000000-0005-0000-0000-0000BD040000}"/>
    <cellStyle name="Good 12" xfId="1214" xr:uid="{00000000-0005-0000-0000-0000BE040000}"/>
    <cellStyle name="Good 13" xfId="1215" xr:uid="{00000000-0005-0000-0000-0000BF040000}"/>
    <cellStyle name="Good 14" xfId="1216" xr:uid="{00000000-0005-0000-0000-0000C0040000}"/>
    <cellStyle name="Good 15" xfId="1217" xr:uid="{00000000-0005-0000-0000-0000C1040000}"/>
    <cellStyle name="Good 16" xfId="1218" xr:uid="{00000000-0005-0000-0000-0000C2040000}"/>
    <cellStyle name="Good 2" xfId="1219" xr:uid="{00000000-0005-0000-0000-0000C3040000}"/>
    <cellStyle name="Good 2 2" xfId="1220" xr:uid="{00000000-0005-0000-0000-0000C4040000}"/>
    <cellStyle name="Good 2 3" xfId="1221" xr:uid="{00000000-0005-0000-0000-0000C5040000}"/>
    <cellStyle name="Good 3" xfId="1222" xr:uid="{00000000-0005-0000-0000-0000C6040000}"/>
    <cellStyle name="Good 4" xfId="1223" xr:uid="{00000000-0005-0000-0000-0000C7040000}"/>
    <cellStyle name="Good 5" xfId="1224" xr:uid="{00000000-0005-0000-0000-0000C8040000}"/>
    <cellStyle name="Good 6" xfId="1225" xr:uid="{00000000-0005-0000-0000-0000C9040000}"/>
    <cellStyle name="Good 7" xfId="1226" xr:uid="{00000000-0005-0000-0000-0000CA040000}"/>
    <cellStyle name="Good 8" xfId="1227" xr:uid="{00000000-0005-0000-0000-0000CB040000}"/>
    <cellStyle name="Good 9" xfId="1228" xr:uid="{00000000-0005-0000-0000-0000CC040000}"/>
    <cellStyle name="GrandTotal" xfId="1229" xr:uid="{00000000-0005-0000-0000-0000CD040000}"/>
    <cellStyle name="Grey" xfId="1230" xr:uid="{00000000-0005-0000-0000-0000CE040000}"/>
    <cellStyle name="Header1" xfId="1231" xr:uid="{00000000-0005-0000-0000-0000CF040000}"/>
    <cellStyle name="Header2" xfId="1232" xr:uid="{00000000-0005-0000-0000-0000D0040000}"/>
    <cellStyle name="Header2 2" xfId="1233" xr:uid="{00000000-0005-0000-0000-0000D1040000}"/>
    <cellStyle name="Heading 1" xfId="1234" builtinId="16" customBuiltin="1"/>
    <cellStyle name="Heading 1 10" xfId="1235" xr:uid="{00000000-0005-0000-0000-0000D3040000}"/>
    <cellStyle name="Heading 1 10 2" xfId="1236" xr:uid="{00000000-0005-0000-0000-0000D4040000}"/>
    <cellStyle name="Heading 1 11" xfId="1237" xr:uid="{00000000-0005-0000-0000-0000D5040000}"/>
    <cellStyle name="Heading 1 11 2" xfId="1238" xr:uid="{00000000-0005-0000-0000-0000D6040000}"/>
    <cellStyle name="Heading 1 12" xfId="1239" xr:uid="{00000000-0005-0000-0000-0000D7040000}"/>
    <cellStyle name="Heading 1 12 2" xfId="1240" xr:uid="{00000000-0005-0000-0000-0000D8040000}"/>
    <cellStyle name="Heading 1 13" xfId="1241" xr:uid="{00000000-0005-0000-0000-0000D9040000}"/>
    <cellStyle name="Heading 1 13 2" xfId="1242" xr:uid="{00000000-0005-0000-0000-0000DA040000}"/>
    <cellStyle name="Heading 1 14" xfId="1243" xr:uid="{00000000-0005-0000-0000-0000DB040000}"/>
    <cellStyle name="Heading 1 14 2" xfId="1244" xr:uid="{00000000-0005-0000-0000-0000DC040000}"/>
    <cellStyle name="Heading 1 15" xfId="1245" xr:uid="{00000000-0005-0000-0000-0000DD040000}"/>
    <cellStyle name="Heading 1 15 2" xfId="1246" xr:uid="{00000000-0005-0000-0000-0000DE040000}"/>
    <cellStyle name="Heading 1 16" xfId="1247" xr:uid="{00000000-0005-0000-0000-0000DF040000}"/>
    <cellStyle name="Heading 1 16 2" xfId="1248" xr:uid="{00000000-0005-0000-0000-0000E0040000}"/>
    <cellStyle name="Heading 1 2" xfId="1249" xr:uid="{00000000-0005-0000-0000-0000E1040000}"/>
    <cellStyle name="Heading 1 2 2" xfId="1250" xr:uid="{00000000-0005-0000-0000-0000E2040000}"/>
    <cellStyle name="Heading 1 2 2 2" xfId="1251" xr:uid="{00000000-0005-0000-0000-0000E3040000}"/>
    <cellStyle name="Heading 1 2 3" xfId="1252" xr:uid="{00000000-0005-0000-0000-0000E4040000}"/>
    <cellStyle name="Heading 1 2 3 2" xfId="1253" xr:uid="{00000000-0005-0000-0000-0000E5040000}"/>
    <cellStyle name="Heading 1 2 4" xfId="1254" xr:uid="{00000000-0005-0000-0000-0000E6040000}"/>
    <cellStyle name="Heading 1 3" xfId="1255" xr:uid="{00000000-0005-0000-0000-0000E7040000}"/>
    <cellStyle name="Heading 1 3 2" xfId="1256" xr:uid="{00000000-0005-0000-0000-0000E8040000}"/>
    <cellStyle name="Heading 1 4" xfId="1257" xr:uid="{00000000-0005-0000-0000-0000E9040000}"/>
    <cellStyle name="Heading 1 4 2" xfId="1258" xr:uid="{00000000-0005-0000-0000-0000EA040000}"/>
    <cellStyle name="Heading 1 5" xfId="1259" xr:uid="{00000000-0005-0000-0000-0000EB040000}"/>
    <cellStyle name="Heading 1 5 2" xfId="1260" xr:uid="{00000000-0005-0000-0000-0000EC040000}"/>
    <cellStyle name="Heading 1 6" xfId="1261" xr:uid="{00000000-0005-0000-0000-0000ED040000}"/>
    <cellStyle name="Heading 1 6 2" xfId="1262" xr:uid="{00000000-0005-0000-0000-0000EE040000}"/>
    <cellStyle name="Heading 1 7" xfId="1263" xr:uid="{00000000-0005-0000-0000-0000EF040000}"/>
    <cellStyle name="Heading 1 7 2" xfId="1264" xr:uid="{00000000-0005-0000-0000-0000F0040000}"/>
    <cellStyle name="Heading 1 8" xfId="1265" xr:uid="{00000000-0005-0000-0000-0000F1040000}"/>
    <cellStyle name="Heading 1 8 2" xfId="1266" xr:uid="{00000000-0005-0000-0000-0000F2040000}"/>
    <cellStyle name="Heading 1 9" xfId="1267" xr:uid="{00000000-0005-0000-0000-0000F3040000}"/>
    <cellStyle name="Heading 1 9 2" xfId="1268" xr:uid="{00000000-0005-0000-0000-0000F4040000}"/>
    <cellStyle name="Heading 2" xfId="1269" builtinId="17" customBuiltin="1"/>
    <cellStyle name="Heading 2 10" xfId="1270" xr:uid="{00000000-0005-0000-0000-0000F6040000}"/>
    <cellStyle name="Heading 2 10 2" xfId="1271" xr:uid="{00000000-0005-0000-0000-0000F7040000}"/>
    <cellStyle name="Heading 2 11" xfId="1272" xr:uid="{00000000-0005-0000-0000-0000F8040000}"/>
    <cellStyle name="Heading 2 11 2" xfId="1273" xr:uid="{00000000-0005-0000-0000-0000F9040000}"/>
    <cellStyle name="Heading 2 12" xfId="1274" xr:uid="{00000000-0005-0000-0000-0000FA040000}"/>
    <cellStyle name="Heading 2 12 2" xfId="1275" xr:uid="{00000000-0005-0000-0000-0000FB040000}"/>
    <cellStyle name="Heading 2 13" xfId="1276" xr:uid="{00000000-0005-0000-0000-0000FC040000}"/>
    <cellStyle name="Heading 2 13 2" xfId="1277" xr:uid="{00000000-0005-0000-0000-0000FD040000}"/>
    <cellStyle name="Heading 2 14" xfId="1278" xr:uid="{00000000-0005-0000-0000-0000FE040000}"/>
    <cellStyle name="Heading 2 14 2" xfId="1279" xr:uid="{00000000-0005-0000-0000-0000FF040000}"/>
    <cellStyle name="Heading 2 15" xfId="1280" xr:uid="{00000000-0005-0000-0000-000000050000}"/>
    <cellStyle name="Heading 2 15 2" xfId="1281" xr:uid="{00000000-0005-0000-0000-000001050000}"/>
    <cellStyle name="Heading 2 16" xfId="1282" xr:uid="{00000000-0005-0000-0000-000002050000}"/>
    <cellStyle name="Heading 2 16 2" xfId="1283" xr:uid="{00000000-0005-0000-0000-000003050000}"/>
    <cellStyle name="Heading 2 2" xfId="1284" xr:uid="{00000000-0005-0000-0000-000004050000}"/>
    <cellStyle name="Heading 2 2 2" xfId="1285" xr:uid="{00000000-0005-0000-0000-000005050000}"/>
    <cellStyle name="Heading 2 2 2 2" xfId="1286" xr:uid="{00000000-0005-0000-0000-000006050000}"/>
    <cellStyle name="Heading 2 2 3" xfId="1287" xr:uid="{00000000-0005-0000-0000-000007050000}"/>
    <cellStyle name="Heading 2 2 3 2" xfId="1288" xr:uid="{00000000-0005-0000-0000-000008050000}"/>
    <cellStyle name="Heading 2 2 4" xfId="1289" xr:uid="{00000000-0005-0000-0000-000009050000}"/>
    <cellStyle name="Heading 2 3" xfId="1290" xr:uid="{00000000-0005-0000-0000-00000A050000}"/>
    <cellStyle name="Heading 2 3 2" xfId="1291" xr:uid="{00000000-0005-0000-0000-00000B050000}"/>
    <cellStyle name="Heading 2 4" xfId="1292" xr:uid="{00000000-0005-0000-0000-00000C050000}"/>
    <cellStyle name="Heading 2 4 2" xfId="1293" xr:uid="{00000000-0005-0000-0000-00000D050000}"/>
    <cellStyle name="Heading 2 5" xfId="1294" xr:uid="{00000000-0005-0000-0000-00000E050000}"/>
    <cellStyle name="Heading 2 5 2" xfId="1295" xr:uid="{00000000-0005-0000-0000-00000F050000}"/>
    <cellStyle name="Heading 2 6" xfId="1296" xr:uid="{00000000-0005-0000-0000-000010050000}"/>
    <cellStyle name="Heading 2 6 2" xfId="1297" xr:uid="{00000000-0005-0000-0000-000011050000}"/>
    <cellStyle name="Heading 2 7" xfId="1298" xr:uid="{00000000-0005-0000-0000-000012050000}"/>
    <cellStyle name="Heading 2 7 2" xfId="1299" xr:uid="{00000000-0005-0000-0000-000013050000}"/>
    <cellStyle name="Heading 2 8" xfId="1300" xr:uid="{00000000-0005-0000-0000-000014050000}"/>
    <cellStyle name="Heading 2 8 2" xfId="1301" xr:uid="{00000000-0005-0000-0000-000015050000}"/>
    <cellStyle name="Heading 2 9" xfId="1302" xr:uid="{00000000-0005-0000-0000-000016050000}"/>
    <cellStyle name="Heading 2 9 2" xfId="1303" xr:uid="{00000000-0005-0000-0000-000017050000}"/>
    <cellStyle name="Heading 3" xfId="1304" builtinId="18" customBuiltin="1"/>
    <cellStyle name="Heading 3 10" xfId="1305" xr:uid="{00000000-0005-0000-0000-000019050000}"/>
    <cellStyle name="Heading 3 11" xfId="1306" xr:uid="{00000000-0005-0000-0000-00001A050000}"/>
    <cellStyle name="Heading 3 12" xfId="1307" xr:uid="{00000000-0005-0000-0000-00001B050000}"/>
    <cellStyle name="Heading 3 13" xfId="1308" xr:uid="{00000000-0005-0000-0000-00001C050000}"/>
    <cellStyle name="Heading 3 14" xfId="1309" xr:uid="{00000000-0005-0000-0000-00001D050000}"/>
    <cellStyle name="Heading 3 15" xfId="1310" xr:uid="{00000000-0005-0000-0000-00001E050000}"/>
    <cellStyle name="Heading 3 16" xfId="1311" xr:uid="{00000000-0005-0000-0000-00001F050000}"/>
    <cellStyle name="Heading 3 2" xfId="1312" xr:uid="{00000000-0005-0000-0000-000020050000}"/>
    <cellStyle name="Heading 3 2 2" xfId="1313" xr:uid="{00000000-0005-0000-0000-000021050000}"/>
    <cellStyle name="Heading 3 2 3" xfId="1314" xr:uid="{00000000-0005-0000-0000-000022050000}"/>
    <cellStyle name="Heading 3 3" xfId="1315" xr:uid="{00000000-0005-0000-0000-000023050000}"/>
    <cellStyle name="Heading 3 4" xfId="1316" xr:uid="{00000000-0005-0000-0000-000024050000}"/>
    <cellStyle name="Heading 3 5" xfId="1317" xr:uid="{00000000-0005-0000-0000-000025050000}"/>
    <cellStyle name="Heading 3 6" xfId="1318" xr:uid="{00000000-0005-0000-0000-000026050000}"/>
    <cellStyle name="Heading 3 7" xfId="1319" xr:uid="{00000000-0005-0000-0000-000027050000}"/>
    <cellStyle name="Heading 3 8" xfId="1320" xr:uid="{00000000-0005-0000-0000-000028050000}"/>
    <cellStyle name="Heading 3 9" xfId="1321" xr:uid="{00000000-0005-0000-0000-000029050000}"/>
    <cellStyle name="Heading 4" xfId="1322" builtinId="19" customBuiltin="1"/>
    <cellStyle name="Heading 4 10" xfId="1323" xr:uid="{00000000-0005-0000-0000-00002B050000}"/>
    <cellStyle name="Heading 4 11" xfId="1324" xr:uid="{00000000-0005-0000-0000-00002C050000}"/>
    <cellStyle name="Heading 4 12" xfId="1325" xr:uid="{00000000-0005-0000-0000-00002D050000}"/>
    <cellStyle name="Heading 4 13" xfId="1326" xr:uid="{00000000-0005-0000-0000-00002E050000}"/>
    <cellStyle name="Heading 4 14" xfId="1327" xr:uid="{00000000-0005-0000-0000-00002F050000}"/>
    <cellStyle name="Heading 4 15" xfId="1328" xr:uid="{00000000-0005-0000-0000-000030050000}"/>
    <cellStyle name="Heading 4 16" xfId="1329" xr:uid="{00000000-0005-0000-0000-000031050000}"/>
    <cellStyle name="Heading 4 2" xfId="1330" xr:uid="{00000000-0005-0000-0000-000032050000}"/>
    <cellStyle name="Heading 4 2 2" xfId="1331" xr:uid="{00000000-0005-0000-0000-000033050000}"/>
    <cellStyle name="Heading 4 2 3" xfId="1332" xr:uid="{00000000-0005-0000-0000-000034050000}"/>
    <cellStyle name="Heading 4 3" xfId="1333" xr:uid="{00000000-0005-0000-0000-000035050000}"/>
    <cellStyle name="Heading 4 4" xfId="1334" xr:uid="{00000000-0005-0000-0000-000036050000}"/>
    <cellStyle name="Heading 4 5" xfId="1335" xr:uid="{00000000-0005-0000-0000-000037050000}"/>
    <cellStyle name="Heading 4 6" xfId="1336" xr:uid="{00000000-0005-0000-0000-000038050000}"/>
    <cellStyle name="Heading 4 7" xfId="1337" xr:uid="{00000000-0005-0000-0000-000039050000}"/>
    <cellStyle name="Heading 4 8" xfId="1338" xr:uid="{00000000-0005-0000-0000-00003A050000}"/>
    <cellStyle name="Heading 4 9" xfId="1339" xr:uid="{00000000-0005-0000-0000-00003B050000}"/>
    <cellStyle name="Heading1" xfId="1340" xr:uid="{00000000-0005-0000-0000-00003C050000}"/>
    <cellStyle name="Heading2" xfId="1341" xr:uid="{00000000-0005-0000-0000-00003D050000}"/>
    <cellStyle name="Hyperlink 2" xfId="1342" xr:uid="{00000000-0005-0000-0000-00003E050000}"/>
    <cellStyle name="Hyperlink 3" xfId="1343" xr:uid="{00000000-0005-0000-0000-00003F050000}"/>
    <cellStyle name="Hyperlink 4" xfId="1344" xr:uid="{00000000-0005-0000-0000-000040050000}"/>
    <cellStyle name="Input" xfId="1345" builtinId="20" customBuiltin="1"/>
    <cellStyle name="Input [yellow]" xfId="1346" xr:uid="{00000000-0005-0000-0000-000042050000}"/>
    <cellStyle name="Input [yellow] 2" xfId="1347" xr:uid="{00000000-0005-0000-0000-000043050000}"/>
    <cellStyle name="Input 10" xfId="1348" xr:uid="{00000000-0005-0000-0000-000044050000}"/>
    <cellStyle name="Input 10 2" xfId="1349" xr:uid="{00000000-0005-0000-0000-000045050000}"/>
    <cellStyle name="Input 11" xfId="1350" xr:uid="{00000000-0005-0000-0000-000046050000}"/>
    <cellStyle name="Input 11 2" xfId="1351" xr:uid="{00000000-0005-0000-0000-000047050000}"/>
    <cellStyle name="Input 12" xfId="1352" xr:uid="{00000000-0005-0000-0000-000048050000}"/>
    <cellStyle name="Input 12 2" xfId="1353" xr:uid="{00000000-0005-0000-0000-000049050000}"/>
    <cellStyle name="Input 13" xfId="1354" xr:uid="{00000000-0005-0000-0000-00004A050000}"/>
    <cellStyle name="Input 13 2" xfId="1355" xr:uid="{00000000-0005-0000-0000-00004B050000}"/>
    <cellStyle name="Input 14" xfId="1356" xr:uid="{00000000-0005-0000-0000-00004C050000}"/>
    <cellStyle name="Input 14 2" xfId="1357" xr:uid="{00000000-0005-0000-0000-00004D050000}"/>
    <cellStyle name="Input 15" xfId="1358" xr:uid="{00000000-0005-0000-0000-00004E050000}"/>
    <cellStyle name="Input 15 2" xfId="1359" xr:uid="{00000000-0005-0000-0000-00004F050000}"/>
    <cellStyle name="Input 16" xfId="1360" xr:uid="{00000000-0005-0000-0000-000050050000}"/>
    <cellStyle name="Input 16 2" xfId="1361" xr:uid="{00000000-0005-0000-0000-000051050000}"/>
    <cellStyle name="Input 17" xfId="1362" xr:uid="{00000000-0005-0000-0000-000052050000}"/>
    <cellStyle name="Input 17 2" xfId="1363" xr:uid="{00000000-0005-0000-0000-000053050000}"/>
    <cellStyle name="Input 18" xfId="1364" xr:uid="{00000000-0005-0000-0000-000054050000}"/>
    <cellStyle name="Input 18 2" xfId="1365" xr:uid="{00000000-0005-0000-0000-000055050000}"/>
    <cellStyle name="Input 19" xfId="1366" xr:uid="{00000000-0005-0000-0000-000056050000}"/>
    <cellStyle name="Input 19 2" xfId="1367" xr:uid="{00000000-0005-0000-0000-000057050000}"/>
    <cellStyle name="Input 2" xfId="1368" xr:uid="{00000000-0005-0000-0000-000058050000}"/>
    <cellStyle name="Input 2 2" xfId="1369" xr:uid="{00000000-0005-0000-0000-000059050000}"/>
    <cellStyle name="Input 2 2 2" xfId="1370" xr:uid="{00000000-0005-0000-0000-00005A050000}"/>
    <cellStyle name="Input 2 3" xfId="1371" xr:uid="{00000000-0005-0000-0000-00005B050000}"/>
    <cellStyle name="Input 2 3 2" xfId="1372" xr:uid="{00000000-0005-0000-0000-00005C050000}"/>
    <cellStyle name="Input 2 4" xfId="1373" xr:uid="{00000000-0005-0000-0000-00005D050000}"/>
    <cellStyle name="Input 20" xfId="1374" xr:uid="{00000000-0005-0000-0000-00005E050000}"/>
    <cellStyle name="Input 20 2" xfId="1375" xr:uid="{00000000-0005-0000-0000-00005F050000}"/>
    <cellStyle name="Input 21" xfId="1376" xr:uid="{00000000-0005-0000-0000-000060050000}"/>
    <cellStyle name="Input 21 2" xfId="1377" xr:uid="{00000000-0005-0000-0000-000061050000}"/>
    <cellStyle name="Input 3" xfId="1378" xr:uid="{00000000-0005-0000-0000-000062050000}"/>
    <cellStyle name="Input 3 2" xfId="1379" xr:uid="{00000000-0005-0000-0000-000063050000}"/>
    <cellStyle name="Input 3 2 2" xfId="1380" xr:uid="{00000000-0005-0000-0000-000064050000}"/>
    <cellStyle name="Input 3 3" xfId="1381" xr:uid="{00000000-0005-0000-0000-000065050000}"/>
    <cellStyle name="Input 4" xfId="1382" xr:uid="{00000000-0005-0000-0000-000066050000}"/>
    <cellStyle name="Input 4 2" xfId="1383" xr:uid="{00000000-0005-0000-0000-000067050000}"/>
    <cellStyle name="Input 4 2 2" xfId="1384" xr:uid="{00000000-0005-0000-0000-000068050000}"/>
    <cellStyle name="Input 4 3" xfId="1385" xr:uid="{00000000-0005-0000-0000-000069050000}"/>
    <cellStyle name="Input 5" xfId="1386" xr:uid="{00000000-0005-0000-0000-00006A050000}"/>
    <cellStyle name="Input 5 2" xfId="1387" xr:uid="{00000000-0005-0000-0000-00006B050000}"/>
    <cellStyle name="Input 6" xfId="1388" xr:uid="{00000000-0005-0000-0000-00006C050000}"/>
    <cellStyle name="Input 6 2" xfId="1389" xr:uid="{00000000-0005-0000-0000-00006D050000}"/>
    <cellStyle name="Input 7" xfId="1390" xr:uid="{00000000-0005-0000-0000-00006E050000}"/>
    <cellStyle name="Input 7 2" xfId="1391" xr:uid="{00000000-0005-0000-0000-00006F050000}"/>
    <cellStyle name="Input 8" xfId="1392" xr:uid="{00000000-0005-0000-0000-000070050000}"/>
    <cellStyle name="Input 8 2" xfId="1393" xr:uid="{00000000-0005-0000-0000-000071050000}"/>
    <cellStyle name="Input 9" xfId="1394" xr:uid="{00000000-0005-0000-0000-000072050000}"/>
    <cellStyle name="Input 9 2" xfId="1395" xr:uid="{00000000-0005-0000-0000-000073050000}"/>
    <cellStyle name="Link Currency (0)" xfId="1396" xr:uid="{00000000-0005-0000-0000-000074050000}"/>
    <cellStyle name="Link Currency (0) 2" xfId="1397" xr:uid="{00000000-0005-0000-0000-000075050000}"/>
    <cellStyle name="Link Currency (2)" xfId="1398" xr:uid="{00000000-0005-0000-0000-000076050000}"/>
    <cellStyle name="Link Currency (2) 2" xfId="1399" xr:uid="{00000000-0005-0000-0000-000077050000}"/>
    <cellStyle name="Link Units (0)" xfId="1400" xr:uid="{00000000-0005-0000-0000-000078050000}"/>
    <cellStyle name="Link Units (0) 2" xfId="1401" xr:uid="{00000000-0005-0000-0000-000079050000}"/>
    <cellStyle name="Link Units (1)" xfId="1402" xr:uid="{00000000-0005-0000-0000-00007A050000}"/>
    <cellStyle name="Link Units (1) 2" xfId="1403" xr:uid="{00000000-0005-0000-0000-00007B050000}"/>
    <cellStyle name="Link Units (2)" xfId="1404" xr:uid="{00000000-0005-0000-0000-00007C050000}"/>
    <cellStyle name="Link Units (2) 2" xfId="1405" xr:uid="{00000000-0005-0000-0000-00007D050000}"/>
    <cellStyle name="Linked Cell" xfId="1406" builtinId="24" customBuiltin="1"/>
    <cellStyle name="Linked Cell 10" xfId="1407" xr:uid="{00000000-0005-0000-0000-00007F050000}"/>
    <cellStyle name="Linked Cell 11" xfId="1408" xr:uid="{00000000-0005-0000-0000-000080050000}"/>
    <cellStyle name="Linked Cell 12" xfId="1409" xr:uid="{00000000-0005-0000-0000-000081050000}"/>
    <cellStyle name="Linked Cell 13" xfId="1410" xr:uid="{00000000-0005-0000-0000-000082050000}"/>
    <cellStyle name="Linked Cell 14" xfId="1411" xr:uid="{00000000-0005-0000-0000-000083050000}"/>
    <cellStyle name="Linked Cell 15" xfId="1412" xr:uid="{00000000-0005-0000-0000-000084050000}"/>
    <cellStyle name="Linked Cell 16" xfId="1413" xr:uid="{00000000-0005-0000-0000-000085050000}"/>
    <cellStyle name="Linked Cell 2" xfId="1414" xr:uid="{00000000-0005-0000-0000-000086050000}"/>
    <cellStyle name="Linked Cell 2 2" xfId="1415" xr:uid="{00000000-0005-0000-0000-000087050000}"/>
    <cellStyle name="Linked Cell 2 3" xfId="1416" xr:uid="{00000000-0005-0000-0000-000088050000}"/>
    <cellStyle name="Linked Cell 3" xfId="1417" xr:uid="{00000000-0005-0000-0000-000089050000}"/>
    <cellStyle name="Linked Cell 3 2" xfId="1418" xr:uid="{00000000-0005-0000-0000-00008A050000}"/>
    <cellStyle name="Linked Cell 4" xfId="1419" xr:uid="{00000000-0005-0000-0000-00008B050000}"/>
    <cellStyle name="Linked Cell 4 2" xfId="1420" xr:uid="{00000000-0005-0000-0000-00008C050000}"/>
    <cellStyle name="Linked Cell 5" xfId="1421" xr:uid="{00000000-0005-0000-0000-00008D050000}"/>
    <cellStyle name="Linked Cell 5 2" xfId="1422" xr:uid="{00000000-0005-0000-0000-00008E050000}"/>
    <cellStyle name="Linked Cell 6" xfId="1423" xr:uid="{00000000-0005-0000-0000-00008F050000}"/>
    <cellStyle name="Linked Cell 7" xfId="1424" xr:uid="{00000000-0005-0000-0000-000090050000}"/>
    <cellStyle name="Linked Cell 8" xfId="1425" xr:uid="{00000000-0005-0000-0000-000091050000}"/>
    <cellStyle name="Linked Cell 9" xfId="1426" xr:uid="{00000000-0005-0000-0000-000092050000}"/>
    <cellStyle name="Milliers [0]_Modèle" xfId="1427" xr:uid="{00000000-0005-0000-0000-000093050000}"/>
    <cellStyle name="Neutral" xfId="1428" builtinId="28" customBuiltin="1"/>
    <cellStyle name="Neutral 10" xfId="1429" xr:uid="{00000000-0005-0000-0000-000095050000}"/>
    <cellStyle name="Neutral 11" xfId="1430" xr:uid="{00000000-0005-0000-0000-000096050000}"/>
    <cellStyle name="Neutral 12" xfId="1431" xr:uid="{00000000-0005-0000-0000-000097050000}"/>
    <cellStyle name="Neutral 13" xfId="1432" xr:uid="{00000000-0005-0000-0000-000098050000}"/>
    <cellStyle name="Neutral 14" xfId="1433" xr:uid="{00000000-0005-0000-0000-000099050000}"/>
    <cellStyle name="Neutral 15" xfId="1434" xr:uid="{00000000-0005-0000-0000-00009A050000}"/>
    <cellStyle name="Neutral 16" xfId="1435" xr:uid="{00000000-0005-0000-0000-00009B050000}"/>
    <cellStyle name="Neutral 2" xfId="1436" xr:uid="{00000000-0005-0000-0000-00009C050000}"/>
    <cellStyle name="Neutral 2 2" xfId="1437" xr:uid="{00000000-0005-0000-0000-00009D050000}"/>
    <cellStyle name="Neutral 2 3" xfId="1438" xr:uid="{00000000-0005-0000-0000-00009E050000}"/>
    <cellStyle name="Neutral 3" xfId="1439" xr:uid="{00000000-0005-0000-0000-00009F050000}"/>
    <cellStyle name="Neutral 4" xfId="1440" xr:uid="{00000000-0005-0000-0000-0000A0050000}"/>
    <cellStyle name="Neutral 5" xfId="1441" xr:uid="{00000000-0005-0000-0000-0000A1050000}"/>
    <cellStyle name="Neutral 6" xfId="1442" xr:uid="{00000000-0005-0000-0000-0000A2050000}"/>
    <cellStyle name="Neutral 7" xfId="1443" xr:uid="{00000000-0005-0000-0000-0000A3050000}"/>
    <cellStyle name="Neutral 8" xfId="1444" xr:uid="{00000000-0005-0000-0000-0000A4050000}"/>
    <cellStyle name="Neutral 9" xfId="1445" xr:uid="{00000000-0005-0000-0000-0000A5050000}"/>
    <cellStyle name="no dec" xfId="1446" xr:uid="{00000000-0005-0000-0000-0000A6050000}"/>
    <cellStyle name="Normal" xfId="0" builtinId="0"/>
    <cellStyle name="Normal - Style1" xfId="1447" xr:uid="{00000000-0005-0000-0000-0000A8050000}"/>
    <cellStyle name="Normal - Style1 10" xfId="2677" xr:uid="{F029CB1F-C1D1-4633-941A-5059545B73B8}"/>
    <cellStyle name="Normal - Style1 2" xfId="1448" xr:uid="{00000000-0005-0000-0000-0000A9050000}"/>
    <cellStyle name="Normal - Style1 2 2" xfId="1449" xr:uid="{00000000-0005-0000-0000-0000AA050000}"/>
    <cellStyle name="Normal - Style1 2 2 2" xfId="1450" xr:uid="{00000000-0005-0000-0000-0000AB050000}"/>
    <cellStyle name="Normal - Style1 2 3" xfId="1451" xr:uid="{00000000-0005-0000-0000-0000AC050000}"/>
    <cellStyle name="Normal - Style1 2 4" xfId="1452" xr:uid="{00000000-0005-0000-0000-0000AD050000}"/>
    <cellStyle name="Normal - Style1 3" xfId="1453" xr:uid="{00000000-0005-0000-0000-0000AE050000}"/>
    <cellStyle name="Normal - Style1 3 2" xfId="1454" xr:uid="{00000000-0005-0000-0000-0000AF050000}"/>
    <cellStyle name="Normal - Style1 4" xfId="1455" xr:uid="{00000000-0005-0000-0000-0000B0050000}"/>
    <cellStyle name="Normal - Style1 4 2" xfId="1456" xr:uid="{00000000-0005-0000-0000-0000B1050000}"/>
    <cellStyle name="Normal - Style1 5" xfId="1457" xr:uid="{00000000-0005-0000-0000-0000B2050000}"/>
    <cellStyle name="Normal - Style1 5 2" xfId="1458" xr:uid="{00000000-0005-0000-0000-0000B3050000}"/>
    <cellStyle name="Normal - Style1 6" xfId="1459" xr:uid="{00000000-0005-0000-0000-0000B4050000}"/>
    <cellStyle name="Normal - Style1_4_Pembangunan JTM Baru Penyulang CPU 5" xfId="1460" xr:uid="{00000000-0005-0000-0000-0000B5050000}"/>
    <cellStyle name="Normal - Style2" xfId="1461" xr:uid="{00000000-0005-0000-0000-0000B6050000}"/>
    <cellStyle name="Normal - Style3" xfId="1462" xr:uid="{00000000-0005-0000-0000-0000B7050000}"/>
    <cellStyle name="Normal - Style6" xfId="1463" xr:uid="{00000000-0005-0000-0000-0000B8050000}"/>
    <cellStyle name="Normal 10" xfId="1464" xr:uid="{00000000-0005-0000-0000-0000B9050000}"/>
    <cellStyle name="Normal 10 2" xfId="1465" xr:uid="{00000000-0005-0000-0000-0000BA050000}"/>
    <cellStyle name="Normal 10 2 2" xfId="1466" xr:uid="{00000000-0005-0000-0000-0000BB050000}"/>
    <cellStyle name="Normal 10 2 2 2" xfId="1467" xr:uid="{00000000-0005-0000-0000-0000BC050000}"/>
    <cellStyle name="Normal 10 3" xfId="1468" xr:uid="{00000000-0005-0000-0000-0000BD050000}"/>
    <cellStyle name="Normal 10_4_Pembangunan JTM Baru Penyulang CPU 5" xfId="1469" xr:uid="{00000000-0005-0000-0000-0000BE050000}"/>
    <cellStyle name="Normal 100" xfId="1470" xr:uid="{00000000-0005-0000-0000-0000BF050000}"/>
    <cellStyle name="Normal 100 2" xfId="1471" xr:uid="{00000000-0005-0000-0000-0000C0050000}"/>
    <cellStyle name="Normal 101" xfId="1472" xr:uid="{00000000-0005-0000-0000-0000C1050000}"/>
    <cellStyle name="Normal 101 2" xfId="1473" xr:uid="{00000000-0005-0000-0000-0000C2050000}"/>
    <cellStyle name="Normal 101 2 2" xfId="1474" xr:uid="{00000000-0005-0000-0000-0000C3050000}"/>
    <cellStyle name="Normal 101_FORMAT SKK luncuran" xfId="1475" xr:uid="{00000000-0005-0000-0000-0000C4050000}"/>
    <cellStyle name="Normal 102" xfId="1476" xr:uid="{00000000-0005-0000-0000-0000C5050000}"/>
    <cellStyle name="Normal 103" xfId="1477" xr:uid="{00000000-0005-0000-0000-0000C6050000}"/>
    <cellStyle name="Normal 104" xfId="1478" xr:uid="{00000000-0005-0000-0000-0000C7050000}"/>
    <cellStyle name="Normal 105" xfId="1479" xr:uid="{00000000-0005-0000-0000-0000C8050000}"/>
    <cellStyle name="Normal 106" xfId="1480" xr:uid="{00000000-0005-0000-0000-0000C9050000}"/>
    <cellStyle name="Normal 107" xfId="1481" xr:uid="{00000000-0005-0000-0000-0000CA050000}"/>
    <cellStyle name="Normal 108" xfId="1482" xr:uid="{00000000-0005-0000-0000-0000CB050000}"/>
    <cellStyle name="Normal 109" xfId="1483" xr:uid="{00000000-0005-0000-0000-0000CC050000}"/>
    <cellStyle name="Normal 11" xfId="1484" xr:uid="{00000000-0005-0000-0000-0000CD050000}"/>
    <cellStyle name="Normal 11 2" xfId="1485" xr:uid="{00000000-0005-0000-0000-0000CE050000}"/>
    <cellStyle name="Normal 11 2 2" xfId="1486" xr:uid="{00000000-0005-0000-0000-0000CF050000}"/>
    <cellStyle name="Normal 11 3" xfId="1487" xr:uid="{00000000-0005-0000-0000-0000D0050000}"/>
    <cellStyle name="Normal 11 3 2" xfId="1488" xr:uid="{00000000-0005-0000-0000-0000D1050000}"/>
    <cellStyle name="Normal 11 4" xfId="1489" xr:uid="{00000000-0005-0000-0000-0000D2050000}"/>
    <cellStyle name="Normal 11 4 2" xfId="1490" xr:uid="{00000000-0005-0000-0000-0000D3050000}"/>
    <cellStyle name="Normal 11 5" xfId="1491" xr:uid="{00000000-0005-0000-0000-0000D4050000}"/>
    <cellStyle name="Normal 11 5 2" xfId="1492" xr:uid="{00000000-0005-0000-0000-0000D5050000}"/>
    <cellStyle name="Normal 11 6" xfId="1493" xr:uid="{00000000-0005-0000-0000-0000D6050000}"/>
    <cellStyle name="Normal 11 6 2" xfId="1494" xr:uid="{00000000-0005-0000-0000-0000D7050000}"/>
    <cellStyle name="Normal 11_Book3" xfId="1495" xr:uid="{00000000-0005-0000-0000-0000D8050000}"/>
    <cellStyle name="Normal 110" xfId="1496" xr:uid="{00000000-0005-0000-0000-0000D9050000}"/>
    <cellStyle name="Normal 111" xfId="1497" xr:uid="{00000000-0005-0000-0000-0000DA050000}"/>
    <cellStyle name="Normal 112" xfId="1498" xr:uid="{00000000-0005-0000-0000-0000DB050000}"/>
    <cellStyle name="Normal 113" xfId="1499" xr:uid="{00000000-0005-0000-0000-0000DC050000}"/>
    <cellStyle name="Normal 114" xfId="1500" xr:uid="{00000000-0005-0000-0000-0000DD050000}"/>
    <cellStyle name="Normal 115" xfId="1501" xr:uid="{00000000-0005-0000-0000-0000DE050000}"/>
    <cellStyle name="Normal 116" xfId="1502" xr:uid="{00000000-0005-0000-0000-0000DF050000}"/>
    <cellStyle name="Normal 117" xfId="1503" xr:uid="{00000000-0005-0000-0000-0000E0050000}"/>
    <cellStyle name="Normal 117 2" xfId="1504" xr:uid="{00000000-0005-0000-0000-0000E1050000}"/>
    <cellStyle name="Normal 117 2 2" xfId="1505" xr:uid="{00000000-0005-0000-0000-0000E2050000}"/>
    <cellStyle name="Normal 118" xfId="1506" xr:uid="{00000000-0005-0000-0000-0000E3050000}"/>
    <cellStyle name="Normal 119" xfId="1507" xr:uid="{00000000-0005-0000-0000-0000E4050000}"/>
    <cellStyle name="Normal 12" xfId="1508" xr:uid="{00000000-0005-0000-0000-0000E5050000}"/>
    <cellStyle name="Normal 12 2" xfId="1509" xr:uid="{00000000-0005-0000-0000-0000E6050000}"/>
    <cellStyle name="Normal 12 2 2" xfId="1510" xr:uid="{00000000-0005-0000-0000-0000E7050000}"/>
    <cellStyle name="Normal 12 3" xfId="2669" xr:uid="{6C90AA7A-9F0A-4A8C-AAFB-2CD0D97AC862}"/>
    <cellStyle name="Normal 12_Book3" xfId="1511" xr:uid="{00000000-0005-0000-0000-0000E8050000}"/>
    <cellStyle name="Normal 120" xfId="1512" xr:uid="{00000000-0005-0000-0000-0000E9050000}"/>
    <cellStyle name="Normal 121" xfId="1513" xr:uid="{00000000-0005-0000-0000-0000EA050000}"/>
    <cellStyle name="Normal 122" xfId="1514" xr:uid="{00000000-0005-0000-0000-0000EB050000}"/>
    <cellStyle name="Normal 123" xfId="1515" xr:uid="{00000000-0005-0000-0000-0000EC050000}"/>
    <cellStyle name="Normal 124" xfId="1516" xr:uid="{00000000-0005-0000-0000-0000ED050000}"/>
    <cellStyle name="Normal 125" xfId="1517" xr:uid="{00000000-0005-0000-0000-0000EE050000}"/>
    <cellStyle name="Normal 126" xfId="1518" xr:uid="{00000000-0005-0000-0000-0000EF050000}"/>
    <cellStyle name="Normal 126 2" xfId="1519" xr:uid="{00000000-0005-0000-0000-0000F0050000}"/>
    <cellStyle name="Normal 127" xfId="1520" xr:uid="{00000000-0005-0000-0000-0000F1050000}"/>
    <cellStyle name="Normal 128" xfId="1521" xr:uid="{00000000-0005-0000-0000-0000F2050000}"/>
    <cellStyle name="Normal 129" xfId="1522" xr:uid="{00000000-0005-0000-0000-0000F3050000}"/>
    <cellStyle name="Normal 13" xfId="1523" xr:uid="{00000000-0005-0000-0000-0000F4050000}"/>
    <cellStyle name="Normal 13 2" xfId="1524" xr:uid="{00000000-0005-0000-0000-0000F5050000}"/>
    <cellStyle name="Normal 13 2 2" xfId="1525" xr:uid="{00000000-0005-0000-0000-0000F6050000}"/>
    <cellStyle name="Normal 13 3" xfId="1526" xr:uid="{00000000-0005-0000-0000-0000F7050000}"/>
    <cellStyle name="Normal 13 3 2" xfId="1527" xr:uid="{00000000-0005-0000-0000-0000F8050000}"/>
    <cellStyle name="Normal 13 4" xfId="1528" xr:uid="{00000000-0005-0000-0000-0000F9050000}"/>
    <cellStyle name="Normal 13_Book3" xfId="1529" xr:uid="{00000000-0005-0000-0000-0000FA050000}"/>
    <cellStyle name="Normal 130" xfId="1530" xr:uid="{00000000-0005-0000-0000-0000FB050000}"/>
    <cellStyle name="Normal 131" xfId="1531" xr:uid="{00000000-0005-0000-0000-0000FC050000}"/>
    <cellStyle name="Normal 132" xfId="1532" xr:uid="{00000000-0005-0000-0000-0000FD050000}"/>
    <cellStyle name="Normal 133" xfId="1533" xr:uid="{00000000-0005-0000-0000-0000FE050000}"/>
    <cellStyle name="Normal 134" xfId="1534" xr:uid="{00000000-0005-0000-0000-0000FF050000}"/>
    <cellStyle name="Normal 134 2" xfId="1535" xr:uid="{00000000-0005-0000-0000-000000060000}"/>
    <cellStyle name="Normal 135" xfId="1536" xr:uid="{00000000-0005-0000-0000-000001060000}"/>
    <cellStyle name="Normal 136" xfId="1537" xr:uid="{00000000-0005-0000-0000-000002060000}"/>
    <cellStyle name="Normal 137" xfId="1538" xr:uid="{00000000-0005-0000-0000-000003060000}"/>
    <cellStyle name="Normal 137 2" xfId="1539" xr:uid="{00000000-0005-0000-0000-000004060000}"/>
    <cellStyle name="Normal 137 2 2" xfId="2673" xr:uid="{2A177A76-A4CC-461F-B8B7-39E8B501F9A7}"/>
    <cellStyle name="Normal 137 3" xfId="2670" xr:uid="{DE2FAB10-EC26-4C42-9A25-5D9F87A07F8A}"/>
    <cellStyle name="Normal 14" xfId="1540" xr:uid="{00000000-0005-0000-0000-000005060000}"/>
    <cellStyle name="Normal 14 2" xfId="1541" xr:uid="{00000000-0005-0000-0000-000006060000}"/>
    <cellStyle name="Normal 14 2 2" xfId="1542" xr:uid="{00000000-0005-0000-0000-000007060000}"/>
    <cellStyle name="Normal 14 2 2 2" xfId="1543" xr:uid="{00000000-0005-0000-0000-000008060000}"/>
    <cellStyle name="Normal 14 2 2 2 2" xfId="1544" xr:uid="{00000000-0005-0000-0000-000009060000}"/>
    <cellStyle name="Normal 14 2 2 2 2 2" xfId="1545" xr:uid="{00000000-0005-0000-0000-00000A060000}"/>
    <cellStyle name="Normal 14 2 2 2 2 2 2" xfId="1546" xr:uid="{00000000-0005-0000-0000-00000B060000}"/>
    <cellStyle name="Normal 14 2 2 2 2 2 2 2" xfId="1547" xr:uid="{00000000-0005-0000-0000-00000C060000}"/>
    <cellStyle name="Normal 14 2 2 2 2 2_4_Pembangunan JTM Baru Penyulang CPU 5" xfId="1548" xr:uid="{00000000-0005-0000-0000-00000D060000}"/>
    <cellStyle name="Normal 14 2 2 2 2 3" xfId="1549" xr:uid="{00000000-0005-0000-0000-00000E060000}"/>
    <cellStyle name="Normal 14 2 2 2 3" xfId="1550" xr:uid="{00000000-0005-0000-0000-00000F060000}"/>
    <cellStyle name="Normal 14 2 2 2 3 2" xfId="1551" xr:uid="{00000000-0005-0000-0000-000010060000}"/>
    <cellStyle name="Normal 14 2 2 2_4_Pembangunan JTM Baru Penyulang CPU 5" xfId="1552" xr:uid="{00000000-0005-0000-0000-000011060000}"/>
    <cellStyle name="Normal 14 2 2 3" xfId="1553" xr:uid="{00000000-0005-0000-0000-000012060000}"/>
    <cellStyle name="Normal 14 2 2 3 2" xfId="1554" xr:uid="{00000000-0005-0000-0000-000013060000}"/>
    <cellStyle name="Normal 14 2 2 3 2 2" xfId="1555" xr:uid="{00000000-0005-0000-0000-000014060000}"/>
    <cellStyle name="Normal 14 2 2 3_4_Pembangunan JTM Baru Penyulang CPU 5" xfId="1556" xr:uid="{00000000-0005-0000-0000-000015060000}"/>
    <cellStyle name="Normal 14 2 2 4" xfId="1557" xr:uid="{00000000-0005-0000-0000-000016060000}"/>
    <cellStyle name="Normal 14 2 3" xfId="1558" xr:uid="{00000000-0005-0000-0000-000017060000}"/>
    <cellStyle name="Normal 14 2 3 2" xfId="1559" xr:uid="{00000000-0005-0000-0000-000018060000}"/>
    <cellStyle name="Normal 14 2 3 2 2" xfId="1560" xr:uid="{00000000-0005-0000-0000-000019060000}"/>
    <cellStyle name="Normal 14 2 3 2 2 2" xfId="1561" xr:uid="{00000000-0005-0000-0000-00001A060000}"/>
    <cellStyle name="Normal 14 2 3 2_4_Pembangunan JTM Baru Penyulang CPU 5" xfId="1562" xr:uid="{00000000-0005-0000-0000-00001B060000}"/>
    <cellStyle name="Normal 14 2 3 3" xfId="1563" xr:uid="{00000000-0005-0000-0000-00001C060000}"/>
    <cellStyle name="Normal 14 2 4" xfId="1564" xr:uid="{00000000-0005-0000-0000-00001D060000}"/>
    <cellStyle name="Normal 14 2 4 2" xfId="1565" xr:uid="{00000000-0005-0000-0000-00001E060000}"/>
    <cellStyle name="Normal 14 3" xfId="1566" xr:uid="{00000000-0005-0000-0000-00001F060000}"/>
    <cellStyle name="Normal 14 4" xfId="1567" xr:uid="{00000000-0005-0000-0000-000020060000}"/>
    <cellStyle name="Normal 14 5" xfId="1568" xr:uid="{00000000-0005-0000-0000-000021060000}"/>
    <cellStyle name="Normal 15" xfId="1569" xr:uid="{00000000-0005-0000-0000-000022060000}"/>
    <cellStyle name="Normal 15 2" xfId="1570" xr:uid="{00000000-0005-0000-0000-000023060000}"/>
    <cellStyle name="Normal 16" xfId="1571" xr:uid="{00000000-0005-0000-0000-000024060000}"/>
    <cellStyle name="Normal 16 2" xfId="1572" xr:uid="{00000000-0005-0000-0000-000025060000}"/>
    <cellStyle name="Normal 16 3" xfId="1573" xr:uid="{00000000-0005-0000-0000-000026060000}"/>
    <cellStyle name="Normal 16 3 2" xfId="1574" xr:uid="{00000000-0005-0000-0000-000027060000}"/>
    <cellStyle name="Normal 16 4" xfId="1575" xr:uid="{00000000-0005-0000-0000-000028060000}"/>
    <cellStyle name="Normal 16 4 2" xfId="1576" xr:uid="{00000000-0005-0000-0000-000029060000}"/>
    <cellStyle name="Normal 16 5" xfId="1577" xr:uid="{00000000-0005-0000-0000-00002A060000}"/>
    <cellStyle name="Normal 16_4_Pembangunan JTM Baru Penyulang CPU 5" xfId="1578" xr:uid="{00000000-0005-0000-0000-00002B060000}"/>
    <cellStyle name="Normal 17" xfId="1579" xr:uid="{00000000-0005-0000-0000-00002C060000}"/>
    <cellStyle name="Normal 17 2" xfId="1580" xr:uid="{00000000-0005-0000-0000-00002D060000}"/>
    <cellStyle name="Normal 17 3" xfId="1581" xr:uid="{00000000-0005-0000-0000-00002E060000}"/>
    <cellStyle name="Normal 17 3 2" xfId="1582" xr:uid="{00000000-0005-0000-0000-00002F060000}"/>
    <cellStyle name="Normal 17 4" xfId="1583" xr:uid="{00000000-0005-0000-0000-000030060000}"/>
    <cellStyle name="Normal 17 4 2" xfId="1584" xr:uid="{00000000-0005-0000-0000-000031060000}"/>
    <cellStyle name="Normal 17 5" xfId="1585" xr:uid="{00000000-0005-0000-0000-000032060000}"/>
    <cellStyle name="Normal 17 5 2" xfId="1586" xr:uid="{00000000-0005-0000-0000-000033060000}"/>
    <cellStyle name="Normal 17 6" xfId="1587" xr:uid="{00000000-0005-0000-0000-000034060000}"/>
    <cellStyle name="Normal 17 7" xfId="1588" xr:uid="{00000000-0005-0000-0000-000035060000}"/>
    <cellStyle name="Normal 17_B2-Ds. Pakis Putih" xfId="1589" xr:uid="{00000000-0005-0000-0000-000036060000}"/>
    <cellStyle name="Normal 18" xfId="1590" xr:uid="{00000000-0005-0000-0000-000037060000}"/>
    <cellStyle name="Normal 18 2" xfId="1591" xr:uid="{00000000-0005-0000-0000-000038060000}"/>
    <cellStyle name="Normal 18 2 2" xfId="1592" xr:uid="{00000000-0005-0000-0000-000039060000}"/>
    <cellStyle name="Normal 18 3" xfId="1593" xr:uid="{00000000-0005-0000-0000-00003A060000}"/>
    <cellStyle name="Normal 18 3 2" xfId="1594" xr:uid="{00000000-0005-0000-0000-00003B060000}"/>
    <cellStyle name="Normal 18 4" xfId="1595" xr:uid="{00000000-0005-0000-0000-00003C060000}"/>
    <cellStyle name="Normal 18_4_Pembangunan JTM Baru Penyulang CPU 5" xfId="1596" xr:uid="{00000000-0005-0000-0000-00003D060000}"/>
    <cellStyle name="Normal 19" xfId="1597" xr:uid="{00000000-0005-0000-0000-00003E060000}"/>
    <cellStyle name="Normal 2" xfId="1598" xr:uid="{00000000-0005-0000-0000-00003F060000}"/>
    <cellStyle name="Normal 2 10" xfId="1599" xr:uid="{00000000-0005-0000-0000-000040060000}"/>
    <cellStyle name="Normal 2 10 2" xfId="1600" xr:uid="{00000000-0005-0000-0000-000041060000}"/>
    <cellStyle name="Normal 2 10 2 2" xfId="1601" xr:uid="{00000000-0005-0000-0000-000042060000}"/>
    <cellStyle name="Normal 2 100" xfId="1602" xr:uid="{00000000-0005-0000-0000-000043060000}"/>
    <cellStyle name="Normal 2 100 2" xfId="1603" xr:uid="{00000000-0005-0000-0000-000044060000}"/>
    <cellStyle name="Normal 2 101" xfId="1604" xr:uid="{00000000-0005-0000-0000-000045060000}"/>
    <cellStyle name="Normal 2 101 2" xfId="1605" xr:uid="{00000000-0005-0000-0000-000046060000}"/>
    <cellStyle name="Normal 2 102" xfId="1606" xr:uid="{00000000-0005-0000-0000-000047060000}"/>
    <cellStyle name="Normal 2 102 2" xfId="1607" xr:uid="{00000000-0005-0000-0000-000048060000}"/>
    <cellStyle name="Normal 2 103" xfId="1608" xr:uid="{00000000-0005-0000-0000-000049060000}"/>
    <cellStyle name="Normal 2 103 2" xfId="1609" xr:uid="{00000000-0005-0000-0000-00004A060000}"/>
    <cellStyle name="Normal 2 104" xfId="1610" xr:uid="{00000000-0005-0000-0000-00004B060000}"/>
    <cellStyle name="Normal 2 105" xfId="1611" xr:uid="{00000000-0005-0000-0000-00004C060000}"/>
    <cellStyle name="Normal 2 106" xfId="1612" xr:uid="{00000000-0005-0000-0000-00004D060000}"/>
    <cellStyle name="Normal 2 107" xfId="1613" xr:uid="{00000000-0005-0000-0000-00004E060000}"/>
    <cellStyle name="Normal 2 108" xfId="1614" xr:uid="{00000000-0005-0000-0000-00004F060000}"/>
    <cellStyle name="Normal 2 108 2" xfId="1615" xr:uid="{00000000-0005-0000-0000-000050060000}"/>
    <cellStyle name="Normal 2 11" xfId="1616" xr:uid="{00000000-0005-0000-0000-000051060000}"/>
    <cellStyle name="Normal 2 11 2" xfId="1617" xr:uid="{00000000-0005-0000-0000-000052060000}"/>
    <cellStyle name="Normal 2 11 3" xfId="1618" xr:uid="{00000000-0005-0000-0000-000053060000}"/>
    <cellStyle name="Normal 2 11 4" xfId="1619" xr:uid="{00000000-0005-0000-0000-000054060000}"/>
    <cellStyle name="Normal 2 12" xfId="1620" xr:uid="{00000000-0005-0000-0000-000055060000}"/>
    <cellStyle name="Normal 2 12 2" xfId="1621" xr:uid="{00000000-0005-0000-0000-000056060000}"/>
    <cellStyle name="Normal 2 12_SR DERET_ASLI" xfId="1622" xr:uid="{00000000-0005-0000-0000-000057060000}"/>
    <cellStyle name="Normal 2 13" xfId="1623" xr:uid="{00000000-0005-0000-0000-000058060000}"/>
    <cellStyle name="Normal 2 14" xfId="1624" xr:uid="{00000000-0005-0000-0000-000059060000}"/>
    <cellStyle name="Normal 2 15" xfId="1625" xr:uid="{00000000-0005-0000-0000-00005A060000}"/>
    <cellStyle name="Normal 2 16" xfId="1626" xr:uid="{00000000-0005-0000-0000-00005B060000}"/>
    <cellStyle name="Normal 2 16 2" xfId="1627" xr:uid="{00000000-0005-0000-0000-00005C060000}"/>
    <cellStyle name="Normal 2 17" xfId="1628" xr:uid="{00000000-0005-0000-0000-00005D060000}"/>
    <cellStyle name="Normal 2 17 2" xfId="1629" xr:uid="{00000000-0005-0000-0000-00005E060000}"/>
    <cellStyle name="Normal 2 18" xfId="1630" xr:uid="{00000000-0005-0000-0000-00005F060000}"/>
    <cellStyle name="Normal 2 18 2" xfId="1631" xr:uid="{00000000-0005-0000-0000-000060060000}"/>
    <cellStyle name="Normal 2 19" xfId="1632" xr:uid="{00000000-0005-0000-0000-000061060000}"/>
    <cellStyle name="Normal 2 19 2" xfId="1633" xr:uid="{00000000-0005-0000-0000-000062060000}"/>
    <cellStyle name="Normal 2 2" xfId="1634" xr:uid="{00000000-0005-0000-0000-000063060000}"/>
    <cellStyle name="Normal 2 2 10" xfId="1635" xr:uid="{00000000-0005-0000-0000-000064060000}"/>
    <cellStyle name="Normal 2 2 11" xfId="1636" xr:uid="{00000000-0005-0000-0000-000065060000}"/>
    <cellStyle name="Normal 2 2 12" xfId="1637" xr:uid="{00000000-0005-0000-0000-000066060000}"/>
    <cellStyle name="Normal 2 2 13" xfId="1638" xr:uid="{00000000-0005-0000-0000-000067060000}"/>
    <cellStyle name="Normal 2 2 14" xfId="1639" xr:uid="{00000000-0005-0000-0000-000068060000}"/>
    <cellStyle name="Normal 2 2 15" xfId="1640" xr:uid="{00000000-0005-0000-0000-000069060000}"/>
    <cellStyle name="Normal 2 2 16" xfId="1641" xr:uid="{00000000-0005-0000-0000-00006A060000}"/>
    <cellStyle name="Normal 2 2 17" xfId="1642" xr:uid="{00000000-0005-0000-0000-00006B060000}"/>
    <cellStyle name="Normal 2 2 17 2" xfId="1643" xr:uid="{00000000-0005-0000-0000-00006C060000}"/>
    <cellStyle name="Normal 2 2 18" xfId="1644" xr:uid="{00000000-0005-0000-0000-00006D060000}"/>
    <cellStyle name="Normal 2 2 19" xfId="1645" xr:uid="{00000000-0005-0000-0000-00006E060000}"/>
    <cellStyle name="Normal 2 2 2" xfId="1646" xr:uid="{00000000-0005-0000-0000-00006F060000}"/>
    <cellStyle name="Normal 2 2 2 2" xfId="1647" xr:uid="{00000000-0005-0000-0000-000070060000}"/>
    <cellStyle name="Normal 2 2 2 2 2" xfId="1648" xr:uid="{00000000-0005-0000-0000-000071060000}"/>
    <cellStyle name="Normal 2 2 2 2 2 2" xfId="1649" xr:uid="{00000000-0005-0000-0000-000072060000}"/>
    <cellStyle name="Normal 2 2 2 2 3" xfId="1650" xr:uid="{00000000-0005-0000-0000-000073060000}"/>
    <cellStyle name="Normal 2 2 2 2 3 2" xfId="1651" xr:uid="{00000000-0005-0000-0000-000074060000}"/>
    <cellStyle name="Normal 2 2 2 2 3 3" xfId="1652" xr:uid="{00000000-0005-0000-0000-000075060000}"/>
    <cellStyle name="Normal 2 2 2 2 3 3 2" xfId="1653" xr:uid="{00000000-0005-0000-0000-000076060000}"/>
    <cellStyle name="Normal 2 2 2 2 4" xfId="1654" xr:uid="{00000000-0005-0000-0000-000077060000}"/>
    <cellStyle name="Normal 2 2 2 3" xfId="1655" xr:uid="{00000000-0005-0000-0000-000078060000}"/>
    <cellStyle name="Normal 2 2 2 4" xfId="1656" xr:uid="{00000000-0005-0000-0000-000079060000}"/>
    <cellStyle name="Normal 2 2 2 5" xfId="1657" xr:uid="{00000000-0005-0000-0000-00007A060000}"/>
    <cellStyle name="Normal 2 2 2_4_Pembangunan JTM Baru Penyulang CPU 5" xfId="1658" xr:uid="{00000000-0005-0000-0000-00007B060000}"/>
    <cellStyle name="Normal 2 2 3" xfId="1659" xr:uid="{00000000-0005-0000-0000-00007C060000}"/>
    <cellStyle name="Normal 2 2 3 2" xfId="1660" xr:uid="{00000000-0005-0000-0000-00007D060000}"/>
    <cellStyle name="Normal 2 2 3 2 2" xfId="1661" xr:uid="{00000000-0005-0000-0000-00007E060000}"/>
    <cellStyle name="Normal 2 2 3 2 2 2" xfId="1662" xr:uid="{00000000-0005-0000-0000-00007F060000}"/>
    <cellStyle name="Normal 2 2 3 2 2 3" xfId="1663" xr:uid="{00000000-0005-0000-0000-000080060000}"/>
    <cellStyle name="Normal 2 2 3 2 2 4" xfId="1664" xr:uid="{00000000-0005-0000-0000-000081060000}"/>
    <cellStyle name="Normal 2 2 3 2 2 5" xfId="1665" xr:uid="{00000000-0005-0000-0000-000082060000}"/>
    <cellStyle name="Normal 2 2 3 2 2 6" xfId="1666" xr:uid="{00000000-0005-0000-0000-000083060000}"/>
    <cellStyle name="Normal 2 2 3 2 2 7" xfId="1667" xr:uid="{00000000-0005-0000-0000-000084060000}"/>
    <cellStyle name="Normal 2 2 3 2 2 8" xfId="1668" xr:uid="{00000000-0005-0000-0000-000085060000}"/>
    <cellStyle name="Normal 2 2 3 2 2_Book2" xfId="1669" xr:uid="{00000000-0005-0000-0000-000086060000}"/>
    <cellStyle name="Normal 2 2 3 2 3" xfId="1670" xr:uid="{00000000-0005-0000-0000-000087060000}"/>
    <cellStyle name="Normal 2 2 3 2 3 2" xfId="1671" xr:uid="{00000000-0005-0000-0000-000088060000}"/>
    <cellStyle name="Normal 2 2 3 3" xfId="1672" xr:uid="{00000000-0005-0000-0000-000089060000}"/>
    <cellStyle name="Normal 2 2 4" xfId="1673" xr:uid="{00000000-0005-0000-0000-00008A060000}"/>
    <cellStyle name="Normal 2 2 5" xfId="1674" xr:uid="{00000000-0005-0000-0000-00008B060000}"/>
    <cellStyle name="Normal 2 2 6" xfId="1675" xr:uid="{00000000-0005-0000-0000-00008C060000}"/>
    <cellStyle name="Normal 2 2 7" xfId="1676" xr:uid="{00000000-0005-0000-0000-00008D060000}"/>
    <cellStyle name="Normal 2 2 8" xfId="1677" xr:uid="{00000000-0005-0000-0000-00008E060000}"/>
    <cellStyle name="Normal 2 2 9" xfId="1678" xr:uid="{00000000-0005-0000-0000-00008F060000}"/>
    <cellStyle name="Normal 2 2_1.2.2.1 SLM Pembangunan FEEDER BARU MDI 9 dan 10 2052011" xfId="1679" xr:uid="{00000000-0005-0000-0000-000090060000}"/>
    <cellStyle name="Normal 2 20" xfId="1680" xr:uid="{00000000-0005-0000-0000-000091060000}"/>
    <cellStyle name="Normal 2 20 2" xfId="1681" xr:uid="{00000000-0005-0000-0000-000092060000}"/>
    <cellStyle name="Normal 2 21" xfId="1682" xr:uid="{00000000-0005-0000-0000-000093060000}"/>
    <cellStyle name="Normal 2 21 2" xfId="1683" xr:uid="{00000000-0005-0000-0000-000094060000}"/>
    <cellStyle name="Normal 2 22" xfId="1684" xr:uid="{00000000-0005-0000-0000-000095060000}"/>
    <cellStyle name="Normal 2 22 2" xfId="1685" xr:uid="{00000000-0005-0000-0000-000096060000}"/>
    <cellStyle name="Normal 2 23" xfId="1686" xr:uid="{00000000-0005-0000-0000-000097060000}"/>
    <cellStyle name="Normal 2 23 2" xfId="1687" xr:uid="{00000000-0005-0000-0000-000098060000}"/>
    <cellStyle name="Normal 2 24" xfId="1688" xr:uid="{00000000-0005-0000-0000-000099060000}"/>
    <cellStyle name="Normal 2 25" xfId="1689" xr:uid="{00000000-0005-0000-0000-00009A060000}"/>
    <cellStyle name="Normal 2 25 2" xfId="1690" xr:uid="{00000000-0005-0000-0000-00009B060000}"/>
    <cellStyle name="Normal 2 26" xfId="1691" xr:uid="{00000000-0005-0000-0000-00009C060000}"/>
    <cellStyle name="Normal 2 26 2" xfId="1692" xr:uid="{00000000-0005-0000-0000-00009D060000}"/>
    <cellStyle name="Normal 2 27" xfId="1693" xr:uid="{00000000-0005-0000-0000-00009E060000}"/>
    <cellStyle name="Normal 2 27 2" xfId="1694" xr:uid="{00000000-0005-0000-0000-00009F060000}"/>
    <cellStyle name="Normal 2 28" xfId="1695" xr:uid="{00000000-0005-0000-0000-0000A0060000}"/>
    <cellStyle name="Normal 2 28 2" xfId="1696" xr:uid="{00000000-0005-0000-0000-0000A1060000}"/>
    <cellStyle name="Normal 2 29" xfId="1697" xr:uid="{00000000-0005-0000-0000-0000A2060000}"/>
    <cellStyle name="Normal 2 29 2" xfId="1698" xr:uid="{00000000-0005-0000-0000-0000A3060000}"/>
    <cellStyle name="Normal 2 3" xfId="1699" xr:uid="{00000000-0005-0000-0000-0000A4060000}"/>
    <cellStyle name="Normal 2 3 2" xfId="1700" xr:uid="{00000000-0005-0000-0000-0000A5060000}"/>
    <cellStyle name="Normal 2 3 2 2" xfId="1701" xr:uid="{00000000-0005-0000-0000-0000A6060000}"/>
    <cellStyle name="Normal 2 3 2 3" xfId="1702" xr:uid="{00000000-0005-0000-0000-0000A7060000}"/>
    <cellStyle name="Normal 2 3 3" xfId="1703" xr:uid="{00000000-0005-0000-0000-0000A8060000}"/>
    <cellStyle name="Normal 2 3 3 2" xfId="1704" xr:uid="{00000000-0005-0000-0000-0000A9060000}"/>
    <cellStyle name="Normal 2 3 4" xfId="1705" xr:uid="{00000000-0005-0000-0000-0000AA060000}"/>
    <cellStyle name="Normal 2 3 5" xfId="1706" xr:uid="{00000000-0005-0000-0000-0000AB060000}"/>
    <cellStyle name="Normal 2 3_1001 -Batur Jaya I.3-555KVA" xfId="1707" xr:uid="{00000000-0005-0000-0000-0000AC060000}"/>
    <cellStyle name="Normal 2 30" xfId="1708" xr:uid="{00000000-0005-0000-0000-0000AD060000}"/>
    <cellStyle name="Normal 2 30 2" xfId="1709" xr:uid="{00000000-0005-0000-0000-0000AE060000}"/>
    <cellStyle name="Normal 2 31" xfId="1710" xr:uid="{00000000-0005-0000-0000-0000AF060000}"/>
    <cellStyle name="Normal 2 31 2" xfId="1711" xr:uid="{00000000-0005-0000-0000-0000B0060000}"/>
    <cellStyle name="Normal 2 32" xfId="1712" xr:uid="{00000000-0005-0000-0000-0000B1060000}"/>
    <cellStyle name="Normal 2 32 2" xfId="1713" xr:uid="{00000000-0005-0000-0000-0000B2060000}"/>
    <cellStyle name="Normal 2 33" xfId="1714" xr:uid="{00000000-0005-0000-0000-0000B3060000}"/>
    <cellStyle name="Normal 2 33 2" xfId="1715" xr:uid="{00000000-0005-0000-0000-0000B4060000}"/>
    <cellStyle name="Normal 2 34" xfId="1716" xr:uid="{00000000-0005-0000-0000-0000B5060000}"/>
    <cellStyle name="Normal 2 34 2" xfId="1717" xr:uid="{00000000-0005-0000-0000-0000B6060000}"/>
    <cellStyle name="Normal 2 35" xfId="1718" xr:uid="{00000000-0005-0000-0000-0000B7060000}"/>
    <cellStyle name="Normal 2 35 2" xfId="1719" xr:uid="{00000000-0005-0000-0000-0000B8060000}"/>
    <cellStyle name="Normal 2 36" xfId="1720" xr:uid="{00000000-0005-0000-0000-0000B9060000}"/>
    <cellStyle name="Normal 2 36 2" xfId="1721" xr:uid="{00000000-0005-0000-0000-0000BA060000}"/>
    <cellStyle name="Normal 2 37" xfId="1722" xr:uid="{00000000-0005-0000-0000-0000BB060000}"/>
    <cellStyle name="Normal 2 37 2" xfId="1723" xr:uid="{00000000-0005-0000-0000-0000BC060000}"/>
    <cellStyle name="Normal 2 38" xfId="1724" xr:uid="{00000000-0005-0000-0000-0000BD060000}"/>
    <cellStyle name="Normal 2 39" xfId="1725" xr:uid="{00000000-0005-0000-0000-0000BE060000}"/>
    <cellStyle name="Normal 2 4" xfId="1726" xr:uid="{00000000-0005-0000-0000-0000BF060000}"/>
    <cellStyle name="Normal 2 4 2" xfId="1727" xr:uid="{00000000-0005-0000-0000-0000C0060000}"/>
    <cellStyle name="Normal 2 4 2 2" xfId="1728" xr:uid="{00000000-0005-0000-0000-0000C1060000}"/>
    <cellStyle name="Normal 2 4 3" xfId="1729" xr:uid="{00000000-0005-0000-0000-0000C2060000}"/>
    <cellStyle name="Normal 2 4 3 2" xfId="1730" xr:uid="{00000000-0005-0000-0000-0000C3060000}"/>
    <cellStyle name="Normal 2 4 4" xfId="1731" xr:uid="{00000000-0005-0000-0000-0000C4060000}"/>
    <cellStyle name="Normal 2 40" xfId="1732" xr:uid="{00000000-0005-0000-0000-0000C5060000}"/>
    <cellStyle name="Normal 2 41" xfId="1733" xr:uid="{00000000-0005-0000-0000-0000C6060000}"/>
    <cellStyle name="Normal 2 41 2" xfId="1734" xr:uid="{00000000-0005-0000-0000-0000C7060000}"/>
    <cellStyle name="Normal 2 42" xfId="1735" xr:uid="{00000000-0005-0000-0000-0000C8060000}"/>
    <cellStyle name="Normal 2 42 2" xfId="1736" xr:uid="{00000000-0005-0000-0000-0000C9060000}"/>
    <cellStyle name="Normal 2 43" xfId="1737" xr:uid="{00000000-0005-0000-0000-0000CA060000}"/>
    <cellStyle name="Normal 2 43 2" xfId="1738" xr:uid="{00000000-0005-0000-0000-0000CB060000}"/>
    <cellStyle name="Normal 2 44" xfId="1739" xr:uid="{00000000-0005-0000-0000-0000CC060000}"/>
    <cellStyle name="Normal 2 44 2" xfId="1740" xr:uid="{00000000-0005-0000-0000-0000CD060000}"/>
    <cellStyle name="Normal 2 45" xfId="1741" xr:uid="{00000000-0005-0000-0000-0000CE060000}"/>
    <cellStyle name="Normal 2 45 2" xfId="1742" xr:uid="{00000000-0005-0000-0000-0000CF060000}"/>
    <cellStyle name="Normal 2 46" xfId="1743" xr:uid="{00000000-0005-0000-0000-0000D0060000}"/>
    <cellStyle name="Normal 2 46 2" xfId="1744" xr:uid="{00000000-0005-0000-0000-0000D1060000}"/>
    <cellStyle name="Normal 2 47" xfId="1745" xr:uid="{00000000-0005-0000-0000-0000D2060000}"/>
    <cellStyle name="Normal 2 47 2" xfId="1746" xr:uid="{00000000-0005-0000-0000-0000D3060000}"/>
    <cellStyle name="Normal 2 48" xfId="1747" xr:uid="{00000000-0005-0000-0000-0000D4060000}"/>
    <cellStyle name="Normal 2 48 2" xfId="1748" xr:uid="{00000000-0005-0000-0000-0000D5060000}"/>
    <cellStyle name="Normal 2 49" xfId="1749" xr:uid="{00000000-0005-0000-0000-0000D6060000}"/>
    <cellStyle name="Normal 2 49 2" xfId="1750" xr:uid="{00000000-0005-0000-0000-0000D7060000}"/>
    <cellStyle name="Normal 2 5" xfId="1751" xr:uid="{00000000-0005-0000-0000-0000D8060000}"/>
    <cellStyle name="Normal 2 5 2" xfId="1752" xr:uid="{00000000-0005-0000-0000-0000D9060000}"/>
    <cellStyle name="Normal 2 5 2 2" xfId="1753" xr:uid="{00000000-0005-0000-0000-0000DA060000}"/>
    <cellStyle name="Normal 2 5 3" xfId="1754" xr:uid="{00000000-0005-0000-0000-0000DB060000}"/>
    <cellStyle name="Normal 2 50" xfId="1755" xr:uid="{00000000-0005-0000-0000-0000DC060000}"/>
    <cellStyle name="Normal 2 50 2" xfId="1756" xr:uid="{00000000-0005-0000-0000-0000DD060000}"/>
    <cellStyle name="Normal 2 51" xfId="1757" xr:uid="{00000000-0005-0000-0000-0000DE060000}"/>
    <cellStyle name="Normal 2 51 2" xfId="1758" xr:uid="{00000000-0005-0000-0000-0000DF060000}"/>
    <cellStyle name="Normal 2 52" xfId="1759" xr:uid="{00000000-0005-0000-0000-0000E0060000}"/>
    <cellStyle name="Normal 2 52 2" xfId="1760" xr:uid="{00000000-0005-0000-0000-0000E1060000}"/>
    <cellStyle name="Normal 2 53" xfId="1761" xr:uid="{00000000-0005-0000-0000-0000E2060000}"/>
    <cellStyle name="Normal 2 53 2" xfId="1762" xr:uid="{00000000-0005-0000-0000-0000E3060000}"/>
    <cellStyle name="Normal 2 54" xfId="1763" xr:uid="{00000000-0005-0000-0000-0000E4060000}"/>
    <cellStyle name="Normal 2 54 2" xfId="1764" xr:uid="{00000000-0005-0000-0000-0000E5060000}"/>
    <cellStyle name="Normal 2 55" xfId="1765" xr:uid="{00000000-0005-0000-0000-0000E6060000}"/>
    <cellStyle name="Normal 2 55 2" xfId="1766" xr:uid="{00000000-0005-0000-0000-0000E7060000}"/>
    <cellStyle name="Normal 2 56" xfId="1767" xr:uid="{00000000-0005-0000-0000-0000E8060000}"/>
    <cellStyle name="Normal 2 56 2" xfId="1768" xr:uid="{00000000-0005-0000-0000-0000E9060000}"/>
    <cellStyle name="Normal 2 57" xfId="1769" xr:uid="{00000000-0005-0000-0000-0000EA060000}"/>
    <cellStyle name="Normal 2 57 2" xfId="1770" xr:uid="{00000000-0005-0000-0000-0000EB060000}"/>
    <cellStyle name="Normal 2 58" xfId="1771" xr:uid="{00000000-0005-0000-0000-0000EC060000}"/>
    <cellStyle name="Normal 2 58 2" xfId="1772" xr:uid="{00000000-0005-0000-0000-0000ED060000}"/>
    <cellStyle name="Normal 2 59" xfId="1773" xr:uid="{00000000-0005-0000-0000-0000EE060000}"/>
    <cellStyle name="Normal 2 59 2" xfId="1774" xr:uid="{00000000-0005-0000-0000-0000EF060000}"/>
    <cellStyle name="Normal 2 6" xfId="1775" xr:uid="{00000000-0005-0000-0000-0000F0060000}"/>
    <cellStyle name="Normal 2 6 2" xfId="1776" xr:uid="{00000000-0005-0000-0000-0000F1060000}"/>
    <cellStyle name="Normal 2 60" xfId="1777" xr:uid="{00000000-0005-0000-0000-0000F2060000}"/>
    <cellStyle name="Normal 2 60 2" xfId="1778" xr:uid="{00000000-0005-0000-0000-0000F3060000}"/>
    <cellStyle name="Normal 2 61" xfId="1779" xr:uid="{00000000-0005-0000-0000-0000F4060000}"/>
    <cellStyle name="Normal 2 61 2" xfId="1780" xr:uid="{00000000-0005-0000-0000-0000F5060000}"/>
    <cellStyle name="Normal 2 62" xfId="1781" xr:uid="{00000000-0005-0000-0000-0000F6060000}"/>
    <cellStyle name="Normal 2 62 2" xfId="1782" xr:uid="{00000000-0005-0000-0000-0000F7060000}"/>
    <cellStyle name="Normal 2 63" xfId="1783" xr:uid="{00000000-0005-0000-0000-0000F8060000}"/>
    <cellStyle name="Normal 2 63 2" xfId="1784" xr:uid="{00000000-0005-0000-0000-0000F9060000}"/>
    <cellStyle name="Normal 2 64" xfId="1785" xr:uid="{00000000-0005-0000-0000-0000FA060000}"/>
    <cellStyle name="Normal 2 64 2" xfId="1786" xr:uid="{00000000-0005-0000-0000-0000FB060000}"/>
    <cellStyle name="Normal 2 65" xfId="1787" xr:uid="{00000000-0005-0000-0000-0000FC060000}"/>
    <cellStyle name="Normal 2 65 2" xfId="1788" xr:uid="{00000000-0005-0000-0000-0000FD060000}"/>
    <cellStyle name="Normal 2 66" xfId="1789" xr:uid="{00000000-0005-0000-0000-0000FE060000}"/>
    <cellStyle name="Normal 2 66 2" xfId="1790" xr:uid="{00000000-0005-0000-0000-0000FF060000}"/>
    <cellStyle name="Normal 2 67" xfId="1791" xr:uid="{00000000-0005-0000-0000-000000070000}"/>
    <cellStyle name="Normal 2 67 2" xfId="1792" xr:uid="{00000000-0005-0000-0000-000001070000}"/>
    <cellStyle name="Normal 2 68" xfId="1793" xr:uid="{00000000-0005-0000-0000-000002070000}"/>
    <cellStyle name="Normal 2 68 2" xfId="1794" xr:uid="{00000000-0005-0000-0000-000003070000}"/>
    <cellStyle name="Normal 2 69" xfId="1795" xr:uid="{00000000-0005-0000-0000-000004070000}"/>
    <cellStyle name="Normal 2 69 2" xfId="1796" xr:uid="{00000000-0005-0000-0000-000005070000}"/>
    <cellStyle name="Normal 2 7" xfId="1797" xr:uid="{00000000-0005-0000-0000-000006070000}"/>
    <cellStyle name="Normal 2 70" xfId="1798" xr:uid="{00000000-0005-0000-0000-000007070000}"/>
    <cellStyle name="Normal 2 70 2" xfId="1799" xr:uid="{00000000-0005-0000-0000-000008070000}"/>
    <cellStyle name="Normal 2 71" xfId="1800" xr:uid="{00000000-0005-0000-0000-000009070000}"/>
    <cellStyle name="Normal 2 71 2" xfId="1801" xr:uid="{00000000-0005-0000-0000-00000A070000}"/>
    <cellStyle name="Normal 2 72" xfId="1802" xr:uid="{00000000-0005-0000-0000-00000B070000}"/>
    <cellStyle name="Normal 2 72 2" xfId="1803" xr:uid="{00000000-0005-0000-0000-00000C070000}"/>
    <cellStyle name="Normal 2 73" xfId="1804" xr:uid="{00000000-0005-0000-0000-00000D070000}"/>
    <cellStyle name="Normal 2 73 2" xfId="1805" xr:uid="{00000000-0005-0000-0000-00000E070000}"/>
    <cellStyle name="Normal 2 74" xfId="1806" xr:uid="{00000000-0005-0000-0000-00000F070000}"/>
    <cellStyle name="Normal 2 74 2" xfId="1807" xr:uid="{00000000-0005-0000-0000-000010070000}"/>
    <cellStyle name="Normal 2 75" xfId="1808" xr:uid="{00000000-0005-0000-0000-000011070000}"/>
    <cellStyle name="Normal 2 75 2" xfId="1809" xr:uid="{00000000-0005-0000-0000-000012070000}"/>
    <cellStyle name="Normal 2 76" xfId="1810" xr:uid="{00000000-0005-0000-0000-000013070000}"/>
    <cellStyle name="Normal 2 76 2" xfId="1811" xr:uid="{00000000-0005-0000-0000-000014070000}"/>
    <cellStyle name="Normal 2 77" xfId="1812" xr:uid="{00000000-0005-0000-0000-000015070000}"/>
    <cellStyle name="Normal 2 77 2" xfId="1813" xr:uid="{00000000-0005-0000-0000-000016070000}"/>
    <cellStyle name="Normal 2 78" xfId="1814" xr:uid="{00000000-0005-0000-0000-000017070000}"/>
    <cellStyle name="Normal 2 78 2" xfId="1815" xr:uid="{00000000-0005-0000-0000-000018070000}"/>
    <cellStyle name="Normal 2 79" xfId="1816" xr:uid="{00000000-0005-0000-0000-000019070000}"/>
    <cellStyle name="Normal 2 79 2" xfId="1817" xr:uid="{00000000-0005-0000-0000-00001A070000}"/>
    <cellStyle name="Normal 2 8" xfId="1818" xr:uid="{00000000-0005-0000-0000-00001B070000}"/>
    <cellStyle name="Normal 2 8 2" xfId="1819" xr:uid="{00000000-0005-0000-0000-00001C070000}"/>
    <cellStyle name="Normal 2 8 3" xfId="1820" xr:uid="{00000000-0005-0000-0000-00001D070000}"/>
    <cellStyle name="Normal 2 8 4" xfId="1821" xr:uid="{00000000-0005-0000-0000-00001E070000}"/>
    <cellStyle name="Normal 2 8 5" xfId="1822" xr:uid="{00000000-0005-0000-0000-00001F070000}"/>
    <cellStyle name="Normal 2 8 6" xfId="1823" xr:uid="{00000000-0005-0000-0000-000020070000}"/>
    <cellStyle name="Normal 2 8 7" xfId="1824" xr:uid="{00000000-0005-0000-0000-000021070000}"/>
    <cellStyle name="Normal 2 8 8" xfId="1825" xr:uid="{00000000-0005-0000-0000-000022070000}"/>
    <cellStyle name="Normal 2 8 9" xfId="1826" xr:uid="{00000000-0005-0000-0000-000023070000}"/>
    <cellStyle name="Normal 2 8_lap ALL" xfId="1827" xr:uid="{00000000-0005-0000-0000-000024070000}"/>
    <cellStyle name="Normal 2 80" xfId="1828" xr:uid="{00000000-0005-0000-0000-000025070000}"/>
    <cellStyle name="Normal 2 80 2" xfId="1829" xr:uid="{00000000-0005-0000-0000-000026070000}"/>
    <cellStyle name="Normal 2 81" xfId="1830" xr:uid="{00000000-0005-0000-0000-000027070000}"/>
    <cellStyle name="Normal 2 81 2" xfId="1831" xr:uid="{00000000-0005-0000-0000-000028070000}"/>
    <cellStyle name="Normal 2 82" xfId="1832" xr:uid="{00000000-0005-0000-0000-000029070000}"/>
    <cellStyle name="Normal 2 82 2" xfId="1833" xr:uid="{00000000-0005-0000-0000-00002A070000}"/>
    <cellStyle name="Normal 2 83" xfId="1834" xr:uid="{00000000-0005-0000-0000-00002B070000}"/>
    <cellStyle name="Normal 2 83 2" xfId="1835" xr:uid="{00000000-0005-0000-0000-00002C070000}"/>
    <cellStyle name="Normal 2 84" xfId="1836" xr:uid="{00000000-0005-0000-0000-00002D070000}"/>
    <cellStyle name="Normal 2 84 2" xfId="1837" xr:uid="{00000000-0005-0000-0000-00002E070000}"/>
    <cellStyle name="Normal 2 85" xfId="1838" xr:uid="{00000000-0005-0000-0000-00002F070000}"/>
    <cellStyle name="Normal 2 85 2" xfId="1839" xr:uid="{00000000-0005-0000-0000-000030070000}"/>
    <cellStyle name="Normal 2 86" xfId="1840" xr:uid="{00000000-0005-0000-0000-000031070000}"/>
    <cellStyle name="Normal 2 86 2" xfId="1841" xr:uid="{00000000-0005-0000-0000-000032070000}"/>
    <cellStyle name="Normal 2 87" xfId="1842" xr:uid="{00000000-0005-0000-0000-000033070000}"/>
    <cellStyle name="Normal 2 87 2" xfId="1843" xr:uid="{00000000-0005-0000-0000-000034070000}"/>
    <cellStyle name="Normal 2 88" xfId="1844" xr:uid="{00000000-0005-0000-0000-000035070000}"/>
    <cellStyle name="Normal 2 88 2" xfId="1845" xr:uid="{00000000-0005-0000-0000-000036070000}"/>
    <cellStyle name="Normal 2 89" xfId="1846" xr:uid="{00000000-0005-0000-0000-000037070000}"/>
    <cellStyle name="Normal 2 89 2" xfId="1847" xr:uid="{00000000-0005-0000-0000-000038070000}"/>
    <cellStyle name="Normal 2 9" xfId="1848" xr:uid="{00000000-0005-0000-0000-000039070000}"/>
    <cellStyle name="Normal 2 90" xfId="1849" xr:uid="{00000000-0005-0000-0000-00003A070000}"/>
    <cellStyle name="Normal 2 90 2" xfId="1850" xr:uid="{00000000-0005-0000-0000-00003B070000}"/>
    <cellStyle name="Normal 2 91" xfId="1851" xr:uid="{00000000-0005-0000-0000-00003C070000}"/>
    <cellStyle name="Normal 2 91 2" xfId="1852" xr:uid="{00000000-0005-0000-0000-00003D070000}"/>
    <cellStyle name="Normal 2 92" xfId="1853" xr:uid="{00000000-0005-0000-0000-00003E070000}"/>
    <cellStyle name="Normal 2 92 2" xfId="1854" xr:uid="{00000000-0005-0000-0000-00003F070000}"/>
    <cellStyle name="Normal 2 93" xfId="1855" xr:uid="{00000000-0005-0000-0000-000040070000}"/>
    <cellStyle name="Normal 2 93 2" xfId="1856" xr:uid="{00000000-0005-0000-0000-000041070000}"/>
    <cellStyle name="Normal 2 94" xfId="1857" xr:uid="{00000000-0005-0000-0000-000042070000}"/>
    <cellStyle name="Normal 2 94 2" xfId="1858" xr:uid="{00000000-0005-0000-0000-000043070000}"/>
    <cellStyle name="Normal 2 95" xfId="1859" xr:uid="{00000000-0005-0000-0000-000044070000}"/>
    <cellStyle name="Normal 2 95 2" xfId="1860" xr:uid="{00000000-0005-0000-0000-000045070000}"/>
    <cellStyle name="Normal 2 96" xfId="1861" xr:uid="{00000000-0005-0000-0000-000046070000}"/>
    <cellStyle name="Normal 2 96 2" xfId="1862" xr:uid="{00000000-0005-0000-0000-000047070000}"/>
    <cellStyle name="Normal 2 97" xfId="1863" xr:uid="{00000000-0005-0000-0000-000048070000}"/>
    <cellStyle name="Normal 2 97 2" xfId="1864" xr:uid="{00000000-0005-0000-0000-000049070000}"/>
    <cellStyle name="Normal 2 98" xfId="1865" xr:uid="{00000000-0005-0000-0000-00004A070000}"/>
    <cellStyle name="Normal 2 98 2" xfId="1866" xr:uid="{00000000-0005-0000-0000-00004B070000}"/>
    <cellStyle name="Normal 2 99" xfId="1867" xr:uid="{00000000-0005-0000-0000-00004C070000}"/>
    <cellStyle name="Normal 2 99 2" xfId="1868" xr:uid="{00000000-0005-0000-0000-00004D070000}"/>
    <cellStyle name="Normal 2_(PRK 111601-111604) 20130401 Joint AAU - GJN 4 - BNL 5 - KTN 7" xfId="1869" xr:uid="{00000000-0005-0000-0000-00004E070000}"/>
    <cellStyle name="Normal 20" xfId="1870" xr:uid="{00000000-0005-0000-0000-00004F070000}"/>
    <cellStyle name="Normal 20 2" xfId="1871" xr:uid="{00000000-0005-0000-0000-000050070000}"/>
    <cellStyle name="Normal 20 2 2" xfId="1872" xr:uid="{00000000-0005-0000-0000-000051070000}"/>
    <cellStyle name="Normal 20 2 3" xfId="1873" xr:uid="{00000000-0005-0000-0000-000052070000}"/>
    <cellStyle name="Normal 20 2 4" xfId="1874" xr:uid="{00000000-0005-0000-0000-000053070000}"/>
    <cellStyle name="Normal 20 3" xfId="1875" xr:uid="{00000000-0005-0000-0000-000054070000}"/>
    <cellStyle name="Normal 20 3 2" xfId="1876" xr:uid="{00000000-0005-0000-0000-000055070000}"/>
    <cellStyle name="Normal 20 4" xfId="1877" xr:uid="{00000000-0005-0000-0000-000056070000}"/>
    <cellStyle name="Normal 20 5" xfId="1878" xr:uid="{00000000-0005-0000-0000-000057070000}"/>
    <cellStyle name="Normal 20 6" xfId="1879" xr:uid="{00000000-0005-0000-0000-000058070000}"/>
    <cellStyle name="Normal 20_RAB_LOK_SPK_Tw_II_2010-2" xfId="1880" xr:uid="{00000000-0005-0000-0000-000059070000}"/>
    <cellStyle name="Normal 21" xfId="1881" xr:uid="{00000000-0005-0000-0000-00005A070000}"/>
    <cellStyle name="Normal 21 2" xfId="1882" xr:uid="{00000000-0005-0000-0000-00005B070000}"/>
    <cellStyle name="Normal 21 2 2" xfId="1883" xr:uid="{00000000-0005-0000-0000-00005C070000}"/>
    <cellStyle name="Normal 21_DATA DINGO &amp; IMG _OK" xfId="1884" xr:uid="{00000000-0005-0000-0000-00005D070000}"/>
    <cellStyle name="Normal 22" xfId="1885" xr:uid="{00000000-0005-0000-0000-00005E070000}"/>
    <cellStyle name="Normal 23" xfId="1886" xr:uid="{00000000-0005-0000-0000-00005F070000}"/>
    <cellStyle name="Normal 24" xfId="1887" xr:uid="{00000000-0005-0000-0000-000060070000}"/>
    <cellStyle name="Normal 24 2" xfId="1888" xr:uid="{00000000-0005-0000-0000-000061070000}"/>
    <cellStyle name="Normal 24 2 2" xfId="1889" xr:uid="{00000000-0005-0000-0000-000062070000}"/>
    <cellStyle name="Normal 25" xfId="1890" xr:uid="{00000000-0005-0000-0000-000063070000}"/>
    <cellStyle name="Normal 25 2" xfId="1891" xr:uid="{00000000-0005-0000-0000-000064070000}"/>
    <cellStyle name="Normal 26" xfId="1892" xr:uid="{00000000-0005-0000-0000-000065070000}"/>
    <cellStyle name="Normal 27" xfId="1893" xr:uid="{00000000-0005-0000-0000-000066070000}"/>
    <cellStyle name="Normal 27 2" xfId="1894" xr:uid="{00000000-0005-0000-0000-000067070000}"/>
    <cellStyle name="Normal 27 2 2" xfId="1895" xr:uid="{00000000-0005-0000-0000-000068070000}"/>
    <cellStyle name="Normal 27 3" xfId="1896" xr:uid="{00000000-0005-0000-0000-000069070000}"/>
    <cellStyle name="Normal 28" xfId="1897" xr:uid="{00000000-0005-0000-0000-00006A070000}"/>
    <cellStyle name="Normal 28 2" xfId="1898" xr:uid="{00000000-0005-0000-0000-00006B070000}"/>
    <cellStyle name="Normal 28 2 2" xfId="1899" xr:uid="{00000000-0005-0000-0000-00006C070000}"/>
    <cellStyle name="Normal 28_Book2" xfId="1900" xr:uid="{00000000-0005-0000-0000-00006D070000}"/>
    <cellStyle name="Normal 29" xfId="1901" xr:uid="{00000000-0005-0000-0000-00006E070000}"/>
    <cellStyle name="Normal 3" xfId="1902" xr:uid="{00000000-0005-0000-0000-00006F070000}"/>
    <cellStyle name="Normal 3 2" xfId="1903" xr:uid="{00000000-0005-0000-0000-000070070000}"/>
    <cellStyle name="Normal 3 2 2" xfId="1904" xr:uid="{00000000-0005-0000-0000-000071070000}"/>
    <cellStyle name="Normal 3 2 2 2" xfId="1905" xr:uid="{00000000-0005-0000-0000-000072070000}"/>
    <cellStyle name="Normal 3 2_4_Pembangunan JTM Baru Penyulang CPU 5" xfId="1906" xr:uid="{00000000-0005-0000-0000-000073070000}"/>
    <cellStyle name="Normal 3 3" xfId="1907" xr:uid="{00000000-0005-0000-0000-000074070000}"/>
    <cellStyle name="Normal 3 3 2" xfId="1908" xr:uid="{00000000-0005-0000-0000-000075070000}"/>
    <cellStyle name="Normal 3 4" xfId="1909" xr:uid="{00000000-0005-0000-0000-000076070000}"/>
    <cellStyle name="Normal 3 4 2" xfId="1910" xr:uid="{00000000-0005-0000-0000-000077070000}"/>
    <cellStyle name="Normal 3 4 3" xfId="1911" xr:uid="{00000000-0005-0000-0000-000078070000}"/>
    <cellStyle name="Normal 3 48" xfId="1912" xr:uid="{00000000-0005-0000-0000-000079070000}"/>
    <cellStyle name="Normal 3 5" xfId="1913" xr:uid="{00000000-0005-0000-0000-00007A070000}"/>
    <cellStyle name="Normal 3 5 2" xfId="1914" xr:uid="{00000000-0005-0000-0000-00007B070000}"/>
    <cellStyle name="Normal 3 6" xfId="1915" xr:uid="{00000000-0005-0000-0000-00007C070000}"/>
    <cellStyle name="Normal 3 7" xfId="1916" xr:uid="{00000000-0005-0000-0000-00007D070000}"/>
    <cellStyle name="Normal 3 8" xfId="1917" xr:uid="{00000000-0005-0000-0000-00007E070000}"/>
    <cellStyle name="Normal 3_1.2.1 SLM Pembangunan FEEDER BARU MDI 9 dan 10 2052011" xfId="1918" xr:uid="{00000000-0005-0000-0000-00007F070000}"/>
    <cellStyle name="Normal 30" xfId="1919" xr:uid="{00000000-0005-0000-0000-000080070000}"/>
    <cellStyle name="Normal 30 2" xfId="1920" xr:uid="{00000000-0005-0000-0000-000081070000}"/>
    <cellStyle name="Normal 31" xfId="1921" xr:uid="{00000000-0005-0000-0000-000082070000}"/>
    <cellStyle name="Normal 31 2" xfId="1922" xr:uid="{00000000-0005-0000-0000-000083070000}"/>
    <cellStyle name="Normal 32" xfId="1923" xr:uid="{00000000-0005-0000-0000-000084070000}"/>
    <cellStyle name="Normal 32 2" xfId="1924" xr:uid="{00000000-0005-0000-0000-000085070000}"/>
    <cellStyle name="Normal 33" xfId="1925" xr:uid="{00000000-0005-0000-0000-000086070000}"/>
    <cellStyle name="Normal 34" xfId="1926" xr:uid="{00000000-0005-0000-0000-000087070000}"/>
    <cellStyle name="Normal 35" xfId="1927" xr:uid="{00000000-0005-0000-0000-000088070000}"/>
    <cellStyle name="Normal 35 2" xfId="1928" xr:uid="{00000000-0005-0000-0000-000089070000}"/>
    <cellStyle name="Normal 36" xfId="1929" xr:uid="{00000000-0005-0000-0000-00008A070000}"/>
    <cellStyle name="Normal 36 2" xfId="1930" xr:uid="{00000000-0005-0000-0000-00008B070000}"/>
    <cellStyle name="Normal 37" xfId="1931" xr:uid="{00000000-0005-0000-0000-00008C070000}"/>
    <cellStyle name="Normal 37 2" xfId="1932" xr:uid="{00000000-0005-0000-0000-00008D070000}"/>
    <cellStyle name="Normal 38" xfId="1933" xr:uid="{00000000-0005-0000-0000-00008E070000}"/>
    <cellStyle name="Normal 38 2" xfId="1934" xr:uid="{00000000-0005-0000-0000-00008F070000}"/>
    <cellStyle name="Normal 39" xfId="1935" xr:uid="{00000000-0005-0000-0000-000090070000}"/>
    <cellStyle name="Normal 39 2" xfId="1936" xr:uid="{00000000-0005-0000-0000-000091070000}"/>
    <cellStyle name="Normal 4" xfId="1937" xr:uid="{00000000-0005-0000-0000-000092070000}"/>
    <cellStyle name="Normal 4 2" xfId="1938" xr:uid="{00000000-0005-0000-0000-000093070000}"/>
    <cellStyle name="Normal 4 2 2" xfId="1939" xr:uid="{00000000-0005-0000-0000-000094070000}"/>
    <cellStyle name="Normal 4 3" xfId="1940" xr:uid="{00000000-0005-0000-0000-000095070000}"/>
    <cellStyle name="Normal 4 4" xfId="1941" xr:uid="{00000000-0005-0000-0000-000096070000}"/>
    <cellStyle name="Normal 4_4_Pembangunan JTM Baru Penyulang CPU 5" xfId="1942" xr:uid="{00000000-0005-0000-0000-000097070000}"/>
    <cellStyle name="Normal 40" xfId="1943" xr:uid="{00000000-0005-0000-0000-000098070000}"/>
    <cellStyle name="Normal 40 2" xfId="1944" xr:uid="{00000000-0005-0000-0000-000099070000}"/>
    <cellStyle name="Normal 41" xfId="1945" xr:uid="{00000000-0005-0000-0000-00009A070000}"/>
    <cellStyle name="Normal 41 2" xfId="1946" xr:uid="{00000000-0005-0000-0000-00009B070000}"/>
    <cellStyle name="Normal 42" xfId="1947" xr:uid="{00000000-0005-0000-0000-00009C070000}"/>
    <cellStyle name="Normal 42 2" xfId="1948" xr:uid="{00000000-0005-0000-0000-00009D070000}"/>
    <cellStyle name="Normal 43" xfId="1949" xr:uid="{00000000-0005-0000-0000-00009E070000}"/>
    <cellStyle name="Normal 44" xfId="1950" xr:uid="{00000000-0005-0000-0000-00009F070000}"/>
    <cellStyle name="Normal 44 2" xfId="1951" xr:uid="{00000000-0005-0000-0000-0000A0070000}"/>
    <cellStyle name="Normal 45" xfId="1952" xr:uid="{00000000-0005-0000-0000-0000A1070000}"/>
    <cellStyle name="Normal 45 2" xfId="1953" xr:uid="{00000000-0005-0000-0000-0000A2070000}"/>
    <cellStyle name="Normal 46" xfId="1954" xr:uid="{00000000-0005-0000-0000-0000A3070000}"/>
    <cellStyle name="Normal 46 2" xfId="1955" xr:uid="{00000000-0005-0000-0000-0000A4070000}"/>
    <cellStyle name="Normal 47" xfId="1956" xr:uid="{00000000-0005-0000-0000-0000A5070000}"/>
    <cellStyle name="Normal 47 2" xfId="1957" xr:uid="{00000000-0005-0000-0000-0000A6070000}"/>
    <cellStyle name="Normal 48" xfId="1958" xr:uid="{00000000-0005-0000-0000-0000A7070000}"/>
    <cellStyle name="Normal 48 2" xfId="1959" xr:uid="{00000000-0005-0000-0000-0000A8070000}"/>
    <cellStyle name="Normal 49" xfId="1960" xr:uid="{00000000-0005-0000-0000-0000A9070000}"/>
    <cellStyle name="Normal 49 2" xfId="1961" xr:uid="{00000000-0005-0000-0000-0000AA070000}"/>
    <cellStyle name="Normal 5" xfId="1962" xr:uid="{00000000-0005-0000-0000-0000AB070000}"/>
    <cellStyle name="Normal 5 2" xfId="1963" xr:uid="{00000000-0005-0000-0000-0000AC070000}"/>
    <cellStyle name="Normal 5 2 2" xfId="1964" xr:uid="{00000000-0005-0000-0000-0000AD070000}"/>
    <cellStyle name="Normal 5 3" xfId="1965" xr:uid="{00000000-0005-0000-0000-0000AE070000}"/>
    <cellStyle name="Normal 5 4" xfId="1966" xr:uid="{00000000-0005-0000-0000-0000AF070000}"/>
    <cellStyle name="Normal 5 5" xfId="1967" xr:uid="{00000000-0005-0000-0000-0000B0070000}"/>
    <cellStyle name="Normal 5 6" xfId="1968" xr:uid="{00000000-0005-0000-0000-0000B1070000}"/>
    <cellStyle name="Normal 5 7" xfId="1969" xr:uid="{00000000-0005-0000-0000-0000B2070000}"/>
    <cellStyle name="Normal 5 8" xfId="1970" xr:uid="{00000000-0005-0000-0000-0000B3070000}"/>
    <cellStyle name="Normal 5 9" xfId="1971" xr:uid="{00000000-0005-0000-0000-0000B4070000}"/>
    <cellStyle name="Normal 5_1.2.2.1 SLM Pembangunan FEEDER BARU MDI 9 dan 10 2052011" xfId="1972" xr:uid="{00000000-0005-0000-0000-0000B5070000}"/>
    <cellStyle name="Normal 50" xfId="1973" xr:uid="{00000000-0005-0000-0000-0000B6070000}"/>
    <cellStyle name="Normal 50 2" xfId="1974" xr:uid="{00000000-0005-0000-0000-0000B7070000}"/>
    <cellStyle name="Normal 51" xfId="1975" xr:uid="{00000000-0005-0000-0000-0000B8070000}"/>
    <cellStyle name="Normal 52" xfId="1976" xr:uid="{00000000-0005-0000-0000-0000B9070000}"/>
    <cellStyle name="Normal 52 2" xfId="1977" xr:uid="{00000000-0005-0000-0000-0000BA070000}"/>
    <cellStyle name="Normal 53" xfId="1978" xr:uid="{00000000-0005-0000-0000-0000BB070000}"/>
    <cellStyle name="Normal 53 2" xfId="1979" xr:uid="{00000000-0005-0000-0000-0000BC070000}"/>
    <cellStyle name="Normal 54" xfId="1980" xr:uid="{00000000-0005-0000-0000-0000BD070000}"/>
    <cellStyle name="Normal 54 2" xfId="1981" xr:uid="{00000000-0005-0000-0000-0000BE070000}"/>
    <cellStyle name="Normal 55" xfId="1982" xr:uid="{00000000-0005-0000-0000-0000BF070000}"/>
    <cellStyle name="Normal 56" xfId="1983" xr:uid="{00000000-0005-0000-0000-0000C0070000}"/>
    <cellStyle name="Normal 56 2" xfId="1984" xr:uid="{00000000-0005-0000-0000-0000C1070000}"/>
    <cellStyle name="Normal 57" xfId="1985" xr:uid="{00000000-0005-0000-0000-0000C2070000}"/>
    <cellStyle name="Normal 58" xfId="1986" xr:uid="{00000000-0005-0000-0000-0000C3070000}"/>
    <cellStyle name="Normal 59" xfId="1987" xr:uid="{00000000-0005-0000-0000-0000C4070000}"/>
    <cellStyle name="Normal 6" xfId="1988" xr:uid="{00000000-0005-0000-0000-0000C5070000}"/>
    <cellStyle name="Normal 6 2" xfId="1989" xr:uid="{00000000-0005-0000-0000-0000C6070000}"/>
    <cellStyle name="Normal 6 2 2" xfId="1990" xr:uid="{00000000-0005-0000-0000-0000C7070000}"/>
    <cellStyle name="Normal 6 3" xfId="1991" xr:uid="{00000000-0005-0000-0000-0000C8070000}"/>
    <cellStyle name="Normal 6 3 2" xfId="1992" xr:uid="{00000000-0005-0000-0000-0000C9070000}"/>
    <cellStyle name="Normal 6 4" xfId="1993" xr:uid="{00000000-0005-0000-0000-0000CA070000}"/>
    <cellStyle name="Normal 6_1.2.2.1 SLM Pembangunan FEEDER BARU MDI 9 dan 10 2052011" xfId="1994" xr:uid="{00000000-0005-0000-0000-0000CB070000}"/>
    <cellStyle name="Normal 60" xfId="1995" xr:uid="{00000000-0005-0000-0000-0000CC070000}"/>
    <cellStyle name="Normal 61" xfId="1996" xr:uid="{00000000-0005-0000-0000-0000CD070000}"/>
    <cellStyle name="Normal 62" xfId="1997" xr:uid="{00000000-0005-0000-0000-0000CE070000}"/>
    <cellStyle name="Normal 63" xfId="1998" xr:uid="{00000000-0005-0000-0000-0000CF070000}"/>
    <cellStyle name="Normal 64" xfId="1999" xr:uid="{00000000-0005-0000-0000-0000D0070000}"/>
    <cellStyle name="Normal 65" xfId="2000" xr:uid="{00000000-0005-0000-0000-0000D1070000}"/>
    <cellStyle name="Normal 66" xfId="2001" xr:uid="{00000000-0005-0000-0000-0000D2070000}"/>
    <cellStyle name="Normal 67" xfId="2002" xr:uid="{00000000-0005-0000-0000-0000D3070000}"/>
    <cellStyle name="Normal 68" xfId="2003" xr:uid="{00000000-0005-0000-0000-0000D4070000}"/>
    <cellStyle name="Normal 69" xfId="2004" xr:uid="{00000000-0005-0000-0000-0000D5070000}"/>
    <cellStyle name="Normal 7" xfId="2005" xr:uid="{00000000-0005-0000-0000-0000D6070000}"/>
    <cellStyle name="Normal 7 2" xfId="2006" xr:uid="{00000000-0005-0000-0000-0000D7070000}"/>
    <cellStyle name="Normal 7 2 2" xfId="2007" xr:uid="{00000000-0005-0000-0000-0000D8070000}"/>
    <cellStyle name="Normal 7 3" xfId="2008" xr:uid="{00000000-0005-0000-0000-0000D9070000}"/>
    <cellStyle name="Normal 7 4" xfId="2009" xr:uid="{00000000-0005-0000-0000-0000DA070000}"/>
    <cellStyle name="Normal 7 5" xfId="2010" xr:uid="{00000000-0005-0000-0000-0000DB070000}"/>
    <cellStyle name="Normal 7_1.2.2.1 SLM Pembangunan FEEDER BARU MDI 9 dan 10 2052011" xfId="2011" xr:uid="{00000000-0005-0000-0000-0000DC070000}"/>
    <cellStyle name="Normal 70" xfId="2012" xr:uid="{00000000-0005-0000-0000-0000DD070000}"/>
    <cellStyle name="Normal 71" xfId="2013" xr:uid="{00000000-0005-0000-0000-0000DE070000}"/>
    <cellStyle name="Normal 72" xfId="2014" xr:uid="{00000000-0005-0000-0000-0000DF070000}"/>
    <cellStyle name="Normal 73" xfId="2015" xr:uid="{00000000-0005-0000-0000-0000E0070000}"/>
    <cellStyle name="Normal 74" xfId="2016" xr:uid="{00000000-0005-0000-0000-0000E1070000}"/>
    <cellStyle name="Normal 75" xfId="2017" xr:uid="{00000000-0005-0000-0000-0000E2070000}"/>
    <cellStyle name="Normal 76" xfId="2018" xr:uid="{00000000-0005-0000-0000-0000E3070000}"/>
    <cellStyle name="Normal 77" xfId="2019" xr:uid="{00000000-0005-0000-0000-0000E4070000}"/>
    <cellStyle name="Normal 78" xfId="2020" xr:uid="{00000000-0005-0000-0000-0000E5070000}"/>
    <cellStyle name="Normal 79" xfId="2021" xr:uid="{00000000-0005-0000-0000-0000E6070000}"/>
    <cellStyle name="Normal 8" xfId="2022" xr:uid="{00000000-0005-0000-0000-0000E7070000}"/>
    <cellStyle name="Normal 8 2" xfId="2023" xr:uid="{00000000-0005-0000-0000-0000E8070000}"/>
    <cellStyle name="Normal 8 3" xfId="2024" xr:uid="{00000000-0005-0000-0000-0000E9070000}"/>
    <cellStyle name="Normal 8_(PRK 111601-111604) 20130401 Joint AAU - GJN 4 - BNL 5 - KTN 7" xfId="2025" xr:uid="{00000000-0005-0000-0000-0000EA070000}"/>
    <cellStyle name="Normal 80" xfId="2026" xr:uid="{00000000-0005-0000-0000-0000EB070000}"/>
    <cellStyle name="Normal 81" xfId="2027" xr:uid="{00000000-0005-0000-0000-0000EC070000}"/>
    <cellStyle name="Normal 82" xfId="2028" xr:uid="{00000000-0005-0000-0000-0000ED070000}"/>
    <cellStyle name="Normal 83" xfId="2029" xr:uid="{00000000-0005-0000-0000-0000EE070000}"/>
    <cellStyle name="Normal 84" xfId="2030" xr:uid="{00000000-0005-0000-0000-0000EF070000}"/>
    <cellStyle name="Normal 85" xfId="2031" xr:uid="{00000000-0005-0000-0000-0000F0070000}"/>
    <cellStyle name="Normal 86" xfId="2032" xr:uid="{00000000-0005-0000-0000-0000F1070000}"/>
    <cellStyle name="Normal 86 2" xfId="2033" xr:uid="{00000000-0005-0000-0000-0000F2070000}"/>
    <cellStyle name="Normal 87" xfId="2034" xr:uid="{00000000-0005-0000-0000-0000F3070000}"/>
    <cellStyle name="Normal 87 2" xfId="2035" xr:uid="{00000000-0005-0000-0000-0000F4070000}"/>
    <cellStyle name="Normal 87 2 2" xfId="2036" xr:uid="{00000000-0005-0000-0000-0000F5070000}"/>
    <cellStyle name="Normal 87 3" xfId="2037" xr:uid="{00000000-0005-0000-0000-0000F6070000}"/>
    <cellStyle name="Normal 88" xfId="2038" xr:uid="{00000000-0005-0000-0000-0000F7070000}"/>
    <cellStyle name="Normal 88 2" xfId="2039" xr:uid="{00000000-0005-0000-0000-0000F8070000}"/>
    <cellStyle name="Normal 89" xfId="2040" xr:uid="{00000000-0005-0000-0000-0000F9070000}"/>
    <cellStyle name="Normal 89 2" xfId="2041" xr:uid="{00000000-0005-0000-0000-0000FA070000}"/>
    <cellStyle name="Normal 9" xfId="2042" xr:uid="{00000000-0005-0000-0000-0000FB070000}"/>
    <cellStyle name="Normal 9 2" xfId="2043" xr:uid="{00000000-0005-0000-0000-0000FC070000}"/>
    <cellStyle name="Normal 9 2 2" xfId="2044" xr:uid="{00000000-0005-0000-0000-0000FD070000}"/>
    <cellStyle name="Normal 9 2 2 2" xfId="2045" xr:uid="{00000000-0005-0000-0000-0000FE070000}"/>
    <cellStyle name="Normal 9 2 2 3" xfId="2046" xr:uid="{00000000-0005-0000-0000-0000FF070000}"/>
    <cellStyle name="Normal 9 2 2 4" xfId="2047" xr:uid="{00000000-0005-0000-0000-000000080000}"/>
    <cellStyle name="Normal 9 2 3" xfId="2048" xr:uid="{00000000-0005-0000-0000-000001080000}"/>
    <cellStyle name="Normal 9 2 3 2" xfId="2049" xr:uid="{00000000-0005-0000-0000-000002080000}"/>
    <cellStyle name="Normal 9 2 3 2 2" xfId="2050" xr:uid="{00000000-0005-0000-0000-000003080000}"/>
    <cellStyle name="Normal 9 2 3 2 2 2" xfId="2051" xr:uid="{00000000-0005-0000-0000-000004080000}"/>
    <cellStyle name="Normal 9 2 3 2 2 3" xfId="2052" xr:uid="{00000000-0005-0000-0000-000005080000}"/>
    <cellStyle name="Normal 9 2 3 2 2 4" xfId="2053" xr:uid="{00000000-0005-0000-0000-000006080000}"/>
    <cellStyle name="Normal 9 2 3 2 2 5" xfId="2054" xr:uid="{00000000-0005-0000-0000-000007080000}"/>
    <cellStyle name="Normal 9 2 3 2 3" xfId="2055" xr:uid="{00000000-0005-0000-0000-000008080000}"/>
    <cellStyle name="Normal 9 2 3 2 3 2" xfId="2056" xr:uid="{00000000-0005-0000-0000-000009080000}"/>
    <cellStyle name="Normal 9 2 3 2 3 3" xfId="2057" xr:uid="{00000000-0005-0000-0000-00000A080000}"/>
    <cellStyle name="Normal 9 2 3 2 3 4" xfId="2058" xr:uid="{00000000-0005-0000-0000-00000B080000}"/>
    <cellStyle name="Normal 9 2 3 2 4" xfId="2059" xr:uid="{00000000-0005-0000-0000-00000C080000}"/>
    <cellStyle name="Normal 9 2 3 2 5" xfId="2060" xr:uid="{00000000-0005-0000-0000-00000D080000}"/>
    <cellStyle name="Normal 9 2 3 2 6" xfId="2061" xr:uid="{00000000-0005-0000-0000-00000E080000}"/>
    <cellStyle name="Normal 9 2 3 2_PETA POHON LITA TRW I 2010" xfId="2062" xr:uid="{00000000-0005-0000-0000-00000F080000}"/>
    <cellStyle name="Normal 9 2 3 3" xfId="2063" xr:uid="{00000000-0005-0000-0000-000010080000}"/>
    <cellStyle name="Normal 9 2 3 4" xfId="2064" xr:uid="{00000000-0005-0000-0000-000011080000}"/>
    <cellStyle name="Normal 9 2 3 5" xfId="2065" xr:uid="{00000000-0005-0000-0000-000012080000}"/>
    <cellStyle name="Normal 9 2 3_FORMAT PETA&amp;LOKASI RABAS2 JUNI 2010" xfId="2066" xr:uid="{00000000-0005-0000-0000-000013080000}"/>
    <cellStyle name="Normal 9 2 4" xfId="2067" xr:uid="{00000000-0005-0000-0000-000014080000}"/>
    <cellStyle name="Normal 9 2 5" xfId="2068" xr:uid="{00000000-0005-0000-0000-000015080000}"/>
    <cellStyle name="Normal 9 2 6" xfId="2069" xr:uid="{00000000-0005-0000-0000-000016080000}"/>
    <cellStyle name="Normal 9 2_ENTRI RABAS-RABAS TRW IV_LT_qq" xfId="2070" xr:uid="{00000000-0005-0000-0000-000017080000}"/>
    <cellStyle name="Normal 9 3" xfId="2071" xr:uid="{00000000-0005-0000-0000-000018080000}"/>
    <cellStyle name="Normal 9 4" xfId="2072" xr:uid="{00000000-0005-0000-0000-000019080000}"/>
    <cellStyle name="Normal 9 5" xfId="2073" xr:uid="{00000000-0005-0000-0000-00001A080000}"/>
    <cellStyle name="Normal 9 6" xfId="2074" xr:uid="{00000000-0005-0000-0000-00001B080000}"/>
    <cellStyle name="Normal 9 6 2" xfId="2075" xr:uid="{00000000-0005-0000-0000-00001C080000}"/>
    <cellStyle name="Normal 9 7" xfId="2076" xr:uid="{00000000-0005-0000-0000-00001D080000}"/>
    <cellStyle name="Normal 9_4_Pembangunan JTM Baru Penyulang CPU 5" xfId="2077" xr:uid="{00000000-0005-0000-0000-00001E080000}"/>
    <cellStyle name="Normal 90" xfId="2078" xr:uid="{00000000-0005-0000-0000-00001F080000}"/>
    <cellStyle name="Normal 90 2" xfId="2079" xr:uid="{00000000-0005-0000-0000-000020080000}"/>
    <cellStyle name="Normal 91" xfId="2080" xr:uid="{00000000-0005-0000-0000-000021080000}"/>
    <cellStyle name="Normal 91 2" xfId="2081" xr:uid="{00000000-0005-0000-0000-000022080000}"/>
    <cellStyle name="Normal 92" xfId="2082" xr:uid="{00000000-0005-0000-0000-000023080000}"/>
    <cellStyle name="Normal 93" xfId="2083" xr:uid="{00000000-0005-0000-0000-000024080000}"/>
    <cellStyle name="Normal 94" xfId="2084" xr:uid="{00000000-0005-0000-0000-000025080000}"/>
    <cellStyle name="Normal 94 2" xfId="2085" xr:uid="{00000000-0005-0000-0000-000026080000}"/>
    <cellStyle name="Normal 95" xfId="2086" xr:uid="{00000000-0005-0000-0000-000027080000}"/>
    <cellStyle name="Normal 96" xfId="2087" xr:uid="{00000000-0005-0000-0000-000028080000}"/>
    <cellStyle name="Normal 97" xfId="2088" xr:uid="{00000000-0005-0000-0000-000029080000}"/>
    <cellStyle name="Normal 98" xfId="2089" xr:uid="{00000000-0005-0000-0000-00002A080000}"/>
    <cellStyle name="Normal 99" xfId="2090" xr:uid="{00000000-0005-0000-0000-00002B080000}"/>
    <cellStyle name="Note" xfId="2091" builtinId="10" customBuiltin="1"/>
    <cellStyle name="Note 10" xfId="2092" xr:uid="{00000000-0005-0000-0000-00002D080000}"/>
    <cellStyle name="Note 10 2" xfId="2093" xr:uid="{00000000-0005-0000-0000-00002E080000}"/>
    <cellStyle name="Note 10 2 2" xfId="2094" xr:uid="{00000000-0005-0000-0000-00002F080000}"/>
    <cellStyle name="Note 10 3" xfId="2095" xr:uid="{00000000-0005-0000-0000-000030080000}"/>
    <cellStyle name="Note 10_TRAFO" xfId="2096" xr:uid="{00000000-0005-0000-0000-000031080000}"/>
    <cellStyle name="Note 11" xfId="2097" xr:uid="{00000000-0005-0000-0000-000032080000}"/>
    <cellStyle name="Note 11 2" xfId="2098" xr:uid="{00000000-0005-0000-0000-000033080000}"/>
    <cellStyle name="Note 11 2 2" xfId="2099" xr:uid="{00000000-0005-0000-0000-000034080000}"/>
    <cellStyle name="Note 11 3" xfId="2100" xr:uid="{00000000-0005-0000-0000-000035080000}"/>
    <cellStyle name="Note 11_TRAFO" xfId="2101" xr:uid="{00000000-0005-0000-0000-000036080000}"/>
    <cellStyle name="Note 12" xfId="2102" xr:uid="{00000000-0005-0000-0000-000037080000}"/>
    <cellStyle name="Note 12 2" xfId="2103" xr:uid="{00000000-0005-0000-0000-000038080000}"/>
    <cellStyle name="Note 12 2 2" xfId="2104" xr:uid="{00000000-0005-0000-0000-000039080000}"/>
    <cellStyle name="Note 12 3" xfId="2105" xr:uid="{00000000-0005-0000-0000-00003A080000}"/>
    <cellStyle name="Note 12_TRAFO" xfId="2106" xr:uid="{00000000-0005-0000-0000-00003B080000}"/>
    <cellStyle name="Note 13" xfId="2107" xr:uid="{00000000-0005-0000-0000-00003C080000}"/>
    <cellStyle name="Note 13 2" xfId="2108" xr:uid="{00000000-0005-0000-0000-00003D080000}"/>
    <cellStyle name="Note 13 2 2" xfId="2109" xr:uid="{00000000-0005-0000-0000-00003E080000}"/>
    <cellStyle name="Note 13 3" xfId="2110" xr:uid="{00000000-0005-0000-0000-00003F080000}"/>
    <cellStyle name="Note 13_TRAFO" xfId="2111" xr:uid="{00000000-0005-0000-0000-000040080000}"/>
    <cellStyle name="Note 14" xfId="2112" xr:uid="{00000000-0005-0000-0000-000041080000}"/>
    <cellStyle name="Note 14 2" xfId="2113" xr:uid="{00000000-0005-0000-0000-000042080000}"/>
    <cellStyle name="Note 14 2 2" xfId="2114" xr:uid="{00000000-0005-0000-0000-000043080000}"/>
    <cellStyle name="Note 14 3" xfId="2115" xr:uid="{00000000-0005-0000-0000-000044080000}"/>
    <cellStyle name="Note 14_TRAFO" xfId="2116" xr:uid="{00000000-0005-0000-0000-000045080000}"/>
    <cellStyle name="Note 15" xfId="2117" xr:uid="{00000000-0005-0000-0000-000046080000}"/>
    <cellStyle name="Note 15 2" xfId="2118" xr:uid="{00000000-0005-0000-0000-000047080000}"/>
    <cellStyle name="Note 15 2 2" xfId="2119" xr:uid="{00000000-0005-0000-0000-000048080000}"/>
    <cellStyle name="Note 15 3" xfId="2120" xr:uid="{00000000-0005-0000-0000-000049080000}"/>
    <cellStyle name="Note 15_TRAFO" xfId="2121" xr:uid="{00000000-0005-0000-0000-00004A080000}"/>
    <cellStyle name="Note 16" xfId="2122" xr:uid="{00000000-0005-0000-0000-00004B080000}"/>
    <cellStyle name="Note 16 2" xfId="2123" xr:uid="{00000000-0005-0000-0000-00004C080000}"/>
    <cellStyle name="Note 16 2 2" xfId="2124" xr:uid="{00000000-0005-0000-0000-00004D080000}"/>
    <cellStyle name="Note 16 3" xfId="2125" xr:uid="{00000000-0005-0000-0000-00004E080000}"/>
    <cellStyle name="Note 16_TRAFO" xfId="2126" xr:uid="{00000000-0005-0000-0000-00004F080000}"/>
    <cellStyle name="Note 17" xfId="2127" xr:uid="{00000000-0005-0000-0000-000050080000}"/>
    <cellStyle name="Note 17 2" xfId="2128" xr:uid="{00000000-0005-0000-0000-000051080000}"/>
    <cellStyle name="Note 17 2 2" xfId="2129" xr:uid="{00000000-0005-0000-0000-000052080000}"/>
    <cellStyle name="Note 17 3" xfId="2130" xr:uid="{00000000-0005-0000-0000-000053080000}"/>
    <cellStyle name="Note 17_TRAFO" xfId="2131" xr:uid="{00000000-0005-0000-0000-000054080000}"/>
    <cellStyle name="Note 18" xfId="2132" xr:uid="{00000000-0005-0000-0000-000055080000}"/>
    <cellStyle name="Note 18 2" xfId="2133" xr:uid="{00000000-0005-0000-0000-000056080000}"/>
    <cellStyle name="Note 18 2 2" xfId="2134" xr:uid="{00000000-0005-0000-0000-000057080000}"/>
    <cellStyle name="Note 18 3" xfId="2135" xr:uid="{00000000-0005-0000-0000-000058080000}"/>
    <cellStyle name="Note 18_TRAFO" xfId="2136" xr:uid="{00000000-0005-0000-0000-000059080000}"/>
    <cellStyle name="Note 19" xfId="2137" xr:uid="{00000000-0005-0000-0000-00005A080000}"/>
    <cellStyle name="Note 19 2" xfId="2138" xr:uid="{00000000-0005-0000-0000-00005B080000}"/>
    <cellStyle name="Note 19 2 2" xfId="2139" xr:uid="{00000000-0005-0000-0000-00005C080000}"/>
    <cellStyle name="Note 19 3" xfId="2140" xr:uid="{00000000-0005-0000-0000-00005D080000}"/>
    <cellStyle name="Note 19_TRAFO" xfId="2141" xr:uid="{00000000-0005-0000-0000-00005E080000}"/>
    <cellStyle name="Note 2" xfId="2142" xr:uid="{00000000-0005-0000-0000-00005F080000}"/>
    <cellStyle name="Note 2 2" xfId="2143" xr:uid="{00000000-0005-0000-0000-000060080000}"/>
    <cellStyle name="Note 2 2 2" xfId="2144" xr:uid="{00000000-0005-0000-0000-000061080000}"/>
    <cellStyle name="Note 2 3" xfId="2145" xr:uid="{00000000-0005-0000-0000-000062080000}"/>
    <cellStyle name="Note 2 3 2" xfId="2146" xr:uid="{00000000-0005-0000-0000-000063080000}"/>
    <cellStyle name="Note 2 4" xfId="2147" xr:uid="{00000000-0005-0000-0000-000064080000}"/>
    <cellStyle name="Note 2_TRAFO" xfId="2148" xr:uid="{00000000-0005-0000-0000-000065080000}"/>
    <cellStyle name="Note 20" xfId="2149" xr:uid="{00000000-0005-0000-0000-000066080000}"/>
    <cellStyle name="Note 20 2" xfId="2150" xr:uid="{00000000-0005-0000-0000-000067080000}"/>
    <cellStyle name="Note 20 2 2" xfId="2151" xr:uid="{00000000-0005-0000-0000-000068080000}"/>
    <cellStyle name="Note 20 3" xfId="2152" xr:uid="{00000000-0005-0000-0000-000069080000}"/>
    <cellStyle name="Note 20_TRAFO" xfId="2153" xr:uid="{00000000-0005-0000-0000-00006A080000}"/>
    <cellStyle name="Note 21" xfId="2154" xr:uid="{00000000-0005-0000-0000-00006B080000}"/>
    <cellStyle name="Note 21 2" xfId="2155" xr:uid="{00000000-0005-0000-0000-00006C080000}"/>
    <cellStyle name="Note 21 2 2" xfId="2156" xr:uid="{00000000-0005-0000-0000-00006D080000}"/>
    <cellStyle name="Note 21 3" xfId="2157" xr:uid="{00000000-0005-0000-0000-00006E080000}"/>
    <cellStyle name="Note 21_TRAFO" xfId="2158" xr:uid="{00000000-0005-0000-0000-00006F080000}"/>
    <cellStyle name="Note 22" xfId="2159" xr:uid="{00000000-0005-0000-0000-000070080000}"/>
    <cellStyle name="Note 22 2" xfId="2160" xr:uid="{00000000-0005-0000-0000-000071080000}"/>
    <cellStyle name="Note 22 2 2" xfId="2161" xr:uid="{00000000-0005-0000-0000-000072080000}"/>
    <cellStyle name="Note 22 3" xfId="2162" xr:uid="{00000000-0005-0000-0000-000073080000}"/>
    <cellStyle name="Note 22_TRAFO" xfId="2163" xr:uid="{00000000-0005-0000-0000-000074080000}"/>
    <cellStyle name="Note 23" xfId="2164" xr:uid="{00000000-0005-0000-0000-000075080000}"/>
    <cellStyle name="Note 23 2" xfId="2165" xr:uid="{00000000-0005-0000-0000-000076080000}"/>
    <cellStyle name="Note 23 2 2" xfId="2166" xr:uid="{00000000-0005-0000-0000-000077080000}"/>
    <cellStyle name="Note 23 3" xfId="2167" xr:uid="{00000000-0005-0000-0000-000078080000}"/>
    <cellStyle name="Note 23_TRAFO" xfId="2168" xr:uid="{00000000-0005-0000-0000-000079080000}"/>
    <cellStyle name="Note 24" xfId="2169" xr:uid="{00000000-0005-0000-0000-00007A080000}"/>
    <cellStyle name="Note 24 2" xfId="2170" xr:uid="{00000000-0005-0000-0000-00007B080000}"/>
    <cellStyle name="Note 24 2 2" xfId="2171" xr:uid="{00000000-0005-0000-0000-00007C080000}"/>
    <cellStyle name="Note 24 3" xfId="2172" xr:uid="{00000000-0005-0000-0000-00007D080000}"/>
    <cellStyle name="Note 24_TRAFO" xfId="2173" xr:uid="{00000000-0005-0000-0000-00007E080000}"/>
    <cellStyle name="Note 25" xfId="2174" xr:uid="{00000000-0005-0000-0000-00007F080000}"/>
    <cellStyle name="Note 25 2" xfId="2175" xr:uid="{00000000-0005-0000-0000-000080080000}"/>
    <cellStyle name="Note 25 2 2" xfId="2176" xr:uid="{00000000-0005-0000-0000-000081080000}"/>
    <cellStyle name="Note 25 3" xfId="2177" xr:uid="{00000000-0005-0000-0000-000082080000}"/>
    <cellStyle name="Note 25_TRAFO" xfId="2178" xr:uid="{00000000-0005-0000-0000-000083080000}"/>
    <cellStyle name="Note 26" xfId="2179" xr:uid="{00000000-0005-0000-0000-000084080000}"/>
    <cellStyle name="Note 26 2" xfId="2180" xr:uid="{00000000-0005-0000-0000-000085080000}"/>
    <cellStyle name="Note 26 2 2" xfId="2181" xr:uid="{00000000-0005-0000-0000-000086080000}"/>
    <cellStyle name="Note 26 3" xfId="2182" xr:uid="{00000000-0005-0000-0000-000087080000}"/>
    <cellStyle name="Note 26_TRAFO" xfId="2183" xr:uid="{00000000-0005-0000-0000-000088080000}"/>
    <cellStyle name="Note 27" xfId="2184" xr:uid="{00000000-0005-0000-0000-000089080000}"/>
    <cellStyle name="Note 27 2" xfId="2185" xr:uid="{00000000-0005-0000-0000-00008A080000}"/>
    <cellStyle name="Note 27 2 2" xfId="2186" xr:uid="{00000000-0005-0000-0000-00008B080000}"/>
    <cellStyle name="Note 27 3" xfId="2187" xr:uid="{00000000-0005-0000-0000-00008C080000}"/>
    <cellStyle name="Note 27_TRAFO" xfId="2188" xr:uid="{00000000-0005-0000-0000-00008D080000}"/>
    <cellStyle name="Note 28" xfId="2189" xr:uid="{00000000-0005-0000-0000-00008E080000}"/>
    <cellStyle name="Note 28 2" xfId="2190" xr:uid="{00000000-0005-0000-0000-00008F080000}"/>
    <cellStyle name="Note 28 2 2" xfId="2191" xr:uid="{00000000-0005-0000-0000-000090080000}"/>
    <cellStyle name="Note 28 3" xfId="2192" xr:uid="{00000000-0005-0000-0000-000091080000}"/>
    <cellStyle name="Note 28_TRAFO" xfId="2193" xr:uid="{00000000-0005-0000-0000-000092080000}"/>
    <cellStyle name="Note 29" xfId="2194" xr:uid="{00000000-0005-0000-0000-000093080000}"/>
    <cellStyle name="Note 29 2" xfId="2195" xr:uid="{00000000-0005-0000-0000-000094080000}"/>
    <cellStyle name="Note 29 2 2" xfId="2196" xr:uid="{00000000-0005-0000-0000-000095080000}"/>
    <cellStyle name="Note 29 3" xfId="2197" xr:uid="{00000000-0005-0000-0000-000096080000}"/>
    <cellStyle name="Note 29_TRAFO" xfId="2198" xr:uid="{00000000-0005-0000-0000-000097080000}"/>
    <cellStyle name="Note 3" xfId="2199" xr:uid="{00000000-0005-0000-0000-000098080000}"/>
    <cellStyle name="Note 3 2" xfId="2200" xr:uid="{00000000-0005-0000-0000-000099080000}"/>
    <cellStyle name="Note 3 2 2" xfId="2201" xr:uid="{00000000-0005-0000-0000-00009A080000}"/>
    <cellStyle name="Note 3 3" xfId="2202" xr:uid="{00000000-0005-0000-0000-00009B080000}"/>
    <cellStyle name="Note 3_TRAFO" xfId="2203" xr:uid="{00000000-0005-0000-0000-00009C080000}"/>
    <cellStyle name="Note 30" xfId="2204" xr:uid="{00000000-0005-0000-0000-00009D080000}"/>
    <cellStyle name="Note 30 2" xfId="2205" xr:uid="{00000000-0005-0000-0000-00009E080000}"/>
    <cellStyle name="Note 30 2 2" xfId="2206" xr:uid="{00000000-0005-0000-0000-00009F080000}"/>
    <cellStyle name="Note 30 3" xfId="2207" xr:uid="{00000000-0005-0000-0000-0000A0080000}"/>
    <cellStyle name="Note 30_TRAFO" xfId="2208" xr:uid="{00000000-0005-0000-0000-0000A1080000}"/>
    <cellStyle name="Note 31" xfId="2209" xr:uid="{00000000-0005-0000-0000-0000A2080000}"/>
    <cellStyle name="Note 31 2" xfId="2210" xr:uid="{00000000-0005-0000-0000-0000A3080000}"/>
    <cellStyle name="Note 31 2 2" xfId="2211" xr:uid="{00000000-0005-0000-0000-0000A4080000}"/>
    <cellStyle name="Note 31 3" xfId="2212" xr:uid="{00000000-0005-0000-0000-0000A5080000}"/>
    <cellStyle name="Note 31_TRAFO" xfId="2213" xr:uid="{00000000-0005-0000-0000-0000A6080000}"/>
    <cellStyle name="Note 32" xfId="2214" xr:uid="{00000000-0005-0000-0000-0000A7080000}"/>
    <cellStyle name="Note 32 2" xfId="2215" xr:uid="{00000000-0005-0000-0000-0000A8080000}"/>
    <cellStyle name="Note 32 2 2" xfId="2216" xr:uid="{00000000-0005-0000-0000-0000A9080000}"/>
    <cellStyle name="Note 32 3" xfId="2217" xr:uid="{00000000-0005-0000-0000-0000AA080000}"/>
    <cellStyle name="Note 32_TRAFO" xfId="2218" xr:uid="{00000000-0005-0000-0000-0000AB080000}"/>
    <cellStyle name="Note 33" xfId="2219" xr:uid="{00000000-0005-0000-0000-0000AC080000}"/>
    <cellStyle name="Note 33 2" xfId="2220" xr:uid="{00000000-0005-0000-0000-0000AD080000}"/>
    <cellStyle name="Note 33 2 2" xfId="2221" xr:uid="{00000000-0005-0000-0000-0000AE080000}"/>
    <cellStyle name="Note 33 3" xfId="2222" xr:uid="{00000000-0005-0000-0000-0000AF080000}"/>
    <cellStyle name="Note 33_TRAFO" xfId="2223" xr:uid="{00000000-0005-0000-0000-0000B0080000}"/>
    <cellStyle name="Note 34" xfId="2224" xr:uid="{00000000-0005-0000-0000-0000B1080000}"/>
    <cellStyle name="Note 34 2" xfId="2225" xr:uid="{00000000-0005-0000-0000-0000B2080000}"/>
    <cellStyle name="Note 34 2 2" xfId="2226" xr:uid="{00000000-0005-0000-0000-0000B3080000}"/>
    <cellStyle name="Note 34 3" xfId="2227" xr:uid="{00000000-0005-0000-0000-0000B4080000}"/>
    <cellStyle name="Note 34_TRAFO" xfId="2228" xr:uid="{00000000-0005-0000-0000-0000B5080000}"/>
    <cellStyle name="Note 35" xfId="2229" xr:uid="{00000000-0005-0000-0000-0000B6080000}"/>
    <cellStyle name="Note 35 2" xfId="2230" xr:uid="{00000000-0005-0000-0000-0000B7080000}"/>
    <cellStyle name="Note 35 2 2" xfId="2231" xr:uid="{00000000-0005-0000-0000-0000B8080000}"/>
    <cellStyle name="Note 35 3" xfId="2232" xr:uid="{00000000-0005-0000-0000-0000B9080000}"/>
    <cellStyle name="Note 35_TRAFO" xfId="2233" xr:uid="{00000000-0005-0000-0000-0000BA080000}"/>
    <cellStyle name="Note 36" xfId="2234" xr:uid="{00000000-0005-0000-0000-0000BB080000}"/>
    <cellStyle name="Note 36 2" xfId="2235" xr:uid="{00000000-0005-0000-0000-0000BC080000}"/>
    <cellStyle name="Note 36 2 2" xfId="2236" xr:uid="{00000000-0005-0000-0000-0000BD080000}"/>
    <cellStyle name="Note 36 3" xfId="2237" xr:uid="{00000000-0005-0000-0000-0000BE080000}"/>
    <cellStyle name="Note 36_TRAFO" xfId="2238" xr:uid="{00000000-0005-0000-0000-0000BF080000}"/>
    <cellStyle name="Note 37" xfId="2239" xr:uid="{00000000-0005-0000-0000-0000C0080000}"/>
    <cellStyle name="Note 37 2" xfId="2240" xr:uid="{00000000-0005-0000-0000-0000C1080000}"/>
    <cellStyle name="Note 37 2 2" xfId="2241" xr:uid="{00000000-0005-0000-0000-0000C2080000}"/>
    <cellStyle name="Note 37 3" xfId="2242" xr:uid="{00000000-0005-0000-0000-0000C3080000}"/>
    <cellStyle name="Note 37_TRAFO" xfId="2243" xr:uid="{00000000-0005-0000-0000-0000C4080000}"/>
    <cellStyle name="Note 38" xfId="2244" xr:uid="{00000000-0005-0000-0000-0000C5080000}"/>
    <cellStyle name="Note 38 2" xfId="2245" xr:uid="{00000000-0005-0000-0000-0000C6080000}"/>
    <cellStyle name="Note 38 2 2" xfId="2246" xr:uid="{00000000-0005-0000-0000-0000C7080000}"/>
    <cellStyle name="Note 38 3" xfId="2247" xr:uid="{00000000-0005-0000-0000-0000C8080000}"/>
    <cellStyle name="Note 38_TRAFO" xfId="2248" xr:uid="{00000000-0005-0000-0000-0000C9080000}"/>
    <cellStyle name="Note 39" xfId="2249" xr:uid="{00000000-0005-0000-0000-0000CA080000}"/>
    <cellStyle name="Note 39 2" xfId="2250" xr:uid="{00000000-0005-0000-0000-0000CB080000}"/>
    <cellStyle name="Note 39 2 2" xfId="2251" xr:uid="{00000000-0005-0000-0000-0000CC080000}"/>
    <cellStyle name="Note 39 3" xfId="2252" xr:uid="{00000000-0005-0000-0000-0000CD080000}"/>
    <cellStyle name="Note 39_TRAFO" xfId="2253" xr:uid="{00000000-0005-0000-0000-0000CE080000}"/>
    <cellStyle name="Note 4" xfId="2254" xr:uid="{00000000-0005-0000-0000-0000CF080000}"/>
    <cellStyle name="Note 4 2" xfId="2255" xr:uid="{00000000-0005-0000-0000-0000D0080000}"/>
    <cellStyle name="Note 4 2 2" xfId="2256" xr:uid="{00000000-0005-0000-0000-0000D1080000}"/>
    <cellStyle name="Note 4 3" xfId="2257" xr:uid="{00000000-0005-0000-0000-0000D2080000}"/>
    <cellStyle name="Note 4_TRAFO" xfId="2258" xr:uid="{00000000-0005-0000-0000-0000D3080000}"/>
    <cellStyle name="Note 40" xfId="2259" xr:uid="{00000000-0005-0000-0000-0000D4080000}"/>
    <cellStyle name="Note 40 2" xfId="2260" xr:uid="{00000000-0005-0000-0000-0000D5080000}"/>
    <cellStyle name="Note 40 2 2" xfId="2261" xr:uid="{00000000-0005-0000-0000-0000D6080000}"/>
    <cellStyle name="Note 40 3" xfId="2262" xr:uid="{00000000-0005-0000-0000-0000D7080000}"/>
    <cellStyle name="Note 40_TRAFO" xfId="2263" xr:uid="{00000000-0005-0000-0000-0000D8080000}"/>
    <cellStyle name="Note 41" xfId="2264" xr:uid="{00000000-0005-0000-0000-0000D9080000}"/>
    <cellStyle name="Note 41 2" xfId="2265" xr:uid="{00000000-0005-0000-0000-0000DA080000}"/>
    <cellStyle name="Note 41 2 2" xfId="2266" xr:uid="{00000000-0005-0000-0000-0000DB080000}"/>
    <cellStyle name="Note 41 3" xfId="2267" xr:uid="{00000000-0005-0000-0000-0000DC080000}"/>
    <cellStyle name="Note 41_TRAFO" xfId="2268" xr:uid="{00000000-0005-0000-0000-0000DD080000}"/>
    <cellStyle name="Note 42" xfId="2269" xr:uid="{00000000-0005-0000-0000-0000DE080000}"/>
    <cellStyle name="Note 42 2" xfId="2270" xr:uid="{00000000-0005-0000-0000-0000DF080000}"/>
    <cellStyle name="Note 42 2 2" xfId="2271" xr:uid="{00000000-0005-0000-0000-0000E0080000}"/>
    <cellStyle name="Note 42 3" xfId="2272" xr:uid="{00000000-0005-0000-0000-0000E1080000}"/>
    <cellStyle name="Note 42_TRAFO" xfId="2273" xr:uid="{00000000-0005-0000-0000-0000E2080000}"/>
    <cellStyle name="Note 43" xfId="2274" xr:uid="{00000000-0005-0000-0000-0000E3080000}"/>
    <cellStyle name="Note 43 2" xfId="2275" xr:uid="{00000000-0005-0000-0000-0000E4080000}"/>
    <cellStyle name="Note 43 2 2" xfId="2276" xr:uid="{00000000-0005-0000-0000-0000E5080000}"/>
    <cellStyle name="Note 43 3" xfId="2277" xr:uid="{00000000-0005-0000-0000-0000E6080000}"/>
    <cellStyle name="Note 43_TRAFO" xfId="2278" xr:uid="{00000000-0005-0000-0000-0000E7080000}"/>
    <cellStyle name="Note 44" xfId="2279" xr:uid="{00000000-0005-0000-0000-0000E8080000}"/>
    <cellStyle name="Note 44 2" xfId="2280" xr:uid="{00000000-0005-0000-0000-0000E9080000}"/>
    <cellStyle name="Note 44 2 2" xfId="2281" xr:uid="{00000000-0005-0000-0000-0000EA080000}"/>
    <cellStyle name="Note 44 3" xfId="2282" xr:uid="{00000000-0005-0000-0000-0000EB080000}"/>
    <cellStyle name="Note 44_TRAFO" xfId="2283" xr:uid="{00000000-0005-0000-0000-0000EC080000}"/>
    <cellStyle name="Note 45" xfId="2284" xr:uid="{00000000-0005-0000-0000-0000ED080000}"/>
    <cellStyle name="Note 45 2" xfId="2285" xr:uid="{00000000-0005-0000-0000-0000EE080000}"/>
    <cellStyle name="Note 45 2 2" xfId="2286" xr:uid="{00000000-0005-0000-0000-0000EF080000}"/>
    <cellStyle name="Note 45 3" xfId="2287" xr:uid="{00000000-0005-0000-0000-0000F0080000}"/>
    <cellStyle name="Note 45_TRAFO" xfId="2288" xr:uid="{00000000-0005-0000-0000-0000F1080000}"/>
    <cellStyle name="Note 46" xfId="2289" xr:uid="{00000000-0005-0000-0000-0000F2080000}"/>
    <cellStyle name="Note 46 2" xfId="2290" xr:uid="{00000000-0005-0000-0000-0000F3080000}"/>
    <cellStyle name="Note 46 2 2" xfId="2291" xr:uid="{00000000-0005-0000-0000-0000F4080000}"/>
    <cellStyle name="Note 46 3" xfId="2292" xr:uid="{00000000-0005-0000-0000-0000F5080000}"/>
    <cellStyle name="Note 46_TRAFO" xfId="2293" xr:uid="{00000000-0005-0000-0000-0000F6080000}"/>
    <cellStyle name="Note 47" xfId="2294" xr:uid="{00000000-0005-0000-0000-0000F7080000}"/>
    <cellStyle name="Note 47 2" xfId="2295" xr:uid="{00000000-0005-0000-0000-0000F8080000}"/>
    <cellStyle name="Note 47 2 2" xfId="2296" xr:uid="{00000000-0005-0000-0000-0000F9080000}"/>
    <cellStyle name="Note 47 3" xfId="2297" xr:uid="{00000000-0005-0000-0000-0000FA080000}"/>
    <cellStyle name="Note 47_TRAFO" xfId="2298" xr:uid="{00000000-0005-0000-0000-0000FB080000}"/>
    <cellStyle name="Note 48" xfId="2299" xr:uid="{00000000-0005-0000-0000-0000FC080000}"/>
    <cellStyle name="Note 48 2" xfId="2300" xr:uid="{00000000-0005-0000-0000-0000FD080000}"/>
    <cellStyle name="Note 48 2 2" xfId="2301" xr:uid="{00000000-0005-0000-0000-0000FE080000}"/>
    <cellStyle name="Note 48 3" xfId="2302" xr:uid="{00000000-0005-0000-0000-0000FF080000}"/>
    <cellStyle name="Note 48_TRAFO" xfId="2303" xr:uid="{00000000-0005-0000-0000-000000090000}"/>
    <cellStyle name="Note 49" xfId="2304" xr:uid="{00000000-0005-0000-0000-000001090000}"/>
    <cellStyle name="Note 49 2" xfId="2305" xr:uid="{00000000-0005-0000-0000-000002090000}"/>
    <cellStyle name="Note 49 2 2" xfId="2306" xr:uid="{00000000-0005-0000-0000-000003090000}"/>
    <cellStyle name="Note 49 3" xfId="2307" xr:uid="{00000000-0005-0000-0000-000004090000}"/>
    <cellStyle name="Note 49_TRAFO" xfId="2308" xr:uid="{00000000-0005-0000-0000-000005090000}"/>
    <cellStyle name="Note 5" xfId="2309" xr:uid="{00000000-0005-0000-0000-000006090000}"/>
    <cellStyle name="Note 5 2" xfId="2310" xr:uid="{00000000-0005-0000-0000-000007090000}"/>
    <cellStyle name="Note 5 2 2" xfId="2311" xr:uid="{00000000-0005-0000-0000-000008090000}"/>
    <cellStyle name="Note 5 3" xfId="2312" xr:uid="{00000000-0005-0000-0000-000009090000}"/>
    <cellStyle name="Note 5_TRAFO" xfId="2313" xr:uid="{00000000-0005-0000-0000-00000A090000}"/>
    <cellStyle name="Note 50" xfId="2314" xr:uid="{00000000-0005-0000-0000-00000B090000}"/>
    <cellStyle name="Note 50 2" xfId="2315" xr:uid="{00000000-0005-0000-0000-00000C090000}"/>
    <cellStyle name="Note 50 2 2" xfId="2316" xr:uid="{00000000-0005-0000-0000-00000D090000}"/>
    <cellStyle name="Note 50 3" xfId="2317" xr:uid="{00000000-0005-0000-0000-00000E090000}"/>
    <cellStyle name="Note 50_TRAFO" xfId="2318" xr:uid="{00000000-0005-0000-0000-00000F090000}"/>
    <cellStyle name="Note 51" xfId="2319" xr:uid="{00000000-0005-0000-0000-000010090000}"/>
    <cellStyle name="Note 51 2" xfId="2320" xr:uid="{00000000-0005-0000-0000-000011090000}"/>
    <cellStyle name="Note 51 2 2" xfId="2321" xr:uid="{00000000-0005-0000-0000-000012090000}"/>
    <cellStyle name="Note 51 3" xfId="2322" xr:uid="{00000000-0005-0000-0000-000013090000}"/>
    <cellStyle name="Note 51_TRAFO" xfId="2323" xr:uid="{00000000-0005-0000-0000-000014090000}"/>
    <cellStyle name="Note 52" xfId="2324" xr:uid="{00000000-0005-0000-0000-000015090000}"/>
    <cellStyle name="Note 52 2" xfId="2325" xr:uid="{00000000-0005-0000-0000-000016090000}"/>
    <cellStyle name="Note 52 2 2" xfId="2326" xr:uid="{00000000-0005-0000-0000-000017090000}"/>
    <cellStyle name="Note 52 3" xfId="2327" xr:uid="{00000000-0005-0000-0000-000018090000}"/>
    <cellStyle name="Note 52_TRAFO" xfId="2328" xr:uid="{00000000-0005-0000-0000-000019090000}"/>
    <cellStyle name="Note 53" xfId="2329" xr:uid="{00000000-0005-0000-0000-00001A090000}"/>
    <cellStyle name="Note 53 2" xfId="2330" xr:uid="{00000000-0005-0000-0000-00001B090000}"/>
    <cellStyle name="Note 53 2 2" xfId="2331" xr:uid="{00000000-0005-0000-0000-00001C090000}"/>
    <cellStyle name="Note 53 3" xfId="2332" xr:uid="{00000000-0005-0000-0000-00001D090000}"/>
    <cellStyle name="Note 53_TRAFO" xfId="2333" xr:uid="{00000000-0005-0000-0000-00001E090000}"/>
    <cellStyle name="Note 54" xfId="2334" xr:uid="{00000000-0005-0000-0000-00001F090000}"/>
    <cellStyle name="Note 54 2" xfId="2335" xr:uid="{00000000-0005-0000-0000-000020090000}"/>
    <cellStyle name="Note 54 2 2" xfId="2336" xr:uid="{00000000-0005-0000-0000-000021090000}"/>
    <cellStyle name="Note 54 3" xfId="2337" xr:uid="{00000000-0005-0000-0000-000022090000}"/>
    <cellStyle name="Note 54_TRAFO" xfId="2338" xr:uid="{00000000-0005-0000-0000-000023090000}"/>
    <cellStyle name="Note 55" xfId="2339" xr:uid="{00000000-0005-0000-0000-000024090000}"/>
    <cellStyle name="Note 55 2" xfId="2340" xr:uid="{00000000-0005-0000-0000-000025090000}"/>
    <cellStyle name="Note 55 2 2" xfId="2341" xr:uid="{00000000-0005-0000-0000-000026090000}"/>
    <cellStyle name="Note 55 3" xfId="2342" xr:uid="{00000000-0005-0000-0000-000027090000}"/>
    <cellStyle name="Note 55_TRAFO" xfId="2343" xr:uid="{00000000-0005-0000-0000-000028090000}"/>
    <cellStyle name="Note 56" xfId="2344" xr:uid="{00000000-0005-0000-0000-000029090000}"/>
    <cellStyle name="Note 56 2" xfId="2345" xr:uid="{00000000-0005-0000-0000-00002A090000}"/>
    <cellStyle name="Note 56 2 2" xfId="2346" xr:uid="{00000000-0005-0000-0000-00002B090000}"/>
    <cellStyle name="Note 56 3" xfId="2347" xr:uid="{00000000-0005-0000-0000-00002C090000}"/>
    <cellStyle name="Note 56_TRAFO" xfId="2348" xr:uid="{00000000-0005-0000-0000-00002D090000}"/>
    <cellStyle name="Note 57" xfId="2349" xr:uid="{00000000-0005-0000-0000-00002E090000}"/>
    <cellStyle name="Note 57 2" xfId="2350" xr:uid="{00000000-0005-0000-0000-00002F090000}"/>
    <cellStyle name="Note 57 2 2" xfId="2351" xr:uid="{00000000-0005-0000-0000-000030090000}"/>
    <cellStyle name="Note 57 3" xfId="2352" xr:uid="{00000000-0005-0000-0000-000031090000}"/>
    <cellStyle name="Note 57_TRAFO" xfId="2353" xr:uid="{00000000-0005-0000-0000-000032090000}"/>
    <cellStyle name="Note 58" xfId="2354" xr:uid="{00000000-0005-0000-0000-000033090000}"/>
    <cellStyle name="Note 58 2" xfId="2355" xr:uid="{00000000-0005-0000-0000-000034090000}"/>
    <cellStyle name="Note 58 2 2" xfId="2356" xr:uid="{00000000-0005-0000-0000-000035090000}"/>
    <cellStyle name="Note 58 3" xfId="2357" xr:uid="{00000000-0005-0000-0000-000036090000}"/>
    <cellStyle name="Note 58_TRAFO" xfId="2358" xr:uid="{00000000-0005-0000-0000-000037090000}"/>
    <cellStyle name="Note 59" xfId="2359" xr:uid="{00000000-0005-0000-0000-000038090000}"/>
    <cellStyle name="Note 59 2" xfId="2360" xr:uid="{00000000-0005-0000-0000-000039090000}"/>
    <cellStyle name="Note 59 2 2" xfId="2361" xr:uid="{00000000-0005-0000-0000-00003A090000}"/>
    <cellStyle name="Note 59 3" xfId="2362" xr:uid="{00000000-0005-0000-0000-00003B090000}"/>
    <cellStyle name="Note 59_TRAFO" xfId="2363" xr:uid="{00000000-0005-0000-0000-00003C090000}"/>
    <cellStyle name="Note 6" xfId="2364" xr:uid="{00000000-0005-0000-0000-00003D090000}"/>
    <cellStyle name="Note 6 2" xfId="2365" xr:uid="{00000000-0005-0000-0000-00003E090000}"/>
    <cellStyle name="Note 6 2 2" xfId="2366" xr:uid="{00000000-0005-0000-0000-00003F090000}"/>
    <cellStyle name="Note 6 3" xfId="2367" xr:uid="{00000000-0005-0000-0000-000040090000}"/>
    <cellStyle name="Note 6_TRAFO" xfId="2368" xr:uid="{00000000-0005-0000-0000-000041090000}"/>
    <cellStyle name="Note 60" xfId="2369" xr:uid="{00000000-0005-0000-0000-000042090000}"/>
    <cellStyle name="Note 60 2" xfId="2370" xr:uid="{00000000-0005-0000-0000-000043090000}"/>
    <cellStyle name="Note 60 2 2" xfId="2371" xr:uid="{00000000-0005-0000-0000-000044090000}"/>
    <cellStyle name="Note 60 3" xfId="2372" xr:uid="{00000000-0005-0000-0000-000045090000}"/>
    <cellStyle name="Note 60_TRAFO" xfId="2373" xr:uid="{00000000-0005-0000-0000-000046090000}"/>
    <cellStyle name="Note 61" xfId="2374" xr:uid="{00000000-0005-0000-0000-000047090000}"/>
    <cellStyle name="Note 61 2" xfId="2375" xr:uid="{00000000-0005-0000-0000-000048090000}"/>
    <cellStyle name="Note 61 2 2" xfId="2376" xr:uid="{00000000-0005-0000-0000-000049090000}"/>
    <cellStyle name="Note 61 3" xfId="2377" xr:uid="{00000000-0005-0000-0000-00004A090000}"/>
    <cellStyle name="Note 61_TRAFO" xfId="2378" xr:uid="{00000000-0005-0000-0000-00004B090000}"/>
    <cellStyle name="Note 62" xfId="2379" xr:uid="{00000000-0005-0000-0000-00004C090000}"/>
    <cellStyle name="Note 62 2" xfId="2380" xr:uid="{00000000-0005-0000-0000-00004D090000}"/>
    <cellStyle name="Note 62 2 2" xfId="2381" xr:uid="{00000000-0005-0000-0000-00004E090000}"/>
    <cellStyle name="Note 62 3" xfId="2382" xr:uid="{00000000-0005-0000-0000-00004F090000}"/>
    <cellStyle name="Note 62_TRAFO" xfId="2383" xr:uid="{00000000-0005-0000-0000-000050090000}"/>
    <cellStyle name="Note 63" xfId="2384" xr:uid="{00000000-0005-0000-0000-000051090000}"/>
    <cellStyle name="Note 63 2" xfId="2385" xr:uid="{00000000-0005-0000-0000-000052090000}"/>
    <cellStyle name="Note 63 2 2" xfId="2386" xr:uid="{00000000-0005-0000-0000-000053090000}"/>
    <cellStyle name="Note 63 3" xfId="2387" xr:uid="{00000000-0005-0000-0000-000054090000}"/>
    <cellStyle name="Note 63_TRAFO" xfId="2388" xr:uid="{00000000-0005-0000-0000-000055090000}"/>
    <cellStyle name="Note 64" xfId="2389" xr:uid="{00000000-0005-0000-0000-000056090000}"/>
    <cellStyle name="Note 64 2" xfId="2390" xr:uid="{00000000-0005-0000-0000-000057090000}"/>
    <cellStyle name="Note 64 2 2" xfId="2391" xr:uid="{00000000-0005-0000-0000-000058090000}"/>
    <cellStyle name="Note 64 3" xfId="2392" xr:uid="{00000000-0005-0000-0000-000059090000}"/>
    <cellStyle name="Note 64_TRAFO" xfId="2393" xr:uid="{00000000-0005-0000-0000-00005A090000}"/>
    <cellStyle name="Note 65" xfId="2394" xr:uid="{00000000-0005-0000-0000-00005B090000}"/>
    <cellStyle name="Note 65 2" xfId="2395" xr:uid="{00000000-0005-0000-0000-00005C090000}"/>
    <cellStyle name="Note 65 2 2" xfId="2396" xr:uid="{00000000-0005-0000-0000-00005D090000}"/>
    <cellStyle name="Note 65 3" xfId="2397" xr:uid="{00000000-0005-0000-0000-00005E090000}"/>
    <cellStyle name="Note 65_TRAFO" xfId="2398" xr:uid="{00000000-0005-0000-0000-00005F090000}"/>
    <cellStyle name="Note 66" xfId="2399" xr:uid="{00000000-0005-0000-0000-000060090000}"/>
    <cellStyle name="Note 66 2" xfId="2400" xr:uid="{00000000-0005-0000-0000-000061090000}"/>
    <cellStyle name="Note 66 2 2" xfId="2401" xr:uid="{00000000-0005-0000-0000-000062090000}"/>
    <cellStyle name="Note 66 3" xfId="2402" xr:uid="{00000000-0005-0000-0000-000063090000}"/>
    <cellStyle name="Note 66_TRAFO" xfId="2403" xr:uid="{00000000-0005-0000-0000-000064090000}"/>
    <cellStyle name="Note 67" xfId="2404" xr:uid="{00000000-0005-0000-0000-000065090000}"/>
    <cellStyle name="Note 67 2" xfId="2405" xr:uid="{00000000-0005-0000-0000-000066090000}"/>
    <cellStyle name="Note 67 2 2" xfId="2406" xr:uid="{00000000-0005-0000-0000-000067090000}"/>
    <cellStyle name="Note 67 3" xfId="2407" xr:uid="{00000000-0005-0000-0000-000068090000}"/>
    <cellStyle name="Note 67_TRAFO" xfId="2408" xr:uid="{00000000-0005-0000-0000-000069090000}"/>
    <cellStyle name="Note 68" xfId="2409" xr:uid="{00000000-0005-0000-0000-00006A090000}"/>
    <cellStyle name="Note 68 2" xfId="2410" xr:uid="{00000000-0005-0000-0000-00006B090000}"/>
    <cellStyle name="Note 68 2 2" xfId="2411" xr:uid="{00000000-0005-0000-0000-00006C090000}"/>
    <cellStyle name="Note 68 3" xfId="2412" xr:uid="{00000000-0005-0000-0000-00006D090000}"/>
    <cellStyle name="Note 68_TRAFO" xfId="2413" xr:uid="{00000000-0005-0000-0000-00006E090000}"/>
    <cellStyle name="Note 69" xfId="2414" xr:uid="{00000000-0005-0000-0000-00006F090000}"/>
    <cellStyle name="Note 69 2" xfId="2415" xr:uid="{00000000-0005-0000-0000-000070090000}"/>
    <cellStyle name="Note 69 2 2" xfId="2416" xr:uid="{00000000-0005-0000-0000-000071090000}"/>
    <cellStyle name="Note 69 3" xfId="2417" xr:uid="{00000000-0005-0000-0000-000072090000}"/>
    <cellStyle name="Note 69_TRAFO" xfId="2418" xr:uid="{00000000-0005-0000-0000-000073090000}"/>
    <cellStyle name="Note 7" xfId="2419" xr:uid="{00000000-0005-0000-0000-000074090000}"/>
    <cellStyle name="Note 7 2" xfId="2420" xr:uid="{00000000-0005-0000-0000-000075090000}"/>
    <cellStyle name="Note 7 2 2" xfId="2421" xr:uid="{00000000-0005-0000-0000-000076090000}"/>
    <cellStyle name="Note 7 3" xfId="2422" xr:uid="{00000000-0005-0000-0000-000077090000}"/>
    <cellStyle name="Note 7_TRAFO" xfId="2423" xr:uid="{00000000-0005-0000-0000-000078090000}"/>
    <cellStyle name="Note 70" xfId="2424" xr:uid="{00000000-0005-0000-0000-000079090000}"/>
    <cellStyle name="Note 70 2" xfId="2425" xr:uid="{00000000-0005-0000-0000-00007A090000}"/>
    <cellStyle name="Note 70 2 2" xfId="2426" xr:uid="{00000000-0005-0000-0000-00007B090000}"/>
    <cellStyle name="Note 70 3" xfId="2427" xr:uid="{00000000-0005-0000-0000-00007C090000}"/>
    <cellStyle name="Note 70_TRAFO" xfId="2428" xr:uid="{00000000-0005-0000-0000-00007D090000}"/>
    <cellStyle name="Note 71" xfId="2429" xr:uid="{00000000-0005-0000-0000-00007E090000}"/>
    <cellStyle name="Note 71 2" xfId="2430" xr:uid="{00000000-0005-0000-0000-00007F090000}"/>
    <cellStyle name="Note 71 2 2" xfId="2431" xr:uid="{00000000-0005-0000-0000-000080090000}"/>
    <cellStyle name="Note 71 3" xfId="2432" xr:uid="{00000000-0005-0000-0000-000081090000}"/>
    <cellStyle name="Note 71_TRAFO" xfId="2433" xr:uid="{00000000-0005-0000-0000-000082090000}"/>
    <cellStyle name="Note 72" xfId="2434" xr:uid="{00000000-0005-0000-0000-000083090000}"/>
    <cellStyle name="Note 72 2" xfId="2435" xr:uid="{00000000-0005-0000-0000-000084090000}"/>
    <cellStyle name="Note 72 2 2" xfId="2436" xr:uid="{00000000-0005-0000-0000-000085090000}"/>
    <cellStyle name="Note 72 3" xfId="2437" xr:uid="{00000000-0005-0000-0000-000086090000}"/>
    <cellStyle name="Note 72_TRAFO" xfId="2438" xr:uid="{00000000-0005-0000-0000-000087090000}"/>
    <cellStyle name="Note 73" xfId="2439" xr:uid="{00000000-0005-0000-0000-000088090000}"/>
    <cellStyle name="Note 73 2" xfId="2440" xr:uid="{00000000-0005-0000-0000-000089090000}"/>
    <cellStyle name="Note 73 2 2" xfId="2441" xr:uid="{00000000-0005-0000-0000-00008A090000}"/>
    <cellStyle name="Note 73 3" xfId="2442" xr:uid="{00000000-0005-0000-0000-00008B090000}"/>
    <cellStyle name="Note 73_TRAFO" xfId="2443" xr:uid="{00000000-0005-0000-0000-00008C090000}"/>
    <cellStyle name="Note 74" xfId="2444" xr:uid="{00000000-0005-0000-0000-00008D090000}"/>
    <cellStyle name="Note 74 2" xfId="2445" xr:uid="{00000000-0005-0000-0000-00008E090000}"/>
    <cellStyle name="Note 74 2 2" xfId="2446" xr:uid="{00000000-0005-0000-0000-00008F090000}"/>
    <cellStyle name="Note 74 3" xfId="2447" xr:uid="{00000000-0005-0000-0000-000090090000}"/>
    <cellStyle name="Note 74_TRAFO" xfId="2448" xr:uid="{00000000-0005-0000-0000-000091090000}"/>
    <cellStyle name="Note 75" xfId="2449" xr:uid="{00000000-0005-0000-0000-000092090000}"/>
    <cellStyle name="Note 75 2" xfId="2450" xr:uid="{00000000-0005-0000-0000-000093090000}"/>
    <cellStyle name="Note 75 2 2" xfId="2451" xr:uid="{00000000-0005-0000-0000-000094090000}"/>
    <cellStyle name="Note 75 3" xfId="2452" xr:uid="{00000000-0005-0000-0000-000095090000}"/>
    <cellStyle name="Note 75_TRAFO" xfId="2453" xr:uid="{00000000-0005-0000-0000-000096090000}"/>
    <cellStyle name="Note 76" xfId="2454" xr:uid="{00000000-0005-0000-0000-000097090000}"/>
    <cellStyle name="Note 76 2" xfId="2455" xr:uid="{00000000-0005-0000-0000-000098090000}"/>
    <cellStyle name="Note 76 2 2" xfId="2456" xr:uid="{00000000-0005-0000-0000-000099090000}"/>
    <cellStyle name="Note 76 3" xfId="2457" xr:uid="{00000000-0005-0000-0000-00009A090000}"/>
    <cellStyle name="Note 76_TRAFO" xfId="2458" xr:uid="{00000000-0005-0000-0000-00009B090000}"/>
    <cellStyle name="Note 77" xfId="2459" xr:uid="{00000000-0005-0000-0000-00009C090000}"/>
    <cellStyle name="Note 77 2" xfId="2460" xr:uid="{00000000-0005-0000-0000-00009D090000}"/>
    <cellStyle name="Note 77 2 2" xfId="2461" xr:uid="{00000000-0005-0000-0000-00009E090000}"/>
    <cellStyle name="Note 77 3" xfId="2462" xr:uid="{00000000-0005-0000-0000-00009F090000}"/>
    <cellStyle name="Note 77_TRAFO" xfId="2463" xr:uid="{00000000-0005-0000-0000-0000A0090000}"/>
    <cellStyle name="Note 78" xfId="2464" xr:uid="{00000000-0005-0000-0000-0000A1090000}"/>
    <cellStyle name="Note 78 2" xfId="2465" xr:uid="{00000000-0005-0000-0000-0000A2090000}"/>
    <cellStyle name="Note 78 2 2" xfId="2466" xr:uid="{00000000-0005-0000-0000-0000A3090000}"/>
    <cellStyle name="Note 78 3" xfId="2467" xr:uid="{00000000-0005-0000-0000-0000A4090000}"/>
    <cellStyle name="Note 78_TRAFO" xfId="2468" xr:uid="{00000000-0005-0000-0000-0000A5090000}"/>
    <cellStyle name="Note 8" xfId="2469" xr:uid="{00000000-0005-0000-0000-0000A6090000}"/>
    <cellStyle name="Note 8 2" xfId="2470" xr:uid="{00000000-0005-0000-0000-0000A7090000}"/>
    <cellStyle name="Note 8 2 2" xfId="2471" xr:uid="{00000000-0005-0000-0000-0000A8090000}"/>
    <cellStyle name="Note 8 3" xfId="2472" xr:uid="{00000000-0005-0000-0000-0000A9090000}"/>
    <cellStyle name="Note 8_TRAFO" xfId="2473" xr:uid="{00000000-0005-0000-0000-0000AA090000}"/>
    <cellStyle name="Note 9" xfId="2474" xr:uid="{00000000-0005-0000-0000-0000AB090000}"/>
    <cellStyle name="Note 9 2" xfId="2475" xr:uid="{00000000-0005-0000-0000-0000AC090000}"/>
    <cellStyle name="Note 9 2 2" xfId="2476" xr:uid="{00000000-0005-0000-0000-0000AD090000}"/>
    <cellStyle name="Note 9 3" xfId="2477" xr:uid="{00000000-0005-0000-0000-0000AE090000}"/>
    <cellStyle name="Note 9_TRAFO" xfId="2478" xr:uid="{00000000-0005-0000-0000-0000AF090000}"/>
    <cellStyle name="Output" xfId="2479" builtinId="21" customBuiltin="1"/>
    <cellStyle name="Output 10" xfId="2480" xr:uid="{00000000-0005-0000-0000-0000B1090000}"/>
    <cellStyle name="Output 10 2" xfId="2481" xr:uid="{00000000-0005-0000-0000-0000B2090000}"/>
    <cellStyle name="Output 11" xfId="2482" xr:uid="{00000000-0005-0000-0000-0000B3090000}"/>
    <cellStyle name="Output 11 2" xfId="2483" xr:uid="{00000000-0005-0000-0000-0000B4090000}"/>
    <cellStyle name="Output 12" xfId="2484" xr:uid="{00000000-0005-0000-0000-0000B5090000}"/>
    <cellStyle name="Output 12 2" xfId="2485" xr:uid="{00000000-0005-0000-0000-0000B6090000}"/>
    <cellStyle name="Output 13" xfId="2486" xr:uid="{00000000-0005-0000-0000-0000B7090000}"/>
    <cellStyle name="Output 13 2" xfId="2487" xr:uid="{00000000-0005-0000-0000-0000B8090000}"/>
    <cellStyle name="Output 14" xfId="2488" xr:uid="{00000000-0005-0000-0000-0000B9090000}"/>
    <cellStyle name="Output 14 2" xfId="2489" xr:uid="{00000000-0005-0000-0000-0000BA090000}"/>
    <cellStyle name="Output 15" xfId="2490" xr:uid="{00000000-0005-0000-0000-0000BB090000}"/>
    <cellStyle name="Output 15 2" xfId="2491" xr:uid="{00000000-0005-0000-0000-0000BC090000}"/>
    <cellStyle name="Output 16" xfId="2492" xr:uid="{00000000-0005-0000-0000-0000BD090000}"/>
    <cellStyle name="Output 16 2" xfId="2493" xr:uid="{00000000-0005-0000-0000-0000BE090000}"/>
    <cellStyle name="Output 2" xfId="2494" xr:uid="{00000000-0005-0000-0000-0000BF090000}"/>
    <cellStyle name="Output 2 2" xfId="2495" xr:uid="{00000000-0005-0000-0000-0000C0090000}"/>
    <cellStyle name="Output 2 2 2" xfId="2496" xr:uid="{00000000-0005-0000-0000-0000C1090000}"/>
    <cellStyle name="Output 2 3" xfId="2497" xr:uid="{00000000-0005-0000-0000-0000C2090000}"/>
    <cellStyle name="Output 2 3 2" xfId="2498" xr:uid="{00000000-0005-0000-0000-0000C3090000}"/>
    <cellStyle name="Output 2 4" xfId="2499" xr:uid="{00000000-0005-0000-0000-0000C4090000}"/>
    <cellStyle name="Output 3" xfId="2500" xr:uid="{00000000-0005-0000-0000-0000C5090000}"/>
    <cellStyle name="Output 3 2" xfId="2501" xr:uid="{00000000-0005-0000-0000-0000C6090000}"/>
    <cellStyle name="Output 4" xfId="2502" xr:uid="{00000000-0005-0000-0000-0000C7090000}"/>
    <cellStyle name="Output 4 2" xfId="2503" xr:uid="{00000000-0005-0000-0000-0000C8090000}"/>
    <cellStyle name="Output 5" xfId="2504" xr:uid="{00000000-0005-0000-0000-0000C9090000}"/>
    <cellStyle name="Output 5 2" xfId="2505" xr:uid="{00000000-0005-0000-0000-0000CA090000}"/>
    <cellStyle name="Output 6" xfId="2506" xr:uid="{00000000-0005-0000-0000-0000CB090000}"/>
    <cellStyle name="Output 6 2" xfId="2507" xr:uid="{00000000-0005-0000-0000-0000CC090000}"/>
    <cellStyle name="Output 7" xfId="2508" xr:uid="{00000000-0005-0000-0000-0000CD090000}"/>
    <cellStyle name="Output 7 2" xfId="2509" xr:uid="{00000000-0005-0000-0000-0000CE090000}"/>
    <cellStyle name="Output 8" xfId="2510" xr:uid="{00000000-0005-0000-0000-0000CF090000}"/>
    <cellStyle name="Output 8 2" xfId="2511" xr:uid="{00000000-0005-0000-0000-0000D0090000}"/>
    <cellStyle name="Output 9" xfId="2512" xr:uid="{00000000-0005-0000-0000-0000D1090000}"/>
    <cellStyle name="Output 9 2" xfId="2513" xr:uid="{00000000-0005-0000-0000-0000D2090000}"/>
    <cellStyle name="Percent" xfId="2675" builtinId="5"/>
    <cellStyle name="Percent [0]" xfId="2514" xr:uid="{00000000-0005-0000-0000-0000D4090000}"/>
    <cellStyle name="Percent [0] 2" xfId="2515" xr:uid="{00000000-0005-0000-0000-0000D5090000}"/>
    <cellStyle name="Percent [00]" xfId="2516" xr:uid="{00000000-0005-0000-0000-0000D6090000}"/>
    <cellStyle name="Percent [00] 2" xfId="2517" xr:uid="{00000000-0005-0000-0000-0000D7090000}"/>
    <cellStyle name="Percent [2]" xfId="2518" xr:uid="{00000000-0005-0000-0000-0000D8090000}"/>
    <cellStyle name="Percent [2] 2" xfId="2519" xr:uid="{00000000-0005-0000-0000-0000D9090000}"/>
    <cellStyle name="Percent 10" xfId="2520" xr:uid="{00000000-0005-0000-0000-0000DA090000}"/>
    <cellStyle name="Percent 11" xfId="2521" xr:uid="{00000000-0005-0000-0000-0000DB090000}"/>
    <cellStyle name="Percent 11 2" xfId="2671" xr:uid="{980A7276-0BE0-4DFA-8C62-A1C171653F21}"/>
    <cellStyle name="Percent 2" xfId="2522" xr:uid="{00000000-0005-0000-0000-0000DC090000}"/>
    <cellStyle name="Percent 2 2" xfId="2523" xr:uid="{00000000-0005-0000-0000-0000DD090000}"/>
    <cellStyle name="Percent 2 2 2" xfId="2524" xr:uid="{00000000-0005-0000-0000-0000DE090000}"/>
    <cellStyle name="Percent 2 2 2 2" xfId="2525" xr:uid="{00000000-0005-0000-0000-0000DF090000}"/>
    <cellStyle name="Percent 2 2 2 2 2" xfId="2526" xr:uid="{00000000-0005-0000-0000-0000E0090000}"/>
    <cellStyle name="Percent 2 2 2 2 2 2" xfId="2527" xr:uid="{00000000-0005-0000-0000-0000E1090000}"/>
    <cellStyle name="Percent 2 2 2 2 2 3" xfId="2528" xr:uid="{00000000-0005-0000-0000-0000E2090000}"/>
    <cellStyle name="Percent 2 2 2 2 2 4" xfId="2529" xr:uid="{00000000-0005-0000-0000-0000E3090000}"/>
    <cellStyle name="Percent 2 2 2 2 2 5" xfId="2530" xr:uid="{00000000-0005-0000-0000-0000E4090000}"/>
    <cellStyle name="Percent 2 2 2 2 3" xfId="2531" xr:uid="{00000000-0005-0000-0000-0000E5090000}"/>
    <cellStyle name="Percent 2 2 2 2 4" xfId="2532" xr:uid="{00000000-0005-0000-0000-0000E6090000}"/>
    <cellStyle name="Percent 2 2 2 2 5" xfId="2533" xr:uid="{00000000-0005-0000-0000-0000E7090000}"/>
    <cellStyle name="Percent 2 2 2 3" xfId="2534" xr:uid="{00000000-0005-0000-0000-0000E8090000}"/>
    <cellStyle name="Percent 2 2 2 4" xfId="2535" xr:uid="{00000000-0005-0000-0000-0000E9090000}"/>
    <cellStyle name="Percent 2 2 2 5" xfId="2536" xr:uid="{00000000-0005-0000-0000-0000EA090000}"/>
    <cellStyle name="Percent 2 2 2 6" xfId="2537" xr:uid="{00000000-0005-0000-0000-0000EB090000}"/>
    <cellStyle name="Percent 2 2 2 7" xfId="2538" xr:uid="{00000000-0005-0000-0000-0000EC090000}"/>
    <cellStyle name="Percent 2 2 3" xfId="2539" xr:uid="{00000000-0005-0000-0000-0000ED090000}"/>
    <cellStyle name="Percent 2 2 4" xfId="2540" xr:uid="{00000000-0005-0000-0000-0000EE090000}"/>
    <cellStyle name="Percent 2 2 5" xfId="2541" xr:uid="{00000000-0005-0000-0000-0000EF090000}"/>
    <cellStyle name="Percent 2 2 6" xfId="2542" xr:uid="{00000000-0005-0000-0000-0000F0090000}"/>
    <cellStyle name="Percent 2 3" xfId="2543" xr:uid="{00000000-0005-0000-0000-0000F1090000}"/>
    <cellStyle name="Percent 2 3 2" xfId="2544" xr:uid="{00000000-0005-0000-0000-0000F2090000}"/>
    <cellStyle name="Percent 2 3 2 2" xfId="2545" xr:uid="{00000000-0005-0000-0000-0000F3090000}"/>
    <cellStyle name="Percent 2 4" xfId="2546" xr:uid="{00000000-0005-0000-0000-0000F4090000}"/>
    <cellStyle name="Percent 2 5" xfId="2547" xr:uid="{00000000-0005-0000-0000-0000F5090000}"/>
    <cellStyle name="Percent 2 6" xfId="2548" xr:uid="{00000000-0005-0000-0000-0000F6090000}"/>
    <cellStyle name="Percent 2 7" xfId="2549" xr:uid="{00000000-0005-0000-0000-0000F7090000}"/>
    <cellStyle name="Percent 3" xfId="2550" xr:uid="{00000000-0005-0000-0000-0000F8090000}"/>
    <cellStyle name="Percent 3 2" xfId="2551" xr:uid="{00000000-0005-0000-0000-0000F9090000}"/>
    <cellStyle name="Percent 4" xfId="2552" xr:uid="{00000000-0005-0000-0000-0000FA090000}"/>
    <cellStyle name="Percent 4 2" xfId="2553" xr:uid="{00000000-0005-0000-0000-0000FB090000}"/>
    <cellStyle name="Percent 4 2 2" xfId="2554" xr:uid="{00000000-0005-0000-0000-0000FC090000}"/>
    <cellStyle name="Percent 5" xfId="2555" xr:uid="{00000000-0005-0000-0000-0000FD090000}"/>
    <cellStyle name="Percent 5 2" xfId="2556" xr:uid="{00000000-0005-0000-0000-0000FE090000}"/>
    <cellStyle name="Percent 5 2 2" xfId="2557" xr:uid="{00000000-0005-0000-0000-0000FF090000}"/>
    <cellStyle name="Percent 5 2 3" xfId="2558" xr:uid="{00000000-0005-0000-0000-0000000A0000}"/>
    <cellStyle name="Percent 5 2 4" xfId="2559" xr:uid="{00000000-0005-0000-0000-0000010A0000}"/>
    <cellStyle name="Percent 5 2 5" xfId="2560" xr:uid="{00000000-0005-0000-0000-0000020A0000}"/>
    <cellStyle name="Percent 5 2 6" xfId="2561" xr:uid="{00000000-0005-0000-0000-0000030A0000}"/>
    <cellStyle name="Percent 5 2 6 2" xfId="2562" xr:uid="{00000000-0005-0000-0000-0000040A0000}"/>
    <cellStyle name="Percent 5 3" xfId="2563" xr:uid="{00000000-0005-0000-0000-0000050A0000}"/>
    <cellStyle name="Percent 5 4" xfId="2564" xr:uid="{00000000-0005-0000-0000-0000060A0000}"/>
    <cellStyle name="Percent 5 5" xfId="2565" xr:uid="{00000000-0005-0000-0000-0000070A0000}"/>
    <cellStyle name="Percent 6" xfId="2566" xr:uid="{00000000-0005-0000-0000-0000080A0000}"/>
    <cellStyle name="Percent 6 2" xfId="2567" xr:uid="{00000000-0005-0000-0000-0000090A0000}"/>
    <cellStyle name="Percent 7" xfId="2568" xr:uid="{00000000-0005-0000-0000-00000A0A0000}"/>
    <cellStyle name="Percent 7 2" xfId="2569" xr:uid="{00000000-0005-0000-0000-00000B0A0000}"/>
    <cellStyle name="Percent 7 2 2" xfId="2570" xr:uid="{00000000-0005-0000-0000-00000C0A0000}"/>
    <cellStyle name="Percent 7 3" xfId="2571" xr:uid="{00000000-0005-0000-0000-00000D0A0000}"/>
    <cellStyle name="Percent 8" xfId="2572" xr:uid="{00000000-0005-0000-0000-00000E0A0000}"/>
    <cellStyle name="Percent 9" xfId="2573" xr:uid="{00000000-0005-0000-0000-00000F0A0000}"/>
    <cellStyle name="Percent 9 2" xfId="2574" xr:uid="{00000000-0005-0000-0000-0000100A0000}"/>
    <cellStyle name="PrePop Currency (0)" xfId="2575" xr:uid="{00000000-0005-0000-0000-0000110A0000}"/>
    <cellStyle name="PrePop Currency (0) 2" xfId="2576" xr:uid="{00000000-0005-0000-0000-0000120A0000}"/>
    <cellStyle name="PrePop Currency (2)" xfId="2577" xr:uid="{00000000-0005-0000-0000-0000130A0000}"/>
    <cellStyle name="PrePop Currency (2) 2" xfId="2578" xr:uid="{00000000-0005-0000-0000-0000140A0000}"/>
    <cellStyle name="PrePop Units (0)" xfId="2579" xr:uid="{00000000-0005-0000-0000-0000150A0000}"/>
    <cellStyle name="PrePop Units (0) 2" xfId="2580" xr:uid="{00000000-0005-0000-0000-0000160A0000}"/>
    <cellStyle name="PrePop Units (1)" xfId="2581" xr:uid="{00000000-0005-0000-0000-0000170A0000}"/>
    <cellStyle name="PrePop Units (1) 2" xfId="2582" xr:uid="{00000000-0005-0000-0000-0000180A0000}"/>
    <cellStyle name="PrePop Units (2)" xfId="2583" xr:uid="{00000000-0005-0000-0000-0000190A0000}"/>
    <cellStyle name="PrePop Units (2) 2" xfId="2584" xr:uid="{00000000-0005-0000-0000-00001A0A0000}"/>
    <cellStyle name="Reset range style to defaults" xfId="2585" xr:uid="{00000000-0005-0000-0000-00001B0A0000}"/>
    <cellStyle name="RevList" xfId="2586" xr:uid="{00000000-0005-0000-0000-00001C0A0000}"/>
    <cellStyle name="sbt2" xfId="2587" xr:uid="{00000000-0005-0000-0000-00001D0A0000}"/>
    <cellStyle name="sbt2 2" xfId="2588" xr:uid="{00000000-0005-0000-0000-00001E0A0000}"/>
    <cellStyle name="subt1" xfId="2589" xr:uid="{00000000-0005-0000-0000-00001F0A0000}"/>
    <cellStyle name="subt1 2" xfId="2590" xr:uid="{00000000-0005-0000-0000-0000200A0000}"/>
    <cellStyle name="Subtotal" xfId="2591" xr:uid="{00000000-0005-0000-0000-0000210A0000}"/>
    <cellStyle name="Text Indent A" xfId="2592" xr:uid="{00000000-0005-0000-0000-0000220A0000}"/>
    <cellStyle name="Text Indent B" xfId="2593" xr:uid="{00000000-0005-0000-0000-0000230A0000}"/>
    <cellStyle name="Text Indent B 2" xfId="2594" xr:uid="{00000000-0005-0000-0000-0000240A0000}"/>
    <cellStyle name="Text Indent C" xfId="2595" xr:uid="{00000000-0005-0000-0000-0000250A0000}"/>
    <cellStyle name="Text Indent C 2" xfId="2596" xr:uid="{00000000-0005-0000-0000-0000260A0000}"/>
    <cellStyle name="TIGA" xfId="2597" xr:uid="{00000000-0005-0000-0000-0000270A0000}"/>
    <cellStyle name="Title" xfId="2598" builtinId="15" customBuiltin="1"/>
    <cellStyle name="Title 10" xfId="2599" xr:uid="{00000000-0005-0000-0000-0000290A0000}"/>
    <cellStyle name="Title 11" xfId="2600" xr:uid="{00000000-0005-0000-0000-00002A0A0000}"/>
    <cellStyle name="Title 12" xfId="2601" xr:uid="{00000000-0005-0000-0000-00002B0A0000}"/>
    <cellStyle name="Title 13" xfId="2602" xr:uid="{00000000-0005-0000-0000-00002C0A0000}"/>
    <cellStyle name="Title 14" xfId="2603" xr:uid="{00000000-0005-0000-0000-00002D0A0000}"/>
    <cellStyle name="Title 15" xfId="2604" xr:uid="{00000000-0005-0000-0000-00002E0A0000}"/>
    <cellStyle name="Title 16" xfId="2605" xr:uid="{00000000-0005-0000-0000-00002F0A0000}"/>
    <cellStyle name="Title 2" xfId="2606" xr:uid="{00000000-0005-0000-0000-0000300A0000}"/>
    <cellStyle name="Title 2 2" xfId="2607" xr:uid="{00000000-0005-0000-0000-0000310A0000}"/>
    <cellStyle name="Title 2 3" xfId="2608" xr:uid="{00000000-0005-0000-0000-0000320A0000}"/>
    <cellStyle name="Title 3" xfId="2609" xr:uid="{00000000-0005-0000-0000-0000330A0000}"/>
    <cellStyle name="Title 4" xfId="2610" xr:uid="{00000000-0005-0000-0000-0000340A0000}"/>
    <cellStyle name="Title 5" xfId="2611" xr:uid="{00000000-0005-0000-0000-0000350A0000}"/>
    <cellStyle name="Title 6" xfId="2612" xr:uid="{00000000-0005-0000-0000-0000360A0000}"/>
    <cellStyle name="Title 7" xfId="2613" xr:uid="{00000000-0005-0000-0000-0000370A0000}"/>
    <cellStyle name="Title 8" xfId="2614" xr:uid="{00000000-0005-0000-0000-0000380A0000}"/>
    <cellStyle name="Title 9" xfId="2615" xr:uid="{00000000-0005-0000-0000-0000390A0000}"/>
    <cellStyle name="Total" xfId="2616" builtinId="25" customBuiltin="1"/>
    <cellStyle name="Total 10" xfId="2617" xr:uid="{00000000-0005-0000-0000-00003B0A0000}"/>
    <cellStyle name="Total 10 2" xfId="2618" xr:uid="{00000000-0005-0000-0000-00003C0A0000}"/>
    <cellStyle name="Total 11" xfId="2619" xr:uid="{00000000-0005-0000-0000-00003D0A0000}"/>
    <cellStyle name="Total 11 2" xfId="2620" xr:uid="{00000000-0005-0000-0000-00003E0A0000}"/>
    <cellStyle name="Total 12" xfId="2621" xr:uid="{00000000-0005-0000-0000-00003F0A0000}"/>
    <cellStyle name="Total 12 2" xfId="2622" xr:uid="{00000000-0005-0000-0000-0000400A0000}"/>
    <cellStyle name="Total 13" xfId="2623" xr:uid="{00000000-0005-0000-0000-0000410A0000}"/>
    <cellStyle name="Total 13 2" xfId="2624" xr:uid="{00000000-0005-0000-0000-0000420A0000}"/>
    <cellStyle name="Total 14" xfId="2625" xr:uid="{00000000-0005-0000-0000-0000430A0000}"/>
    <cellStyle name="Total 14 2" xfId="2626" xr:uid="{00000000-0005-0000-0000-0000440A0000}"/>
    <cellStyle name="Total 15" xfId="2627" xr:uid="{00000000-0005-0000-0000-0000450A0000}"/>
    <cellStyle name="Total 15 2" xfId="2628" xr:uid="{00000000-0005-0000-0000-0000460A0000}"/>
    <cellStyle name="Total 16" xfId="2629" xr:uid="{00000000-0005-0000-0000-0000470A0000}"/>
    <cellStyle name="Total 16 2" xfId="2630" xr:uid="{00000000-0005-0000-0000-0000480A0000}"/>
    <cellStyle name="Total 2" xfId="2631" xr:uid="{00000000-0005-0000-0000-0000490A0000}"/>
    <cellStyle name="Total 2 2" xfId="2632" xr:uid="{00000000-0005-0000-0000-00004A0A0000}"/>
    <cellStyle name="Total 2 2 2" xfId="2633" xr:uid="{00000000-0005-0000-0000-00004B0A0000}"/>
    <cellStyle name="Total 2 3" xfId="2634" xr:uid="{00000000-0005-0000-0000-00004C0A0000}"/>
    <cellStyle name="Total 2 3 2" xfId="2635" xr:uid="{00000000-0005-0000-0000-00004D0A0000}"/>
    <cellStyle name="Total 2 4" xfId="2636" xr:uid="{00000000-0005-0000-0000-00004E0A0000}"/>
    <cellStyle name="Total 3" xfId="2637" xr:uid="{00000000-0005-0000-0000-00004F0A0000}"/>
    <cellStyle name="Total 3 2" xfId="2638" xr:uid="{00000000-0005-0000-0000-0000500A0000}"/>
    <cellStyle name="Total 4" xfId="2639" xr:uid="{00000000-0005-0000-0000-0000510A0000}"/>
    <cellStyle name="Total 4 2" xfId="2640" xr:uid="{00000000-0005-0000-0000-0000520A0000}"/>
    <cellStyle name="Total 5" xfId="2641" xr:uid="{00000000-0005-0000-0000-0000530A0000}"/>
    <cellStyle name="Total 5 2" xfId="2642" xr:uid="{00000000-0005-0000-0000-0000540A0000}"/>
    <cellStyle name="Total 6" xfId="2643" xr:uid="{00000000-0005-0000-0000-0000550A0000}"/>
    <cellStyle name="Total 6 2" xfId="2644" xr:uid="{00000000-0005-0000-0000-0000560A0000}"/>
    <cellStyle name="Total 7" xfId="2645" xr:uid="{00000000-0005-0000-0000-0000570A0000}"/>
    <cellStyle name="Total 7 2" xfId="2646" xr:uid="{00000000-0005-0000-0000-0000580A0000}"/>
    <cellStyle name="Total 8" xfId="2647" xr:uid="{00000000-0005-0000-0000-0000590A0000}"/>
    <cellStyle name="Total 8 2" xfId="2648" xr:uid="{00000000-0005-0000-0000-00005A0A0000}"/>
    <cellStyle name="Total 9" xfId="2649" xr:uid="{00000000-0005-0000-0000-00005B0A0000}"/>
    <cellStyle name="Total 9 2" xfId="2650" xr:uid="{00000000-0005-0000-0000-00005C0A0000}"/>
    <cellStyle name="Warning Text" xfId="2651" builtinId="11" customBuiltin="1"/>
    <cellStyle name="Warning Text 10" xfId="2652" xr:uid="{00000000-0005-0000-0000-00005E0A0000}"/>
    <cellStyle name="Warning Text 11" xfId="2653" xr:uid="{00000000-0005-0000-0000-00005F0A0000}"/>
    <cellStyle name="Warning Text 12" xfId="2654" xr:uid="{00000000-0005-0000-0000-0000600A0000}"/>
    <cellStyle name="Warning Text 13" xfId="2655" xr:uid="{00000000-0005-0000-0000-0000610A0000}"/>
    <cellStyle name="Warning Text 14" xfId="2656" xr:uid="{00000000-0005-0000-0000-0000620A0000}"/>
    <cellStyle name="Warning Text 15" xfId="2657" xr:uid="{00000000-0005-0000-0000-0000630A0000}"/>
    <cellStyle name="Warning Text 16" xfId="2658" xr:uid="{00000000-0005-0000-0000-0000640A0000}"/>
    <cellStyle name="Warning Text 2" xfId="2659" xr:uid="{00000000-0005-0000-0000-0000650A0000}"/>
    <cellStyle name="Warning Text 2 2" xfId="2660" xr:uid="{00000000-0005-0000-0000-0000660A0000}"/>
    <cellStyle name="Warning Text 2 3" xfId="2661" xr:uid="{00000000-0005-0000-0000-0000670A0000}"/>
    <cellStyle name="Warning Text 3" xfId="2662" xr:uid="{00000000-0005-0000-0000-0000680A0000}"/>
    <cellStyle name="Warning Text 4" xfId="2663" xr:uid="{00000000-0005-0000-0000-0000690A0000}"/>
    <cellStyle name="Warning Text 5" xfId="2664" xr:uid="{00000000-0005-0000-0000-00006A0A0000}"/>
    <cellStyle name="Warning Text 6" xfId="2665" xr:uid="{00000000-0005-0000-0000-00006B0A0000}"/>
    <cellStyle name="Warning Text 7" xfId="2666" xr:uid="{00000000-0005-0000-0000-00006C0A0000}"/>
    <cellStyle name="Warning Text 8" xfId="2667" xr:uid="{00000000-0005-0000-0000-00006D0A0000}"/>
    <cellStyle name="Warning Text 9" xfId="2668" xr:uid="{00000000-0005-0000-0000-00006E0A0000}"/>
  </cellStyles>
  <dxfs count="53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</patternFill>
      </fill>
    </dxf>
    <dxf>
      <font>
        <strike val="0"/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FF0066"/>
      <color rgb="FFFF6699"/>
      <color rgb="FFCCFF99"/>
      <color rgb="FF33CCFF"/>
      <color rgb="FFCCFF66"/>
      <color rgb="FFFFFF99"/>
      <color rgb="FFFFCC99"/>
      <color rgb="FFFFFFCC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8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0.xml"/><Relationship Id="rId68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1.xml"/><Relationship Id="rId89" Type="http://schemas.openxmlformats.org/officeDocument/2006/relationships/externalLink" Target="externalLinks/externalLink76.xml"/><Relationship Id="rId16" Type="http://schemas.openxmlformats.org/officeDocument/2006/relationships/externalLink" Target="externalLinks/externalLink3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0.xml"/><Relationship Id="rId58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1.xml"/><Relationship Id="rId79" Type="http://schemas.openxmlformats.org/officeDocument/2006/relationships/externalLink" Target="externalLinks/externalLink66.xml"/><Relationship Id="rId102" Type="http://schemas.openxmlformats.org/officeDocument/2006/relationships/externalLink" Target="externalLinks/externalLink8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7.xml"/><Relationship Id="rId95" Type="http://schemas.openxmlformats.org/officeDocument/2006/relationships/externalLink" Target="externalLinks/externalLink82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64" Type="http://schemas.openxmlformats.org/officeDocument/2006/relationships/externalLink" Target="externalLinks/externalLink51.xml"/><Relationship Id="rId69" Type="http://schemas.openxmlformats.org/officeDocument/2006/relationships/externalLink" Target="externalLinks/externalLink56.xml"/><Relationship Id="rId80" Type="http://schemas.openxmlformats.org/officeDocument/2006/relationships/externalLink" Target="externalLinks/externalLink67.xml"/><Relationship Id="rId85" Type="http://schemas.openxmlformats.org/officeDocument/2006/relationships/externalLink" Target="externalLinks/externalLink72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59" Type="http://schemas.openxmlformats.org/officeDocument/2006/relationships/externalLink" Target="externalLinks/externalLink46.xml"/><Relationship Id="rId103" Type="http://schemas.openxmlformats.org/officeDocument/2006/relationships/externalLink" Target="externalLinks/externalLink90.xml"/><Relationship Id="rId108" Type="http://schemas.openxmlformats.org/officeDocument/2006/relationships/sharedStrings" Target="sharedStrings.xml"/><Relationship Id="rId54" Type="http://schemas.openxmlformats.org/officeDocument/2006/relationships/externalLink" Target="externalLinks/externalLink41.xml"/><Relationship Id="rId70" Type="http://schemas.openxmlformats.org/officeDocument/2006/relationships/externalLink" Target="externalLinks/externalLink57.xml"/><Relationship Id="rId75" Type="http://schemas.openxmlformats.org/officeDocument/2006/relationships/externalLink" Target="externalLinks/externalLink62.xml"/><Relationship Id="rId91" Type="http://schemas.openxmlformats.org/officeDocument/2006/relationships/externalLink" Target="externalLinks/externalLink78.xml"/><Relationship Id="rId96" Type="http://schemas.openxmlformats.org/officeDocument/2006/relationships/externalLink" Target="externalLinks/externalLink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externalLink" Target="externalLinks/externalLink44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Relationship Id="rId60" Type="http://schemas.openxmlformats.org/officeDocument/2006/relationships/externalLink" Target="externalLinks/externalLink47.xml"/><Relationship Id="rId65" Type="http://schemas.openxmlformats.org/officeDocument/2006/relationships/externalLink" Target="externalLinks/externalLink52.xml"/><Relationship Id="rId73" Type="http://schemas.openxmlformats.org/officeDocument/2006/relationships/externalLink" Target="externalLinks/externalLink60.xml"/><Relationship Id="rId78" Type="http://schemas.openxmlformats.org/officeDocument/2006/relationships/externalLink" Target="externalLinks/externalLink65.xml"/><Relationship Id="rId81" Type="http://schemas.openxmlformats.org/officeDocument/2006/relationships/externalLink" Target="externalLinks/externalLink68.xml"/><Relationship Id="rId86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1.xml"/><Relationship Id="rId99" Type="http://schemas.openxmlformats.org/officeDocument/2006/relationships/externalLink" Target="externalLinks/externalLink86.xml"/><Relationship Id="rId101" Type="http://schemas.openxmlformats.org/officeDocument/2006/relationships/externalLink" Target="externalLinks/externalLink8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9" Type="http://schemas.openxmlformats.org/officeDocument/2006/relationships/externalLink" Target="externalLinks/externalLink26.xml"/><Relationship Id="rId109" Type="http://schemas.openxmlformats.org/officeDocument/2006/relationships/calcChain" Target="calcChain.xml"/><Relationship Id="rId34" Type="http://schemas.openxmlformats.org/officeDocument/2006/relationships/externalLink" Target="externalLinks/externalLink21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6" Type="http://schemas.openxmlformats.org/officeDocument/2006/relationships/externalLink" Target="externalLinks/externalLink63.xml"/><Relationship Id="rId97" Type="http://schemas.openxmlformats.org/officeDocument/2006/relationships/externalLink" Target="externalLinks/externalLink84.xml"/><Relationship Id="rId104" Type="http://schemas.openxmlformats.org/officeDocument/2006/relationships/externalLink" Target="externalLinks/externalLink9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8.xml"/><Relationship Id="rId92" Type="http://schemas.openxmlformats.org/officeDocument/2006/relationships/externalLink" Target="externalLinks/externalLink7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66" Type="http://schemas.openxmlformats.org/officeDocument/2006/relationships/externalLink" Target="externalLinks/externalLink53.xml"/><Relationship Id="rId87" Type="http://schemas.openxmlformats.org/officeDocument/2006/relationships/externalLink" Target="externalLinks/externalLink74.xml"/><Relationship Id="rId61" Type="http://schemas.openxmlformats.org/officeDocument/2006/relationships/externalLink" Target="externalLinks/externalLink48.xml"/><Relationship Id="rId82" Type="http://schemas.openxmlformats.org/officeDocument/2006/relationships/externalLink" Target="externalLinks/externalLink69.xml"/><Relationship Id="rId1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56" Type="http://schemas.openxmlformats.org/officeDocument/2006/relationships/externalLink" Target="externalLinks/externalLink43.xml"/><Relationship Id="rId77" Type="http://schemas.openxmlformats.org/officeDocument/2006/relationships/externalLink" Target="externalLinks/externalLink64.xml"/><Relationship Id="rId100" Type="http://schemas.openxmlformats.org/officeDocument/2006/relationships/externalLink" Target="externalLinks/externalLink87.xml"/><Relationship Id="rId105" Type="http://schemas.openxmlformats.org/officeDocument/2006/relationships/externalLink" Target="externalLinks/externalLink9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72" Type="http://schemas.openxmlformats.org/officeDocument/2006/relationships/externalLink" Target="externalLinks/externalLink59.xml"/><Relationship Id="rId93" Type="http://schemas.openxmlformats.org/officeDocument/2006/relationships/externalLink" Target="externalLinks/externalLink80.xml"/><Relationship Id="rId98" Type="http://schemas.openxmlformats.org/officeDocument/2006/relationships/externalLink" Target="externalLinks/externalLink85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33.xml"/><Relationship Id="rId67" Type="http://schemas.openxmlformats.org/officeDocument/2006/relationships/externalLink" Target="externalLinks/externalLink54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62" Type="http://schemas.openxmlformats.org/officeDocument/2006/relationships/externalLink" Target="externalLinks/externalLink49.xml"/><Relationship Id="rId83" Type="http://schemas.openxmlformats.org/officeDocument/2006/relationships/externalLink" Target="externalLinks/externalLink70.xml"/><Relationship Id="rId88" Type="http://schemas.openxmlformats.org/officeDocument/2006/relationships/externalLink" Target="externalLinks/externalLink7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KKO!$K$20:$L$20</c:f>
              <c:numCache>
                <c:formatCode>0%</c:formatCode>
                <c:ptCount val="2"/>
                <c:pt idx="0">
                  <c:v>0.11733333333333336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7-492E-897C-D6FD8D0FEB67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KKO!$K$21:$L$21</c:f>
              <c:numCache>
                <c:formatCode>0%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7-492E-897C-D6FD8D0F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KKO!$D$20</c:f>
              <c:numCache>
                <c:formatCode>0%</c:formatCode>
                <c:ptCount val="1"/>
                <c:pt idx="0">
                  <c:v>0.6406278586928088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F-4190-AAEE-97D1256B2E6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KKO!$D$21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F-4190-AAEE-97D1256B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jpe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emf"/><Relationship Id="rId13" Type="http://schemas.openxmlformats.org/officeDocument/2006/relationships/image" Target="../media/image31.emf"/><Relationship Id="rId3" Type="http://schemas.openxmlformats.org/officeDocument/2006/relationships/image" Target="../media/image21.emf"/><Relationship Id="rId7" Type="http://schemas.openxmlformats.org/officeDocument/2006/relationships/image" Target="../media/image25.emf"/><Relationship Id="rId12" Type="http://schemas.openxmlformats.org/officeDocument/2006/relationships/image" Target="../media/image30.emf"/><Relationship Id="rId2" Type="http://schemas.openxmlformats.org/officeDocument/2006/relationships/image" Target="../media/image20.emf"/><Relationship Id="rId1" Type="http://schemas.openxmlformats.org/officeDocument/2006/relationships/image" Target="../media/image19.emf"/><Relationship Id="rId6" Type="http://schemas.openxmlformats.org/officeDocument/2006/relationships/image" Target="../media/image24.emf"/><Relationship Id="rId11" Type="http://schemas.openxmlformats.org/officeDocument/2006/relationships/image" Target="../media/image29.emf"/><Relationship Id="rId5" Type="http://schemas.openxmlformats.org/officeDocument/2006/relationships/image" Target="../media/image23.emf"/><Relationship Id="rId10" Type="http://schemas.openxmlformats.org/officeDocument/2006/relationships/image" Target="../media/image28.emf"/><Relationship Id="rId4" Type="http://schemas.openxmlformats.org/officeDocument/2006/relationships/image" Target="../media/image22.emf"/><Relationship Id="rId9" Type="http://schemas.openxmlformats.org/officeDocument/2006/relationships/image" Target="../media/image27.emf"/><Relationship Id="rId14" Type="http://schemas.openxmlformats.org/officeDocument/2006/relationships/image" Target="../media/image3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5" Type="http://schemas.openxmlformats.org/officeDocument/2006/relationships/image" Target="../media/image12.jpeg"/><Relationship Id="rId4" Type="http://schemas.openxmlformats.org/officeDocument/2006/relationships/image" Target="../media/image1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2</xdr:col>
      <xdr:colOff>9525</xdr:colOff>
      <xdr:row>2</xdr:row>
      <xdr:rowOff>85725</xdr:rowOff>
    </xdr:to>
    <xdr:pic>
      <xdr:nvPicPr>
        <xdr:cNvPr id="22651" name="Picture 2">
          <a:extLst>
            <a:ext uri="{FF2B5EF4-FFF2-40B4-BE49-F238E27FC236}">
              <a16:creationId xmlns:a16="http://schemas.microsoft.com/office/drawing/2014/main" id="{AC23AF94-D3E0-4A97-BBFC-98DFC2063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323850" y="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413793</xdr:colOff>
      <xdr:row>61</xdr:row>
      <xdr:rowOff>71421</xdr:rowOff>
    </xdr:from>
    <xdr:to>
      <xdr:col>27</xdr:col>
      <xdr:colOff>161462</xdr:colOff>
      <xdr:row>64</xdr:row>
      <xdr:rowOff>98988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506D80-264E-4CDD-92E5-66BCB2863D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89" t="13332" r="65798" b="30321"/>
        <a:stretch/>
      </xdr:blipFill>
      <xdr:spPr>
        <a:xfrm rot="20282935">
          <a:off x="14787018" y="9977421"/>
          <a:ext cx="547769" cy="513342"/>
        </a:xfrm>
        <a:prstGeom prst="rect">
          <a:avLst/>
        </a:prstGeom>
      </xdr:spPr>
    </xdr:pic>
    <xdr:clientData/>
  </xdr:twoCellAnchor>
  <xdr:twoCellAnchor>
    <xdr:from>
      <xdr:col>7</xdr:col>
      <xdr:colOff>596887</xdr:colOff>
      <xdr:row>26</xdr:row>
      <xdr:rowOff>142354</xdr:rowOff>
    </xdr:from>
    <xdr:to>
      <xdr:col>9</xdr:col>
      <xdr:colOff>283724</xdr:colOff>
      <xdr:row>30</xdr:row>
      <xdr:rowOff>22610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6F28673-EB78-4518-84EE-135C2E436125}"/>
            </a:ext>
          </a:extLst>
        </xdr:cNvPr>
        <xdr:cNvSpPr/>
      </xdr:nvSpPr>
      <xdr:spPr>
        <a:xfrm>
          <a:off x="4035412" y="4380979"/>
          <a:ext cx="906037" cy="527956"/>
        </a:xfrm>
        <a:prstGeom prst="rect">
          <a:avLst/>
        </a:prstGeom>
        <a:solidFill>
          <a:schemeClr val="accent2">
            <a:lumMod val="75000"/>
            <a:alpha val="51000"/>
          </a:schemeClr>
        </a:solidFill>
        <a:ln w="317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6</xdr:col>
      <xdr:colOff>81065</xdr:colOff>
      <xdr:row>30</xdr:row>
      <xdr:rowOff>121597</xdr:rowOff>
    </xdr:from>
    <xdr:to>
      <xdr:col>9</xdr:col>
      <xdr:colOff>405320</xdr:colOff>
      <xdr:row>37</xdr:row>
      <xdr:rowOff>74566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913EAC9-3AE6-4F3F-B9A4-E69A60DCF28D}"/>
            </a:ext>
          </a:extLst>
        </xdr:cNvPr>
        <xdr:cNvSpPr/>
      </xdr:nvSpPr>
      <xdr:spPr>
        <a:xfrm>
          <a:off x="2909990" y="5007922"/>
          <a:ext cx="2153055" cy="10864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FF00"/>
              </a:solidFill>
            </a:rPr>
            <a:t>LOKASI</a:t>
          </a:r>
        </a:p>
      </xdr:txBody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27</xdr:col>
      <xdr:colOff>162128</xdr:colOff>
      <xdr:row>53</xdr:row>
      <xdr:rowOff>20266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575464-954D-408B-6A52-8BD3B3685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904" y="810638"/>
          <a:ext cx="14449628" cy="780239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163288</xdr:colOff>
      <xdr:row>60</xdr:row>
      <xdr:rowOff>159884</xdr:rowOff>
    </xdr:from>
    <xdr:to>
      <xdr:col>29</xdr:col>
      <xdr:colOff>285750</xdr:colOff>
      <xdr:row>65</xdr:row>
      <xdr:rowOff>150873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DDC31F-1931-4AD2-93BE-A5C6E6DD5A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7" t="10996" r="65640" b="32495"/>
        <a:stretch/>
      </xdr:blipFill>
      <xdr:spPr>
        <a:xfrm>
          <a:off x="15250888" y="9818234"/>
          <a:ext cx="627287" cy="800614"/>
        </a:xfrm>
        <a:prstGeom prst="rect">
          <a:avLst/>
        </a:prstGeom>
      </xdr:spPr>
    </xdr:pic>
    <xdr:clientData/>
  </xdr:twoCellAnchor>
  <xdr:oneCellAnchor>
    <xdr:from>
      <xdr:col>10</xdr:col>
      <xdr:colOff>287966</xdr:colOff>
      <xdr:row>36</xdr:row>
      <xdr:rowOff>110755</xdr:rowOff>
    </xdr:from>
    <xdr:ext cx="930349" cy="4680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695D6D6-4596-4403-81CE-2906BA3EEE86}"/>
            </a:ext>
          </a:extLst>
        </xdr:cNvPr>
        <xdr:cNvSpPr txBox="1"/>
      </xdr:nvSpPr>
      <xdr:spPr>
        <a:xfrm>
          <a:off x="5050466" y="5882905"/>
          <a:ext cx="930349" cy="46801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2400"/>
            <a:t>lokasi</a:t>
          </a:r>
        </a:p>
      </xdr:txBody>
    </xdr:sp>
    <xdr:clientData/>
  </xdr:oneCellAnchor>
  <xdr:twoCellAnchor editAs="oneCell">
    <xdr:from>
      <xdr:col>3</xdr:col>
      <xdr:colOff>0</xdr:colOff>
      <xdr:row>6</xdr:row>
      <xdr:rowOff>0</xdr:rowOff>
    </xdr:from>
    <xdr:to>
      <xdr:col>27</xdr:col>
      <xdr:colOff>66454</xdr:colOff>
      <xdr:row>61</xdr:row>
      <xdr:rowOff>22152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AC2EDA-F4E1-1709-5310-9BD719E1A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349" y="908198"/>
          <a:ext cx="14442558" cy="855034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>
          <a:extLst>
            <a:ext uri="{FF2B5EF4-FFF2-40B4-BE49-F238E27FC236}">
              <a16:creationId xmlns:a16="http://schemas.microsoft.com/office/drawing/2014/main" id="{8BB86571-7ED8-4CAA-B7C3-76079F09C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8" y="7286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>
          <a:extLst>
            <a:ext uri="{FF2B5EF4-FFF2-40B4-BE49-F238E27FC236}">
              <a16:creationId xmlns:a16="http://schemas.microsoft.com/office/drawing/2014/main" id="{B4C06481-C185-4107-A325-6E2E66265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8" y="21097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>
          <a:extLst>
            <a:ext uri="{FF2B5EF4-FFF2-40B4-BE49-F238E27FC236}">
              <a16:creationId xmlns:a16="http://schemas.microsoft.com/office/drawing/2014/main" id="{91D912B8-DC8A-437A-A514-75577E749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349091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>
          <a:extLst>
            <a:ext uri="{FF2B5EF4-FFF2-40B4-BE49-F238E27FC236}">
              <a16:creationId xmlns:a16="http://schemas.microsoft.com/office/drawing/2014/main" id="{AE9B2921-66EB-400E-8752-688AECD6A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26243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>
          <a:extLst>
            <a:ext uri="{FF2B5EF4-FFF2-40B4-BE49-F238E27FC236}">
              <a16:creationId xmlns:a16="http://schemas.microsoft.com/office/drawing/2014/main" id="{E1DCE2C7-84EA-4972-AFFC-2996D83EF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56435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>
          <a:extLst>
            <a:ext uri="{FF2B5EF4-FFF2-40B4-BE49-F238E27FC236}">
              <a16:creationId xmlns:a16="http://schemas.microsoft.com/office/drawing/2014/main" id="{9545A6E6-04C4-46FC-B860-28AD8B7A6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3138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>
          <a:extLst>
            <a:ext uri="{FF2B5EF4-FFF2-40B4-BE49-F238E27FC236}">
              <a16:creationId xmlns:a16="http://schemas.microsoft.com/office/drawing/2014/main" id="{53E671AF-3B70-4B80-ACB5-1D38B09E9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70246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>
          <a:extLst>
            <a:ext uri="{FF2B5EF4-FFF2-40B4-BE49-F238E27FC236}">
              <a16:creationId xmlns:a16="http://schemas.microsoft.com/office/drawing/2014/main" id="{21AC4EED-4A99-407B-9282-2962FCC90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8738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>
          <a:extLst>
            <a:ext uri="{FF2B5EF4-FFF2-40B4-BE49-F238E27FC236}">
              <a16:creationId xmlns:a16="http://schemas.microsoft.com/office/drawing/2014/main" id="{BCC987DF-9CCD-4E98-8503-D17AE74BF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>
          <a:extLst>
            <a:ext uri="{FF2B5EF4-FFF2-40B4-BE49-F238E27FC236}">
              <a16:creationId xmlns:a16="http://schemas.microsoft.com/office/drawing/2014/main" id="{0F174FF5-CBD8-4FD5-8CFB-96138017D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10291763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>
          <a:extLst>
            <a:ext uri="{FF2B5EF4-FFF2-40B4-BE49-F238E27FC236}">
              <a16:creationId xmlns:a16="http://schemas.microsoft.com/office/drawing/2014/main" id="{DC64D6B7-FF6C-4AC9-8325-88260BC6B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0988" y="1107281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>
          <a:extLst>
            <a:ext uri="{FF2B5EF4-FFF2-40B4-BE49-F238E27FC236}">
              <a16:creationId xmlns:a16="http://schemas.microsoft.com/office/drawing/2014/main" id="{3D85BA42-8621-49E9-808D-2114C082E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179671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>
          <a:extLst>
            <a:ext uri="{FF2B5EF4-FFF2-40B4-BE49-F238E27FC236}">
              <a16:creationId xmlns:a16="http://schemas.microsoft.com/office/drawing/2014/main" id="{513D0DAF-D056-489B-B2D1-D002376E7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9263" y="12682538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>
          <a:extLst>
            <a:ext uri="{FF2B5EF4-FFF2-40B4-BE49-F238E27FC236}">
              <a16:creationId xmlns:a16="http://schemas.microsoft.com/office/drawing/2014/main" id="{00E7FECA-8F72-4D31-A4C0-2DDD425B1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13406438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>
          <a:extLst>
            <a:ext uri="{FF2B5EF4-FFF2-40B4-BE49-F238E27FC236}">
              <a16:creationId xmlns:a16="http://schemas.microsoft.com/office/drawing/2014/main" id="{58FD68A2-4E18-48D7-9CCA-E83049E19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7538" y="1429226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>
          <a:extLst>
            <a:ext uri="{FF2B5EF4-FFF2-40B4-BE49-F238E27FC236}">
              <a16:creationId xmlns:a16="http://schemas.microsoft.com/office/drawing/2014/main" id="{49E19254-0682-49BC-83F2-78B6E8847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501616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2</xdr:col>
      <xdr:colOff>28575</xdr:colOff>
      <xdr:row>3</xdr:row>
      <xdr:rowOff>19050</xdr:rowOff>
    </xdr:to>
    <xdr:pic>
      <xdr:nvPicPr>
        <xdr:cNvPr id="16517" name="Picture 2">
          <a:extLst>
            <a:ext uri="{FF2B5EF4-FFF2-40B4-BE49-F238E27FC236}">
              <a16:creationId xmlns:a16="http://schemas.microsoft.com/office/drawing/2014/main" id="{8B265F74-71C0-4BE3-B0B5-92CBF1F48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38125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2</xdr:col>
      <xdr:colOff>38100</xdr:colOff>
      <xdr:row>3</xdr:row>
      <xdr:rowOff>28575</xdr:rowOff>
    </xdr:to>
    <xdr:pic>
      <xdr:nvPicPr>
        <xdr:cNvPr id="11397" name="Picture 2">
          <a:extLst>
            <a:ext uri="{FF2B5EF4-FFF2-40B4-BE49-F238E27FC236}">
              <a16:creationId xmlns:a16="http://schemas.microsoft.com/office/drawing/2014/main" id="{CAC044CB-5FBE-4F85-A096-C273D010E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47650" y="9525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C20843F-593A-445D-889D-59D07F760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8074" y="2681654"/>
          <a:ext cx="675001" cy="677008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CD9774C-E943-4B47-B03F-34364C71C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1934308"/>
          <a:ext cx="762000" cy="6740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1526723</xdr:colOff>
      <xdr:row>23</xdr:row>
      <xdr:rowOff>969818</xdr:rowOff>
    </xdr:from>
    <xdr:to>
      <xdr:col>10</xdr:col>
      <xdr:colOff>176893</xdr:colOff>
      <xdr:row>23</xdr:row>
      <xdr:rowOff>2411186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AF14740-FD32-41D9-AF33-D7FCF9EEEFA5}"/>
            </a:ext>
          </a:extLst>
        </xdr:cNvPr>
        <xdr:cNvSpPr/>
      </xdr:nvSpPr>
      <xdr:spPr>
        <a:xfrm>
          <a:off x="6826087" y="9230591"/>
          <a:ext cx="1161306" cy="1441368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1319890</xdr:colOff>
      <xdr:row>20</xdr:row>
      <xdr:rowOff>258536</xdr:rowOff>
    </xdr:from>
    <xdr:to>
      <xdr:col>12</xdr:col>
      <xdr:colOff>190500</xdr:colOff>
      <xdr:row>23</xdr:row>
      <xdr:rowOff>2478727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C2B922-F5C8-4DBB-B5AB-29222B4EA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1374321</xdr:colOff>
      <xdr:row>23</xdr:row>
      <xdr:rowOff>870857</xdr:rowOff>
    </xdr:from>
    <xdr:to>
      <xdr:col>3</xdr:col>
      <xdr:colOff>95250</xdr:colOff>
      <xdr:row>23</xdr:row>
      <xdr:rowOff>2313214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6E57281-597F-4431-BBDD-2443F1AF88D0}"/>
            </a:ext>
          </a:extLst>
        </xdr:cNvPr>
        <xdr:cNvSpPr/>
      </xdr:nvSpPr>
      <xdr:spPr>
        <a:xfrm>
          <a:off x="1660071" y="9130393"/>
          <a:ext cx="1183822" cy="144235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1182588</xdr:colOff>
      <xdr:row>20</xdr:row>
      <xdr:rowOff>256063</xdr:rowOff>
    </xdr:from>
    <xdr:to>
      <xdr:col>3</xdr:col>
      <xdr:colOff>403269</xdr:colOff>
      <xdr:row>23</xdr:row>
      <xdr:rowOff>2476254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6CB67-4AB5-4C42-AC8C-AABFAE8B4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217714</xdr:colOff>
      <xdr:row>23</xdr:row>
      <xdr:rowOff>40821</xdr:rowOff>
    </xdr:from>
    <xdr:to>
      <xdr:col>4</xdr:col>
      <xdr:colOff>435429</xdr:colOff>
      <xdr:row>23</xdr:row>
      <xdr:rowOff>1034143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6A4A4C8-A7A5-4487-BB39-F57DB3DD5C38}"/>
            </a:ext>
          </a:extLst>
        </xdr:cNvPr>
        <xdr:cNvSpPr/>
      </xdr:nvSpPr>
      <xdr:spPr>
        <a:xfrm>
          <a:off x="503464" y="8300357"/>
          <a:ext cx="3687536" cy="99332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653143</xdr:colOff>
          <xdr:row>22</xdr:row>
          <xdr:rowOff>108857</xdr:rowOff>
        </xdr:from>
        <xdr:to>
          <xdr:col>3</xdr:col>
          <xdr:colOff>884464</xdr:colOff>
          <xdr:row>25</xdr:row>
          <xdr:rowOff>2476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508975ED-7129-4C91-BFE5-0BDA4C0E54B7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9_1" spid="_x0000_s121665"/>
                </a:ext>
              </a:extLst>
            </xdr:cNvPicPr>
          </xdr:nvPicPr>
          <xdr:blipFill>
            <a:blip xmlns:r="http://schemas.openxmlformats.org/officeDocument/2006/relationships"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938893" y="8164286"/>
              <a:ext cx="2694214" cy="2832762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8</xdr:col>
      <xdr:colOff>288471</xdr:colOff>
      <xdr:row>23</xdr:row>
      <xdr:rowOff>43542</xdr:rowOff>
    </xdr:from>
    <xdr:to>
      <xdr:col>11</xdr:col>
      <xdr:colOff>615043</xdr:colOff>
      <xdr:row>23</xdr:row>
      <xdr:rowOff>1050471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809D3A4-B9E1-485E-916D-7236EF1BC016}"/>
            </a:ext>
          </a:extLst>
        </xdr:cNvPr>
        <xdr:cNvSpPr/>
      </xdr:nvSpPr>
      <xdr:spPr>
        <a:xfrm>
          <a:off x="5581650" y="8303078"/>
          <a:ext cx="3687536" cy="100692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810243</xdr:colOff>
          <xdr:row>22</xdr:row>
          <xdr:rowOff>111331</xdr:rowOff>
        </xdr:from>
        <xdr:to>
          <xdr:col>11</xdr:col>
          <xdr:colOff>30925</xdr:colOff>
          <xdr:row>24</xdr:row>
          <xdr:rowOff>176893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44232040-B445-4D23-BED0-E2A30E2CA8DF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10_1" spid="_x0000_s121666"/>
                </a:ext>
              </a:extLst>
            </xdr:cNvPicPr>
          </xdr:nvPicPr>
          <xdr:blipFill>
            <a:blip xmlns:r="http://schemas.openxmlformats.org/officeDocument/2006/relationships" r:embed="rId4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6103422" y="8166760"/>
              <a:ext cx="2581646" cy="281420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451005</xdr:colOff>
      <xdr:row>34</xdr:row>
      <xdr:rowOff>162252</xdr:rowOff>
    </xdr:from>
    <xdr:to>
      <xdr:col>22</xdr:col>
      <xdr:colOff>86591</xdr:colOff>
      <xdr:row>94</xdr:row>
      <xdr:rowOff>82680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C7999A28-87FC-4B4C-95A4-0CBE546D0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7005" y="7782252"/>
          <a:ext cx="6493586" cy="1135042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52203</xdr:colOff>
      <xdr:row>33</xdr:row>
      <xdr:rowOff>69273</xdr:rowOff>
    </xdr:from>
    <xdr:to>
      <xdr:col>36</xdr:col>
      <xdr:colOff>295646</xdr:colOff>
      <xdr:row>66</xdr:row>
      <xdr:rowOff>14844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49352F-E317-4E24-9416-DFC7D9216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64" b="20958"/>
        <a:stretch>
          <a:fillRect/>
        </a:stretch>
      </xdr:blipFill>
      <xdr:spPr bwMode="auto">
        <a:xfrm>
          <a:off x="14149203" y="7498773"/>
          <a:ext cx="7101443" cy="62320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73025</xdr:colOff>
      <xdr:row>27</xdr:row>
      <xdr:rowOff>26642</xdr:rowOff>
    </xdr:from>
    <xdr:to>
      <xdr:col>11</xdr:col>
      <xdr:colOff>438205</xdr:colOff>
      <xdr:row>79</xdr:row>
      <xdr:rowOff>179042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4FF3F5-6CCC-4591-BA4F-36D46A7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5532092"/>
          <a:ext cx="6384980" cy="10058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23</xdr:col>
      <xdr:colOff>201721</xdr:colOff>
      <xdr:row>75</xdr:row>
      <xdr:rowOff>28140</xdr:rowOff>
    </xdr:from>
    <xdr:to>
      <xdr:col>34</xdr:col>
      <xdr:colOff>177894</xdr:colOff>
      <xdr:row>99</xdr:row>
      <xdr:rowOff>176213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297092E3-D8E5-40B1-A164-C05DD6900001}"/>
            </a:ext>
          </a:extLst>
        </xdr:cNvPr>
        <xdr:cNvGrpSpPr/>
      </xdr:nvGrpSpPr>
      <xdr:grpSpPr>
        <a:xfrm>
          <a:off x="13469486" y="14842316"/>
          <a:ext cx="6632467" cy="4720073"/>
          <a:chOff x="12235692" y="1684192"/>
          <a:chExt cx="8982112" cy="6195274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DDDFAD9-7DFC-C864-6CF0-26954C7F221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897" b="22003"/>
          <a:stretch/>
        </xdr:blipFill>
        <xdr:spPr>
          <a:xfrm>
            <a:off x="16782443" y="1690997"/>
            <a:ext cx="4435361" cy="6188469"/>
          </a:xfrm>
          <a:prstGeom prst="rect">
            <a:avLst/>
          </a:prstGeom>
          <a:ln w="19050">
            <a:noFill/>
          </a:ln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FC9904B-6BEF-5053-4B3C-DBA39945FE5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633" b="21415"/>
          <a:stretch/>
        </xdr:blipFill>
        <xdr:spPr>
          <a:xfrm>
            <a:off x="12235692" y="1684192"/>
            <a:ext cx="4470861" cy="6182592"/>
          </a:xfrm>
          <a:prstGeom prst="rect">
            <a:avLst/>
          </a:prstGeom>
          <a:ln w="19050">
            <a:noFill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725530</xdr:colOff>
      <xdr:row>36</xdr:row>
      <xdr:rowOff>209019</xdr:rowOff>
    </xdr:from>
    <xdr:to>
      <xdr:col>20</xdr:col>
      <xdr:colOff>688</xdr:colOff>
      <xdr:row>39</xdr:row>
      <xdr:rowOff>2111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933FAB-5C5F-4144-ACF9-A8B548E0D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284301">
          <a:off x="14172589" y="8868925"/>
          <a:ext cx="777306" cy="546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757997</xdr:colOff>
      <xdr:row>10</xdr:row>
      <xdr:rowOff>11206</xdr:rowOff>
    </xdr:from>
    <xdr:to>
      <xdr:col>19</xdr:col>
      <xdr:colOff>360189</xdr:colOff>
      <xdr:row>43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489B8C8-0DB3-49CF-B6AC-8599D1BA5AB5}"/>
            </a:ext>
          </a:extLst>
        </xdr:cNvPr>
        <xdr:cNvSpPr/>
      </xdr:nvSpPr>
      <xdr:spPr>
        <a:xfrm>
          <a:off x="13307185" y="1916206"/>
          <a:ext cx="3817004" cy="2155731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 !!</a:t>
          </a:r>
          <a:br>
            <a:rPr lang="en-US" sz="1400"/>
          </a:br>
          <a:r>
            <a:rPr lang="en-US" sz="1400"/>
            <a:t>1. Saat Pengisian Uraian di mohon memasukan  nama material sesuai dengan nama material  di harga</a:t>
          </a:r>
          <a:r>
            <a:rPr lang="en-US" sz="1400" baseline="0"/>
            <a:t> satuan</a:t>
          </a:r>
        </a:p>
        <a:p>
          <a:pPr algn="l"/>
          <a:r>
            <a:rPr lang="en-US" sz="1400" baseline="0"/>
            <a:t>2. Mohon di cek kembali saat pengisian  volume  material</a:t>
          </a:r>
        </a:p>
        <a:p>
          <a:pPr algn="l"/>
          <a:r>
            <a:rPr lang="en-US" sz="1400" baseline="0"/>
            <a:t>3. Untuk program Sarana Penunjang Fungsi  tidak perlu SLO. </a:t>
          </a:r>
          <a:endParaRPr lang="en-US" sz="1400"/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2</xdr:col>
      <xdr:colOff>9525</xdr:colOff>
      <xdr:row>3</xdr:row>
      <xdr:rowOff>19050</xdr:rowOff>
    </xdr:to>
    <xdr:pic>
      <xdr:nvPicPr>
        <xdr:cNvPr id="27905" name="Picture 3">
          <a:extLst>
            <a:ext uri="{FF2B5EF4-FFF2-40B4-BE49-F238E27FC236}">
              <a16:creationId xmlns:a16="http://schemas.microsoft.com/office/drawing/2014/main" id="{CB633F83-882B-43D6-A63D-3335BABBD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419100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398928</xdr:colOff>
      <xdr:row>95</xdr:row>
      <xdr:rowOff>68515</xdr:rowOff>
    </xdr:from>
    <xdr:to>
      <xdr:col>12</xdr:col>
      <xdr:colOff>189677</xdr:colOff>
      <xdr:row>98</xdr:row>
      <xdr:rowOff>164433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A5A168-2929-45ED-94FB-1254906C8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184780">
          <a:off x="11730316" y="35541856"/>
          <a:ext cx="1045808" cy="63380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301694</xdr:colOff>
      <xdr:row>52</xdr:row>
      <xdr:rowOff>85727</xdr:rowOff>
    </xdr:from>
    <xdr:to>
      <xdr:col>36</xdr:col>
      <xdr:colOff>310923</xdr:colOff>
      <xdr:row>53</xdr:row>
      <xdr:rowOff>85727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531CF31-0F5E-4478-A350-6DE199921846}"/>
            </a:ext>
          </a:extLst>
        </xdr:cNvPr>
        <xdr:cNvCxnSpPr/>
      </xdr:nvCxnSpPr>
      <xdr:spPr>
        <a:xfrm flipH="1">
          <a:off x="13655744" y="8153402"/>
          <a:ext cx="9229" cy="152400"/>
        </a:xfrm>
        <a:prstGeom prst="line">
          <a:avLst/>
        </a:prstGeom>
        <a:ln w="12700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387147</xdr:colOff>
      <xdr:row>5</xdr:row>
      <xdr:rowOff>40340</xdr:rowOff>
    </xdr:from>
    <xdr:to>
      <xdr:col>27</xdr:col>
      <xdr:colOff>25283</xdr:colOff>
      <xdr:row>5</xdr:row>
      <xdr:rowOff>117079</xdr:rowOff>
    </xdr:to>
    <xdr:grpSp>
      <xdr:nvGrpSpPr>
        <xdr:cNvPr id="5" name="Group 13">
          <a:extLst>
            <a:ext uri="{FF2B5EF4-FFF2-40B4-BE49-F238E27FC236}">
              <a16:creationId xmlns:a16="http://schemas.microsoft.com/office/drawing/2014/main" id="{9E7FFDC6-1378-4FC0-BFAF-842235EC04FD}"/>
            </a:ext>
          </a:extLst>
        </xdr:cNvPr>
        <xdr:cNvGrpSpPr/>
      </xdr:nvGrpSpPr>
      <xdr:grpSpPr>
        <a:xfrm>
          <a:off x="9874047" y="821390"/>
          <a:ext cx="76286" cy="76739"/>
          <a:chOff x="9937028" y="802652"/>
          <a:chExt cx="83991" cy="77961"/>
        </a:xfrm>
      </xdr:grpSpPr>
      <xdr:sp macro="" textlink="">
        <xdr:nvSpPr>
          <xdr:cNvPr id="6" name="Oval 1">
            <a:extLst>
              <a:ext uri="{FF2B5EF4-FFF2-40B4-BE49-F238E27FC236}">
                <a16:creationId xmlns:a16="http://schemas.microsoft.com/office/drawing/2014/main" id="{26EA29F5-20BD-0A26-CAD2-8E589A6482F4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7" name="Straight Connector 3">
            <a:extLst>
              <a:ext uri="{FF2B5EF4-FFF2-40B4-BE49-F238E27FC236}">
                <a16:creationId xmlns:a16="http://schemas.microsoft.com/office/drawing/2014/main" id="{CA8C1842-6A7D-47EF-5B49-21926060D2A1}"/>
              </a:ext>
            </a:extLst>
          </xdr:cNvPr>
          <xdr:cNvCxnSpPr>
            <a:stCxn id="27" idx="1"/>
            <a:endCxn id="27" idx="5"/>
          </xdr:cNvCxnSpPr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FCB38E7F-FD25-772D-A66C-6390C76180C6}"/>
              </a:ext>
            </a:extLst>
          </xdr:cNvPr>
          <xdr:cNvCxnSpPr>
            <a:stCxn id="27" idx="3"/>
            <a:endCxn id="27" idx="7"/>
          </xdr:cNvCxnSpPr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392404</xdr:colOff>
      <xdr:row>6</xdr:row>
      <xdr:rowOff>39523</xdr:rowOff>
    </xdr:from>
    <xdr:to>
      <xdr:col>27</xdr:col>
      <xdr:colOff>30540</xdr:colOff>
      <xdr:row>6</xdr:row>
      <xdr:rowOff>116262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502254D6-09CE-4965-9078-E0FB334F2E8E}"/>
            </a:ext>
          </a:extLst>
        </xdr:cNvPr>
        <xdr:cNvSpPr/>
      </xdr:nvSpPr>
      <xdr:spPr>
        <a:xfrm>
          <a:off x="9879304" y="972973"/>
          <a:ext cx="76286" cy="76739"/>
        </a:xfrm>
        <a:prstGeom prst="ellips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325221</xdr:colOff>
      <xdr:row>5</xdr:row>
      <xdr:rowOff>43172</xdr:rowOff>
    </xdr:from>
    <xdr:to>
      <xdr:col>29</xdr:col>
      <xdr:colOff>24317</xdr:colOff>
      <xdr:row>5</xdr:row>
      <xdr:rowOff>119911</xdr:rowOff>
    </xdr:to>
    <xdr:grpSp>
      <xdr:nvGrpSpPr>
        <xdr:cNvPr id="10" name="Group 14">
          <a:extLst>
            <a:ext uri="{FF2B5EF4-FFF2-40B4-BE49-F238E27FC236}">
              <a16:creationId xmlns:a16="http://schemas.microsoft.com/office/drawing/2014/main" id="{C645B79F-862E-4CF9-94FB-CCA4F43B10FA}"/>
            </a:ext>
          </a:extLst>
        </xdr:cNvPr>
        <xdr:cNvGrpSpPr/>
      </xdr:nvGrpSpPr>
      <xdr:grpSpPr>
        <a:xfrm>
          <a:off x="10631271" y="824222"/>
          <a:ext cx="80096" cy="76739"/>
          <a:chOff x="9937028" y="802652"/>
          <a:chExt cx="83991" cy="77961"/>
        </a:xfrm>
      </xdr:grpSpPr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9B6A4A94-E015-FB6D-18EF-33613C2CFD02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EFCAAEAB-E2C8-99B4-7147-AEFCD58B3E83}"/>
              </a:ext>
            </a:extLst>
          </xdr:cNvPr>
          <xdr:cNvCxnSpPr>
            <a:stCxn id="11" idx="1"/>
            <a:endCxn id="11" idx="5"/>
          </xdr:cNvCxnSpPr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9322ECD9-1B10-02E4-6F7B-7770C069F38A}"/>
              </a:ext>
            </a:extLst>
          </xdr:cNvPr>
          <xdr:cNvCxnSpPr>
            <a:stCxn id="11" idx="3"/>
            <a:endCxn id="11" idx="7"/>
          </xdr:cNvCxnSpPr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325222</xdr:colOff>
      <xdr:row>6</xdr:row>
      <xdr:rowOff>39794</xdr:rowOff>
    </xdr:from>
    <xdr:to>
      <xdr:col>29</xdr:col>
      <xdr:colOff>19476</xdr:colOff>
      <xdr:row>6</xdr:row>
      <xdr:rowOff>121215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58E8AEE-C9C4-4364-A009-D2EC7FCF9B64}"/>
            </a:ext>
          </a:extLst>
        </xdr:cNvPr>
        <xdr:cNvSpPr/>
      </xdr:nvSpPr>
      <xdr:spPr>
        <a:xfrm>
          <a:off x="10631272" y="973244"/>
          <a:ext cx="75254" cy="81421"/>
        </a:xfrm>
        <a:prstGeom prst="ellips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133466</xdr:colOff>
      <xdr:row>7</xdr:row>
      <xdr:rowOff>86293</xdr:rowOff>
    </xdr:from>
    <xdr:to>
      <xdr:col>27</xdr:col>
      <xdr:colOff>277358</xdr:colOff>
      <xdr:row>7</xdr:row>
      <xdr:rowOff>86294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C52CC273-60B2-4F9A-A282-F0509F9FCF39}"/>
            </a:ext>
          </a:extLst>
        </xdr:cNvPr>
        <xdr:cNvCxnSpPr/>
      </xdr:nvCxnSpPr>
      <xdr:spPr>
        <a:xfrm>
          <a:off x="9620366" y="1172143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91732</xdr:colOff>
      <xdr:row>7</xdr:row>
      <xdr:rowOff>90106</xdr:rowOff>
    </xdr:from>
    <xdr:to>
      <xdr:col>29</xdr:col>
      <xdr:colOff>296584</xdr:colOff>
      <xdr:row>7</xdr:row>
      <xdr:rowOff>90107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1F4C1799-2C37-46E9-ACB4-51C884F29716}"/>
            </a:ext>
          </a:extLst>
        </xdr:cNvPr>
        <xdr:cNvCxnSpPr/>
      </xdr:nvCxnSpPr>
      <xdr:spPr>
        <a:xfrm>
          <a:off x="10397782" y="1175956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134141</xdr:colOff>
      <xdr:row>8</xdr:row>
      <xdr:rowOff>81877</xdr:rowOff>
    </xdr:from>
    <xdr:to>
      <xdr:col>27</xdr:col>
      <xdr:colOff>278033</xdr:colOff>
      <xdr:row>8</xdr:row>
      <xdr:rowOff>81878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7137B75A-E79B-42D7-9160-91C6E5E926FE}"/>
            </a:ext>
          </a:extLst>
        </xdr:cNvPr>
        <xdr:cNvCxnSpPr/>
      </xdr:nvCxnSpPr>
      <xdr:spPr>
        <a:xfrm>
          <a:off x="9621041" y="1320127"/>
          <a:ext cx="582042" cy="1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92407</xdr:colOff>
      <xdr:row>8</xdr:row>
      <xdr:rowOff>85691</xdr:rowOff>
    </xdr:from>
    <xdr:to>
      <xdr:col>29</xdr:col>
      <xdr:colOff>297259</xdr:colOff>
      <xdr:row>8</xdr:row>
      <xdr:rowOff>85692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475BD38A-4DF9-43E6-A63B-8659063165F8}"/>
            </a:ext>
          </a:extLst>
        </xdr:cNvPr>
        <xdr:cNvCxnSpPr/>
      </xdr:nvCxnSpPr>
      <xdr:spPr>
        <a:xfrm>
          <a:off x="10398457" y="1323941"/>
          <a:ext cx="585852" cy="1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136838</xdr:colOff>
      <xdr:row>9</xdr:row>
      <xdr:rowOff>88905</xdr:rowOff>
    </xdr:from>
    <xdr:to>
      <xdr:col>27</xdr:col>
      <xdr:colOff>280730</xdr:colOff>
      <xdr:row>9</xdr:row>
      <xdr:rowOff>88906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FEFD423C-F444-468C-AA19-66D70436A0EF}"/>
            </a:ext>
          </a:extLst>
        </xdr:cNvPr>
        <xdr:cNvCxnSpPr/>
      </xdr:nvCxnSpPr>
      <xdr:spPr>
        <a:xfrm>
          <a:off x="9623738" y="1479555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95104</xdr:colOff>
      <xdr:row>9</xdr:row>
      <xdr:rowOff>92718</xdr:rowOff>
    </xdr:from>
    <xdr:to>
      <xdr:col>29</xdr:col>
      <xdr:colOff>299956</xdr:colOff>
      <xdr:row>9</xdr:row>
      <xdr:rowOff>92719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422D29F5-C7B5-48C5-8683-88C29D9B9A3F}"/>
            </a:ext>
          </a:extLst>
        </xdr:cNvPr>
        <xdr:cNvCxnSpPr/>
      </xdr:nvCxnSpPr>
      <xdr:spPr>
        <a:xfrm>
          <a:off x="10401154" y="1483368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133466</xdr:colOff>
      <xdr:row>10</xdr:row>
      <xdr:rowOff>83855</xdr:rowOff>
    </xdr:from>
    <xdr:to>
      <xdr:col>27</xdr:col>
      <xdr:colOff>277358</xdr:colOff>
      <xdr:row>10</xdr:row>
      <xdr:rowOff>83856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18901125-B683-456D-BC1E-CC8A38CC5A6B}"/>
            </a:ext>
          </a:extLst>
        </xdr:cNvPr>
        <xdr:cNvCxnSpPr/>
      </xdr:nvCxnSpPr>
      <xdr:spPr>
        <a:xfrm>
          <a:off x="9620366" y="1626905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91732</xdr:colOff>
      <xdr:row>10</xdr:row>
      <xdr:rowOff>87669</xdr:rowOff>
    </xdr:from>
    <xdr:to>
      <xdr:col>29</xdr:col>
      <xdr:colOff>296584</xdr:colOff>
      <xdr:row>10</xdr:row>
      <xdr:rowOff>87670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D60DEFA3-E75D-41D6-BD2A-E73F48D7FCB8}"/>
            </a:ext>
          </a:extLst>
        </xdr:cNvPr>
        <xdr:cNvCxnSpPr/>
      </xdr:nvCxnSpPr>
      <xdr:spPr>
        <a:xfrm>
          <a:off x="10397782" y="1630719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379314</xdr:colOff>
      <xdr:row>9</xdr:row>
      <xdr:rowOff>53152</xdr:rowOff>
    </xdr:from>
    <xdr:to>
      <xdr:col>26</xdr:col>
      <xdr:colOff>424529</xdr:colOff>
      <xdr:row>9</xdr:row>
      <xdr:rowOff>117076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FEE61102-79E6-4DC1-913B-3A683C4A6B10}"/>
            </a:ext>
          </a:extLst>
        </xdr:cNvPr>
        <xdr:cNvCxnSpPr/>
      </xdr:nvCxnSpPr>
      <xdr:spPr>
        <a:xfrm rot="5400000" flipH="1" flipV="1">
          <a:off x="9856860" y="1453156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410329</xdr:colOff>
      <xdr:row>9</xdr:row>
      <xdr:rowOff>53779</xdr:rowOff>
    </xdr:from>
    <xdr:to>
      <xdr:col>27</xdr:col>
      <xdr:colOff>5964</xdr:colOff>
      <xdr:row>9</xdr:row>
      <xdr:rowOff>117703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415E916-6CA2-420E-B90B-494F8A3214FB}"/>
            </a:ext>
          </a:extLst>
        </xdr:cNvPr>
        <xdr:cNvCxnSpPr/>
      </xdr:nvCxnSpPr>
      <xdr:spPr>
        <a:xfrm rot="5400000" flipH="1" flipV="1">
          <a:off x="9882160" y="1459498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441351</xdr:colOff>
      <xdr:row>9</xdr:row>
      <xdr:rowOff>54414</xdr:rowOff>
    </xdr:from>
    <xdr:to>
      <xdr:col>27</xdr:col>
      <xdr:colOff>36986</xdr:colOff>
      <xdr:row>9</xdr:row>
      <xdr:rowOff>118338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D962E19D-58CC-4939-8289-0FA0583E56A2}"/>
            </a:ext>
          </a:extLst>
        </xdr:cNvPr>
        <xdr:cNvCxnSpPr/>
      </xdr:nvCxnSpPr>
      <xdr:spPr>
        <a:xfrm rot="5400000" flipH="1" flipV="1">
          <a:off x="9913182" y="1460133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324091</xdr:colOff>
      <xdr:row>9</xdr:row>
      <xdr:rowOff>60144</xdr:rowOff>
    </xdr:from>
    <xdr:to>
      <xdr:col>28</xdr:col>
      <xdr:colOff>369306</xdr:colOff>
      <xdr:row>9</xdr:row>
      <xdr:rowOff>124068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947579C-F103-42F7-B9B4-AD8AB11392A3}"/>
            </a:ext>
          </a:extLst>
        </xdr:cNvPr>
        <xdr:cNvCxnSpPr/>
      </xdr:nvCxnSpPr>
      <xdr:spPr>
        <a:xfrm rot="5400000" flipH="1" flipV="1">
          <a:off x="10620787" y="1460148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355106</xdr:colOff>
      <xdr:row>9</xdr:row>
      <xdr:rowOff>60771</xdr:rowOff>
    </xdr:from>
    <xdr:to>
      <xdr:col>29</xdr:col>
      <xdr:colOff>11701</xdr:colOff>
      <xdr:row>9</xdr:row>
      <xdr:rowOff>124695</xdr:rowOff>
    </xdr:to>
    <xdr:cxnSp macro="">
      <xdr:nvCxnSpPr>
        <xdr:cNvPr id="27" name="Straight Connector 50">
          <a:extLst>
            <a:ext uri="{FF2B5EF4-FFF2-40B4-BE49-F238E27FC236}">
              <a16:creationId xmlns:a16="http://schemas.microsoft.com/office/drawing/2014/main" id="{24F4A403-B68B-4053-91AD-600203D282AB}"/>
            </a:ext>
          </a:extLst>
        </xdr:cNvPr>
        <xdr:cNvCxnSpPr/>
      </xdr:nvCxnSpPr>
      <xdr:spPr>
        <a:xfrm rot="5400000" flipH="1" flipV="1">
          <a:off x="10647992" y="1464585"/>
          <a:ext cx="63924" cy="3759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386128</xdr:colOff>
      <xdr:row>9</xdr:row>
      <xdr:rowOff>61407</xdr:rowOff>
    </xdr:from>
    <xdr:to>
      <xdr:col>29</xdr:col>
      <xdr:colOff>42723</xdr:colOff>
      <xdr:row>9</xdr:row>
      <xdr:rowOff>125331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FB3A5A66-4437-4486-A572-C5CCF24363F3}"/>
            </a:ext>
          </a:extLst>
        </xdr:cNvPr>
        <xdr:cNvCxnSpPr/>
      </xdr:nvCxnSpPr>
      <xdr:spPr>
        <a:xfrm rot="5400000" flipH="1" flipV="1">
          <a:off x="10674251" y="1460459"/>
          <a:ext cx="63924" cy="4712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349272</xdr:colOff>
      <xdr:row>10</xdr:row>
      <xdr:rowOff>48896</xdr:rowOff>
    </xdr:from>
    <xdr:to>
      <xdr:col>26</xdr:col>
      <xdr:colOff>394487</xdr:colOff>
      <xdr:row>10</xdr:row>
      <xdr:rowOff>112820</xdr:rowOff>
    </xdr:to>
    <xdr:cxnSp macro="">
      <xdr:nvCxnSpPr>
        <xdr:cNvPr id="29" name="Straight Connector 52">
          <a:extLst>
            <a:ext uri="{FF2B5EF4-FFF2-40B4-BE49-F238E27FC236}">
              <a16:creationId xmlns:a16="http://schemas.microsoft.com/office/drawing/2014/main" id="{CBAA4437-F297-4858-B03C-1F91EC4844B4}"/>
            </a:ext>
          </a:extLst>
        </xdr:cNvPr>
        <xdr:cNvCxnSpPr/>
      </xdr:nvCxnSpPr>
      <xdr:spPr>
        <a:xfrm rot="5400000" flipH="1" flipV="1">
          <a:off x="9826818" y="1601300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380287</xdr:colOff>
      <xdr:row>10</xdr:row>
      <xdr:rowOff>49524</xdr:rowOff>
    </xdr:from>
    <xdr:to>
      <xdr:col>26</xdr:col>
      <xdr:colOff>425502</xdr:colOff>
      <xdr:row>10</xdr:row>
      <xdr:rowOff>113448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1405A52-A82C-4E19-8B99-22A33499EEB7}"/>
            </a:ext>
          </a:extLst>
        </xdr:cNvPr>
        <xdr:cNvCxnSpPr/>
      </xdr:nvCxnSpPr>
      <xdr:spPr>
        <a:xfrm rot="5400000" flipH="1" flipV="1">
          <a:off x="9857833" y="1601928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411309</xdr:colOff>
      <xdr:row>10</xdr:row>
      <xdr:rowOff>50159</xdr:rowOff>
    </xdr:from>
    <xdr:to>
      <xdr:col>27</xdr:col>
      <xdr:colOff>6944</xdr:colOff>
      <xdr:row>10</xdr:row>
      <xdr:rowOff>114083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8320E8FE-2663-4AF3-87F5-B5B3290CC546}"/>
            </a:ext>
          </a:extLst>
        </xdr:cNvPr>
        <xdr:cNvCxnSpPr/>
      </xdr:nvCxnSpPr>
      <xdr:spPr>
        <a:xfrm rot="5400000" flipH="1" flipV="1">
          <a:off x="9883140" y="1608278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443192</xdr:colOff>
      <xdr:row>10</xdr:row>
      <xdr:rowOff>51731</xdr:rowOff>
    </xdr:from>
    <xdr:to>
      <xdr:col>27</xdr:col>
      <xdr:colOff>38827</xdr:colOff>
      <xdr:row>10</xdr:row>
      <xdr:rowOff>115655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FB25C450-3951-4272-909A-44EBA0082AA9}"/>
            </a:ext>
          </a:extLst>
        </xdr:cNvPr>
        <xdr:cNvCxnSpPr/>
      </xdr:nvCxnSpPr>
      <xdr:spPr>
        <a:xfrm rot="5400000" flipH="1" flipV="1">
          <a:off x="9910260" y="1605088"/>
          <a:ext cx="63924" cy="43310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280563</xdr:colOff>
      <xdr:row>10</xdr:row>
      <xdr:rowOff>52710</xdr:rowOff>
    </xdr:from>
    <xdr:to>
      <xdr:col>28</xdr:col>
      <xdr:colOff>325778</xdr:colOff>
      <xdr:row>10</xdr:row>
      <xdr:rowOff>116634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711B782C-A97E-4BD9-A805-6F675E8D2D4B}"/>
            </a:ext>
          </a:extLst>
        </xdr:cNvPr>
        <xdr:cNvCxnSpPr/>
      </xdr:nvCxnSpPr>
      <xdr:spPr>
        <a:xfrm rot="5400000" flipH="1" flipV="1">
          <a:off x="10577259" y="1605114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311578</xdr:colOff>
      <xdr:row>10</xdr:row>
      <xdr:rowOff>53338</xdr:rowOff>
    </xdr:from>
    <xdr:to>
      <xdr:col>28</xdr:col>
      <xdr:colOff>356793</xdr:colOff>
      <xdr:row>10</xdr:row>
      <xdr:rowOff>117262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917CCD80-BF62-43CB-969C-7B44DFB8EB4C}"/>
            </a:ext>
          </a:extLst>
        </xdr:cNvPr>
        <xdr:cNvCxnSpPr/>
      </xdr:nvCxnSpPr>
      <xdr:spPr>
        <a:xfrm rot="5400000" flipH="1" flipV="1">
          <a:off x="10608274" y="1605742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342600</xdr:colOff>
      <xdr:row>10</xdr:row>
      <xdr:rowOff>53973</xdr:rowOff>
    </xdr:from>
    <xdr:to>
      <xdr:col>28</xdr:col>
      <xdr:colOff>387815</xdr:colOff>
      <xdr:row>10</xdr:row>
      <xdr:rowOff>117897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68E9427B-3DEB-4D24-BA72-A0FEEFE1B0FF}"/>
            </a:ext>
          </a:extLst>
        </xdr:cNvPr>
        <xdr:cNvCxnSpPr/>
      </xdr:nvCxnSpPr>
      <xdr:spPr>
        <a:xfrm rot="5400000" flipH="1" flipV="1">
          <a:off x="10634533" y="1611140"/>
          <a:ext cx="63924" cy="3569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374483</xdr:colOff>
      <xdr:row>10</xdr:row>
      <xdr:rowOff>55544</xdr:rowOff>
    </xdr:from>
    <xdr:to>
      <xdr:col>29</xdr:col>
      <xdr:colOff>31078</xdr:colOff>
      <xdr:row>10</xdr:row>
      <xdr:rowOff>119468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DC1576B7-E19F-4AF0-B629-D1DE3A53D6D8}"/>
            </a:ext>
          </a:extLst>
        </xdr:cNvPr>
        <xdr:cNvCxnSpPr/>
      </xdr:nvCxnSpPr>
      <xdr:spPr>
        <a:xfrm rot="5400000" flipH="1" flipV="1">
          <a:off x="10667369" y="1611758"/>
          <a:ext cx="63924" cy="3759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388366</xdr:colOff>
      <xdr:row>11</xdr:row>
      <xdr:rowOff>53595</xdr:rowOff>
    </xdr:from>
    <xdr:to>
      <xdr:col>27</xdr:col>
      <xdr:colOff>20174</xdr:colOff>
      <xdr:row>11</xdr:row>
      <xdr:rowOff>115645</xdr:rowOff>
    </xdr:to>
    <xdr:sp macro="" textlink="">
      <xdr:nvSpPr>
        <xdr:cNvPr id="37" name="Isosceles Triangle 36">
          <a:extLst>
            <a:ext uri="{FF2B5EF4-FFF2-40B4-BE49-F238E27FC236}">
              <a16:creationId xmlns:a16="http://schemas.microsoft.com/office/drawing/2014/main" id="{FDE22AE7-7824-4064-9466-A6C11BC854DA}"/>
            </a:ext>
          </a:extLst>
        </xdr:cNvPr>
        <xdr:cNvSpPr/>
      </xdr:nvSpPr>
      <xdr:spPr>
        <a:xfrm>
          <a:off x="9875266" y="1749045"/>
          <a:ext cx="69958" cy="62050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342340</xdr:colOff>
      <xdr:row>11</xdr:row>
      <xdr:rowOff>62971</xdr:rowOff>
    </xdr:from>
    <xdr:to>
      <xdr:col>29</xdr:col>
      <xdr:colOff>35108</xdr:colOff>
      <xdr:row>11</xdr:row>
      <xdr:rowOff>125021</xdr:rowOff>
    </xdr:to>
    <xdr:sp macro="" textlink="">
      <xdr:nvSpPr>
        <xdr:cNvPr id="38" name="Isosceles Triangle 37">
          <a:extLst>
            <a:ext uri="{FF2B5EF4-FFF2-40B4-BE49-F238E27FC236}">
              <a16:creationId xmlns:a16="http://schemas.microsoft.com/office/drawing/2014/main" id="{03325304-76F3-4CCA-97A6-A41BE7E8EB3C}"/>
            </a:ext>
          </a:extLst>
        </xdr:cNvPr>
        <xdr:cNvSpPr/>
      </xdr:nvSpPr>
      <xdr:spPr>
        <a:xfrm>
          <a:off x="10648390" y="1758421"/>
          <a:ext cx="73768" cy="62050"/>
        </a:xfrm>
        <a:prstGeom prst="triangl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309230</xdr:colOff>
      <xdr:row>13</xdr:row>
      <xdr:rowOff>32924</xdr:rowOff>
    </xdr:from>
    <xdr:to>
      <xdr:col>27</xdr:col>
      <xdr:colOff>65704</xdr:colOff>
      <xdr:row>14</xdr:row>
      <xdr:rowOff>1073</xdr:rowOff>
    </xdr:to>
    <xdr:grpSp>
      <xdr:nvGrpSpPr>
        <xdr:cNvPr id="39" name="Group 73">
          <a:extLst>
            <a:ext uri="{FF2B5EF4-FFF2-40B4-BE49-F238E27FC236}">
              <a16:creationId xmlns:a16="http://schemas.microsoft.com/office/drawing/2014/main" id="{E27ADBEB-97A0-441B-9D11-6864148EB1B4}"/>
            </a:ext>
          </a:extLst>
        </xdr:cNvPr>
        <xdr:cNvGrpSpPr/>
      </xdr:nvGrpSpPr>
      <xdr:grpSpPr>
        <a:xfrm>
          <a:off x="9796130" y="2042699"/>
          <a:ext cx="194624" cy="120549"/>
          <a:chOff x="9837964" y="2071683"/>
          <a:chExt cx="197304" cy="122468"/>
        </a:xfrm>
      </xdr:grpSpPr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E6283D77-2B89-6A79-B54F-FA26E106A5F4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s</a:t>
            </a:r>
          </a:p>
        </xdr:txBody>
      </xdr:sp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id="{8A551F9F-ECFF-83FF-60C3-E678AFBC2A81}"/>
              </a:ext>
            </a:extLst>
          </xdr:cNvPr>
          <xdr:cNvCxnSpPr/>
        </xdr:nvCxnSpPr>
        <xdr:spPr>
          <a:xfrm rot="5400000" flipH="1" flipV="1">
            <a:off x="9880176" y="2110803"/>
            <a:ext cx="122463" cy="442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280322</xdr:colOff>
      <xdr:row>13</xdr:row>
      <xdr:rowOff>33507</xdr:rowOff>
    </xdr:from>
    <xdr:to>
      <xdr:col>29</xdr:col>
      <xdr:colOff>97756</xdr:colOff>
      <xdr:row>14</xdr:row>
      <xdr:rowOff>1655</xdr:rowOff>
    </xdr:to>
    <xdr:grpSp>
      <xdr:nvGrpSpPr>
        <xdr:cNvPr id="42" name="Group 74">
          <a:extLst>
            <a:ext uri="{FF2B5EF4-FFF2-40B4-BE49-F238E27FC236}">
              <a16:creationId xmlns:a16="http://schemas.microsoft.com/office/drawing/2014/main" id="{EBE7BC59-3D9B-4288-B3C8-5AB22E14671F}"/>
            </a:ext>
          </a:extLst>
        </xdr:cNvPr>
        <xdr:cNvGrpSpPr/>
      </xdr:nvGrpSpPr>
      <xdr:grpSpPr>
        <a:xfrm>
          <a:off x="10586372" y="2043282"/>
          <a:ext cx="198434" cy="120548"/>
          <a:chOff x="9837964" y="2071684"/>
          <a:chExt cx="197304" cy="122467"/>
        </a:xfrm>
      </xdr:grpSpPr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D387ABFF-0076-1846-AF07-60FEF0FB6071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/>
              <a:t>s</a:t>
            </a:r>
          </a:p>
        </xdr:txBody>
      </xdr:sp>
      <xdr:cxnSp macro="">
        <xdr:nvCxnSpPr>
          <xdr:cNvPr id="44" name="Straight Connector 43">
            <a:extLst>
              <a:ext uri="{FF2B5EF4-FFF2-40B4-BE49-F238E27FC236}">
                <a16:creationId xmlns:a16="http://schemas.microsoft.com/office/drawing/2014/main" id="{147501FD-7637-50AB-BF63-7B10E777169F}"/>
              </a:ext>
            </a:extLst>
          </xdr:cNvPr>
          <xdr:cNvCxnSpPr/>
        </xdr:nvCxnSpPr>
        <xdr:spPr>
          <a:xfrm rot="5400000" flipH="1" flipV="1">
            <a:off x="9884506" y="2110804"/>
            <a:ext cx="122463" cy="4422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244300</xdr:colOff>
      <xdr:row>14</xdr:row>
      <xdr:rowOff>48939</xdr:rowOff>
    </xdr:from>
    <xdr:to>
      <xdr:col>27</xdr:col>
      <xdr:colOff>124789</xdr:colOff>
      <xdr:row>14</xdr:row>
      <xdr:rowOff>132853</xdr:rowOff>
    </xdr:to>
    <xdr:grpSp>
      <xdr:nvGrpSpPr>
        <xdr:cNvPr id="45" name="Group 89">
          <a:extLst>
            <a:ext uri="{FF2B5EF4-FFF2-40B4-BE49-F238E27FC236}">
              <a16:creationId xmlns:a16="http://schemas.microsoft.com/office/drawing/2014/main" id="{F6932614-DA95-4DD9-B9CB-7597281F91AD}"/>
            </a:ext>
          </a:extLst>
        </xdr:cNvPr>
        <xdr:cNvGrpSpPr/>
      </xdr:nvGrpSpPr>
      <xdr:grpSpPr>
        <a:xfrm>
          <a:off x="9731200" y="2211114"/>
          <a:ext cx="318639" cy="83914"/>
          <a:chOff x="9821479" y="2199918"/>
          <a:chExt cx="316053" cy="85250"/>
        </a:xfrm>
      </xdr:grpSpPr>
      <xdr:cxnSp macro="">
        <xdr:nvCxnSpPr>
          <xdr:cNvPr id="46" name="Straight Connector 45">
            <a:extLst>
              <a:ext uri="{FF2B5EF4-FFF2-40B4-BE49-F238E27FC236}">
                <a16:creationId xmlns:a16="http://schemas.microsoft.com/office/drawing/2014/main" id="{78674308-C358-3D49-0E4E-8F2B4B06F91C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Connector 79">
            <a:extLst>
              <a:ext uri="{FF2B5EF4-FFF2-40B4-BE49-F238E27FC236}">
                <a16:creationId xmlns:a16="http://schemas.microsoft.com/office/drawing/2014/main" id="{4034A629-69F3-6244-6596-57EA672B76E0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Connector 80">
            <a:extLst>
              <a:ext uri="{FF2B5EF4-FFF2-40B4-BE49-F238E27FC236}">
                <a16:creationId xmlns:a16="http://schemas.microsoft.com/office/drawing/2014/main" id="{391BAF04-2257-04FD-827E-44481875ADC4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Connector 88">
            <a:extLst>
              <a:ext uri="{FF2B5EF4-FFF2-40B4-BE49-F238E27FC236}">
                <a16:creationId xmlns:a16="http://schemas.microsoft.com/office/drawing/2014/main" id="{18D67689-F6DF-3FD4-9DEF-D97F6C19844F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211074</xdr:colOff>
      <xdr:row>14</xdr:row>
      <xdr:rowOff>48939</xdr:rowOff>
    </xdr:from>
    <xdr:to>
      <xdr:col>29</xdr:col>
      <xdr:colOff>152523</xdr:colOff>
      <xdr:row>14</xdr:row>
      <xdr:rowOff>132853</xdr:rowOff>
    </xdr:to>
    <xdr:grpSp>
      <xdr:nvGrpSpPr>
        <xdr:cNvPr id="50" name="Group 90">
          <a:extLst>
            <a:ext uri="{FF2B5EF4-FFF2-40B4-BE49-F238E27FC236}">
              <a16:creationId xmlns:a16="http://schemas.microsoft.com/office/drawing/2014/main" id="{23464608-75C9-43EC-BBBB-344F210ED713}"/>
            </a:ext>
          </a:extLst>
        </xdr:cNvPr>
        <xdr:cNvGrpSpPr/>
      </xdr:nvGrpSpPr>
      <xdr:grpSpPr>
        <a:xfrm>
          <a:off x="10517124" y="2211114"/>
          <a:ext cx="322449" cy="83914"/>
          <a:chOff x="9821479" y="2199918"/>
          <a:chExt cx="316053" cy="85250"/>
        </a:xfrm>
      </xdr:grpSpPr>
      <xdr:cxnSp macro="">
        <xdr:nvCxnSpPr>
          <xdr:cNvPr id="51" name="Straight Connector 50">
            <a:extLst>
              <a:ext uri="{FF2B5EF4-FFF2-40B4-BE49-F238E27FC236}">
                <a16:creationId xmlns:a16="http://schemas.microsoft.com/office/drawing/2014/main" id="{63E5F027-D46E-8905-E085-828EF7BA79FC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Connector 51">
            <a:extLst>
              <a:ext uri="{FF2B5EF4-FFF2-40B4-BE49-F238E27FC236}">
                <a16:creationId xmlns:a16="http://schemas.microsoft.com/office/drawing/2014/main" id="{7851504B-75DA-E0EA-B950-390F3BD8B92B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Straight Connector 52">
            <a:extLst>
              <a:ext uri="{FF2B5EF4-FFF2-40B4-BE49-F238E27FC236}">
                <a16:creationId xmlns:a16="http://schemas.microsoft.com/office/drawing/2014/main" id="{BA9C3CD7-A858-8C53-B434-8DC872B0D820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85D3B4FF-9CBC-06B2-4AFD-C6747A66FBC4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145623</xdr:colOff>
      <xdr:row>15</xdr:row>
      <xdr:rowOff>90713</xdr:rowOff>
    </xdr:from>
    <xdr:to>
      <xdr:col>27</xdr:col>
      <xdr:colOff>289515</xdr:colOff>
      <xdr:row>15</xdr:row>
      <xdr:rowOff>90714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24086C81-87F1-47A1-9EE3-AD5C5F042F84}"/>
            </a:ext>
          </a:extLst>
        </xdr:cNvPr>
        <xdr:cNvCxnSpPr/>
      </xdr:nvCxnSpPr>
      <xdr:spPr>
        <a:xfrm>
          <a:off x="9632523" y="2405288"/>
          <a:ext cx="58204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103889</xdr:colOff>
      <xdr:row>15</xdr:row>
      <xdr:rowOff>94526</xdr:rowOff>
    </xdr:from>
    <xdr:to>
      <xdr:col>29</xdr:col>
      <xdr:colOff>308741</xdr:colOff>
      <xdr:row>15</xdr:row>
      <xdr:rowOff>94527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EB47C48C-63FB-4C90-A3A6-7D8D1340E19A}"/>
            </a:ext>
          </a:extLst>
        </xdr:cNvPr>
        <xdr:cNvCxnSpPr/>
      </xdr:nvCxnSpPr>
      <xdr:spPr>
        <a:xfrm>
          <a:off x="10409939" y="2409101"/>
          <a:ext cx="58585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326449</xdr:colOff>
      <xdr:row>16</xdr:row>
      <xdr:rowOff>54090</xdr:rowOff>
    </xdr:from>
    <xdr:to>
      <xdr:col>27</xdr:col>
      <xdr:colOff>75816</xdr:colOff>
      <xdr:row>16</xdr:row>
      <xdr:rowOff>141193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BD9B3C5A-AAAA-41C2-AE00-B86E6337C508}"/>
            </a:ext>
          </a:extLst>
        </xdr:cNvPr>
        <xdr:cNvCxnSpPr/>
      </xdr:nvCxnSpPr>
      <xdr:spPr>
        <a:xfrm flipV="1">
          <a:off x="9813349" y="2521065"/>
          <a:ext cx="187517" cy="87103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244251</xdr:colOff>
      <xdr:row>16</xdr:row>
      <xdr:rowOff>52638</xdr:rowOff>
    </xdr:from>
    <xdr:to>
      <xdr:col>29</xdr:col>
      <xdr:colOff>54578</xdr:colOff>
      <xdr:row>16</xdr:row>
      <xdr:rowOff>139741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D1BC533A-D8F3-4A7F-8A4B-839DAE86A791}"/>
            </a:ext>
          </a:extLst>
        </xdr:cNvPr>
        <xdr:cNvCxnSpPr/>
      </xdr:nvCxnSpPr>
      <xdr:spPr>
        <a:xfrm flipV="1">
          <a:off x="10550301" y="2519613"/>
          <a:ext cx="191327" cy="8710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362849</xdr:colOff>
      <xdr:row>12</xdr:row>
      <xdr:rowOff>57560</xdr:rowOff>
    </xdr:from>
    <xdr:to>
      <xdr:col>27</xdr:col>
      <xdr:colOff>39582</xdr:colOff>
      <xdr:row>12</xdr:row>
      <xdr:rowOff>119610</xdr:rowOff>
    </xdr:to>
    <xdr:grpSp>
      <xdr:nvGrpSpPr>
        <xdr:cNvPr id="59" name="Group 155">
          <a:extLst>
            <a:ext uri="{FF2B5EF4-FFF2-40B4-BE49-F238E27FC236}">
              <a16:creationId xmlns:a16="http://schemas.microsoft.com/office/drawing/2014/main" id="{35A374C7-8496-443E-908D-73ACCD96EA35}"/>
            </a:ext>
          </a:extLst>
        </xdr:cNvPr>
        <xdr:cNvGrpSpPr/>
      </xdr:nvGrpSpPr>
      <xdr:grpSpPr>
        <a:xfrm>
          <a:off x="9849749" y="1905410"/>
          <a:ext cx="114883" cy="62050"/>
          <a:chOff x="9933529" y="1884698"/>
          <a:chExt cx="120949" cy="61119"/>
        </a:xfrm>
      </xdr:grpSpPr>
      <xdr:sp macro="" textlink="">
        <xdr:nvSpPr>
          <xdr:cNvPr id="60" name="Isosceles Triangle 59">
            <a:extLst>
              <a:ext uri="{FF2B5EF4-FFF2-40B4-BE49-F238E27FC236}">
                <a16:creationId xmlns:a16="http://schemas.microsoft.com/office/drawing/2014/main" id="{92E04300-66FF-2E2F-29F5-94D78D5671EB}"/>
              </a:ext>
            </a:extLst>
          </xdr:cNvPr>
          <xdr:cNvSpPr/>
        </xdr:nvSpPr>
        <xdr:spPr>
          <a:xfrm>
            <a:off x="9982835" y="1887211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1" name="Isosceles Triangle 60">
            <a:extLst>
              <a:ext uri="{FF2B5EF4-FFF2-40B4-BE49-F238E27FC236}">
                <a16:creationId xmlns:a16="http://schemas.microsoft.com/office/drawing/2014/main" id="{D0ACD01E-FDC2-069E-F48F-42EF70B0CF1A}"/>
              </a:ext>
            </a:extLst>
          </xdr:cNvPr>
          <xdr:cNvSpPr/>
        </xdr:nvSpPr>
        <xdr:spPr>
          <a:xfrm>
            <a:off x="9933529" y="1891134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2" name="Isosceles Triangle 61">
            <a:extLst>
              <a:ext uri="{FF2B5EF4-FFF2-40B4-BE49-F238E27FC236}">
                <a16:creationId xmlns:a16="http://schemas.microsoft.com/office/drawing/2014/main" id="{4CEA8271-2F71-A899-FBC5-96FF1AAABCE3}"/>
              </a:ext>
            </a:extLst>
          </xdr:cNvPr>
          <xdr:cNvSpPr/>
        </xdr:nvSpPr>
        <xdr:spPr>
          <a:xfrm>
            <a:off x="9953699" y="1884698"/>
            <a:ext cx="77932" cy="611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28</xdr:col>
      <xdr:colOff>315097</xdr:colOff>
      <xdr:row>12</xdr:row>
      <xdr:rowOff>58266</xdr:rowOff>
    </xdr:from>
    <xdr:to>
      <xdr:col>29</xdr:col>
      <xdr:colOff>52790</xdr:colOff>
      <xdr:row>12</xdr:row>
      <xdr:rowOff>120316</xdr:rowOff>
    </xdr:to>
    <xdr:grpSp>
      <xdr:nvGrpSpPr>
        <xdr:cNvPr id="63" name="Group 134">
          <a:extLst>
            <a:ext uri="{FF2B5EF4-FFF2-40B4-BE49-F238E27FC236}">
              <a16:creationId xmlns:a16="http://schemas.microsoft.com/office/drawing/2014/main" id="{DC83102A-D189-4B6B-9BF2-F2EBD1D855C0}"/>
            </a:ext>
          </a:extLst>
        </xdr:cNvPr>
        <xdr:cNvGrpSpPr/>
      </xdr:nvGrpSpPr>
      <xdr:grpSpPr>
        <a:xfrm>
          <a:off x="10621147" y="1906116"/>
          <a:ext cx="118693" cy="62050"/>
          <a:chOff x="10690412" y="1882091"/>
          <a:chExt cx="120949" cy="61416"/>
        </a:xfrm>
      </xdr:grpSpPr>
      <xdr:sp macro="" textlink="">
        <xdr:nvSpPr>
          <xdr:cNvPr id="64" name="Isosceles Triangle 63">
            <a:extLst>
              <a:ext uri="{FF2B5EF4-FFF2-40B4-BE49-F238E27FC236}">
                <a16:creationId xmlns:a16="http://schemas.microsoft.com/office/drawing/2014/main" id="{F8D553A5-1A18-6DF1-AFCE-C197EC5C4840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5" name="Isosceles Triangle 64">
            <a:extLst>
              <a:ext uri="{FF2B5EF4-FFF2-40B4-BE49-F238E27FC236}">
                <a16:creationId xmlns:a16="http://schemas.microsoft.com/office/drawing/2014/main" id="{727FC2D4-2DEC-CDE6-ECE7-15106B3995C3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6" name="Isosceles Triangle 65">
            <a:extLst>
              <a:ext uri="{FF2B5EF4-FFF2-40B4-BE49-F238E27FC236}">
                <a16:creationId xmlns:a16="http://schemas.microsoft.com/office/drawing/2014/main" id="{9A925BF5-723F-7026-33C1-A8EBF4030C20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oneCellAnchor>
    <xdr:from>
      <xdr:col>19</xdr:col>
      <xdr:colOff>215614</xdr:colOff>
      <xdr:row>1</xdr:row>
      <xdr:rowOff>150569</xdr:rowOff>
    </xdr:from>
    <xdr:ext cx="827374" cy="821418"/>
    <xdr:pic>
      <xdr:nvPicPr>
        <xdr:cNvPr id="67" name="Picture 66">
          <a:extLst>
            <a:ext uri="{FF2B5EF4-FFF2-40B4-BE49-F238E27FC236}">
              <a16:creationId xmlns:a16="http://schemas.microsoft.com/office/drawing/2014/main" id="{7271E025-88D3-4B4B-9357-A2C9374852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90" t="7529" r="22666" b="8470"/>
        <a:stretch/>
      </xdr:blipFill>
      <xdr:spPr>
        <a:xfrm>
          <a:off x="6997414" y="312494"/>
          <a:ext cx="827374" cy="821418"/>
        </a:xfrm>
        <a:prstGeom prst="rect">
          <a:avLst/>
        </a:prstGeom>
      </xdr:spPr>
    </xdr:pic>
    <xdr:clientData/>
  </xdr:oneCellAnchor>
  <xdr:twoCellAnchor>
    <xdr:from>
      <xdr:col>33</xdr:col>
      <xdr:colOff>251752</xdr:colOff>
      <xdr:row>13</xdr:row>
      <xdr:rowOff>13906</xdr:rowOff>
    </xdr:from>
    <xdr:to>
      <xdr:col>35</xdr:col>
      <xdr:colOff>67984</xdr:colOff>
      <xdr:row>13</xdr:row>
      <xdr:rowOff>13907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8390FE69-9063-4047-A132-145786A2DDAE}"/>
            </a:ext>
          </a:extLst>
        </xdr:cNvPr>
        <xdr:cNvCxnSpPr/>
      </xdr:nvCxnSpPr>
      <xdr:spPr>
        <a:xfrm>
          <a:off x="12462802" y="2023681"/>
          <a:ext cx="57823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233201</xdr:colOff>
      <xdr:row>14</xdr:row>
      <xdr:rowOff>5677</xdr:rowOff>
    </xdr:from>
    <xdr:to>
      <xdr:col>33</xdr:col>
      <xdr:colOff>49433</xdr:colOff>
      <xdr:row>14</xdr:row>
      <xdr:rowOff>5678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3D003C9F-6A5D-4BD3-AB94-4E7A1066A555}"/>
            </a:ext>
          </a:extLst>
        </xdr:cNvPr>
        <xdr:cNvCxnSpPr/>
      </xdr:nvCxnSpPr>
      <xdr:spPr>
        <a:xfrm>
          <a:off x="11682251" y="2167852"/>
          <a:ext cx="578232" cy="1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235898</xdr:colOff>
      <xdr:row>15</xdr:row>
      <xdr:rowOff>12705</xdr:rowOff>
    </xdr:from>
    <xdr:to>
      <xdr:col>33</xdr:col>
      <xdr:colOff>52130</xdr:colOff>
      <xdr:row>15</xdr:row>
      <xdr:rowOff>12706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1D0F31CD-5D87-43A5-93F3-7A7119A2EAE2}"/>
            </a:ext>
          </a:extLst>
        </xdr:cNvPr>
        <xdr:cNvCxnSpPr/>
      </xdr:nvCxnSpPr>
      <xdr:spPr>
        <a:xfrm>
          <a:off x="11684948" y="2327280"/>
          <a:ext cx="57823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255124</xdr:colOff>
      <xdr:row>15</xdr:row>
      <xdr:rowOff>16518</xdr:rowOff>
    </xdr:from>
    <xdr:to>
      <xdr:col>35</xdr:col>
      <xdr:colOff>71356</xdr:colOff>
      <xdr:row>15</xdr:row>
      <xdr:rowOff>16519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1BCEAA00-F144-45C3-9D36-732C1D45452E}"/>
            </a:ext>
          </a:extLst>
        </xdr:cNvPr>
        <xdr:cNvCxnSpPr/>
      </xdr:nvCxnSpPr>
      <xdr:spPr>
        <a:xfrm>
          <a:off x="12466174" y="2331093"/>
          <a:ext cx="57823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232526</xdr:colOff>
      <xdr:row>16</xdr:row>
      <xdr:rowOff>7655</xdr:rowOff>
    </xdr:from>
    <xdr:to>
      <xdr:col>33</xdr:col>
      <xdr:colOff>48758</xdr:colOff>
      <xdr:row>16</xdr:row>
      <xdr:rowOff>7656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90C74CAF-14F3-4194-AD30-C13ED11F34BC}"/>
            </a:ext>
          </a:extLst>
        </xdr:cNvPr>
        <xdr:cNvCxnSpPr/>
      </xdr:nvCxnSpPr>
      <xdr:spPr>
        <a:xfrm>
          <a:off x="11681576" y="2474630"/>
          <a:ext cx="57823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234314</xdr:colOff>
      <xdr:row>5</xdr:row>
      <xdr:rowOff>74294</xdr:rowOff>
    </xdr:from>
    <xdr:to>
      <xdr:col>34</xdr:col>
      <xdr:colOff>377482</xdr:colOff>
      <xdr:row>11</xdr:row>
      <xdr:rowOff>57188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E2EA654A-8B26-45F8-8158-619BBD0A1AC1}"/>
            </a:ext>
          </a:extLst>
        </xdr:cNvPr>
        <xdr:cNvCxnSpPr>
          <a:cxnSpLocks/>
        </xdr:cNvCxnSpPr>
      </xdr:nvCxnSpPr>
      <xdr:spPr>
        <a:xfrm flipH="1" flipV="1">
          <a:off x="12826364" y="855344"/>
          <a:ext cx="143168" cy="89729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349621</xdr:colOff>
      <xdr:row>57</xdr:row>
      <xdr:rowOff>117730</xdr:rowOff>
    </xdr:from>
    <xdr:to>
      <xdr:col>20</xdr:col>
      <xdr:colOff>52443</xdr:colOff>
      <xdr:row>58</xdr:row>
      <xdr:rowOff>48201</xdr:rowOff>
    </xdr:to>
    <xdr:grpSp>
      <xdr:nvGrpSpPr>
        <xdr:cNvPr id="74" name="Group 73">
          <a:extLst>
            <a:ext uri="{FF2B5EF4-FFF2-40B4-BE49-F238E27FC236}">
              <a16:creationId xmlns:a16="http://schemas.microsoft.com/office/drawing/2014/main" id="{AF721AAF-5F76-4207-B726-034C511EF78A}"/>
            </a:ext>
          </a:extLst>
        </xdr:cNvPr>
        <xdr:cNvGrpSpPr/>
      </xdr:nvGrpSpPr>
      <xdr:grpSpPr>
        <a:xfrm rot="21429191">
          <a:off x="7131421" y="8956930"/>
          <a:ext cx="83822" cy="82871"/>
          <a:chOff x="12175074" y="2285812"/>
          <a:chExt cx="107252" cy="65186"/>
        </a:xfrm>
      </xdr:grpSpPr>
      <xdr:cxnSp macro="">
        <xdr:nvCxnSpPr>
          <xdr:cNvPr id="75" name="Straight Connector 74">
            <a:extLst>
              <a:ext uri="{FF2B5EF4-FFF2-40B4-BE49-F238E27FC236}">
                <a16:creationId xmlns:a16="http://schemas.microsoft.com/office/drawing/2014/main" id="{DE74D4EA-86AD-8913-0842-28E263495122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Straight Connector 75">
            <a:extLst>
              <a:ext uri="{FF2B5EF4-FFF2-40B4-BE49-F238E27FC236}">
                <a16:creationId xmlns:a16="http://schemas.microsoft.com/office/drawing/2014/main" id="{19C9CAAC-BD3F-E1FE-B0C3-F8911EFB096B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Straight Connector 76">
            <a:extLst>
              <a:ext uri="{FF2B5EF4-FFF2-40B4-BE49-F238E27FC236}">
                <a16:creationId xmlns:a16="http://schemas.microsoft.com/office/drawing/2014/main" id="{FFBF1FDE-FF48-2C17-32A7-4EC95579F679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95491</xdr:colOff>
      <xdr:row>14</xdr:row>
      <xdr:rowOff>136344</xdr:rowOff>
    </xdr:from>
    <xdr:to>
      <xdr:col>34</xdr:col>
      <xdr:colOff>202743</xdr:colOff>
      <xdr:row>15</xdr:row>
      <xdr:rowOff>49131</xdr:rowOff>
    </xdr:to>
    <xdr:grpSp>
      <xdr:nvGrpSpPr>
        <xdr:cNvPr id="78" name="Group 77">
          <a:extLst>
            <a:ext uri="{FF2B5EF4-FFF2-40B4-BE49-F238E27FC236}">
              <a16:creationId xmlns:a16="http://schemas.microsoft.com/office/drawing/2014/main" id="{25518294-D577-4F96-A7EC-8130C01C34EB}"/>
            </a:ext>
          </a:extLst>
        </xdr:cNvPr>
        <xdr:cNvGrpSpPr/>
      </xdr:nvGrpSpPr>
      <xdr:grpSpPr>
        <a:xfrm>
          <a:off x="12687541" y="2298519"/>
          <a:ext cx="107252" cy="65187"/>
          <a:chOff x="13029613" y="2289822"/>
          <a:chExt cx="107252" cy="65187"/>
        </a:xfrm>
      </xdr:grpSpPr>
      <xdr:cxnSp macro="">
        <xdr:nvCxnSpPr>
          <xdr:cNvPr id="79" name="Straight Connector 78">
            <a:extLst>
              <a:ext uri="{FF2B5EF4-FFF2-40B4-BE49-F238E27FC236}">
                <a16:creationId xmlns:a16="http://schemas.microsoft.com/office/drawing/2014/main" id="{EE84952E-0726-1C96-12B3-CC9F2A1B7A9F}"/>
              </a:ext>
            </a:extLst>
          </xdr:cNvPr>
          <xdr:cNvCxnSpPr/>
        </xdr:nvCxnSpPr>
        <xdr:spPr>
          <a:xfrm rot="5400000" flipH="1" flipV="1">
            <a:off x="13020259" y="229917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Straight Connector 50">
            <a:extLst>
              <a:ext uri="{FF2B5EF4-FFF2-40B4-BE49-F238E27FC236}">
                <a16:creationId xmlns:a16="http://schemas.microsoft.com/office/drawing/2014/main" id="{48AC4B82-6E45-2C4A-CB10-E7DD0428FE6E}"/>
              </a:ext>
            </a:extLst>
          </xdr:cNvPr>
          <xdr:cNvCxnSpPr/>
        </xdr:nvCxnSpPr>
        <xdr:spPr>
          <a:xfrm rot="5400000" flipH="1" flipV="1">
            <a:off x="13051274" y="229980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Straight Connector 80">
            <a:extLst>
              <a:ext uri="{FF2B5EF4-FFF2-40B4-BE49-F238E27FC236}">
                <a16:creationId xmlns:a16="http://schemas.microsoft.com/office/drawing/2014/main" id="{DB760121-C099-26B2-7364-F31F2C49F12A}"/>
              </a:ext>
            </a:extLst>
          </xdr:cNvPr>
          <xdr:cNvCxnSpPr/>
        </xdr:nvCxnSpPr>
        <xdr:spPr>
          <a:xfrm rot="5400000" flipH="1" flipV="1">
            <a:off x="13082296" y="2300439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51963</xdr:colOff>
      <xdr:row>15</xdr:row>
      <xdr:rowOff>128910</xdr:rowOff>
    </xdr:from>
    <xdr:to>
      <xdr:col>34</xdr:col>
      <xdr:colOff>191098</xdr:colOff>
      <xdr:row>16</xdr:row>
      <xdr:rowOff>43268</xdr:rowOff>
    </xdr:to>
    <xdr:grpSp>
      <xdr:nvGrpSpPr>
        <xdr:cNvPr id="82" name="Grup 234">
          <a:extLst>
            <a:ext uri="{FF2B5EF4-FFF2-40B4-BE49-F238E27FC236}">
              <a16:creationId xmlns:a16="http://schemas.microsoft.com/office/drawing/2014/main" id="{88C534F5-243F-4A9E-AC8A-0DAB3FF472AB}"/>
            </a:ext>
          </a:extLst>
        </xdr:cNvPr>
        <xdr:cNvGrpSpPr/>
      </xdr:nvGrpSpPr>
      <xdr:grpSpPr>
        <a:xfrm>
          <a:off x="12644013" y="2443485"/>
          <a:ext cx="139135" cy="66758"/>
          <a:chOff x="13302191" y="2320613"/>
          <a:chExt cx="139135" cy="57233"/>
        </a:xfrm>
      </xdr:grpSpPr>
      <xdr:cxnSp macro="">
        <xdr:nvCxnSpPr>
          <xdr:cNvPr id="83" name="Straight Connector 82">
            <a:extLst>
              <a:ext uri="{FF2B5EF4-FFF2-40B4-BE49-F238E27FC236}">
                <a16:creationId xmlns:a16="http://schemas.microsoft.com/office/drawing/2014/main" id="{3C5B8BF0-3C24-0970-FF13-B9284D6401B5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Straight Connector 83">
            <a:extLst>
              <a:ext uri="{FF2B5EF4-FFF2-40B4-BE49-F238E27FC236}">
                <a16:creationId xmlns:a16="http://schemas.microsoft.com/office/drawing/2014/main" id="{08676108-42C4-4141-E6D3-79FF1DA75DD5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Straight Connector 84">
            <a:extLst>
              <a:ext uri="{FF2B5EF4-FFF2-40B4-BE49-F238E27FC236}">
                <a16:creationId xmlns:a16="http://schemas.microsoft.com/office/drawing/2014/main" id="{BDB96075-2262-9BC8-53F2-192ED2076741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" name="Straight Connector 85">
            <a:extLst>
              <a:ext uri="{FF2B5EF4-FFF2-40B4-BE49-F238E27FC236}">
                <a16:creationId xmlns:a16="http://schemas.microsoft.com/office/drawing/2014/main" id="{A07BBD33-5B37-5DC6-C8F5-86BD13E8448C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98806</xdr:colOff>
      <xdr:row>16</xdr:row>
      <xdr:rowOff>129795</xdr:rowOff>
    </xdr:from>
    <xdr:to>
      <xdr:col>32</xdr:col>
      <xdr:colOff>180194</xdr:colOff>
      <xdr:row>17</xdr:row>
      <xdr:rowOff>39445</xdr:rowOff>
    </xdr:to>
    <xdr:sp macro="" textlink="">
      <xdr:nvSpPr>
        <xdr:cNvPr id="87" name="Isosceles Triangle 86">
          <a:extLst>
            <a:ext uri="{FF2B5EF4-FFF2-40B4-BE49-F238E27FC236}">
              <a16:creationId xmlns:a16="http://schemas.microsoft.com/office/drawing/2014/main" id="{7404886E-5996-41DD-B7B7-2EACE6136CE0}"/>
            </a:ext>
          </a:extLst>
        </xdr:cNvPr>
        <xdr:cNvSpPr/>
      </xdr:nvSpPr>
      <xdr:spPr>
        <a:xfrm>
          <a:off x="11928856" y="2596770"/>
          <a:ext cx="81388" cy="62050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113740</xdr:colOff>
      <xdr:row>16</xdr:row>
      <xdr:rowOff>139171</xdr:rowOff>
    </xdr:from>
    <xdr:to>
      <xdr:col>34</xdr:col>
      <xdr:colOff>195128</xdr:colOff>
      <xdr:row>17</xdr:row>
      <xdr:rowOff>48821</xdr:rowOff>
    </xdr:to>
    <xdr:sp macro="" textlink="">
      <xdr:nvSpPr>
        <xdr:cNvPr id="88" name="Isosceles Triangle 87">
          <a:extLst>
            <a:ext uri="{FF2B5EF4-FFF2-40B4-BE49-F238E27FC236}">
              <a16:creationId xmlns:a16="http://schemas.microsoft.com/office/drawing/2014/main" id="{CEDDB3F9-DA6B-4DE9-9D0E-5DB978BFBED6}"/>
            </a:ext>
          </a:extLst>
        </xdr:cNvPr>
        <xdr:cNvSpPr/>
      </xdr:nvSpPr>
      <xdr:spPr>
        <a:xfrm>
          <a:off x="12705790" y="2606146"/>
          <a:ext cx="81388" cy="62050"/>
        </a:xfrm>
        <a:prstGeom prst="triangl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32</xdr:col>
      <xdr:colOff>19670</xdr:colOff>
      <xdr:row>18</xdr:row>
      <xdr:rowOff>116744</xdr:rowOff>
    </xdr:from>
    <xdr:to>
      <xdr:col>32</xdr:col>
      <xdr:colOff>225724</xdr:colOff>
      <xdr:row>19</xdr:row>
      <xdr:rowOff>84893</xdr:rowOff>
    </xdr:to>
    <xdr:grpSp>
      <xdr:nvGrpSpPr>
        <xdr:cNvPr id="89" name="Group 73">
          <a:extLst>
            <a:ext uri="{FF2B5EF4-FFF2-40B4-BE49-F238E27FC236}">
              <a16:creationId xmlns:a16="http://schemas.microsoft.com/office/drawing/2014/main" id="{528C63AD-EED9-4685-A917-6CAAA44B8A17}"/>
            </a:ext>
          </a:extLst>
        </xdr:cNvPr>
        <xdr:cNvGrpSpPr/>
      </xdr:nvGrpSpPr>
      <xdr:grpSpPr>
        <a:xfrm>
          <a:off x="11849720" y="2888519"/>
          <a:ext cx="206054" cy="120549"/>
          <a:chOff x="9837964" y="2071683"/>
          <a:chExt cx="197304" cy="122468"/>
        </a:xfrm>
      </xdr:grpSpPr>
      <xdr:sp macro="" textlink="">
        <xdr:nvSpPr>
          <xdr:cNvPr id="90" name="TextBox 89">
            <a:extLst>
              <a:ext uri="{FF2B5EF4-FFF2-40B4-BE49-F238E27FC236}">
                <a16:creationId xmlns:a16="http://schemas.microsoft.com/office/drawing/2014/main" id="{C5514431-1595-6303-1613-2735B1EB4D7A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s</a:t>
            </a:r>
          </a:p>
        </xdr:txBody>
      </xdr:sp>
      <xdr:cxnSp macro="">
        <xdr:nvCxnSpPr>
          <xdr:cNvPr id="91" name="Straight Connector 90">
            <a:extLst>
              <a:ext uri="{FF2B5EF4-FFF2-40B4-BE49-F238E27FC236}">
                <a16:creationId xmlns:a16="http://schemas.microsoft.com/office/drawing/2014/main" id="{1F8E34BF-A652-5089-A1B9-CF8CD234EDC0}"/>
              </a:ext>
            </a:extLst>
          </xdr:cNvPr>
          <xdr:cNvCxnSpPr/>
        </xdr:nvCxnSpPr>
        <xdr:spPr>
          <a:xfrm rot="5400000" flipH="1" flipV="1">
            <a:off x="9880176" y="2110803"/>
            <a:ext cx="122463" cy="442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51722</xdr:colOff>
      <xdr:row>18</xdr:row>
      <xdr:rowOff>117327</xdr:rowOff>
    </xdr:from>
    <xdr:to>
      <xdr:col>34</xdr:col>
      <xdr:colOff>257776</xdr:colOff>
      <xdr:row>19</xdr:row>
      <xdr:rowOff>85475</xdr:rowOff>
    </xdr:to>
    <xdr:grpSp>
      <xdr:nvGrpSpPr>
        <xdr:cNvPr id="92" name="Group 74">
          <a:extLst>
            <a:ext uri="{FF2B5EF4-FFF2-40B4-BE49-F238E27FC236}">
              <a16:creationId xmlns:a16="http://schemas.microsoft.com/office/drawing/2014/main" id="{D163F640-39D2-483F-BC6E-94DD6BCFDCE0}"/>
            </a:ext>
          </a:extLst>
        </xdr:cNvPr>
        <xdr:cNvGrpSpPr/>
      </xdr:nvGrpSpPr>
      <xdr:grpSpPr>
        <a:xfrm>
          <a:off x="12643772" y="2889102"/>
          <a:ext cx="206054" cy="120548"/>
          <a:chOff x="9837964" y="2071684"/>
          <a:chExt cx="197304" cy="122467"/>
        </a:xfrm>
      </xdr:grpSpPr>
      <xdr:sp macro="" textlink="">
        <xdr:nvSpPr>
          <xdr:cNvPr id="93" name="TextBox 92">
            <a:extLst>
              <a:ext uri="{FF2B5EF4-FFF2-40B4-BE49-F238E27FC236}">
                <a16:creationId xmlns:a16="http://schemas.microsoft.com/office/drawing/2014/main" id="{83E29635-B92B-1E6C-7F07-8C5714F7D187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/>
              <a:t>s</a:t>
            </a:r>
          </a:p>
        </xdr:txBody>
      </xdr:sp>
      <xdr:cxnSp macro="">
        <xdr:nvCxnSpPr>
          <xdr:cNvPr id="94" name="Straight Connector 93">
            <a:extLst>
              <a:ext uri="{FF2B5EF4-FFF2-40B4-BE49-F238E27FC236}">
                <a16:creationId xmlns:a16="http://schemas.microsoft.com/office/drawing/2014/main" id="{1FC23075-2632-DD12-EFCA-B2B405B8D1CE}"/>
              </a:ext>
            </a:extLst>
          </xdr:cNvPr>
          <xdr:cNvCxnSpPr/>
        </xdr:nvCxnSpPr>
        <xdr:spPr>
          <a:xfrm rot="5400000" flipH="1" flipV="1">
            <a:off x="9884506" y="2110804"/>
            <a:ext cx="122463" cy="4422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343360</xdr:colOff>
      <xdr:row>19</xdr:row>
      <xdr:rowOff>132759</xdr:rowOff>
    </xdr:from>
    <xdr:to>
      <xdr:col>32</xdr:col>
      <xdr:colOff>284809</xdr:colOff>
      <xdr:row>20</xdr:row>
      <xdr:rowOff>64273</xdr:rowOff>
    </xdr:to>
    <xdr:grpSp>
      <xdr:nvGrpSpPr>
        <xdr:cNvPr id="95" name="Group 89">
          <a:extLst>
            <a:ext uri="{FF2B5EF4-FFF2-40B4-BE49-F238E27FC236}">
              <a16:creationId xmlns:a16="http://schemas.microsoft.com/office/drawing/2014/main" id="{C91550F4-8CE9-4053-A1E5-38B559362C7D}"/>
            </a:ext>
          </a:extLst>
        </xdr:cNvPr>
        <xdr:cNvGrpSpPr/>
      </xdr:nvGrpSpPr>
      <xdr:grpSpPr>
        <a:xfrm>
          <a:off x="11792410" y="3056934"/>
          <a:ext cx="322449" cy="83914"/>
          <a:chOff x="9821479" y="2199918"/>
          <a:chExt cx="316053" cy="85250"/>
        </a:xfrm>
      </xdr:grpSpPr>
      <xdr:cxnSp macro="">
        <xdr:nvCxnSpPr>
          <xdr:cNvPr id="96" name="Straight Connector 95">
            <a:extLst>
              <a:ext uri="{FF2B5EF4-FFF2-40B4-BE49-F238E27FC236}">
                <a16:creationId xmlns:a16="http://schemas.microsoft.com/office/drawing/2014/main" id="{84D33263-72EA-A61D-ABAC-992E71D65FC3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Straight Connector 79">
            <a:extLst>
              <a:ext uri="{FF2B5EF4-FFF2-40B4-BE49-F238E27FC236}">
                <a16:creationId xmlns:a16="http://schemas.microsoft.com/office/drawing/2014/main" id="{05314513-57F5-F568-572A-3E5D581C919A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Straight Connector 80">
            <a:extLst>
              <a:ext uri="{FF2B5EF4-FFF2-40B4-BE49-F238E27FC236}">
                <a16:creationId xmlns:a16="http://schemas.microsoft.com/office/drawing/2014/main" id="{F6DB18F5-A91C-8036-A59B-6D311A67DF14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Straight Connector 88">
            <a:extLst>
              <a:ext uri="{FF2B5EF4-FFF2-40B4-BE49-F238E27FC236}">
                <a16:creationId xmlns:a16="http://schemas.microsoft.com/office/drawing/2014/main" id="{EC7E3F5C-A7F0-B047-BCC2-2DE45065EE51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371094</xdr:colOff>
      <xdr:row>19</xdr:row>
      <xdr:rowOff>132759</xdr:rowOff>
    </xdr:from>
    <xdr:to>
      <xdr:col>34</xdr:col>
      <xdr:colOff>312543</xdr:colOff>
      <xdr:row>20</xdr:row>
      <xdr:rowOff>64273</xdr:rowOff>
    </xdr:to>
    <xdr:grpSp>
      <xdr:nvGrpSpPr>
        <xdr:cNvPr id="100" name="Group 90">
          <a:extLst>
            <a:ext uri="{FF2B5EF4-FFF2-40B4-BE49-F238E27FC236}">
              <a16:creationId xmlns:a16="http://schemas.microsoft.com/office/drawing/2014/main" id="{41F86425-1CC4-4458-A32C-0F24118D0BF6}"/>
            </a:ext>
          </a:extLst>
        </xdr:cNvPr>
        <xdr:cNvGrpSpPr/>
      </xdr:nvGrpSpPr>
      <xdr:grpSpPr>
        <a:xfrm>
          <a:off x="12582144" y="3056934"/>
          <a:ext cx="322449" cy="83914"/>
          <a:chOff x="9821479" y="2199918"/>
          <a:chExt cx="316053" cy="85250"/>
        </a:xfrm>
      </xdr:grpSpPr>
      <xdr:cxnSp macro="">
        <xdr:nvCxnSpPr>
          <xdr:cNvPr id="101" name="Straight Connector 100">
            <a:extLst>
              <a:ext uri="{FF2B5EF4-FFF2-40B4-BE49-F238E27FC236}">
                <a16:creationId xmlns:a16="http://schemas.microsoft.com/office/drawing/2014/main" id="{BC8CC6F9-F59E-3F74-4F16-0A24253E453E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Straight Connector 101">
            <a:extLst>
              <a:ext uri="{FF2B5EF4-FFF2-40B4-BE49-F238E27FC236}">
                <a16:creationId xmlns:a16="http://schemas.microsoft.com/office/drawing/2014/main" id="{9A099BC2-49D5-F447-4C7F-71B393D21201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" name="Straight Connector 102">
            <a:extLst>
              <a:ext uri="{FF2B5EF4-FFF2-40B4-BE49-F238E27FC236}">
                <a16:creationId xmlns:a16="http://schemas.microsoft.com/office/drawing/2014/main" id="{53FE4157-04FE-F42A-1A1B-6CF6F5F4D16F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Straight Connector 103">
            <a:extLst>
              <a:ext uri="{FF2B5EF4-FFF2-40B4-BE49-F238E27FC236}">
                <a16:creationId xmlns:a16="http://schemas.microsoft.com/office/drawing/2014/main" id="{556E6CC1-2F7F-7621-9339-317DC29CEC8A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244683</xdr:colOff>
      <xdr:row>21</xdr:row>
      <xdr:rowOff>22133</xdr:rowOff>
    </xdr:from>
    <xdr:to>
      <xdr:col>33</xdr:col>
      <xdr:colOff>60915</xdr:colOff>
      <xdr:row>21</xdr:row>
      <xdr:rowOff>22134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B432974A-DA7B-4E21-85FA-1F835F714FCD}"/>
            </a:ext>
          </a:extLst>
        </xdr:cNvPr>
        <xdr:cNvCxnSpPr/>
      </xdr:nvCxnSpPr>
      <xdr:spPr>
        <a:xfrm>
          <a:off x="11693733" y="3251108"/>
          <a:ext cx="57823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263909</xdr:colOff>
      <xdr:row>21</xdr:row>
      <xdr:rowOff>25946</xdr:rowOff>
    </xdr:from>
    <xdr:to>
      <xdr:col>35</xdr:col>
      <xdr:colOff>80141</xdr:colOff>
      <xdr:row>21</xdr:row>
      <xdr:rowOff>25947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78B7C172-8586-4108-A717-1FCF0103B2A2}"/>
            </a:ext>
          </a:extLst>
        </xdr:cNvPr>
        <xdr:cNvCxnSpPr/>
      </xdr:nvCxnSpPr>
      <xdr:spPr>
        <a:xfrm>
          <a:off x="12474959" y="3254921"/>
          <a:ext cx="57823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36889</xdr:colOff>
      <xdr:row>21</xdr:row>
      <xdr:rowOff>137910</xdr:rowOff>
    </xdr:from>
    <xdr:to>
      <xdr:col>32</xdr:col>
      <xdr:colOff>235836</xdr:colOff>
      <xdr:row>22</xdr:row>
      <xdr:rowOff>72613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7167CE8D-44F3-4502-8AE2-3F3200D51187}"/>
            </a:ext>
          </a:extLst>
        </xdr:cNvPr>
        <xdr:cNvCxnSpPr/>
      </xdr:nvCxnSpPr>
      <xdr:spPr>
        <a:xfrm flipV="1">
          <a:off x="11866939" y="3366885"/>
          <a:ext cx="198947" cy="87103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15651</xdr:colOff>
      <xdr:row>21</xdr:row>
      <xdr:rowOff>136458</xdr:rowOff>
    </xdr:from>
    <xdr:to>
      <xdr:col>34</xdr:col>
      <xdr:colOff>214598</xdr:colOff>
      <xdr:row>22</xdr:row>
      <xdr:rowOff>71161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573E6518-4273-4D10-8035-52417E7851C5}"/>
            </a:ext>
          </a:extLst>
        </xdr:cNvPr>
        <xdr:cNvCxnSpPr/>
      </xdr:nvCxnSpPr>
      <xdr:spPr>
        <a:xfrm flipV="1">
          <a:off x="12607701" y="3365433"/>
          <a:ext cx="198947" cy="8710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73289</xdr:colOff>
      <xdr:row>17</xdr:row>
      <xdr:rowOff>133760</xdr:rowOff>
    </xdr:from>
    <xdr:to>
      <xdr:col>32</xdr:col>
      <xdr:colOff>199602</xdr:colOff>
      <xdr:row>18</xdr:row>
      <xdr:rowOff>43410</xdr:rowOff>
    </xdr:to>
    <xdr:grpSp>
      <xdr:nvGrpSpPr>
        <xdr:cNvPr id="109" name="Group 155">
          <a:extLst>
            <a:ext uri="{FF2B5EF4-FFF2-40B4-BE49-F238E27FC236}">
              <a16:creationId xmlns:a16="http://schemas.microsoft.com/office/drawing/2014/main" id="{212D8B6A-C597-46E9-BE4F-971F105DBC43}"/>
            </a:ext>
          </a:extLst>
        </xdr:cNvPr>
        <xdr:cNvGrpSpPr/>
      </xdr:nvGrpSpPr>
      <xdr:grpSpPr>
        <a:xfrm>
          <a:off x="11903339" y="2753135"/>
          <a:ext cx="126313" cy="62050"/>
          <a:chOff x="9933529" y="1884698"/>
          <a:chExt cx="120949" cy="61119"/>
        </a:xfrm>
      </xdr:grpSpPr>
      <xdr:sp macro="" textlink="">
        <xdr:nvSpPr>
          <xdr:cNvPr id="110" name="Isosceles Triangle 109">
            <a:extLst>
              <a:ext uri="{FF2B5EF4-FFF2-40B4-BE49-F238E27FC236}">
                <a16:creationId xmlns:a16="http://schemas.microsoft.com/office/drawing/2014/main" id="{8B7F36C9-98B0-8CF9-A487-603E0D6846FC}"/>
              </a:ext>
            </a:extLst>
          </xdr:cNvPr>
          <xdr:cNvSpPr/>
        </xdr:nvSpPr>
        <xdr:spPr>
          <a:xfrm>
            <a:off x="9982835" y="1887211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1" name="Isosceles Triangle 110">
            <a:extLst>
              <a:ext uri="{FF2B5EF4-FFF2-40B4-BE49-F238E27FC236}">
                <a16:creationId xmlns:a16="http://schemas.microsoft.com/office/drawing/2014/main" id="{0B2A1FC9-8FD9-EF0A-6D79-5110C354FD67}"/>
              </a:ext>
            </a:extLst>
          </xdr:cNvPr>
          <xdr:cNvSpPr/>
        </xdr:nvSpPr>
        <xdr:spPr>
          <a:xfrm>
            <a:off x="9933529" y="1891134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2" name="Isosceles Triangle 111">
            <a:extLst>
              <a:ext uri="{FF2B5EF4-FFF2-40B4-BE49-F238E27FC236}">
                <a16:creationId xmlns:a16="http://schemas.microsoft.com/office/drawing/2014/main" id="{CF1150A9-AFC7-35EE-3987-B94FE240F80B}"/>
              </a:ext>
            </a:extLst>
          </xdr:cNvPr>
          <xdr:cNvSpPr/>
        </xdr:nvSpPr>
        <xdr:spPr>
          <a:xfrm>
            <a:off x="9953699" y="1884698"/>
            <a:ext cx="77932" cy="611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34</xdr:col>
      <xdr:colOff>86497</xdr:colOff>
      <xdr:row>17</xdr:row>
      <xdr:rowOff>134466</xdr:rowOff>
    </xdr:from>
    <xdr:to>
      <xdr:col>34</xdr:col>
      <xdr:colOff>212810</xdr:colOff>
      <xdr:row>18</xdr:row>
      <xdr:rowOff>44116</xdr:rowOff>
    </xdr:to>
    <xdr:grpSp>
      <xdr:nvGrpSpPr>
        <xdr:cNvPr id="113" name="Group 134">
          <a:extLst>
            <a:ext uri="{FF2B5EF4-FFF2-40B4-BE49-F238E27FC236}">
              <a16:creationId xmlns:a16="http://schemas.microsoft.com/office/drawing/2014/main" id="{E77E8741-2457-4DC5-91F1-40D5245CAA5A}"/>
            </a:ext>
          </a:extLst>
        </xdr:cNvPr>
        <xdr:cNvGrpSpPr/>
      </xdr:nvGrpSpPr>
      <xdr:grpSpPr>
        <a:xfrm>
          <a:off x="12678547" y="2753841"/>
          <a:ext cx="126313" cy="62050"/>
          <a:chOff x="10690412" y="1882091"/>
          <a:chExt cx="120949" cy="61416"/>
        </a:xfrm>
      </xdr:grpSpPr>
      <xdr:sp macro="" textlink="">
        <xdr:nvSpPr>
          <xdr:cNvPr id="114" name="Isosceles Triangle 113">
            <a:extLst>
              <a:ext uri="{FF2B5EF4-FFF2-40B4-BE49-F238E27FC236}">
                <a16:creationId xmlns:a16="http://schemas.microsoft.com/office/drawing/2014/main" id="{960941D5-E593-5CB6-75FA-7CE7660EE921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5" name="Isosceles Triangle 114">
            <a:extLst>
              <a:ext uri="{FF2B5EF4-FFF2-40B4-BE49-F238E27FC236}">
                <a16:creationId xmlns:a16="http://schemas.microsoft.com/office/drawing/2014/main" id="{57D62116-BE0E-BED7-A287-8D106A893C36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6" name="Isosceles Triangle 115">
            <a:extLst>
              <a:ext uri="{FF2B5EF4-FFF2-40B4-BE49-F238E27FC236}">
                <a16:creationId xmlns:a16="http://schemas.microsoft.com/office/drawing/2014/main" id="{6671B3FE-8915-BBFC-7753-945A493014F1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7</xdr:col>
      <xdr:colOff>20616</xdr:colOff>
      <xdr:row>66</xdr:row>
      <xdr:rowOff>140158</xdr:rowOff>
    </xdr:from>
    <xdr:to>
      <xdr:col>12</xdr:col>
      <xdr:colOff>109399</xdr:colOff>
      <xdr:row>69</xdr:row>
      <xdr:rowOff>2844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E6BCBD9B-5B8C-4055-95BF-18C2102C34F7}"/>
            </a:ext>
          </a:extLst>
        </xdr:cNvPr>
        <xdr:cNvSpPr txBox="1"/>
      </xdr:nvSpPr>
      <xdr:spPr>
        <a:xfrm>
          <a:off x="2230416" y="10350958"/>
          <a:ext cx="1993783" cy="3198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200">
              <a:solidFill>
                <a:schemeClr val="tx1"/>
              </a:solidFill>
            </a:rPr>
            <a:t>JL.PURWODADI-SUKOLILO-PATI</a:t>
          </a:r>
          <a:r>
            <a:rPr lang="en-ID" sz="1200" baseline="0">
              <a:solidFill>
                <a:schemeClr val="tx1"/>
              </a:solidFill>
            </a:rPr>
            <a:t> </a:t>
          </a:r>
          <a:endParaRPr lang="en-ID" sz="12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61743</xdr:colOff>
      <xdr:row>65</xdr:row>
      <xdr:rowOff>11038</xdr:rowOff>
    </xdr:from>
    <xdr:to>
      <xdr:col>6</xdr:col>
      <xdr:colOff>305994</xdr:colOff>
      <xdr:row>66</xdr:row>
      <xdr:rowOff>109715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2482C239-FDE7-44AA-91F7-DF47E4506A3A}"/>
            </a:ext>
          </a:extLst>
        </xdr:cNvPr>
        <xdr:cNvSpPr/>
      </xdr:nvSpPr>
      <xdr:spPr>
        <a:xfrm>
          <a:off x="1890543" y="10069438"/>
          <a:ext cx="244251" cy="251077"/>
        </a:xfrm>
        <a:prstGeom prst="rect">
          <a:avLst/>
        </a:prstGeom>
        <a:pattFill prst="wdUpDiag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000"/>
        </a:p>
      </xdr:txBody>
    </xdr:sp>
    <xdr:clientData/>
  </xdr:twoCellAnchor>
  <xdr:twoCellAnchor>
    <xdr:from>
      <xdr:col>2</xdr:col>
      <xdr:colOff>235752</xdr:colOff>
      <xdr:row>58</xdr:row>
      <xdr:rowOff>74365</xdr:rowOff>
    </xdr:from>
    <xdr:to>
      <xdr:col>4</xdr:col>
      <xdr:colOff>330975</xdr:colOff>
      <xdr:row>65</xdr:row>
      <xdr:rowOff>109539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DF15C542-120E-43A4-9AE1-FE1FA5F92C3D}"/>
            </a:ext>
          </a:extLst>
        </xdr:cNvPr>
        <xdr:cNvSpPr txBox="1"/>
      </xdr:nvSpPr>
      <xdr:spPr>
        <a:xfrm>
          <a:off x="426252" y="9065965"/>
          <a:ext cx="971523" cy="1101974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ID" sz="800">
              <a:solidFill>
                <a:srgbClr val="FF0000"/>
              </a:solidFill>
              <a:effectLst/>
            </a:rPr>
            <a:t>1 CG</a:t>
          </a:r>
          <a:r>
            <a:rPr lang="en-ID" sz="800" baseline="0">
              <a:solidFill>
                <a:srgbClr val="FF0000"/>
              </a:solidFill>
              <a:effectLst/>
            </a:rPr>
            <a:t> 313-A 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C12-350E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CC7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3 CM2-11M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CM2-12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CM2-12A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F1-2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CE1-2</a:t>
          </a:r>
        </a:p>
        <a:p>
          <a:pPr algn="l"/>
          <a:endParaRPr lang="en-ID" sz="800" baseline="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7</xdr:col>
      <xdr:colOff>207239</xdr:colOff>
      <xdr:row>64</xdr:row>
      <xdr:rowOff>2547</xdr:rowOff>
    </xdr:from>
    <xdr:to>
      <xdr:col>12</xdr:col>
      <xdr:colOff>52892</xdr:colOff>
      <xdr:row>67</xdr:row>
      <xdr:rowOff>79589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7834D3E7-0D4E-4C6B-B2FD-5D3F97216946}"/>
            </a:ext>
          </a:extLst>
        </xdr:cNvPr>
        <xdr:cNvSpPr txBox="1"/>
      </xdr:nvSpPr>
      <xdr:spPr>
        <a:xfrm>
          <a:off x="2417039" y="9908547"/>
          <a:ext cx="1750653" cy="534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200">
              <a:solidFill>
                <a:schemeClr val="tx1"/>
              </a:solidFill>
            </a:rPr>
            <a:t>RUMAH</a:t>
          </a:r>
          <a:r>
            <a:rPr lang="en-ID" sz="1200" baseline="0">
              <a:solidFill>
                <a:schemeClr val="tx1"/>
              </a:solidFill>
            </a:rPr>
            <a:t> SAKIT TRIMEDIKA</a:t>
          </a:r>
          <a:endParaRPr lang="en-ID" sz="12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61556</xdr:colOff>
      <xdr:row>65</xdr:row>
      <xdr:rowOff>58653</xdr:rowOff>
    </xdr:from>
    <xdr:to>
      <xdr:col>19</xdr:col>
      <xdr:colOff>43083</xdr:colOff>
      <xdr:row>66</xdr:row>
      <xdr:rowOff>98620</xdr:rowOff>
    </xdr:to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30694E96-76EA-49FE-826D-B8E08B81F034}"/>
            </a:ext>
          </a:extLst>
        </xdr:cNvPr>
        <xdr:cNvSpPr txBox="1"/>
      </xdr:nvSpPr>
      <xdr:spPr>
        <a:xfrm>
          <a:off x="6462356" y="10117053"/>
          <a:ext cx="362527" cy="192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35</a:t>
          </a:r>
        </a:p>
      </xdr:txBody>
    </xdr:sp>
    <xdr:clientData/>
  </xdr:twoCellAnchor>
  <xdr:twoCellAnchor>
    <xdr:from>
      <xdr:col>6</xdr:col>
      <xdr:colOff>183869</xdr:colOff>
      <xdr:row>59</xdr:row>
      <xdr:rowOff>104775</xdr:rowOff>
    </xdr:from>
    <xdr:to>
      <xdr:col>7</xdr:col>
      <xdr:colOff>52388</xdr:colOff>
      <xdr:row>65</xdr:row>
      <xdr:rowOff>11038</xdr:rowOff>
    </xdr:to>
    <xdr:cxnSp macro="">
      <xdr:nvCxnSpPr>
        <xdr:cNvPr id="122" name="Straight Connector 121">
          <a:extLst>
            <a:ext uri="{FF2B5EF4-FFF2-40B4-BE49-F238E27FC236}">
              <a16:creationId xmlns:a16="http://schemas.microsoft.com/office/drawing/2014/main" id="{EA3917BC-6FA2-4FDE-9EF7-2F4DE5C34914}"/>
            </a:ext>
          </a:extLst>
        </xdr:cNvPr>
        <xdr:cNvCxnSpPr>
          <a:cxnSpLocks/>
          <a:endCxn id="118" idx="0"/>
        </xdr:cNvCxnSpPr>
      </xdr:nvCxnSpPr>
      <xdr:spPr bwMode="auto">
        <a:xfrm flipH="1">
          <a:off x="2012669" y="9248775"/>
          <a:ext cx="249519" cy="82066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70</xdr:row>
      <xdr:rowOff>0</xdr:rowOff>
    </xdr:from>
    <xdr:to>
      <xdr:col>4</xdr:col>
      <xdr:colOff>362274</xdr:colOff>
      <xdr:row>75</xdr:row>
      <xdr:rowOff>68189</xdr:rowOff>
    </xdr:to>
    <xdr:sp macro="" textlink="">
      <xdr:nvSpPr>
        <xdr:cNvPr id="123" name="TextBox 162">
          <a:extLst>
            <a:ext uri="{FF2B5EF4-FFF2-40B4-BE49-F238E27FC236}">
              <a16:creationId xmlns:a16="http://schemas.microsoft.com/office/drawing/2014/main" id="{59223D47-500A-4C0B-BEC5-BB88AD894B19}"/>
            </a:ext>
          </a:extLst>
        </xdr:cNvPr>
        <xdr:cNvSpPr txBox="1"/>
      </xdr:nvSpPr>
      <xdr:spPr>
        <a:xfrm>
          <a:off x="685800" y="10820400"/>
          <a:ext cx="743274" cy="830189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K2-541</a:t>
          </a:r>
          <a:r>
            <a:rPr lang="en-ID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B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C12-350E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CC1-A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CJ6-T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245745</xdr:colOff>
      <xdr:row>70</xdr:row>
      <xdr:rowOff>34290</xdr:rowOff>
    </xdr:from>
    <xdr:to>
      <xdr:col>7</xdr:col>
      <xdr:colOff>177596</xdr:colOff>
      <xdr:row>76</xdr:row>
      <xdr:rowOff>12222</xdr:rowOff>
    </xdr:to>
    <xdr:sp macro="" textlink="">
      <xdr:nvSpPr>
        <xdr:cNvPr id="124" name="TextBox 145">
          <a:extLst>
            <a:ext uri="{FF2B5EF4-FFF2-40B4-BE49-F238E27FC236}">
              <a16:creationId xmlns:a16="http://schemas.microsoft.com/office/drawing/2014/main" id="{6C554821-3597-43D9-B9C2-2AF02AD14A46}"/>
            </a:ext>
          </a:extLst>
        </xdr:cNvPr>
        <xdr:cNvSpPr txBox="1"/>
      </xdr:nvSpPr>
      <xdr:spPr>
        <a:xfrm>
          <a:off x="1693545" y="10854690"/>
          <a:ext cx="693851" cy="892332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K2-541</a:t>
          </a:r>
          <a:r>
            <a:rPr lang="en-ID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C12-350E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CC8-AN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F1-2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CE1-2</a:t>
          </a:r>
        </a:p>
      </xdr:txBody>
    </xdr:sp>
    <xdr:clientData/>
  </xdr:twoCellAnchor>
  <xdr:twoCellAnchor>
    <xdr:from>
      <xdr:col>8</xdr:col>
      <xdr:colOff>74295</xdr:colOff>
      <xdr:row>70</xdr:row>
      <xdr:rowOff>17145</xdr:rowOff>
    </xdr:from>
    <xdr:to>
      <xdr:col>10</xdr:col>
      <xdr:colOff>277372</xdr:colOff>
      <xdr:row>74</xdr:row>
      <xdr:rowOff>97177</xdr:rowOff>
    </xdr:to>
    <xdr:sp macro="" textlink="">
      <xdr:nvSpPr>
        <xdr:cNvPr id="125" name="TextBox 157">
          <a:extLst>
            <a:ext uri="{FF2B5EF4-FFF2-40B4-BE49-F238E27FC236}">
              <a16:creationId xmlns:a16="http://schemas.microsoft.com/office/drawing/2014/main" id="{FA5A4ECE-4858-4F15-B6D4-4E4D2F52F099}"/>
            </a:ext>
          </a:extLst>
        </xdr:cNvPr>
        <xdr:cNvSpPr txBox="1"/>
      </xdr:nvSpPr>
      <xdr:spPr>
        <a:xfrm>
          <a:off x="2665095" y="10837545"/>
          <a:ext cx="965077" cy="689632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K2-541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12-350E</a:t>
          </a: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CC1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CC7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CM5-5</a:t>
          </a:r>
        </a:p>
      </xdr:txBody>
    </xdr:sp>
    <xdr:clientData/>
  </xdr:twoCellAnchor>
  <xdr:twoCellAnchor>
    <xdr:from>
      <xdr:col>9</xdr:col>
      <xdr:colOff>0</xdr:colOff>
      <xdr:row>56</xdr:row>
      <xdr:rowOff>0</xdr:rowOff>
    </xdr:from>
    <xdr:to>
      <xdr:col>9</xdr:col>
      <xdr:colOff>147007</xdr:colOff>
      <xdr:row>56</xdr:row>
      <xdr:rowOff>131649</xdr:rowOff>
    </xdr:to>
    <xdr:grpSp>
      <xdr:nvGrpSpPr>
        <xdr:cNvPr id="126" name="Group 13">
          <a:extLst>
            <a:ext uri="{FF2B5EF4-FFF2-40B4-BE49-F238E27FC236}">
              <a16:creationId xmlns:a16="http://schemas.microsoft.com/office/drawing/2014/main" id="{250CDE8F-CF78-4403-9CD4-8BD3B8F71DD9}"/>
            </a:ext>
          </a:extLst>
        </xdr:cNvPr>
        <xdr:cNvGrpSpPr/>
      </xdr:nvGrpSpPr>
      <xdr:grpSpPr>
        <a:xfrm>
          <a:off x="2971800" y="8686800"/>
          <a:ext cx="147007" cy="131649"/>
          <a:chOff x="9937028" y="802652"/>
          <a:chExt cx="83991" cy="77961"/>
        </a:xfrm>
      </xdr:grpSpPr>
      <xdr:sp macro="" textlink="">
        <xdr:nvSpPr>
          <xdr:cNvPr id="127" name="Oval 1">
            <a:extLst>
              <a:ext uri="{FF2B5EF4-FFF2-40B4-BE49-F238E27FC236}">
                <a16:creationId xmlns:a16="http://schemas.microsoft.com/office/drawing/2014/main" id="{11FEDA6A-6809-4108-9EB4-74A7D2CCE610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28" name="Straight Connector 3">
            <a:extLst>
              <a:ext uri="{FF2B5EF4-FFF2-40B4-BE49-F238E27FC236}">
                <a16:creationId xmlns:a16="http://schemas.microsoft.com/office/drawing/2014/main" id="{AE9DF791-FA88-60D4-6BB8-3C800B3BF909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" name="Straight Connector 7">
            <a:extLst>
              <a:ext uri="{FF2B5EF4-FFF2-40B4-BE49-F238E27FC236}">
                <a16:creationId xmlns:a16="http://schemas.microsoft.com/office/drawing/2014/main" id="{BBF30D6E-FC42-C35A-87D5-FF5FAFA1C0EC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22860</xdr:colOff>
      <xdr:row>55</xdr:row>
      <xdr:rowOff>131446</xdr:rowOff>
    </xdr:from>
    <xdr:to>
      <xdr:col>10</xdr:col>
      <xdr:colOff>181246</xdr:colOff>
      <xdr:row>56</xdr:row>
      <xdr:rowOff>120219</xdr:rowOff>
    </xdr:to>
    <xdr:grpSp>
      <xdr:nvGrpSpPr>
        <xdr:cNvPr id="130" name="Group 13">
          <a:extLst>
            <a:ext uri="{FF2B5EF4-FFF2-40B4-BE49-F238E27FC236}">
              <a16:creationId xmlns:a16="http://schemas.microsoft.com/office/drawing/2014/main" id="{84DE0A05-4C13-4669-9FE4-EAD637AB2B6B}"/>
            </a:ext>
          </a:extLst>
        </xdr:cNvPr>
        <xdr:cNvGrpSpPr/>
      </xdr:nvGrpSpPr>
      <xdr:grpSpPr>
        <a:xfrm>
          <a:off x="3375660" y="8665846"/>
          <a:ext cx="158386" cy="141173"/>
          <a:chOff x="9937028" y="802652"/>
          <a:chExt cx="83991" cy="77961"/>
        </a:xfrm>
      </xdr:grpSpPr>
      <xdr:sp macro="" textlink="">
        <xdr:nvSpPr>
          <xdr:cNvPr id="131" name="Oval 1">
            <a:extLst>
              <a:ext uri="{FF2B5EF4-FFF2-40B4-BE49-F238E27FC236}">
                <a16:creationId xmlns:a16="http://schemas.microsoft.com/office/drawing/2014/main" id="{D069FF52-4867-E135-85C9-79694074534D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32" name="Straight Connector 3">
            <a:extLst>
              <a:ext uri="{FF2B5EF4-FFF2-40B4-BE49-F238E27FC236}">
                <a16:creationId xmlns:a16="http://schemas.microsoft.com/office/drawing/2014/main" id="{BCF5D2FC-EA7A-FC85-EFED-434EAC12CB39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Straight Connector 7">
            <a:extLst>
              <a:ext uri="{FF2B5EF4-FFF2-40B4-BE49-F238E27FC236}">
                <a16:creationId xmlns:a16="http://schemas.microsoft.com/office/drawing/2014/main" id="{222117A6-2916-D704-E7EE-9BBC19E959E1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177165</xdr:colOff>
      <xdr:row>56</xdr:row>
      <xdr:rowOff>17144</xdr:rowOff>
    </xdr:from>
    <xdr:to>
      <xdr:col>11</xdr:col>
      <xdr:colOff>334443</xdr:colOff>
      <xdr:row>57</xdr:row>
      <xdr:rowOff>5919</xdr:rowOff>
    </xdr:to>
    <xdr:grpSp>
      <xdr:nvGrpSpPr>
        <xdr:cNvPr id="134" name="Group 13">
          <a:extLst>
            <a:ext uri="{FF2B5EF4-FFF2-40B4-BE49-F238E27FC236}">
              <a16:creationId xmlns:a16="http://schemas.microsoft.com/office/drawing/2014/main" id="{02647B3A-829B-45DE-BD81-F8C1AFC593BF}"/>
            </a:ext>
          </a:extLst>
        </xdr:cNvPr>
        <xdr:cNvGrpSpPr/>
      </xdr:nvGrpSpPr>
      <xdr:grpSpPr>
        <a:xfrm>
          <a:off x="3910965" y="8703944"/>
          <a:ext cx="157278" cy="141175"/>
          <a:chOff x="9937028" y="802652"/>
          <a:chExt cx="83991" cy="77961"/>
        </a:xfrm>
      </xdr:grpSpPr>
      <xdr:sp macro="" textlink="">
        <xdr:nvSpPr>
          <xdr:cNvPr id="135" name="Oval 1">
            <a:extLst>
              <a:ext uri="{FF2B5EF4-FFF2-40B4-BE49-F238E27FC236}">
                <a16:creationId xmlns:a16="http://schemas.microsoft.com/office/drawing/2014/main" id="{E40ED6C8-E450-A430-6AA1-6EF821DD7E94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36" name="Straight Connector 3">
            <a:extLst>
              <a:ext uri="{FF2B5EF4-FFF2-40B4-BE49-F238E27FC236}">
                <a16:creationId xmlns:a16="http://schemas.microsoft.com/office/drawing/2014/main" id="{6EE47761-C6AF-EA40-8A27-B766B343E53D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Straight Connector 7">
            <a:extLst>
              <a:ext uri="{FF2B5EF4-FFF2-40B4-BE49-F238E27FC236}">
                <a16:creationId xmlns:a16="http://schemas.microsoft.com/office/drawing/2014/main" id="{4A790683-CB19-7265-EA41-1FF6F3EB9782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262890</xdr:colOff>
      <xdr:row>56</xdr:row>
      <xdr:rowOff>11429</xdr:rowOff>
    </xdr:from>
    <xdr:to>
      <xdr:col>14</xdr:col>
      <xdr:colOff>7392</xdr:colOff>
      <xdr:row>57</xdr:row>
      <xdr:rowOff>647</xdr:rowOff>
    </xdr:to>
    <xdr:grpSp>
      <xdr:nvGrpSpPr>
        <xdr:cNvPr id="138" name="Group 13">
          <a:extLst>
            <a:ext uri="{FF2B5EF4-FFF2-40B4-BE49-F238E27FC236}">
              <a16:creationId xmlns:a16="http://schemas.microsoft.com/office/drawing/2014/main" id="{D5AC5EFB-6D56-4674-92FB-10A76D255043}"/>
            </a:ext>
          </a:extLst>
        </xdr:cNvPr>
        <xdr:cNvGrpSpPr/>
      </xdr:nvGrpSpPr>
      <xdr:grpSpPr>
        <a:xfrm>
          <a:off x="4758690" y="8698229"/>
          <a:ext cx="125502" cy="141618"/>
          <a:chOff x="9937028" y="802652"/>
          <a:chExt cx="83991" cy="77961"/>
        </a:xfrm>
      </xdr:grpSpPr>
      <xdr:sp macro="" textlink="">
        <xdr:nvSpPr>
          <xdr:cNvPr id="139" name="Oval 1">
            <a:extLst>
              <a:ext uri="{FF2B5EF4-FFF2-40B4-BE49-F238E27FC236}">
                <a16:creationId xmlns:a16="http://schemas.microsoft.com/office/drawing/2014/main" id="{936A8723-9FAB-6A5B-AB33-1CB616936DA7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40" name="Straight Connector 3">
            <a:extLst>
              <a:ext uri="{FF2B5EF4-FFF2-40B4-BE49-F238E27FC236}">
                <a16:creationId xmlns:a16="http://schemas.microsoft.com/office/drawing/2014/main" id="{7C90D32C-92C8-E6F5-6295-71DB37135FC7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" name="Straight Connector 7">
            <a:extLst>
              <a:ext uri="{FF2B5EF4-FFF2-40B4-BE49-F238E27FC236}">
                <a16:creationId xmlns:a16="http://schemas.microsoft.com/office/drawing/2014/main" id="{2BC5FE8C-1677-B32B-5726-56460A1EDD43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102870</xdr:colOff>
      <xdr:row>56</xdr:row>
      <xdr:rowOff>85724</xdr:rowOff>
    </xdr:from>
    <xdr:to>
      <xdr:col>20</xdr:col>
      <xdr:colOff>371475</xdr:colOff>
      <xdr:row>56</xdr:row>
      <xdr:rowOff>97154</xdr:rowOff>
    </xdr:to>
    <xdr:cxnSp macro="">
      <xdr:nvCxnSpPr>
        <xdr:cNvPr id="142" name="Straight Connector 140">
          <a:extLst>
            <a:ext uri="{FF2B5EF4-FFF2-40B4-BE49-F238E27FC236}">
              <a16:creationId xmlns:a16="http://schemas.microsoft.com/office/drawing/2014/main" id="{E6B5C42C-8796-4AB4-89FF-4913A26080A5}"/>
            </a:ext>
          </a:extLst>
        </xdr:cNvPr>
        <xdr:cNvCxnSpPr>
          <a:cxnSpLocks/>
        </xdr:cNvCxnSpPr>
      </xdr:nvCxnSpPr>
      <xdr:spPr bwMode="auto">
        <a:xfrm flipH="1">
          <a:off x="6884670" y="8772524"/>
          <a:ext cx="649605" cy="1143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377190</xdr:colOff>
      <xdr:row>55</xdr:row>
      <xdr:rowOff>108585</xdr:rowOff>
    </xdr:from>
    <xdr:to>
      <xdr:col>17</xdr:col>
      <xdr:colOff>382905</xdr:colOff>
      <xdr:row>58</xdr:row>
      <xdr:rowOff>68579</xdr:rowOff>
    </xdr:to>
    <xdr:cxnSp macro="">
      <xdr:nvCxnSpPr>
        <xdr:cNvPr id="143" name="Straight Connector 139">
          <a:extLst>
            <a:ext uri="{FF2B5EF4-FFF2-40B4-BE49-F238E27FC236}">
              <a16:creationId xmlns:a16="http://schemas.microsoft.com/office/drawing/2014/main" id="{C531F896-FC60-42AD-AF1E-392B83BCFDC7}"/>
            </a:ext>
          </a:extLst>
        </xdr:cNvPr>
        <xdr:cNvCxnSpPr>
          <a:cxnSpLocks/>
        </xdr:cNvCxnSpPr>
      </xdr:nvCxnSpPr>
      <xdr:spPr bwMode="auto">
        <a:xfrm>
          <a:off x="6396990" y="8642985"/>
          <a:ext cx="5715" cy="41719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360045</xdr:colOff>
      <xdr:row>55</xdr:row>
      <xdr:rowOff>125730</xdr:rowOff>
    </xdr:from>
    <xdr:to>
      <xdr:col>15</xdr:col>
      <xdr:colOff>104547</xdr:colOff>
      <xdr:row>56</xdr:row>
      <xdr:rowOff>122164</xdr:rowOff>
    </xdr:to>
    <xdr:grpSp>
      <xdr:nvGrpSpPr>
        <xdr:cNvPr id="144" name="Group 13">
          <a:extLst>
            <a:ext uri="{FF2B5EF4-FFF2-40B4-BE49-F238E27FC236}">
              <a16:creationId xmlns:a16="http://schemas.microsoft.com/office/drawing/2014/main" id="{04E48950-CB5B-4BC5-A95C-2DEE93876BD1}"/>
            </a:ext>
          </a:extLst>
        </xdr:cNvPr>
        <xdr:cNvGrpSpPr/>
      </xdr:nvGrpSpPr>
      <xdr:grpSpPr>
        <a:xfrm>
          <a:off x="5236845" y="8660130"/>
          <a:ext cx="125502" cy="148834"/>
          <a:chOff x="9937028" y="802652"/>
          <a:chExt cx="83991" cy="77961"/>
        </a:xfrm>
      </xdr:grpSpPr>
      <xdr:sp macro="" textlink="">
        <xdr:nvSpPr>
          <xdr:cNvPr id="145" name="Oval 1">
            <a:extLst>
              <a:ext uri="{FF2B5EF4-FFF2-40B4-BE49-F238E27FC236}">
                <a16:creationId xmlns:a16="http://schemas.microsoft.com/office/drawing/2014/main" id="{737EAD7F-0EB0-BFC7-8169-EE16514451DE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46" name="Straight Connector 3">
            <a:extLst>
              <a:ext uri="{FF2B5EF4-FFF2-40B4-BE49-F238E27FC236}">
                <a16:creationId xmlns:a16="http://schemas.microsoft.com/office/drawing/2014/main" id="{43359DAF-892B-93AF-029A-D6A9766B6D0C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7" name="Straight Connector 7">
            <a:extLst>
              <a:ext uri="{FF2B5EF4-FFF2-40B4-BE49-F238E27FC236}">
                <a16:creationId xmlns:a16="http://schemas.microsoft.com/office/drawing/2014/main" id="{F1EC409A-BA13-694E-2A6B-9ECB62A10EE8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108585</xdr:colOff>
      <xdr:row>56</xdr:row>
      <xdr:rowOff>34290</xdr:rowOff>
    </xdr:from>
    <xdr:to>
      <xdr:col>16</xdr:col>
      <xdr:colOff>253008</xdr:colOff>
      <xdr:row>57</xdr:row>
      <xdr:rowOff>36818</xdr:rowOff>
    </xdr:to>
    <xdr:grpSp>
      <xdr:nvGrpSpPr>
        <xdr:cNvPr id="148" name="Group 13">
          <a:extLst>
            <a:ext uri="{FF2B5EF4-FFF2-40B4-BE49-F238E27FC236}">
              <a16:creationId xmlns:a16="http://schemas.microsoft.com/office/drawing/2014/main" id="{C943D3EB-311B-4973-A22C-58765B6F9E2C}"/>
            </a:ext>
          </a:extLst>
        </xdr:cNvPr>
        <xdr:cNvGrpSpPr/>
      </xdr:nvGrpSpPr>
      <xdr:grpSpPr>
        <a:xfrm>
          <a:off x="5747385" y="8721090"/>
          <a:ext cx="144423" cy="154928"/>
          <a:chOff x="9937028" y="802652"/>
          <a:chExt cx="83991" cy="77961"/>
        </a:xfrm>
      </xdr:grpSpPr>
      <xdr:sp macro="" textlink="">
        <xdr:nvSpPr>
          <xdr:cNvPr id="149" name="Oval 1">
            <a:extLst>
              <a:ext uri="{FF2B5EF4-FFF2-40B4-BE49-F238E27FC236}">
                <a16:creationId xmlns:a16="http://schemas.microsoft.com/office/drawing/2014/main" id="{5733A2D9-2FC0-ADDD-0F15-FDE7C9704CC4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50" name="Straight Connector 3">
            <a:extLst>
              <a:ext uri="{FF2B5EF4-FFF2-40B4-BE49-F238E27FC236}">
                <a16:creationId xmlns:a16="http://schemas.microsoft.com/office/drawing/2014/main" id="{09F797FC-93D5-68CB-5475-21A5CFF24875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" name="Straight Connector 7">
            <a:extLst>
              <a:ext uri="{FF2B5EF4-FFF2-40B4-BE49-F238E27FC236}">
                <a16:creationId xmlns:a16="http://schemas.microsoft.com/office/drawing/2014/main" id="{6047966F-39ED-E8E7-D4E9-3867FEE05DFF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194310</xdr:colOff>
      <xdr:row>58</xdr:row>
      <xdr:rowOff>51434</xdr:rowOff>
    </xdr:from>
    <xdr:to>
      <xdr:col>19</xdr:col>
      <xdr:colOff>5715</xdr:colOff>
      <xdr:row>58</xdr:row>
      <xdr:rowOff>62864</xdr:rowOff>
    </xdr:to>
    <xdr:cxnSp macro="">
      <xdr:nvCxnSpPr>
        <xdr:cNvPr id="152" name="Straight Arrow Connector 166">
          <a:extLst>
            <a:ext uri="{FF2B5EF4-FFF2-40B4-BE49-F238E27FC236}">
              <a16:creationId xmlns:a16="http://schemas.microsoft.com/office/drawing/2014/main" id="{00BBE6B5-75B7-4A19-87E7-23767ADBFB1F}"/>
            </a:ext>
          </a:extLst>
        </xdr:cNvPr>
        <xdr:cNvCxnSpPr>
          <a:cxnSpLocks/>
        </xdr:cNvCxnSpPr>
      </xdr:nvCxnSpPr>
      <xdr:spPr>
        <a:xfrm flipV="1">
          <a:off x="6595110" y="9043034"/>
          <a:ext cx="192405" cy="1143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22860</xdr:colOff>
      <xdr:row>65</xdr:row>
      <xdr:rowOff>57150</xdr:rowOff>
    </xdr:from>
    <xdr:to>
      <xdr:col>20</xdr:col>
      <xdr:colOff>4387</xdr:colOff>
      <xdr:row>66</xdr:row>
      <xdr:rowOff>97117</xdr:rowOff>
    </xdr:to>
    <xdr:sp macro="" textlink="">
      <xdr:nvSpPr>
        <xdr:cNvPr id="153" name="TextBox 161">
          <a:extLst>
            <a:ext uri="{FF2B5EF4-FFF2-40B4-BE49-F238E27FC236}">
              <a16:creationId xmlns:a16="http://schemas.microsoft.com/office/drawing/2014/main" id="{8B8A24E1-F0DC-4BCE-B3D0-F4548B9DD9B8}"/>
            </a:ext>
          </a:extLst>
        </xdr:cNvPr>
        <xdr:cNvSpPr txBox="1"/>
      </xdr:nvSpPr>
      <xdr:spPr>
        <a:xfrm>
          <a:off x="6804660" y="10115550"/>
          <a:ext cx="362527" cy="192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35</a:t>
          </a:r>
        </a:p>
      </xdr:txBody>
    </xdr:sp>
    <xdr:clientData/>
  </xdr:twoCellAnchor>
  <xdr:twoCellAnchor>
    <xdr:from>
      <xdr:col>22</xdr:col>
      <xdr:colOff>194310</xdr:colOff>
      <xdr:row>58</xdr:row>
      <xdr:rowOff>85724</xdr:rowOff>
    </xdr:from>
    <xdr:to>
      <xdr:col>23</xdr:col>
      <xdr:colOff>154305</xdr:colOff>
      <xdr:row>58</xdr:row>
      <xdr:rowOff>120014</xdr:rowOff>
    </xdr:to>
    <xdr:cxnSp macro="">
      <xdr:nvCxnSpPr>
        <xdr:cNvPr id="154" name="Straight Arrow Connector 166">
          <a:extLst>
            <a:ext uri="{FF2B5EF4-FFF2-40B4-BE49-F238E27FC236}">
              <a16:creationId xmlns:a16="http://schemas.microsoft.com/office/drawing/2014/main" id="{980799D8-3508-4E5C-9D8C-67D79AC9F35A}"/>
            </a:ext>
          </a:extLst>
        </xdr:cNvPr>
        <xdr:cNvCxnSpPr>
          <a:cxnSpLocks/>
        </xdr:cNvCxnSpPr>
      </xdr:nvCxnSpPr>
      <xdr:spPr>
        <a:xfrm>
          <a:off x="8119110" y="9077324"/>
          <a:ext cx="340995" cy="3429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165736</xdr:colOff>
      <xdr:row>56</xdr:row>
      <xdr:rowOff>17144</xdr:rowOff>
    </xdr:from>
    <xdr:to>
      <xdr:col>4</xdr:col>
      <xdr:colOff>325756</xdr:colOff>
      <xdr:row>56</xdr:row>
      <xdr:rowOff>18546</xdr:rowOff>
    </xdr:to>
    <xdr:cxnSp macro="">
      <xdr:nvCxnSpPr>
        <xdr:cNvPr id="155" name="Straight Connector 148">
          <a:extLst>
            <a:ext uri="{FF2B5EF4-FFF2-40B4-BE49-F238E27FC236}">
              <a16:creationId xmlns:a16="http://schemas.microsoft.com/office/drawing/2014/main" id="{7CDCAFB1-449E-4273-92BF-BC581F82CBD3}"/>
            </a:ext>
          </a:extLst>
        </xdr:cNvPr>
        <xdr:cNvCxnSpPr>
          <a:cxnSpLocks/>
        </xdr:cNvCxnSpPr>
      </xdr:nvCxnSpPr>
      <xdr:spPr bwMode="auto">
        <a:xfrm flipV="1">
          <a:off x="356236" y="8703944"/>
          <a:ext cx="1036320" cy="140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34291</xdr:colOff>
      <xdr:row>71</xdr:row>
      <xdr:rowOff>22860</xdr:rowOff>
    </xdr:from>
    <xdr:to>
      <xdr:col>20</xdr:col>
      <xdr:colOff>53701</xdr:colOff>
      <xdr:row>72</xdr:row>
      <xdr:rowOff>70589</xdr:rowOff>
    </xdr:to>
    <xdr:sp macro="" textlink="">
      <xdr:nvSpPr>
        <xdr:cNvPr id="156" name="TextBox 160">
          <a:extLst>
            <a:ext uri="{FF2B5EF4-FFF2-40B4-BE49-F238E27FC236}">
              <a16:creationId xmlns:a16="http://schemas.microsoft.com/office/drawing/2014/main" id="{DB523062-53A0-4B36-9E8E-34BEA4370BD9}"/>
            </a:ext>
          </a:extLst>
        </xdr:cNvPr>
        <xdr:cNvSpPr txBox="1"/>
      </xdr:nvSpPr>
      <xdr:spPr>
        <a:xfrm>
          <a:off x="6435091" y="10995660"/>
          <a:ext cx="781410" cy="2001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</a:t>
          </a:r>
          <a:r>
            <a:rPr lang="en-ID" sz="800" baseline="0">
              <a:solidFill>
                <a:srgbClr val="FF0000"/>
              </a:solidFill>
              <a:effectLst/>
            </a:rPr>
            <a:t> Ph 160 kVA</a:t>
          </a:r>
          <a:endParaRPr lang="en-ID" sz="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7</xdr:col>
      <xdr:colOff>217170</xdr:colOff>
      <xdr:row>55</xdr:row>
      <xdr:rowOff>97155</xdr:rowOff>
    </xdr:from>
    <xdr:to>
      <xdr:col>8</xdr:col>
      <xdr:colOff>67173</xdr:colOff>
      <xdr:row>56</xdr:row>
      <xdr:rowOff>39470</xdr:rowOff>
    </xdr:to>
    <xdr:grpSp>
      <xdr:nvGrpSpPr>
        <xdr:cNvPr id="157" name="Group 134">
          <a:extLst>
            <a:ext uri="{FF2B5EF4-FFF2-40B4-BE49-F238E27FC236}">
              <a16:creationId xmlns:a16="http://schemas.microsoft.com/office/drawing/2014/main" id="{24D138D3-D55C-4997-A1B3-00539F3D2145}"/>
            </a:ext>
          </a:extLst>
        </xdr:cNvPr>
        <xdr:cNvGrpSpPr/>
      </xdr:nvGrpSpPr>
      <xdr:grpSpPr>
        <a:xfrm>
          <a:off x="2426970" y="8631555"/>
          <a:ext cx="231003" cy="94715"/>
          <a:chOff x="10690412" y="1882091"/>
          <a:chExt cx="120949" cy="61416"/>
        </a:xfrm>
        <a:solidFill>
          <a:srgbClr val="FF0000"/>
        </a:solidFill>
      </xdr:grpSpPr>
      <xdr:sp macro="" textlink="">
        <xdr:nvSpPr>
          <xdr:cNvPr id="158" name="Isosceles Triangle 118">
            <a:extLst>
              <a:ext uri="{FF2B5EF4-FFF2-40B4-BE49-F238E27FC236}">
                <a16:creationId xmlns:a16="http://schemas.microsoft.com/office/drawing/2014/main" id="{6304275F-05DF-A685-3E4A-E54CE4F39858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59" name="Isosceles Triangle 119">
            <a:extLst>
              <a:ext uri="{FF2B5EF4-FFF2-40B4-BE49-F238E27FC236}">
                <a16:creationId xmlns:a16="http://schemas.microsoft.com/office/drawing/2014/main" id="{3A6940FF-9F1F-6E44-A483-99C8621C5E68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0" name="Isosceles Triangle 120">
            <a:extLst>
              <a:ext uri="{FF2B5EF4-FFF2-40B4-BE49-F238E27FC236}">
                <a16:creationId xmlns:a16="http://schemas.microsoft.com/office/drawing/2014/main" id="{8298BE50-1B02-4635-4334-214370F1BD1A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6</xdr:col>
      <xdr:colOff>148591</xdr:colOff>
      <xdr:row>55</xdr:row>
      <xdr:rowOff>45721</xdr:rowOff>
    </xdr:from>
    <xdr:to>
      <xdr:col>6</xdr:col>
      <xdr:colOff>309710</xdr:colOff>
      <xdr:row>55</xdr:row>
      <xdr:rowOff>130912</xdr:rowOff>
    </xdr:to>
    <xdr:sp macro="" textlink="">
      <xdr:nvSpPr>
        <xdr:cNvPr id="161" name="Isosceles Triangle 120">
          <a:extLst>
            <a:ext uri="{FF2B5EF4-FFF2-40B4-BE49-F238E27FC236}">
              <a16:creationId xmlns:a16="http://schemas.microsoft.com/office/drawing/2014/main" id="{31BC5346-3484-4A50-95F6-07936D1F7555}"/>
            </a:ext>
          </a:extLst>
        </xdr:cNvPr>
        <xdr:cNvSpPr/>
      </xdr:nvSpPr>
      <xdr:spPr>
        <a:xfrm>
          <a:off x="1977391" y="8580121"/>
          <a:ext cx="161119" cy="85191"/>
        </a:xfrm>
        <a:prstGeom prst="triangl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120015</xdr:colOff>
      <xdr:row>57</xdr:row>
      <xdr:rowOff>22861</xdr:rowOff>
    </xdr:from>
    <xdr:to>
      <xdr:col>6</xdr:col>
      <xdr:colOff>370068</xdr:colOff>
      <xdr:row>57</xdr:row>
      <xdr:rowOff>108052</xdr:rowOff>
    </xdr:to>
    <xdr:grpSp>
      <xdr:nvGrpSpPr>
        <xdr:cNvPr id="162" name="Group 134">
          <a:extLst>
            <a:ext uri="{FF2B5EF4-FFF2-40B4-BE49-F238E27FC236}">
              <a16:creationId xmlns:a16="http://schemas.microsoft.com/office/drawing/2014/main" id="{4E3AF92C-F0C2-429D-A1ED-151F4996CE61}"/>
            </a:ext>
          </a:extLst>
        </xdr:cNvPr>
        <xdr:cNvGrpSpPr/>
      </xdr:nvGrpSpPr>
      <xdr:grpSpPr>
        <a:xfrm>
          <a:off x="1948815" y="8862061"/>
          <a:ext cx="250053" cy="85191"/>
          <a:chOff x="10690412" y="1882091"/>
          <a:chExt cx="120949" cy="61416"/>
        </a:xfrm>
        <a:solidFill>
          <a:schemeClr val="tx1"/>
        </a:solidFill>
      </xdr:grpSpPr>
      <xdr:sp macro="" textlink="">
        <xdr:nvSpPr>
          <xdr:cNvPr id="163" name="Isosceles Triangle 118">
            <a:extLst>
              <a:ext uri="{FF2B5EF4-FFF2-40B4-BE49-F238E27FC236}">
                <a16:creationId xmlns:a16="http://schemas.microsoft.com/office/drawing/2014/main" id="{ACEDC101-64D3-5D88-522C-DB682EA90F57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4" name="Isosceles Triangle 119">
            <a:extLst>
              <a:ext uri="{FF2B5EF4-FFF2-40B4-BE49-F238E27FC236}">
                <a16:creationId xmlns:a16="http://schemas.microsoft.com/office/drawing/2014/main" id="{3164F0DB-AE36-AECD-4D70-F5932FBFC3BA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5" name="Isosceles Triangle 120">
            <a:extLst>
              <a:ext uri="{FF2B5EF4-FFF2-40B4-BE49-F238E27FC236}">
                <a16:creationId xmlns:a16="http://schemas.microsoft.com/office/drawing/2014/main" id="{50D733C5-5BE3-1576-545F-4A70CCFA4592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7</xdr:col>
      <xdr:colOff>342900</xdr:colOff>
      <xdr:row>57</xdr:row>
      <xdr:rowOff>34291</xdr:rowOff>
    </xdr:from>
    <xdr:to>
      <xdr:col>8</xdr:col>
      <xdr:colOff>103969</xdr:colOff>
      <xdr:row>57</xdr:row>
      <xdr:rowOff>119482</xdr:rowOff>
    </xdr:to>
    <xdr:sp macro="" textlink="">
      <xdr:nvSpPr>
        <xdr:cNvPr id="166" name="Isosceles Triangle 120">
          <a:extLst>
            <a:ext uri="{FF2B5EF4-FFF2-40B4-BE49-F238E27FC236}">
              <a16:creationId xmlns:a16="http://schemas.microsoft.com/office/drawing/2014/main" id="{98017C07-1E02-40D2-9E82-7BCD656D642A}"/>
            </a:ext>
          </a:extLst>
        </xdr:cNvPr>
        <xdr:cNvSpPr/>
      </xdr:nvSpPr>
      <xdr:spPr>
        <a:xfrm>
          <a:off x="2552700" y="8873491"/>
          <a:ext cx="142069" cy="85191"/>
        </a:xfrm>
        <a:prstGeom prst="triangle">
          <a:avLst/>
        </a:prstGeom>
        <a:solidFill>
          <a:srgbClr val="FF0000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331470</xdr:colOff>
      <xdr:row>57</xdr:row>
      <xdr:rowOff>131446</xdr:rowOff>
    </xdr:from>
    <xdr:to>
      <xdr:col>21</xdr:col>
      <xdr:colOff>34292</xdr:colOff>
      <xdr:row>58</xdr:row>
      <xdr:rowOff>61917</xdr:rowOff>
    </xdr:to>
    <xdr:grpSp>
      <xdr:nvGrpSpPr>
        <xdr:cNvPr id="167" name="Group 73">
          <a:extLst>
            <a:ext uri="{FF2B5EF4-FFF2-40B4-BE49-F238E27FC236}">
              <a16:creationId xmlns:a16="http://schemas.microsoft.com/office/drawing/2014/main" id="{03352ABE-517B-4A93-91CD-55994B067F29}"/>
            </a:ext>
          </a:extLst>
        </xdr:cNvPr>
        <xdr:cNvGrpSpPr/>
      </xdr:nvGrpSpPr>
      <xdr:grpSpPr>
        <a:xfrm rot="21429191">
          <a:off x="7494270" y="8970646"/>
          <a:ext cx="83822" cy="82871"/>
          <a:chOff x="12175074" y="2285812"/>
          <a:chExt cx="107252" cy="65186"/>
        </a:xfrm>
      </xdr:grpSpPr>
      <xdr:cxnSp macro="">
        <xdr:nvCxnSpPr>
          <xdr:cNvPr id="168" name="Straight Connector 74">
            <a:extLst>
              <a:ext uri="{FF2B5EF4-FFF2-40B4-BE49-F238E27FC236}">
                <a16:creationId xmlns:a16="http://schemas.microsoft.com/office/drawing/2014/main" id="{B46528B0-9124-38F9-B5F4-47527569604C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" name="Straight Connector 75">
            <a:extLst>
              <a:ext uri="{FF2B5EF4-FFF2-40B4-BE49-F238E27FC236}">
                <a16:creationId xmlns:a16="http://schemas.microsoft.com/office/drawing/2014/main" id="{4A6C8298-7F55-DB98-263F-B823DD578946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" name="Straight Connector 76">
            <a:extLst>
              <a:ext uri="{FF2B5EF4-FFF2-40B4-BE49-F238E27FC236}">
                <a16:creationId xmlns:a16="http://schemas.microsoft.com/office/drawing/2014/main" id="{B83DD6FF-DFB8-2C5C-73C4-A08D4BE8888D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171450</xdr:colOff>
      <xdr:row>57</xdr:row>
      <xdr:rowOff>134303</xdr:rowOff>
    </xdr:from>
    <xdr:to>
      <xdr:col>21</xdr:col>
      <xdr:colOff>310585</xdr:colOff>
      <xdr:row>58</xdr:row>
      <xdr:rowOff>48661</xdr:rowOff>
    </xdr:to>
    <xdr:grpSp>
      <xdr:nvGrpSpPr>
        <xdr:cNvPr id="171" name="Grup 239">
          <a:extLst>
            <a:ext uri="{FF2B5EF4-FFF2-40B4-BE49-F238E27FC236}">
              <a16:creationId xmlns:a16="http://schemas.microsoft.com/office/drawing/2014/main" id="{EA011189-E93B-49F0-89D6-2AECD1F1C5AE}"/>
            </a:ext>
          </a:extLst>
        </xdr:cNvPr>
        <xdr:cNvGrpSpPr/>
      </xdr:nvGrpSpPr>
      <xdr:grpSpPr>
        <a:xfrm>
          <a:off x="7715250" y="8973503"/>
          <a:ext cx="139135" cy="66758"/>
          <a:chOff x="13302191" y="2320613"/>
          <a:chExt cx="139135" cy="57233"/>
        </a:xfrm>
      </xdr:grpSpPr>
      <xdr:cxnSp macro="">
        <xdr:nvCxnSpPr>
          <xdr:cNvPr id="172" name="Straight Connector 81">
            <a:extLst>
              <a:ext uri="{FF2B5EF4-FFF2-40B4-BE49-F238E27FC236}">
                <a16:creationId xmlns:a16="http://schemas.microsoft.com/office/drawing/2014/main" id="{3323257D-4080-A88F-03E9-8E845332AA5C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" name="Straight Connector 82">
            <a:extLst>
              <a:ext uri="{FF2B5EF4-FFF2-40B4-BE49-F238E27FC236}">
                <a16:creationId xmlns:a16="http://schemas.microsoft.com/office/drawing/2014/main" id="{680A6B7B-0A48-87F0-5E17-641FEC9BA0C6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" name="Straight Connector 83">
            <a:extLst>
              <a:ext uri="{FF2B5EF4-FFF2-40B4-BE49-F238E27FC236}">
                <a16:creationId xmlns:a16="http://schemas.microsoft.com/office/drawing/2014/main" id="{B5F9C062-47DA-80BD-2746-4F079C80C5C3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" name="Straight Connector 84">
            <a:extLst>
              <a:ext uri="{FF2B5EF4-FFF2-40B4-BE49-F238E27FC236}">
                <a16:creationId xmlns:a16="http://schemas.microsoft.com/office/drawing/2014/main" id="{00467C34-AB29-F2FE-0246-BD0D8520E184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3810</xdr:colOff>
      <xdr:row>57</xdr:row>
      <xdr:rowOff>119062</xdr:rowOff>
    </xdr:from>
    <xdr:to>
      <xdr:col>22</xdr:col>
      <xdr:colOff>142945</xdr:colOff>
      <xdr:row>58</xdr:row>
      <xdr:rowOff>33420</xdr:rowOff>
    </xdr:to>
    <xdr:grpSp>
      <xdr:nvGrpSpPr>
        <xdr:cNvPr id="176" name="Grup 244">
          <a:extLst>
            <a:ext uri="{FF2B5EF4-FFF2-40B4-BE49-F238E27FC236}">
              <a16:creationId xmlns:a16="http://schemas.microsoft.com/office/drawing/2014/main" id="{6628DB5B-12FE-47D9-A8D7-BD746CFADFC0}"/>
            </a:ext>
          </a:extLst>
        </xdr:cNvPr>
        <xdr:cNvGrpSpPr/>
      </xdr:nvGrpSpPr>
      <xdr:grpSpPr>
        <a:xfrm>
          <a:off x="7928610" y="8958262"/>
          <a:ext cx="139135" cy="66758"/>
          <a:chOff x="13302191" y="2320613"/>
          <a:chExt cx="139135" cy="57233"/>
        </a:xfrm>
      </xdr:grpSpPr>
      <xdr:cxnSp macro="">
        <xdr:nvCxnSpPr>
          <xdr:cNvPr id="177" name="Straight Connector 81">
            <a:extLst>
              <a:ext uri="{FF2B5EF4-FFF2-40B4-BE49-F238E27FC236}">
                <a16:creationId xmlns:a16="http://schemas.microsoft.com/office/drawing/2014/main" id="{25C010B1-EE82-93EE-173F-0B0576B9523A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8" name="Straight Connector 82">
            <a:extLst>
              <a:ext uri="{FF2B5EF4-FFF2-40B4-BE49-F238E27FC236}">
                <a16:creationId xmlns:a16="http://schemas.microsoft.com/office/drawing/2014/main" id="{87B1E8BF-3DAF-E0F2-5B66-DE27E2B01207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9" name="Straight Connector 83">
            <a:extLst>
              <a:ext uri="{FF2B5EF4-FFF2-40B4-BE49-F238E27FC236}">
                <a16:creationId xmlns:a16="http://schemas.microsoft.com/office/drawing/2014/main" id="{7D7D90C9-FD0D-F0CB-D613-2DFA8E388D43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" name="Straight Connector 84">
            <a:extLst>
              <a:ext uri="{FF2B5EF4-FFF2-40B4-BE49-F238E27FC236}">
                <a16:creationId xmlns:a16="http://schemas.microsoft.com/office/drawing/2014/main" id="{CDD15853-AB67-3B6E-C3E9-C59AE9244AD6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135191</xdr:colOff>
      <xdr:row>11</xdr:row>
      <xdr:rowOff>110160</xdr:rowOff>
    </xdr:from>
    <xdr:to>
      <xdr:col>11</xdr:col>
      <xdr:colOff>329974</xdr:colOff>
      <xdr:row>43</xdr:row>
      <xdr:rowOff>108830</xdr:rowOff>
    </xdr:to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56145C97-617E-433F-8F12-FDC5CEA66E79}"/>
            </a:ext>
          </a:extLst>
        </xdr:cNvPr>
        <xdr:cNvSpPr txBox="1"/>
      </xdr:nvSpPr>
      <xdr:spPr>
        <a:xfrm rot="5400000">
          <a:off x="1519123" y="4155478"/>
          <a:ext cx="4894520" cy="194783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D" sz="1000"/>
        </a:p>
      </xdr:txBody>
    </xdr:sp>
    <xdr:clientData/>
  </xdr:twoCellAnchor>
  <xdr:twoCellAnchor>
    <xdr:from>
      <xdr:col>10</xdr:col>
      <xdr:colOff>256350</xdr:colOff>
      <xdr:row>36</xdr:row>
      <xdr:rowOff>38101</xdr:rowOff>
    </xdr:from>
    <xdr:to>
      <xdr:col>11</xdr:col>
      <xdr:colOff>19902</xdr:colOff>
      <xdr:row>37</xdr:row>
      <xdr:rowOff>21696</xdr:rowOff>
    </xdr:to>
    <xdr:grpSp>
      <xdr:nvGrpSpPr>
        <xdr:cNvPr id="186" name="Group 13">
          <a:extLst>
            <a:ext uri="{FF2B5EF4-FFF2-40B4-BE49-F238E27FC236}">
              <a16:creationId xmlns:a16="http://schemas.microsoft.com/office/drawing/2014/main" id="{8136F4B8-11C6-4C0A-A1E3-26DAFDDA32AF}"/>
            </a:ext>
          </a:extLst>
        </xdr:cNvPr>
        <xdr:cNvGrpSpPr/>
      </xdr:nvGrpSpPr>
      <xdr:grpSpPr>
        <a:xfrm>
          <a:off x="3609150" y="5543551"/>
          <a:ext cx="144552" cy="145520"/>
          <a:chOff x="9937028" y="802652"/>
          <a:chExt cx="83991" cy="77961"/>
        </a:xfrm>
      </xdr:grpSpPr>
      <xdr:sp macro="" textlink="">
        <xdr:nvSpPr>
          <xdr:cNvPr id="187" name="Oval 1">
            <a:extLst>
              <a:ext uri="{FF2B5EF4-FFF2-40B4-BE49-F238E27FC236}">
                <a16:creationId xmlns:a16="http://schemas.microsoft.com/office/drawing/2014/main" id="{ACB92D7F-899D-9118-2CC8-D56AE0321BCC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88" name="Straight Connector 3">
            <a:extLst>
              <a:ext uri="{FF2B5EF4-FFF2-40B4-BE49-F238E27FC236}">
                <a16:creationId xmlns:a16="http://schemas.microsoft.com/office/drawing/2014/main" id="{BE145AD2-6915-438F-F51E-30AE1A3055A2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" name="Straight Connector 7">
            <a:extLst>
              <a:ext uri="{FF2B5EF4-FFF2-40B4-BE49-F238E27FC236}">
                <a16:creationId xmlns:a16="http://schemas.microsoft.com/office/drawing/2014/main" id="{EC7543CB-EC50-9570-FB8F-0062675B5F6D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104361</xdr:colOff>
      <xdr:row>18</xdr:row>
      <xdr:rowOff>74957</xdr:rowOff>
    </xdr:from>
    <xdr:to>
      <xdr:col>10</xdr:col>
      <xdr:colOff>246430</xdr:colOff>
      <xdr:row>19</xdr:row>
      <xdr:rowOff>7748</xdr:rowOff>
    </xdr:to>
    <xdr:sp macro="" textlink="">
      <xdr:nvSpPr>
        <xdr:cNvPr id="193" name="Isosceles Triangle 120">
          <a:extLst>
            <a:ext uri="{FF2B5EF4-FFF2-40B4-BE49-F238E27FC236}">
              <a16:creationId xmlns:a16="http://schemas.microsoft.com/office/drawing/2014/main" id="{67FF700D-E853-41C5-9227-A53FBA76A35F}"/>
            </a:ext>
          </a:extLst>
        </xdr:cNvPr>
        <xdr:cNvSpPr/>
      </xdr:nvSpPr>
      <xdr:spPr>
        <a:xfrm>
          <a:off x="3457161" y="2846732"/>
          <a:ext cx="142069" cy="85191"/>
        </a:xfrm>
        <a:prstGeom prst="triangle">
          <a:avLst/>
        </a:prstGeom>
        <a:solidFill>
          <a:srgbClr val="FF0000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296516</xdr:colOff>
      <xdr:row>19</xdr:row>
      <xdr:rowOff>38928</xdr:rowOff>
    </xdr:from>
    <xdr:to>
      <xdr:col>15</xdr:col>
      <xdr:colOff>19050</xdr:colOff>
      <xdr:row>22</xdr:row>
      <xdr:rowOff>28575</xdr:rowOff>
    </xdr:to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10F9515F-B007-4FA2-AFBC-579F57A8BED6}"/>
            </a:ext>
          </a:extLst>
        </xdr:cNvPr>
        <xdr:cNvSpPr/>
      </xdr:nvSpPr>
      <xdr:spPr>
        <a:xfrm>
          <a:off x="4792316" y="2963103"/>
          <a:ext cx="484534" cy="446847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13</xdr:col>
      <xdr:colOff>261731</xdr:colOff>
      <xdr:row>20</xdr:row>
      <xdr:rowOff>16152</xdr:rowOff>
    </xdr:from>
    <xdr:to>
      <xdr:col>14</xdr:col>
      <xdr:colOff>13253</xdr:colOff>
      <xdr:row>21</xdr:row>
      <xdr:rowOff>24435</xdr:rowOff>
    </xdr:to>
    <xdr:sp macro="" textlink="">
      <xdr:nvSpPr>
        <xdr:cNvPr id="214" name="Rectangle 213">
          <a:extLst>
            <a:ext uri="{FF2B5EF4-FFF2-40B4-BE49-F238E27FC236}">
              <a16:creationId xmlns:a16="http://schemas.microsoft.com/office/drawing/2014/main" id="{5B0872FF-41B5-45C8-8A65-961417DB7B25}"/>
            </a:ext>
          </a:extLst>
        </xdr:cNvPr>
        <xdr:cNvSpPr/>
      </xdr:nvSpPr>
      <xdr:spPr>
        <a:xfrm>
          <a:off x="4757531" y="3092727"/>
          <a:ext cx="132522" cy="160683"/>
        </a:xfrm>
        <a:prstGeom prst="rect">
          <a:avLst/>
        </a:prstGeom>
        <a:pattFill prst="wdUpDiag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000"/>
        </a:p>
      </xdr:txBody>
    </xdr:sp>
    <xdr:clientData/>
  </xdr:twoCellAnchor>
  <xdr:twoCellAnchor>
    <xdr:from>
      <xdr:col>6</xdr:col>
      <xdr:colOff>314325</xdr:colOff>
      <xdr:row>16</xdr:row>
      <xdr:rowOff>73301</xdr:rowOff>
    </xdr:from>
    <xdr:to>
      <xdr:col>9</xdr:col>
      <xdr:colOff>266700</xdr:colOff>
      <xdr:row>21</xdr:row>
      <xdr:rowOff>114300</xdr:rowOff>
    </xdr:to>
    <xdr:sp macro="" textlink="">
      <xdr:nvSpPr>
        <xdr:cNvPr id="219" name="TextBox 157">
          <a:extLst>
            <a:ext uri="{FF2B5EF4-FFF2-40B4-BE49-F238E27FC236}">
              <a16:creationId xmlns:a16="http://schemas.microsoft.com/office/drawing/2014/main" id="{A8D33024-1928-4343-A095-9D9159909A93}"/>
            </a:ext>
          </a:extLst>
        </xdr:cNvPr>
        <xdr:cNvSpPr txBox="1"/>
      </xdr:nvSpPr>
      <xdr:spPr>
        <a:xfrm>
          <a:off x="2143125" y="2540276"/>
          <a:ext cx="1095375" cy="802999"/>
        </a:xfrm>
        <a:prstGeom prst="rect">
          <a:avLst/>
        </a:prstGeom>
        <a:solidFill>
          <a:schemeClr val="bg1"/>
        </a:solidFill>
        <a:ln w="9525" cmpd="sng">
          <a:solidFill>
            <a:schemeClr val="tx1">
              <a:lumMod val="75000"/>
              <a:lumOff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ID" sz="8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PWI12-57&amp;PWI12-56</a:t>
          </a:r>
        </a:p>
        <a:p>
          <a:pPr algn="l"/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12-200E</a:t>
          </a: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DC CC1-A</a:t>
          </a: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G105 25KVA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G105 KVA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CM2-11M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257175</xdr:colOff>
      <xdr:row>18</xdr:row>
      <xdr:rowOff>95250</xdr:rowOff>
    </xdr:from>
    <xdr:to>
      <xdr:col>11</xdr:col>
      <xdr:colOff>20727</xdr:colOff>
      <xdr:row>19</xdr:row>
      <xdr:rowOff>88370</xdr:rowOff>
    </xdr:to>
    <xdr:grpSp>
      <xdr:nvGrpSpPr>
        <xdr:cNvPr id="265" name="Group 13">
          <a:extLst>
            <a:ext uri="{FF2B5EF4-FFF2-40B4-BE49-F238E27FC236}">
              <a16:creationId xmlns:a16="http://schemas.microsoft.com/office/drawing/2014/main" id="{8476FBFB-4D0B-4363-B07E-99F896432D82}"/>
            </a:ext>
          </a:extLst>
        </xdr:cNvPr>
        <xdr:cNvGrpSpPr/>
      </xdr:nvGrpSpPr>
      <xdr:grpSpPr>
        <a:xfrm>
          <a:off x="3609975" y="2867025"/>
          <a:ext cx="144552" cy="145520"/>
          <a:chOff x="9937028" y="802652"/>
          <a:chExt cx="83991" cy="77961"/>
        </a:xfrm>
      </xdr:grpSpPr>
      <xdr:sp macro="" textlink="">
        <xdr:nvSpPr>
          <xdr:cNvPr id="266" name="Oval 1">
            <a:extLst>
              <a:ext uri="{FF2B5EF4-FFF2-40B4-BE49-F238E27FC236}">
                <a16:creationId xmlns:a16="http://schemas.microsoft.com/office/drawing/2014/main" id="{BDB30DE2-B7E3-D789-AE73-1DFEBE007384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67" name="Straight Connector 3">
            <a:extLst>
              <a:ext uri="{FF2B5EF4-FFF2-40B4-BE49-F238E27FC236}">
                <a16:creationId xmlns:a16="http://schemas.microsoft.com/office/drawing/2014/main" id="{558DA8C6-BD01-24AA-C024-8CA49988A021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8" name="Straight Connector 7">
            <a:extLst>
              <a:ext uri="{FF2B5EF4-FFF2-40B4-BE49-F238E27FC236}">
                <a16:creationId xmlns:a16="http://schemas.microsoft.com/office/drawing/2014/main" id="{097B77BD-7E47-D609-DBDA-AEC5473B798E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266700</xdr:colOff>
      <xdr:row>27</xdr:row>
      <xdr:rowOff>133350</xdr:rowOff>
    </xdr:from>
    <xdr:to>
      <xdr:col>11</xdr:col>
      <xdr:colOff>30252</xdr:colOff>
      <xdr:row>28</xdr:row>
      <xdr:rowOff>126470</xdr:rowOff>
    </xdr:to>
    <xdr:grpSp>
      <xdr:nvGrpSpPr>
        <xdr:cNvPr id="269" name="Group 13">
          <a:extLst>
            <a:ext uri="{FF2B5EF4-FFF2-40B4-BE49-F238E27FC236}">
              <a16:creationId xmlns:a16="http://schemas.microsoft.com/office/drawing/2014/main" id="{E1D23B94-3211-4821-82BB-174F53867E08}"/>
            </a:ext>
          </a:extLst>
        </xdr:cNvPr>
        <xdr:cNvGrpSpPr/>
      </xdr:nvGrpSpPr>
      <xdr:grpSpPr>
        <a:xfrm>
          <a:off x="3619500" y="4276725"/>
          <a:ext cx="144552" cy="145520"/>
          <a:chOff x="9937028" y="802652"/>
          <a:chExt cx="83991" cy="77961"/>
        </a:xfrm>
      </xdr:grpSpPr>
      <xdr:sp macro="" textlink="">
        <xdr:nvSpPr>
          <xdr:cNvPr id="270" name="Oval 1">
            <a:extLst>
              <a:ext uri="{FF2B5EF4-FFF2-40B4-BE49-F238E27FC236}">
                <a16:creationId xmlns:a16="http://schemas.microsoft.com/office/drawing/2014/main" id="{8508F40F-AE70-13B8-3FD5-635FC508DE1E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71" name="Straight Connector 3">
            <a:extLst>
              <a:ext uri="{FF2B5EF4-FFF2-40B4-BE49-F238E27FC236}">
                <a16:creationId xmlns:a16="http://schemas.microsoft.com/office/drawing/2014/main" id="{7B54608D-5B45-4FBC-746D-B57565483BA9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" name="Straight Connector 7">
            <a:extLst>
              <a:ext uri="{FF2B5EF4-FFF2-40B4-BE49-F238E27FC236}">
                <a16:creationId xmlns:a16="http://schemas.microsoft.com/office/drawing/2014/main" id="{89F34066-C186-31CA-83B8-2DDA7B616DA2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323850</xdr:colOff>
      <xdr:row>15</xdr:row>
      <xdr:rowOff>19050</xdr:rowOff>
    </xdr:from>
    <xdr:to>
      <xdr:col>10</xdr:col>
      <xdr:colOff>333375</xdr:colOff>
      <xdr:row>38</xdr:row>
      <xdr:rowOff>142875</xdr:rowOff>
    </xdr:to>
    <xdr:cxnSp macro="">
      <xdr:nvCxnSpPr>
        <xdr:cNvPr id="273" name="Straight Connector 272">
          <a:extLst>
            <a:ext uri="{FF2B5EF4-FFF2-40B4-BE49-F238E27FC236}">
              <a16:creationId xmlns:a16="http://schemas.microsoft.com/office/drawing/2014/main" id="{B115BA05-FD6F-4DB2-A321-A28AD4B06675}"/>
            </a:ext>
          </a:extLst>
        </xdr:cNvPr>
        <xdr:cNvCxnSpPr/>
      </xdr:nvCxnSpPr>
      <xdr:spPr>
        <a:xfrm flipH="1" flipV="1">
          <a:off x="3676650" y="2333625"/>
          <a:ext cx="9525" cy="363855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257175</xdr:colOff>
      <xdr:row>18</xdr:row>
      <xdr:rowOff>142876</xdr:rowOff>
    </xdr:from>
    <xdr:to>
      <xdr:col>10</xdr:col>
      <xdr:colOff>361950</xdr:colOff>
      <xdr:row>20</xdr:row>
      <xdr:rowOff>39968</xdr:rowOff>
    </xdr:to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407C18EB-E2F1-4498-BED5-FB2F5D27BAB0}"/>
            </a:ext>
          </a:extLst>
        </xdr:cNvPr>
        <xdr:cNvSpPr txBox="1"/>
      </xdr:nvSpPr>
      <xdr:spPr>
        <a:xfrm>
          <a:off x="3228975" y="2914651"/>
          <a:ext cx="485775" cy="2018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50KVA</a:t>
          </a:r>
        </a:p>
      </xdr:txBody>
    </xdr:sp>
    <xdr:clientData/>
  </xdr:twoCellAnchor>
  <xdr:twoCellAnchor>
    <xdr:from>
      <xdr:col>11</xdr:col>
      <xdr:colOff>20727</xdr:colOff>
      <xdr:row>19</xdr:row>
      <xdr:rowOff>15610</xdr:rowOff>
    </xdr:from>
    <xdr:to>
      <xdr:col>13</xdr:col>
      <xdr:colOff>296516</xdr:colOff>
      <xdr:row>20</xdr:row>
      <xdr:rowOff>109952</xdr:rowOff>
    </xdr:to>
    <xdr:cxnSp macro="">
      <xdr:nvCxnSpPr>
        <xdr:cNvPr id="203" name="Straight Connector 202">
          <a:extLst>
            <a:ext uri="{FF2B5EF4-FFF2-40B4-BE49-F238E27FC236}">
              <a16:creationId xmlns:a16="http://schemas.microsoft.com/office/drawing/2014/main" id="{70FBB18D-8B8B-49BB-A74F-9AD0FBFA18F0}"/>
            </a:ext>
          </a:extLst>
        </xdr:cNvPr>
        <xdr:cNvCxnSpPr>
          <a:stCxn id="266" idx="6"/>
          <a:endCxn id="208" idx="1"/>
        </xdr:cNvCxnSpPr>
      </xdr:nvCxnSpPr>
      <xdr:spPr>
        <a:xfrm>
          <a:off x="3754527" y="2939785"/>
          <a:ext cx="1037789" cy="24674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142872</xdr:colOff>
      <xdr:row>19</xdr:row>
      <xdr:rowOff>133352</xdr:rowOff>
    </xdr:from>
    <xdr:to>
      <xdr:col>12</xdr:col>
      <xdr:colOff>219102</xdr:colOff>
      <xdr:row>20</xdr:row>
      <xdr:rowOff>45503</xdr:rowOff>
    </xdr:to>
    <xdr:grpSp>
      <xdr:nvGrpSpPr>
        <xdr:cNvPr id="205" name="Group 204">
          <a:extLst>
            <a:ext uri="{FF2B5EF4-FFF2-40B4-BE49-F238E27FC236}">
              <a16:creationId xmlns:a16="http://schemas.microsoft.com/office/drawing/2014/main" id="{03465535-6064-4214-AA7A-27E8E3504456}"/>
            </a:ext>
          </a:extLst>
        </xdr:cNvPr>
        <xdr:cNvGrpSpPr/>
      </xdr:nvGrpSpPr>
      <xdr:grpSpPr>
        <a:xfrm rot="1115127">
          <a:off x="4257672" y="3057527"/>
          <a:ext cx="76230" cy="64551"/>
          <a:chOff x="13029613" y="2289822"/>
          <a:chExt cx="76230" cy="64551"/>
        </a:xfrm>
      </xdr:grpSpPr>
      <xdr:cxnSp macro="">
        <xdr:nvCxnSpPr>
          <xdr:cNvPr id="206" name="Straight Connector 205">
            <a:extLst>
              <a:ext uri="{FF2B5EF4-FFF2-40B4-BE49-F238E27FC236}">
                <a16:creationId xmlns:a16="http://schemas.microsoft.com/office/drawing/2014/main" id="{A346948E-E684-4221-8060-DC9EC8E1C68F}"/>
              </a:ext>
            </a:extLst>
          </xdr:cNvPr>
          <xdr:cNvCxnSpPr/>
        </xdr:nvCxnSpPr>
        <xdr:spPr>
          <a:xfrm rot="5400000" flipH="1" flipV="1">
            <a:off x="13020259" y="2299176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7" name="Straight Connector 50">
            <a:extLst>
              <a:ext uri="{FF2B5EF4-FFF2-40B4-BE49-F238E27FC236}">
                <a16:creationId xmlns:a16="http://schemas.microsoft.com/office/drawing/2014/main" id="{BBA063FF-13A2-CC0D-AFFD-26A3C8B80051}"/>
              </a:ext>
            </a:extLst>
          </xdr:cNvPr>
          <xdr:cNvCxnSpPr/>
        </xdr:nvCxnSpPr>
        <xdr:spPr>
          <a:xfrm rot="5400000" flipH="1" flipV="1">
            <a:off x="13051274" y="2299803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361949</xdr:colOff>
      <xdr:row>17</xdr:row>
      <xdr:rowOff>57150</xdr:rowOff>
    </xdr:from>
    <xdr:to>
      <xdr:col>16</xdr:col>
      <xdr:colOff>209550</xdr:colOff>
      <xdr:row>19</xdr:row>
      <xdr:rowOff>66675</xdr:rowOff>
    </xdr:to>
    <xdr:sp macro="" textlink="">
      <xdr:nvSpPr>
        <xdr:cNvPr id="210" name="TextBox 157">
          <a:extLst>
            <a:ext uri="{FF2B5EF4-FFF2-40B4-BE49-F238E27FC236}">
              <a16:creationId xmlns:a16="http://schemas.microsoft.com/office/drawing/2014/main" id="{968305A4-0A0C-4108-92AD-70418CD2A786}"/>
            </a:ext>
          </a:extLst>
        </xdr:cNvPr>
        <xdr:cNvSpPr txBox="1"/>
      </xdr:nvSpPr>
      <xdr:spPr>
        <a:xfrm>
          <a:off x="4476749" y="2676525"/>
          <a:ext cx="1371601" cy="314325"/>
        </a:xfrm>
        <a:prstGeom prst="rect">
          <a:avLst/>
        </a:prstGeom>
        <a:solidFill>
          <a:schemeClr val="bg1"/>
        </a:solidFill>
        <a:ln w="9525" cmpd="sng">
          <a:solidFill>
            <a:schemeClr val="tx1">
              <a:lumMod val="75000"/>
              <a:lumOff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APP PASKABAYAR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17,6KVA</a:t>
          </a:r>
        </a:p>
        <a:p>
          <a:pPr algn="ctr"/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SR 2X16 = 45M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342900</xdr:colOff>
      <xdr:row>17</xdr:row>
      <xdr:rowOff>133350</xdr:rowOff>
    </xdr:from>
    <xdr:to>
      <xdr:col>11</xdr:col>
      <xdr:colOff>123019</xdr:colOff>
      <xdr:row>18</xdr:row>
      <xdr:rowOff>66141</xdr:rowOff>
    </xdr:to>
    <xdr:sp macro="" textlink="">
      <xdr:nvSpPr>
        <xdr:cNvPr id="190" name="Isosceles Triangle 120">
          <a:extLst>
            <a:ext uri="{FF2B5EF4-FFF2-40B4-BE49-F238E27FC236}">
              <a16:creationId xmlns:a16="http://schemas.microsoft.com/office/drawing/2014/main" id="{9ADAFB4C-94D4-4E72-B80A-FCA9F6601D2C}"/>
            </a:ext>
          </a:extLst>
        </xdr:cNvPr>
        <xdr:cNvSpPr/>
      </xdr:nvSpPr>
      <xdr:spPr>
        <a:xfrm>
          <a:off x="3695700" y="2752725"/>
          <a:ext cx="161119" cy="85191"/>
        </a:xfrm>
        <a:prstGeom prst="triangl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333375</xdr:colOff>
      <xdr:row>16</xdr:row>
      <xdr:rowOff>142875</xdr:rowOff>
    </xdr:from>
    <xdr:to>
      <xdr:col>12</xdr:col>
      <xdr:colOff>57150</xdr:colOff>
      <xdr:row>18</xdr:row>
      <xdr:rowOff>39967</xdr:rowOff>
    </xdr:to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B905AC4C-2440-4B90-A7EB-DBF9C6D67954}"/>
            </a:ext>
          </a:extLst>
        </xdr:cNvPr>
        <xdr:cNvSpPr txBox="1"/>
      </xdr:nvSpPr>
      <xdr:spPr>
        <a:xfrm>
          <a:off x="3686175" y="2609850"/>
          <a:ext cx="485775" cy="2018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chemeClr val="tx1"/>
              </a:solidFill>
              <a:effectLst/>
            </a:rPr>
            <a:t>25</a:t>
          </a:r>
          <a:r>
            <a:rPr lang="en-ID" sz="800" baseline="0">
              <a:solidFill>
                <a:schemeClr val="tx1"/>
              </a:solidFill>
              <a:effectLst/>
            </a:rPr>
            <a:t> </a:t>
          </a:r>
          <a:r>
            <a:rPr lang="en-ID" sz="800">
              <a:solidFill>
                <a:schemeClr val="tx1"/>
              </a:solidFill>
              <a:effectLst/>
            </a:rPr>
            <a:t>KVA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encanaan\2006\My%20Documents\1Djt\My%20Documents\RUPTL10TH\My%20Documents\RAKORCAB2001\Nur\daftarisian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RAPAT%20POKJA%20AO/SEMARANG%2017-18%20FEBRUARI%202009/BK-DHU-04/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C\Users\jokohadiwidayat\Documents\POPSD\REKAP%20DATA%20PRK%202014\RAPAT%20POKJA%20AO\SEMARANG%2017-18%20FEBRUARI%202009\BK-DHU-04\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B911424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Data%20KANTOR\Kantor%202021\PBPD\1.%20WORKING%20AREA\laporan%20FGTM\oktober%202016\Users\asus\Documents\Documents%20and%20Settings\lilik\Local%20Settings\Temporary%20Internet%20Files\OLK4E\Documents%20and%20Settings\tania%20savana.OPDIST-CAD3CA88\My%20Documents\OPDIST%20?4E236F8E" TargetMode="External"/><Relationship Id="rId1" Type="http://schemas.openxmlformats.org/officeDocument/2006/relationships/externalLinkPath" Target="file:///\\4E236F8E\OPDIST%20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igep/My%20Documents/Irwan/Documents%20and%20Settings/User/My%20Documents/Copy%20of%20PRK%20AI%202008/Data%20Feeder/Trip%20200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LITA\Gudang\coba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Dasar%20PMT%20TripJan%200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BD13C28\RAB%20standarisasi%20strutur%20data%20aset%20jardis%20PLN%20DJBB%202013.04.10%20Fin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AppData/Local/Temp/Temp2_RAB%20YANTEK%20SALATIGA.zip/F/Documents%20and%20Settings/Wartana/Local%20Settings/Temporary%20Internet%20Files/OLK2/LM-TRIW.III/LM-TRIW3/losses/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ip%20200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USER/Documents/SINUNG/ACCENTURE/DELIVERABLE/DELIVERABLE%20BEST%20PRACTICE%20OM%20BY%20ACCENTURE/SERVICE%20MODEL/HP_Service%20Cost%20Model-v1.0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\Data%20G\BA\BA%202003\My%20Documents\hard%20disk%20dudi\My%20Documents\khehui\My%20Documents\Dat-excl\MasterSPPK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2007%20Bandung%20(23-26%20Jan%2007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_Kinerja_Penyu4_dian200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E469288\recon_SUT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%20GANGGUAN%20PENYULANG%20%20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WINDOWS/TEMP/RESK165UB2001-rev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Investasi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Clients/PLN/Backups/Backup%20PLN%20Budget%2015th%20July%2004/Reports/RKAP%20Laba_%20Rugi1V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A/RENKOR/NOVA/RKAP%202005%20WLPG%20VERSI%20WILAYAH/Wil%20Lampung%20adjstd/PLN%20Budget%20Reports%20V1.2/Reports/RKAP%20Laba_%20Rugi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RKAP/Copy%20of%20PRK%20AI%202008/Data%20Feeder/Trip%20200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AppData/Local/Temp/Temp2_RAB%20YANTEK%20SALATIGA.zip/F/Documents%20and%20Settings/Wartana/Local%20Settings/Temporary%20Internet%20Files/OLK2/LM-TRIW.III/LM-TRIW3/buku%202002/Data%20Dari%20Luar/LH%20APRIL%202000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n4\D\ReCLOSE\Susut\Susut%202005\Devias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APAT%20POKJA%20AO/SEMARANG%2017-18%20FEBRUARI%202009/BK-DHU-04/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553C40E\Agustus%20%20200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PLTD%20Halmahera%20Power%20(US$).xlsm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32.30\shared\Documents%20and%20Settings\Armand_Widjaja\Local%20Settings\Temporary%20Internet%20Files\OLK6F\PLN%20staffing%20v18-v3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%20TRIP%20%20MARET%202008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ULIAH\PMMB%20PLN%202022\DOKUMEN%20ULP%20PWD\SURVEY%20PBPD\PB%20BANK%20MANDIRI%20FIX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njun.baheransyah\Downloads\05.%2052553_KKO_KKF_PB%20RAB%20MTS%20N%203%20GROBOGAN%20(1).xlsx" TargetMode="External"/><Relationship Id="rId1" Type="http://schemas.openxmlformats.org/officeDocument/2006/relationships/externalLinkPath" Target="/Users/junjun.baheransyah/Downloads/05.%2052553_KKO_KKF_PB%20RAB%20MTS%20N%203%20GROBOGAN%20(1)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Users/Har/AppData/Local/Temp/Temp2_RAB%20YANTEK%20SALATIGA.zip/usulan%20ALAT%20KERJA%20dan%20APD%20MELENGKAPI%202014-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aporan%20Beban%20Keypoint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aporan%20Beban%20Keypoi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%20matrial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%20PMT%20TRIP%20update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raca%20Energi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%2005%20CMOD%20(PAGU-3)%20KINERJA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Documents%20and%20Settings/nugroho.dh/Local%20Settings/Temporary%20Internet%20Files/Content.Outlook/NU8SB6AU/RAB%20Salatiga%20PLOPDTL/RAB%20YANTEK%20SALATIGA%202015%20Penawaran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RAB%20RKAP/JBB/NEGO%20BANDUNG/NEGO%20PEMELIHARAAN%20BANDUNG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microsoft.com/office/2006/relationships/xlExternalLinkPath/xlPathMissing" Target="LKF%20Utr%20III%202009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nani.nurfaqsanah/AppData/Roaming/Microsoft/Excel/Monitoring%20PPFA%20Operasi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Jatim%20LKAI2008%20RKAP2009%2018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stio\ranyza\My%20Documents\Hastiyo\Floppy\Keuangan_PLTU%20TJK_Draftfinal_2609_Revisi_6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Microsoft%20Office%202011/Office/Startup/Excel/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poran%20Teknik%202010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ah\C\penetapan%20rkap%202005\rkap%202005%20sah\rkap%202005%20sah\0Master%20TM1%201.31%20OK\RKAP%20Aplikasi\Data%20Diterima\Data%20TM1%20RKAP%202005\Jabar\RKAP%20Laba_%20Rugi-DJBB-2005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Copy%20of%20eMap%20Budget%20Plan%20-%20Aceh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ownloads/Users/PLN-JO~1/AppData/Local/Temp/Rar$DI00.429/Kontrak%20Yantek%202015-2019/Users/Har/AppData/Local/Temp/Temp2_RAB%20YANTEK%20SALATIGA.zip/Arifien-bay/KPUBnov2003/WINDOWS/TEMP/2001/PROG-RKAP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esktop/KENDAL/Copy%20of%20Form%20RAB%20Perkuatan%20HSS%202016%20untuk%20PRK%202017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Jatim%20LKAI2007%20%2016062006%200.32%20(Prioritas%201)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harini%20a%20bah\My%20Documents\Karyadi\Feasibility%20Study\spotec\Final%20FS%20%20PT%20Spotec\Proyeksi%20Keuangan%20Spotec%20aj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riska.jr/Downloads/LKAI%202011-2012/2012/AI%202012%20Rapat%20Pusat%20260911/My%20Document%20Rusdi/SUBSIDI%20LISTRIK/SUBSIDI%202007/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Aero/Downloads/11%20GGN%20PENYULANG%20APD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Gudang\Maret%202005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Anggaran%20Investasi/AI%202010/P1/Documents%20and%20Settings/sigep/My%20Documents/Irwan/Documents%20and%20Settings/User/My%20Documents/Copy%20of%20PRK%20AI%202008/Data%20Feeder/Trip%20200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user/AppData/Local/Temp/wz2f40/DKI%20JAYA%20kntr/PENAWRN%20%20HP%20YANTEK%20%20MENTENGKIRM%20210414/Analisa%20Sewa%20Mobil%20FormulaBPK270214%20Menteng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BP-RAB/tawar%20Oke%20Kertasari/Penawaran%20Kertasari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tb/Application%20Data/Microsoft/Excel/!!!!backup/PANITIA%20PD%20PB%202011/!BAYAR%202012/RAB%20DARI%20USER/RAB%20NODIN%20182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RKAP%20FINAL%202003/Duponk%20Final%20sucofin%20April%202003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telkom.net/WINDOWS/TEMP/123%20Nazar/Proyek%20Final/GlobalFon/Kirim%20Softcopy/Project%20MAM@%20(65-35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kohadiwidayat/Documents/POPSD/REKAP%20DATA%20PRK%202014/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data\LITA\BORONG%20BORONG\Juni\4%20juni%202005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INDRA%202009/UPAH%20JARINGAN/60%20%20upah%2019%20DES%20%20widodo%20KANT%20%202009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WAHYU%20H/proyek%202012/GOLO/tagihan/RAB%20DARI%20USER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%20Feeder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el%20Wilayah-cabang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ogsheet%20Gangguan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ogsheet%20Gangguan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My%20Documents\Data%20G\BA\BA%202003\My%20Documents\hard%20disk%20dudi\My%20Documents\khehui\My%20Documents\Dat-excl\MasterSPPK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microsoft.com/office/2006/relationships/xlExternalLinkPath/xlLibrary" Target="terbilang.xla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BLANKO%20PRK%20UPDATE%202024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.%20KERJA%20KUY\1.%20SAR%20&amp;%20PP%20UP3%20DEMAK\PERMOHONAN%20PELANGGAN\PERMOHONAN%20TM\23.%20PT%20GLORY\KKF%20PT%20GL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JENIS PENYEBAB GGN (2012-2013)"/>
      <sheetName val="M"/>
      <sheetName val="HARGA SATUAN"/>
      <sheetName val="PkRp"/>
      <sheetName val="prod03"/>
      <sheetName val="C"/>
      <sheetName val="TARGET-RKAP"/>
      <sheetName val="lb-lkao"/>
      <sheetName val="SAP"/>
      <sheetName val="Kamus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NRCPTK01"/>
      <sheetName val="NO. PRK"/>
      <sheetName val="JENIS_PENYEBAB_GGN_(2012-2013)"/>
      <sheetName val="JENIS_PENYEBAB_GGN_(2012-2013)1"/>
      <sheetName val="JENIS_PENYEBAB_GGN_(2012-2013)2"/>
      <sheetName val="ACUAN"/>
      <sheetName val="CEMPAKA"/>
      <sheetName val="Summary"/>
      <sheetName val="DATA"/>
      <sheetName val="Produksi"/>
      <sheetName val="Asumsi"/>
      <sheetName val="BBMJenis(12B1)"/>
      <sheetName val="Bipeg-U(12D2)"/>
      <sheetName val="BiPinjaman(15)"/>
      <sheetName val="KMS-DIS5"/>
      <sheetName val="E7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HarJabor(12C2)"/>
      <sheetName val="R-SM-KIN"/>
      <sheetName val="CAL"/>
      <sheetName val="LabaRugi"/>
      <sheetName val="LabaRugi Fungsi th (t-1)(21B)"/>
      <sheetName val="LabaRugi Lainnya(20)"/>
      <sheetName val="LabaRugi Unsur th(t-1)(21A)"/>
      <sheetName val="LOGRESUME"/>
      <sheetName val="PembelianTL(12A1)"/>
      <sheetName val="LIST"/>
      <sheetName val="L_23"/>
      <sheetName val="grafi kesiapan versi p3b dan pe"/>
      <sheetName val="W1"/>
      <sheetName val="Book1"/>
      <sheetName val="SISTEM SUMBAGSEL"/>
      <sheetName val="self_ases_tw3 2012"/>
      <sheetName val="Rekap-Proses"/>
      <sheetName val="Entry KPI"/>
      <sheetName val="UP"/>
      <sheetName val="eval-jual"/>
      <sheetName val="2008_rev1"/>
      <sheetName val="SK62"/>
      <sheetName val="JULI"/>
      <sheetName val="APO"/>
      <sheetName val="GD"/>
      <sheetName val="R_SM_KIN"/>
      <sheetName val="RKA 2010"/>
      <sheetName val="MPP"/>
      <sheetName val="PERIODIK"/>
      <sheetName val="Bidang Niaga"/>
      <sheetName val="Bidang Niaga Eproc"/>
      <sheetName val="ttings\Administrator\Desktop\DA"/>
      <sheetName val=""/>
      <sheetName val="Genset Mobil 200 KVA"/>
      <sheetName val="JS KENDARAAN"/>
      <sheetName val="SUPPORT UTM FIREWALL"/>
      <sheetName val="CELL 20 KV OUT GOING"/>
      <sheetName val="CUBICLE TRAFO"/>
      <sheetName val="CUBICLE PT-LA"/>
      <sheetName val="CT 400-800"/>
      <sheetName val="KAABEL XLPE"/>
      <sheetName val="PRICE RUNGKUT"/>
      <sheetName val="MODEM GPRS"/>
      <sheetName val="APAR"/>
      <sheetName val="BATTERY &amp; RECTIFER 110 VDC"/>
      <sheetName val="DETECTOR INTRUDER"/>
      <sheetName val="RELAY OCR,DGR,UFR"/>
      <sheetName val="CELL 20 KV COUPLER"/>
      <sheetName val="CUBICLE PT-LA 24 KV"/>
      <sheetName val="PMT 20 KV"/>
      <sheetName val="UPS 10 KVA"/>
      <sheetName val="BANYUWANGI"/>
      <sheetName val="RPBL"/>
      <sheetName val="A"/>
      <sheetName val="B"/>
      <sheetName val="L20Keu"/>
      <sheetName val="2008-rev1"/>
      <sheetName val="Uraian"/>
      <sheetName val="W-NAD"/>
      <sheetName val="LK2004"/>
      <sheetName val="rkap2008"/>
      <sheetName val="Rekap rutin psb"/>
      <sheetName val="Resume"/>
      <sheetName val="Harga BBM Indonesia"/>
      <sheetName val="UshDeb00"/>
      <sheetName val="NerSubsis"/>
      <sheetName val="Layout-UNIT1"/>
      <sheetName val="Rekap Kinerja"/>
      <sheetName val="Usia"/>
      <sheetName val="pddk"/>
      <sheetName val="GABUNGAN"/>
      <sheetName val="tabel JHT"/>
      <sheetName val="Book1.xls"/>
      <sheetName val="Database"/>
      <sheetName val="SBS-ok"/>
      <sheetName val="THN-6"/>
      <sheetName val="GAB"/>
      <sheetName val="WIL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By Non BPP-06"/>
      <sheetName val="LRAnak"/>
      <sheetName val="KWHJUAL"/>
      <sheetName val="Indk"/>
      <sheetName val="Debcap"/>
      <sheetName val="asumsi-org"/>
      <sheetName val="ttings_Administrator_Desktop_DA"/>
      <sheetName val="SUSUt 9%"/>
      <sheetName val="chitimc"/>
      <sheetName val="dongia (2)"/>
      <sheetName val="giathanh1"/>
      <sheetName val="LKVL-CK-HT-GD1"/>
      <sheetName val="Cover1"/>
      <sheetName val="mu"/>
      <sheetName val="DAF-1"/>
      <sheetName val="Pt"/>
      <sheetName val="RAB"/>
      <sheetName val="CashFlow"/>
      <sheetName val="FAK"/>
      <sheetName val="8LT 12"/>
      <sheetName val="ca"/>
      <sheetName val="Assumptions"/>
      <sheetName val="dataKIT"/>
      <sheetName val="dataPHT"/>
      <sheetName val="dataIBT"/>
      <sheetName val="dataTRF"/>
      <sheetName val="dataPDH_Pasok"/>
      <sheetName val="INLAND FACTOR DISTANCE"/>
      <sheetName val="LABA RUGI"/>
      <sheetName val="Inv_MALUKU"/>
      <sheetName val="REFERENSI"/>
      <sheetName val="TRNS-C1"/>
      <sheetName val="sept"/>
      <sheetName val="Harga"/>
      <sheetName val="GGN SUTM-SKTM"/>
      <sheetName val="GGN PER UNIT"/>
      <sheetName val="INPUT"/>
      <sheetName val="SAIFI"/>
      <sheetName val="JTM"/>
      <sheetName val="Construction Period Costs"/>
      <sheetName val="Plant Characteristics"/>
      <sheetName val="SAIDI"/>
      <sheetName val="JSiar"/>
      <sheetName val="LEMPATETI"/>
      <sheetName val="KARANG"/>
      <sheetName val="WAYHALIM"/>
      <sheetName val="TEBET"/>
      <sheetName val="KALIANDA"/>
      <sheetName val="NATAR"/>
      <sheetName val="SIDOMULYO"/>
      <sheetName val="SUTAMI"/>
      <sheetName val="cab"/>
      <sheetName val="Rekap Gab"/>
      <sheetName val="Catatan"/>
      <sheetName val="Currency Rate"/>
      <sheetName val="Parameter"/>
      <sheetName val="RESUM-MON"/>
      <sheetName val="DATA VENDOR DAN DIREKSI PLN"/>
      <sheetName val="CiMaPlbStd"/>
      <sheetName val="Penjualan"/>
      <sheetName val="ProdSendiri"/>
      <sheetName val="PS&amp;Susut TL"/>
      <sheetName val="SewaBeli"/>
      <sheetName val="Transfer"/>
      <sheetName val="Alat"/>
      <sheetName val="Basic"/>
      <sheetName val="000000"/>
      <sheetName val="HARGA_SATUAN"/>
      <sheetName val="HARGA_SATUAN3"/>
      <sheetName val="[Book1.xls][Book1.xls][Book1.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  <sheetName val="UshDeb00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  <sheetName val="PUNCAK-89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>
        <row r="9">
          <cell r="A9">
            <v>1</v>
          </cell>
        </row>
      </sheetData>
      <sheetData sheetId="4">
        <row r="9">
          <cell r="A9">
            <v>1</v>
          </cell>
        </row>
      </sheetData>
      <sheetData sheetId="5">
        <row r="9">
          <cell r="A9">
            <v>1</v>
          </cell>
        </row>
      </sheetData>
      <sheetData sheetId="6" refreshError="1"/>
      <sheetData sheetId="7" refreshError="1">
        <row r="9">
          <cell r="A9">
            <v>1</v>
          </cell>
          <cell r="B9" t="str">
            <v>S-1/220VA</v>
          </cell>
          <cell r="G9">
            <v>81.730373873580078</v>
          </cell>
          <cell r="H9">
            <v>60000</v>
          </cell>
        </row>
        <row r="10">
          <cell r="A10">
            <v>2</v>
          </cell>
          <cell r="B10" t="str">
            <v>S-2/450VA</v>
          </cell>
          <cell r="G10">
            <v>-5420.1364206727958</v>
          </cell>
          <cell r="H10">
            <v>300</v>
          </cell>
        </row>
        <row r="11">
          <cell r="A11">
            <v>3</v>
          </cell>
          <cell r="B11" t="str">
            <v>S-2/900VA</v>
          </cell>
          <cell r="G11">
            <v>-3617.3765487410437</v>
          </cell>
          <cell r="H11">
            <v>300</v>
          </cell>
        </row>
        <row r="12">
          <cell r="A12">
            <v>4</v>
          </cell>
          <cell r="B12" t="str">
            <v>S-2/1300VA</v>
          </cell>
          <cell r="G12">
            <v>-2706.3479306388044</v>
          </cell>
          <cell r="H12">
            <v>300</v>
          </cell>
        </row>
        <row r="13">
          <cell r="A13">
            <v>5</v>
          </cell>
          <cell r="B13" t="str">
            <v>S-2/2200VA</v>
          </cell>
          <cell r="G13">
            <v>-2222.1623238111342</v>
          </cell>
          <cell r="H13">
            <v>300</v>
          </cell>
        </row>
        <row r="14">
          <cell r="A14">
            <v>6</v>
          </cell>
          <cell r="B14" t="str">
            <v>S-2/&gt; 2200VA s/d 200kVA</v>
          </cell>
          <cell r="G14">
            <v>-972.59438216826709</v>
          </cell>
          <cell r="H14">
            <v>350</v>
          </cell>
        </row>
        <row r="15">
          <cell r="A15">
            <v>7</v>
          </cell>
          <cell r="B15" t="str">
            <v>S-3/&gt; 200kVA</v>
          </cell>
          <cell r="G15">
            <v>-193.65713786370239</v>
          </cell>
          <cell r="H15">
            <v>250</v>
          </cell>
        </row>
        <row r="16">
          <cell r="A16">
            <v>8</v>
          </cell>
          <cell r="B16" t="str">
            <v>S-3/&gt; 200kVA (kom)</v>
          </cell>
          <cell r="G16">
            <v>-1351.779904073735</v>
          </cell>
          <cell r="H16">
            <v>250</v>
          </cell>
        </row>
        <row r="17">
          <cell r="A17">
            <v>9</v>
          </cell>
          <cell r="B17" t="str">
            <v>R-1/450VA</v>
          </cell>
          <cell r="G17">
            <v>-4579.4020658207464</v>
          </cell>
          <cell r="H17">
            <v>300</v>
          </cell>
        </row>
        <row r="18">
          <cell r="A18">
            <v>10</v>
          </cell>
          <cell r="B18" t="str">
            <v>R-1/900VA</v>
          </cell>
          <cell r="G18">
            <v>-2339.220423404121</v>
          </cell>
          <cell r="H18">
            <v>300</v>
          </cell>
        </row>
        <row r="19">
          <cell r="A19">
            <v>11</v>
          </cell>
          <cell r="B19" t="str">
            <v>R-1/1300VA</v>
          </cell>
          <cell r="G19">
            <v>-1595.6356419282504</v>
          </cell>
          <cell r="H19">
            <v>300</v>
          </cell>
        </row>
        <row r="20">
          <cell r="A20">
            <v>12</v>
          </cell>
          <cell r="B20" t="str">
            <v>R-1/2200VA</v>
          </cell>
          <cell r="G20">
            <v>-1444.3991304666774</v>
          </cell>
          <cell r="H20">
            <v>300</v>
          </cell>
        </row>
        <row r="21">
          <cell r="A21">
            <v>13</v>
          </cell>
          <cell r="B21" t="str">
            <v>R-2/&gt; 2200VA s/d 6600VA</v>
          </cell>
          <cell r="G21">
            <v>-267.78637825252872</v>
          </cell>
          <cell r="H21">
            <v>350</v>
          </cell>
        </row>
        <row r="22">
          <cell r="A22">
            <v>14</v>
          </cell>
          <cell r="B22" t="str">
            <v>R-3/&gt; 6600VA</v>
          </cell>
          <cell r="G22">
            <v>682.98142097424011</v>
          </cell>
          <cell r="H22">
            <v>350</v>
          </cell>
        </row>
        <row r="23">
          <cell r="A23">
            <v>15</v>
          </cell>
          <cell r="B23" t="str">
            <v>B-1/450VA</v>
          </cell>
          <cell r="G23">
            <v>-2010.1517775510806</v>
          </cell>
          <cell r="H23">
            <v>300</v>
          </cell>
        </row>
        <row r="24">
          <cell r="A24">
            <v>16</v>
          </cell>
          <cell r="B24" t="str">
            <v>B-1/900VA</v>
          </cell>
          <cell r="G24">
            <v>-1229.5098062388315</v>
          </cell>
          <cell r="H24">
            <v>300</v>
          </cell>
        </row>
        <row r="25">
          <cell r="A25">
            <v>17</v>
          </cell>
          <cell r="B25" t="str">
            <v>B-1/1300VA</v>
          </cell>
          <cell r="G25">
            <v>-868.55457340691714</v>
          </cell>
          <cell r="H25">
            <v>300</v>
          </cell>
        </row>
        <row r="26">
          <cell r="A26">
            <v>18</v>
          </cell>
          <cell r="B26" t="str">
            <v>B-1/2200VA</v>
          </cell>
          <cell r="G26">
            <v>-561.783120077126</v>
          </cell>
          <cell r="H26">
            <v>300</v>
          </cell>
        </row>
        <row r="27">
          <cell r="A27">
            <v>19</v>
          </cell>
          <cell r="B27" t="str">
            <v>B-2/&gt; 2200VA s/d 200kVA</v>
          </cell>
          <cell r="G27">
            <v>24.036750835009393</v>
          </cell>
          <cell r="H27">
            <v>350</v>
          </cell>
        </row>
        <row r="28">
          <cell r="A28">
            <v>20</v>
          </cell>
          <cell r="B28" t="str">
            <v>B-3/&gt; 200kVA</v>
          </cell>
          <cell r="G28">
            <v>-610.15539769090265</v>
          </cell>
          <cell r="H28">
            <v>250</v>
          </cell>
        </row>
        <row r="29">
          <cell r="A29">
            <v>21</v>
          </cell>
          <cell r="B29" t="str">
            <v>I-1/450VA</v>
          </cell>
          <cell r="G29">
            <v>-4305.7141218117176</v>
          </cell>
          <cell r="H29">
            <v>300</v>
          </cell>
        </row>
        <row r="30">
          <cell r="A30">
            <v>22</v>
          </cell>
          <cell r="B30" t="str">
            <v>I-1/900VA</v>
          </cell>
          <cell r="G30">
            <v>-2309.0080171066352</v>
          </cell>
          <cell r="H30">
            <v>300</v>
          </cell>
        </row>
        <row r="31">
          <cell r="A31">
            <v>23</v>
          </cell>
          <cell r="B31" t="str">
            <v>I-1/1300VA</v>
          </cell>
          <cell r="G31">
            <v>-794.2910953202138</v>
          </cell>
          <cell r="H31">
            <v>300</v>
          </cell>
        </row>
        <row r="32">
          <cell r="A32">
            <v>24</v>
          </cell>
          <cell r="B32" t="str">
            <v>I-1/2200VA</v>
          </cell>
          <cell r="G32">
            <v>-216.26844105300202</v>
          </cell>
          <cell r="H32">
            <v>300</v>
          </cell>
        </row>
        <row r="33">
          <cell r="A33">
            <v>25</v>
          </cell>
          <cell r="B33" t="str">
            <v>I-1/&gt; 2200VA s/d 13.9kVA</v>
          </cell>
          <cell r="G33">
            <v>290.64046153228054</v>
          </cell>
          <cell r="H33">
            <v>350</v>
          </cell>
        </row>
        <row r="34">
          <cell r="A34">
            <v>26</v>
          </cell>
          <cell r="B34" t="str">
            <v>I-2/&gt; 14kVA s/d 200kVA</v>
          </cell>
          <cell r="G34">
            <v>-1242.05624034059</v>
          </cell>
          <cell r="H34">
            <v>350</v>
          </cell>
        </row>
        <row r="35">
          <cell r="A35">
            <v>27</v>
          </cell>
          <cell r="B35" t="str">
            <v>I-3/&gt; 200kVA</v>
          </cell>
          <cell r="G35">
            <v>-1181.3997280212291</v>
          </cell>
          <cell r="H35">
            <v>250</v>
          </cell>
        </row>
        <row r="36">
          <cell r="A36">
            <v>28</v>
          </cell>
          <cell r="B36" t="str">
            <v>I-4/&gt; 30MVA</v>
          </cell>
          <cell r="G36">
            <v>-2581.858425006139</v>
          </cell>
          <cell r="H36">
            <v>200</v>
          </cell>
        </row>
        <row r="37">
          <cell r="A37">
            <v>29</v>
          </cell>
          <cell r="B37" t="str">
            <v>P-1/450VA</v>
          </cell>
          <cell r="G37">
            <v>-1120.6835212810754</v>
          </cell>
          <cell r="H37">
            <v>300</v>
          </cell>
        </row>
        <row r="38">
          <cell r="A38">
            <v>30</v>
          </cell>
          <cell r="B38" t="str">
            <v>P-1/900VA</v>
          </cell>
          <cell r="G38">
            <v>-284.81830953807429</v>
          </cell>
          <cell r="H38">
            <v>300</v>
          </cell>
        </row>
        <row r="39">
          <cell r="A39">
            <v>31</v>
          </cell>
          <cell r="B39" t="str">
            <v>P-1/1300VA</v>
          </cell>
          <cell r="G39">
            <v>-341.17041088464845</v>
          </cell>
          <cell r="H39">
            <v>300</v>
          </cell>
        </row>
        <row r="40">
          <cell r="A40">
            <v>32</v>
          </cell>
          <cell r="B40" t="str">
            <v>P-1/2200VA</v>
          </cell>
          <cell r="G40">
            <v>-256.67453817879266</v>
          </cell>
          <cell r="H40">
            <v>300</v>
          </cell>
        </row>
        <row r="41">
          <cell r="A41">
            <v>33</v>
          </cell>
          <cell r="B41" t="str">
            <v>P-1/&gt; 2200VA s/d 200kVA</v>
          </cell>
          <cell r="G41">
            <v>-74.236495671888662</v>
          </cell>
          <cell r="H41">
            <v>350</v>
          </cell>
        </row>
        <row r="42">
          <cell r="A42">
            <v>34</v>
          </cell>
          <cell r="B42" t="str">
            <v>P-2/&gt; 200kVA</v>
          </cell>
          <cell r="G42">
            <v>-701.67106380462474</v>
          </cell>
          <cell r="H42">
            <v>250</v>
          </cell>
        </row>
        <row r="43">
          <cell r="A43">
            <v>35</v>
          </cell>
          <cell r="B43" t="str">
            <v>P-3</v>
          </cell>
          <cell r="G43">
            <v>-1140.724346149934</v>
          </cell>
          <cell r="H43">
            <v>250</v>
          </cell>
        </row>
        <row r="44">
          <cell r="A44">
            <v>36</v>
          </cell>
          <cell r="B44" t="str">
            <v>M/PS;M/TS</v>
          </cell>
          <cell r="G44">
            <v>0</v>
          </cell>
        </row>
        <row r="45">
          <cell r="A45">
            <v>37</v>
          </cell>
        </row>
        <row r="46">
          <cell r="A46">
            <v>38</v>
          </cell>
        </row>
        <row r="47">
          <cell r="A47">
            <v>39</v>
          </cell>
        </row>
        <row r="100">
          <cell r="A100">
            <v>1</v>
          </cell>
          <cell r="B100" t="str">
            <v>Pelanggan Tunggal</v>
          </cell>
        </row>
        <row r="101">
          <cell r="A101">
            <v>2</v>
          </cell>
          <cell r="B101" t="str">
            <v>Pelanggan Kolektif</v>
          </cell>
        </row>
      </sheetData>
      <sheetData sheetId="8" refreshError="1"/>
      <sheetData sheetId="9">
        <row r="9">
          <cell r="B9" t="str">
            <v>Perkiraan HSS 2016 = harga pasar 2015 * (100% + sasaran inflasi 2016)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9">
          <cell r="A9">
            <v>1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BB PUSAT"/>
      <sheetName val="JURNAL"/>
      <sheetName val="DTstok"/>
      <sheetName val="JML STOK"/>
      <sheetName val="MEMO"/>
      <sheetName val="x"/>
      <sheetName val="UshDeb00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coba2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1</v>
          </cell>
          <cell r="B1" t="str">
            <v>A</v>
          </cell>
        </row>
        <row r="2">
          <cell r="A2" t="str">
            <v>2</v>
          </cell>
          <cell r="B2" t="str">
            <v>B</v>
          </cell>
        </row>
        <row r="3">
          <cell r="A3" t="str">
            <v>3</v>
          </cell>
          <cell r="B3" t="str">
            <v>C</v>
          </cell>
        </row>
        <row r="4">
          <cell r="A4" t="str">
            <v>4</v>
          </cell>
          <cell r="B4" t="str">
            <v>D</v>
          </cell>
        </row>
        <row r="5">
          <cell r="A5" t="str">
            <v>5</v>
          </cell>
          <cell r="B5" t="str">
            <v>E</v>
          </cell>
        </row>
        <row r="6">
          <cell r="A6" t="str">
            <v>6</v>
          </cell>
          <cell r="B6" t="str">
            <v>F</v>
          </cell>
        </row>
        <row r="7">
          <cell r="A7" t="str">
            <v>7</v>
          </cell>
          <cell r="B7" t="str">
            <v>G</v>
          </cell>
        </row>
        <row r="8">
          <cell r="A8" t="str">
            <v>8</v>
          </cell>
          <cell r="B8" t="str">
            <v>H</v>
          </cell>
        </row>
        <row r="9">
          <cell r="A9" t="str">
            <v>9</v>
          </cell>
          <cell r="B9" t="str">
            <v>I</v>
          </cell>
        </row>
        <row r="10">
          <cell r="A10" t="str">
            <v>0</v>
          </cell>
          <cell r="B10" t="str">
            <v>J</v>
          </cell>
        </row>
        <row r="11">
          <cell r="A11">
            <v>1</v>
          </cell>
          <cell r="B11" t="str">
            <v>K</v>
          </cell>
        </row>
        <row r="12">
          <cell r="A12">
            <v>2</v>
          </cell>
          <cell r="B12" t="str">
            <v>L</v>
          </cell>
        </row>
        <row r="13">
          <cell r="A13">
            <v>3</v>
          </cell>
          <cell r="B13" t="str">
            <v>M</v>
          </cell>
        </row>
        <row r="14">
          <cell r="A14">
            <v>4</v>
          </cell>
          <cell r="B14" t="str">
            <v>N</v>
          </cell>
        </row>
        <row r="15">
          <cell r="A15">
            <v>5</v>
          </cell>
          <cell r="B15" t="str">
            <v>O</v>
          </cell>
        </row>
        <row r="16">
          <cell r="A16">
            <v>6</v>
          </cell>
          <cell r="B16" t="str">
            <v>P</v>
          </cell>
        </row>
        <row r="17">
          <cell r="A17">
            <v>7</v>
          </cell>
          <cell r="B17" t="str">
            <v>Q</v>
          </cell>
        </row>
        <row r="18">
          <cell r="A18">
            <v>8</v>
          </cell>
          <cell r="B18" t="str">
            <v>R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ASUMSI"/>
      <sheetName val="Breakdown Target"/>
      <sheetName val="MEMO"/>
      <sheetName val="2013"/>
      <sheetName val="DTU"/>
      <sheetName val="DeVIASI"/>
      <sheetName val="KoMposisi"/>
      <sheetName val="W-NAD"/>
      <sheetName val="Kamus"/>
      <sheetName val="REAL-LR"/>
      <sheetName val="Data Dasar PMT TripJan 09"/>
      <sheetName val="Sheet5"/>
      <sheetName val="Assumptions (2)"/>
      <sheetName val="JTM"/>
      <sheetName val="L20Keu"/>
      <sheetName val="rkap2008"/>
      <sheetName val="UshDeb00"/>
      <sheetName val="Resume"/>
      <sheetName val="aruskas"/>
    </sheetNames>
    <sheetDataSet>
      <sheetData sheetId="0" refreshError="1"/>
      <sheetData sheetId="1">
        <row r="17">
          <cell r="T17">
            <v>0</v>
          </cell>
        </row>
      </sheetData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"/>
      <sheetName val="MP"/>
      <sheetName val="Survey per Area"/>
      <sheetName val="Survey"/>
      <sheetName val="Analisa Struktur Data"/>
      <sheetName val="Migrasi"/>
      <sheetName val="Helpdesk"/>
      <sheetName val="AHS - Personel"/>
      <sheetName val="AHS - Non Personel"/>
      <sheetName val="x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>
        <row r="8">
          <cell r="F8">
            <v>27500000</v>
          </cell>
        </row>
        <row r="9">
          <cell r="F9">
            <v>10000000</v>
          </cell>
        </row>
        <row r="10">
          <cell r="G10">
            <v>1062500.0000000002</v>
          </cell>
        </row>
        <row r="11">
          <cell r="F11">
            <v>20000000</v>
          </cell>
          <cell r="G11">
            <v>1000000</v>
          </cell>
        </row>
        <row r="14">
          <cell r="G14">
            <v>500000</v>
          </cell>
        </row>
        <row r="15">
          <cell r="F15">
            <v>11250000</v>
          </cell>
          <cell r="G15">
            <v>562500</v>
          </cell>
        </row>
        <row r="17">
          <cell r="G17">
            <v>169070.00000000006</v>
          </cell>
        </row>
        <row r="18">
          <cell r="G18">
            <v>275000</v>
          </cell>
        </row>
        <row r="19">
          <cell r="G19">
            <v>169070.00000000006</v>
          </cell>
        </row>
        <row r="21">
          <cell r="G21">
            <v>169070.00000000006</v>
          </cell>
        </row>
      </sheetData>
      <sheetData sheetId="8">
        <row r="7">
          <cell r="D7">
            <v>1000000</v>
          </cell>
        </row>
        <row r="8">
          <cell r="D8">
            <v>8000000</v>
          </cell>
        </row>
        <row r="10">
          <cell r="D10">
            <v>1100000</v>
          </cell>
        </row>
        <row r="11">
          <cell r="D11">
            <v>55000.000000000007</v>
          </cell>
        </row>
        <row r="12">
          <cell r="D12">
            <v>800000</v>
          </cell>
        </row>
        <row r="15">
          <cell r="D15">
            <v>75000</v>
          </cell>
        </row>
        <row r="20">
          <cell r="D20">
            <v>2500000</v>
          </cell>
        </row>
        <row r="21">
          <cell r="D21">
            <v>75000</v>
          </cell>
        </row>
        <row r="22">
          <cell r="D22">
            <v>500000</v>
          </cell>
        </row>
      </sheetData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UNCAK-89"/>
      <sheetName val="PkRp"/>
      <sheetName val="Kontrak vs Realisasi Gas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  <sheetName val="8LT 12"/>
      <sheetName val="REFERENSI"/>
      <sheetName val="Sheet3"/>
      <sheetName val="Analisa"/>
      <sheetName val="|PRIVATE|Datasheets"/>
      <sheetName val="|PRIVATE|Template"/>
      <sheetName val="General Parameter"/>
      <sheetName val="W-NAD"/>
      <sheetName val="Data"/>
      <sheetName val="DATA-BASE SUTT"/>
      <sheetName val="master rab"/>
      <sheetName val="L20Keu"/>
      <sheetName val="Rekapitulasi"/>
      <sheetName val="Data Base Konstruksi"/>
      <sheetName val="E3. ANALISA HS HAR TEK SUTM"/>
      <sheetName val="E6. ANALISA HS HAR"/>
      <sheetName val="RAB"/>
      <sheetName val="Area_Data"/>
      <sheetName val="Working Page"/>
      <sheetName val="Regional Overhead Allocation_WJ"/>
      <sheetName val="Service Mapping"/>
      <sheetName val="Central Overhead Allocation"/>
      <sheetName val="Survey"/>
      <sheetName val="ProdSendiri"/>
      <sheetName val="Penjualan"/>
      <sheetName val="PS&amp;Susut TL"/>
      <sheetName val="SewaBeli"/>
      <sheetName val="Transfer"/>
      <sheetName val="Listin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</sheetNames>
    <sheetDataSet>
      <sheetData sheetId="0"/>
      <sheetData sheetId="1"/>
      <sheetData sheetId="2"/>
      <sheetData sheetId="3"/>
      <sheetData sheetId="4">
        <row r="2">
          <cell r="J2">
            <v>420</v>
          </cell>
        </row>
      </sheetData>
      <sheetData sheetId="5"/>
      <sheetData sheetId="6"/>
      <sheetData sheetId="7"/>
      <sheetData sheetId="8"/>
      <sheetData sheetId="9"/>
      <sheetData sheetId="10"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</sheetData>
      <sheetData sheetId="11">
        <row r="6">
          <cell r="C6">
            <v>0</v>
          </cell>
          <cell r="D6" t="str">
            <v>North_Surabaya</v>
          </cell>
          <cell r="E6" t="str">
            <v>South_Surabaya</v>
          </cell>
          <cell r="F6" t="str">
            <v>West_Surabaya</v>
          </cell>
          <cell r="G6" t="str">
            <v>Gresik</v>
          </cell>
          <cell r="H6" t="str">
            <v>APD_East_Java</v>
          </cell>
          <cell r="I6" t="str">
            <v>Salatiga</v>
          </cell>
          <cell r="J6" t="str">
            <v>Menteng</v>
          </cell>
          <cell r="K6" t="str">
            <v>APD_Disjaya</v>
          </cell>
          <cell r="L6" t="str">
            <v>Padang</v>
          </cell>
          <cell r="M6" t="str">
            <v>Bandung</v>
          </cell>
          <cell r="N6" t="str">
            <v>Majalaya</v>
          </cell>
          <cell r="O6" t="str">
            <v>Garut</v>
          </cell>
          <cell r="P6" t="str">
            <v>Bogor</v>
          </cell>
          <cell r="Q6" t="str">
            <v>Purwakarta</v>
          </cell>
          <cell r="R6" t="str">
            <v>Sukabumi</v>
          </cell>
          <cell r="S6" t="str">
            <v>Karawang</v>
          </cell>
          <cell r="T6" t="str">
            <v>North_Banten</v>
          </cell>
          <cell r="U6" t="str">
            <v>Depok</v>
          </cell>
          <cell r="V6" t="str">
            <v>Cimahi</v>
          </cell>
          <cell r="W6" t="str">
            <v>Cianjur</v>
          </cell>
          <cell r="X6" t="str">
            <v>APD_West_Java</v>
          </cell>
          <cell r="Y6" t="str">
            <v>Aceh</v>
          </cell>
        </row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C30" t="str">
            <v>New Connection Single Phase - Indirect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New Connection Three Phase - Direct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 t="str">
            <v>New Connection Three Phase - Indirect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C33" t="str">
            <v>Meter Reading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1</v>
          </cell>
          <cell r="S33">
            <v>0</v>
          </cell>
          <cell r="T33">
            <v>1</v>
          </cell>
          <cell r="U33">
            <v>0</v>
          </cell>
          <cell r="V33">
            <v>1</v>
          </cell>
          <cell r="W33">
            <v>1</v>
          </cell>
          <cell r="X33">
            <v>0</v>
          </cell>
          <cell r="Y33">
            <v>0</v>
          </cell>
        </row>
        <row r="34">
          <cell r="C34" t="str">
            <v>Disconnection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</v>
          </cell>
          <cell r="N34">
            <v>0</v>
          </cell>
          <cell r="O34">
            <v>0</v>
          </cell>
          <cell r="P34">
            <v>0</v>
          </cell>
          <cell r="Q34">
            <v>1</v>
          </cell>
          <cell r="R34">
            <v>1</v>
          </cell>
          <cell r="S34">
            <v>0</v>
          </cell>
          <cell r="T34">
            <v>1</v>
          </cell>
          <cell r="U34">
            <v>0</v>
          </cell>
          <cell r="V34">
            <v>1</v>
          </cell>
          <cell r="W34">
            <v>1</v>
          </cell>
          <cell r="X34">
            <v>0</v>
          </cell>
          <cell r="Y34">
            <v>0</v>
          </cell>
        </row>
        <row r="35">
          <cell r="C35" t="str">
            <v>Updating Customer Data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0</v>
          </cell>
          <cell r="T35">
            <v>1</v>
          </cell>
          <cell r="U35">
            <v>0</v>
          </cell>
          <cell r="V35">
            <v>1</v>
          </cell>
          <cell r="W35">
            <v>1</v>
          </cell>
          <cell r="X35">
            <v>0</v>
          </cell>
          <cell r="Y35">
            <v>0</v>
          </cell>
        </row>
        <row r="36">
          <cell r="C36" t="str">
            <v>Main Substation Operations (MV Side)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</v>
          </cell>
          <cell r="I36">
            <v>0</v>
          </cell>
          <cell r="J36">
            <v>0</v>
          </cell>
          <cell r="K36">
            <v>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</v>
          </cell>
          <cell r="Y36">
            <v>0</v>
          </cell>
        </row>
        <row r="37">
          <cell r="C37" t="str">
            <v>Emergency Services - MV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0</v>
          </cell>
          <cell r="I37">
            <v>1</v>
          </cell>
          <cell r="J37">
            <v>1</v>
          </cell>
          <cell r="K37">
            <v>0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C38" t="str">
            <v>Emergency Services - LV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0</v>
          </cell>
          <cell r="I38">
            <v>1</v>
          </cell>
          <cell r="J38">
            <v>1</v>
          </cell>
          <cell r="K38">
            <v>0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C39" t="str">
            <v>Front Liner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6">
          <cell r="C46">
            <v>0</v>
          </cell>
          <cell r="D46" t="str">
            <v>North_Surabaya</v>
          </cell>
          <cell r="E46" t="str">
            <v>South_Surabaya</v>
          </cell>
          <cell r="F46" t="str">
            <v>West_Surabaya</v>
          </cell>
          <cell r="G46" t="str">
            <v>Gresik</v>
          </cell>
          <cell r="H46" t="str">
            <v>APD_East_Java</v>
          </cell>
          <cell r="I46" t="str">
            <v>Salatiga</v>
          </cell>
          <cell r="J46" t="str">
            <v>Menteng</v>
          </cell>
          <cell r="K46" t="str">
            <v>APD_Disjaya</v>
          </cell>
          <cell r="L46" t="str">
            <v>Padang</v>
          </cell>
          <cell r="M46" t="str">
            <v>Bandung</v>
          </cell>
          <cell r="N46" t="str">
            <v>Majalaya</v>
          </cell>
          <cell r="O46" t="str">
            <v>Garut</v>
          </cell>
          <cell r="P46" t="str">
            <v>Bogor</v>
          </cell>
          <cell r="Q46" t="str">
            <v>Purwakarta</v>
          </cell>
          <cell r="R46" t="str">
            <v>Sukabumi</v>
          </cell>
          <cell r="S46" t="str">
            <v>Karawang</v>
          </cell>
          <cell r="T46" t="str">
            <v>North_Banten</v>
          </cell>
          <cell r="U46" t="str">
            <v>Depok</v>
          </cell>
          <cell r="V46" t="str">
            <v>Cimahi</v>
          </cell>
          <cell r="W46" t="str">
            <v>Cianjur</v>
          </cell>
          <cell r="X46" t="str">
            <v>APD_West_Java</v>
          </cell>
          <cell r="Y46" t="str">
            <v>Aceh</v>
          </cell>
        </row>
        <row r="47">
          <cell r="C47" t="str">
            <v>Inspection LV - RoW Lines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6956345.9581504241</v>
          </cell>
          <cell r="J47">
            <v>0</v>
          </cell>
          <cell r="K47">
            <v>0</v>
          </cell>
          <cell r="L47">
            <v>8140702.7016882766</v>
          </cell>
          <cell r="M47">
            <v>50116.681587821397</v>
          </cell>
          <cell r="N47">
            <v>14431557.166676087</v>
          </cell>
          <cell r="O47">
            <v>8462928.9535550345</v>
          </cell>
          <cell r="P47">
            <v>61200316.92028822</v>
          </cell>
          <cell r="Q47">
            <v>6415787.6054562069</v>
          </cell>
          <cell r="R47">
            <v>18698042.836841457</v>
          </cell>
          <cell r="S47">
            <v>23726333.099031404</v>
          </cell>
          <cell r="T47">
            <v>25687198.42376852</v>
          </cell>
          <cell r="U47">
            <v>35420291.791834943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Inspection LV - Measuring Peak Load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78407290.71419549</v>
          </cell>
          <cell r="J48">
            <v>22841217.899332456</v>
          </cell>
          <cell r="K48">
            <v>0</v>
          </cell>
          <cell r="L48">
            <v>38667250.198165491</v>
          </cell>
          <cell r="M48">
            <v>69325.991160164151</v>
          </cell>
          <cell r="N48">
            <v>8323433.4277961515</v>
          </cell>
          <cell r="O48">
            <v>14270631.471928317</v>
          </cell>
          <cell r="P48">
            <v>48857478.219599396</v>
          </cell>
          <cell r="Q48">
            <v>5176033.0950563625</v>
          </cell>
          <cell r="R48">
            <v>29089979.544952031</v>
          </cell>
          <cell r="S48">
            <v>29586987.386499852</v>
          </cell>
          <cell r="T48">
            <v>43613893.130386464</v>
          </cell>
          <cell r="U48">
            <v>24861511.895503227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Inspection LV - Construction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6956345.9581504241</v>
          </cell>
          <cell r="J49">
            <v>14667235.619340703</v>
          </cell>
          <cell r="K49">
            <v>0</v>
          </cell>
          <cell r="L49">
            <v>8140702.7016882766</v>
          </cell>
          <cell r="M49">
            <v>50116.681587821397</v>
          </cell>
          <cell r="N49">
            <v>14431557.166676087</v>
          </cell>
          <cell r="O49">
            <v>8462928.9535550345</v>
          </cell>
          <cell r="P49">
            <v>61200316.92028822</v>
          </cell>
          <cell r="Q49">
            <v>6415787.6054562069</v>
          </cell>
          <cell r="R49">
            <v>18698042.836841457</v>
          </cell>
          <cell r="S49">
            <v>23726333.099031404</v>
          </cell>
          <cell r="T49">
            <v>25687198.42376852</v>
          </cell>
          <cell r="U49">
            <v>35420291.791834943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C50" t="str">
            <v>Inspection LV - Household Connection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10291059.706933726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C51" t="str">
            <v>Inspection MV - Substation/Transformers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68217792.745679691</v>
          </cell>
          <cell r="J51">
            <v>15084241.81262544</v>
          </cell>
          <cell r="K51">
            <v>0</v>
          </cell>
          <cell r="L51">
            <v>23933595.178441521</v>
          </cell>
          <cell r="M51">
            <v>249561.58755948799</v>
          </cell>
          <cell r="N51">
            <v>10407059.423020579</v>
          </cell>
          <cell r="O51">
            <v>17813180.719899479</v>
          </cell>
          <cell r="P51">
            <v>58633788.189072013</v>
          </cell>
          <cell r="Q51">
            <v>11984047.319793055</v>
          </cell>
          <cell r="R51">
            <v>34406353.168429367</v>
          </cell>
          <cell r="S51">
            <v>37025699.277615108</v>
          </cell>
          <cell r="T51">
            <v>49257060.438014597</v>
          </cell>
          <cell r="U51">
            <v>30416752.033001319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C52" t="str">
            <v>Inspection MV - RoW/Lines</v>
          </cell>
          <cell r="D52">
            <v>139877409.34106195</v>
          </cell>
          <cell r="E52">
            <v>116564507.78421828</v>
          </cell>
          <cell r="F52">
            <v>69938704.670530975</v>
          </cell>
          <cell r="G52">
            <v>81472673.088952795</v>
          </cell>
          <cell r="H52">
            <v>0</v>
          </cell>
          <cell r="I52">
            <v>8803385.4584451206</v>
          </cell>
          <cell r="J52">
            <v>0</v>
          </cell>
          <cell r="K52">
            <v>0</v>
          </cell>
          <cell r="L52">
            <v>10935495.441857966</v>
          </cell>
          <cell r="M52">
            <v>51282.185810793992</v>
          </cell>
          <cell r="N52">
            <v>10899423.5593933</v>
          </cell>
          <cell r="O52">
            <v>9077603.1768421531</v>
          </cell>
          <cell r="P52">
            <v>16023597.301715482</v>
          </cell>
          <cell r="Q52">
            <v>5879457.6264926698</v>
          </cell>
          <cell r="R52">
            <v>17940363.029332615</v>
          </cell>
          <cell r="S52">
            <v>17627508.22957468</v>
          </cell>
          <cell r="T52">
            <v>18627973.515389029</v>
          </cell>
          <cell r="U52">
            <v>3303696.1449256684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C53" t="str">
            <v>Business Volume in region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79008.651092824075</v>
          </cell>
          <cell r="N53">
            <v>7154622.2376169311</v>
          </cell>
          <cell r="O53">
            <v>3788230.1477560597</v>
          </cell>
          <cell r="P53">
            <v>8391983.2264824044</v>
          </cell>
          <cell r="Q53">
            <v>2943738.5616714759</v>
          </cell>
          <cell r="R53">
            <v>5130809.6574563319</v>
          </cell>
          <cell r="S53">
            <v>6438967.2260285988</v>
          </cell>
          <cell r="T53">
            <v>14419509.776195373</v>
          </cell>
          <cell r="U53">
            <v>6775304.7246709876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Business Volume</v>
          </cell>
          <cell r="D54">
            <v>69830704.670530975</v>
          </cell>
          <cell r="E54">
            <v>58192253.892109141</v>
          </cell>
          <cell r="F54">
            <v>34915352.335265487</v>
          </cell>
          <cell r="G54">
            <v>46483813.193687312</v>
          </cell>
          <cell r="H54">
            <v>0</v>
          </cell>
          <cell r="I54">
            <v>8803385.4584451206</v>
          </cell>
          <cell r="J54">
            <v>0</v>
          </cell>
          <cell r="K54">
            <v>0</v>
          </cell>
          <cell r="L54">
            <v>10935495.441857966</v>
          </cell>
          <cell r="M54">
            <v>51282.185810793992</v>
          </cell>
          <cell r="N54">
            <v>10899423.5593933</v>
          </cell>
          <cell r="O54">
            <v>9077603.1768421531</v>
          </cell>
          <cell r="P54">
            <v>16023597.301715482</v>
          </cell>
          <cell r="Q54">
            <v>5879457.6264926698</v>
          </cell>
          <cell r="R54">
            <v>17940363.029332615</v>
          </cell>
          <cell r="S54">
            <v>17627508.22957468</v>
          </cell>
          <cell r="T54">
            <v>18627973.515389029</v>
          </cell>
          <cell r="U54">
            <v>3303696.1449256684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# Customers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59035891</v>
          </cell>
        </row>
        <row r="56">
          <cell r="C56" t="str">
            <v>Number of Customers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28776350.687725738</v>
          </cell>
          <cell r="J56">
            <v>0</v>
          </cell>
          <cell r="K56">
            <v>0</v>
          </cell>
          <cell r="L56">
            <v>3422477.9102442414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# Open Contracts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28776350.687725738</v>
          </cell>
          <cell r="J57">
            <v>0</v>
          </cell>
          <cell r="K57">
            <v>0</v>
          </cell>
          <cell r="L57">
            <v>3422477.9102442414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</row>
        <row r="58">
          <cell r="C58" t="str">
            <v>Number of Open Contracts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23218441.427364856</v>
          </cell>
          <cell r="J58">
            <v>0</v>
          </cell>
          <cell r="K58">
            <v>0</v>
          </cell>
          <cell r="L58">
            <v>5775162.0064676423</v>
          </cell>
          <cell r="M58">
            <v>7036271.1567286123</v>
          </cell>
          <cell r="N58">
            <v>7410094.0974354856</v>
          </cell>
          <cell r="O58">
            <v>3478085.5830693645</v>
          </cell>
          <cell r="P58">
            <v>25273744.679282859</v>
          </cell>
          <cell r="Q58">
            <v>2772286.7570554097</v>
          </cell>
          <cell r="R58">
            <v>5740050.9150878778</v>
          </cell>
          <cell r="S58">
            <v>14420280.02032648</v>
          </cell>
          <cell r="T58">
            <v>10278912.254818559</v>
          </cell>
          <cell r="U58">
            <v>21306223.517527994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# Flat Absorption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41963127.687368751</v>
          </cell>
          <cell r="J59">
            <v>140122000</v>
          </cell>
          <cell r="K59">
            <v>0</v>
          </cell>
          <cell r="L59">
            <v>19735067.981265049</v>
          </cell>
          <cell r="M59">
            <v>525382914.07399082</v>
          </cell>
          <cell r="N59">
            <v>41217845.311988994</v>
          </cell>
          <cell r="O59">
            <v>40791533.076999813</v>
          </cell>
          <cell r="P59">
            <v>123634129.10132462</v>
          </cell>
          <cell r="Q59">
            <v>25690593.749722105</v>
          </cell>
          <cell r="R59">
            <v>77730149.067525983</v>
          </cell>
          <cell r="S59">
            <v>74728491.262227803</v>
          </cell>
          <cell r="T59">
            <v>329481266.97280562</v>
          </cell>
          <cell r="U59">
            <v>61455079.342833832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Flat Absorption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110903861.61031935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C61" t="str">
            <v># Employees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24732709.634627469</v>
          </cell>
          <cell r="M61">
            <v>26498000</v>
          </cell>
          <cell r="N61">
            <v>1878375</v>
          </cell>
          <cell r="O61">
            <v>1538458.3333333333</v>
          </cell>
          <cell r="P61">
            <v>2287500</v>
          </cell>
          <cell r="Q61">
            <v>2120583.3333333335</v>
          </cell>
          <cell r="R61">
            <v>1770416.6666666667</v>
          </cell>
          <cell r="S61">
            <v>2480083.3333333335</v>
          </cell>
          <cell r="T61">
            <v>2260500</v>
          </cell>
          <cell r="U61">
            <v>2309208.3333333335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C62" t="str">
            <v>Number of employees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24732709.634627469</v>
          </cell>
          <cell r="M62">
            <v>26498000</v>
          </cell>
          <cell r="N62">
            <v>1878375</v>
          </cell>
          <cell r="O62">
            <v>1538458.3333333333</v>
          </cell>
          <cell r="P62">
            <v>2287500</v>
          </cell>
          <cell r="Q62">
            <v>2120583.3333333335</v>
          </cell>
          <cell r="R62">
            <v>1770416.6666666667</v>
          </cell>
          <cell r="S62">
            <v>2480083.3333333335</v>
          </cell>
          <cell r="T62">
            <v>2260500</v>
          </cell>
          <cell r="U62">
            <v>2309208.3333333335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Time Spent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116959327.77710739</v>
          </cell>
          <cell r="J63">
            <v>0</v>
          </cell>
          <cell r="K63">
            <v>0</v>
          </cell>
          <cell r="L63">
            <v>95536494.121943161</v>
          </cell>
          <cell r="M63">
            <v>13200853.876988053</v>
          </cell>
          <cell r="N63">
            <v>45989225.75952699</v>
          </cell>
          <cell r="O63">
            <v>42155808.476280704</v>
          </cell>
          <cell r="P63">
            <v>69296952.075793952</v>
          </cell>
          <cell r="Q63">
            <v>25224127.378374148</v>
          </cell>
          <cell r="R63">
            <v>80850293.349546671</v>
          </cell>
          <cell r="S63">
            <v>77230726.230312496</v>
          </cell>
          <cell r="T63">
            <v>74370284.327752531</v>
          </cell>
          <cell r="U63">
            <v>27788059.622415643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C64" t="str">
            <v>Time Spent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1</v>
          </cell>
          <cell r="Y64">
            <v>0</v>
          </cell>
        </row>
        <row r="65">
          <cell r="C65" t="str">
            <v>Manual override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</v>
          </cell>
          <cell r="Y65">
            <v>0</v>
          </cell>
        </row>
        <row r="66">
          <cell r="C66" t="str">
            <v>Manual override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</v>
          </cell>
          <cell r="Y66">
            <v>0</v>
          </cell>
        </row>
        <row r="67">
          <cell r="C67" t="str">
            <v>Switch Gear 20kV Maintenance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</v>
          </cell>
          <cell r="Y67">
            <v>0</v>
          </cell>
        </row>
        <row r="68">
          <cell r="C68" t="str">
            <v>Battery 20kV Maintenance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1</v>
          </cell>
          <cell r="Y68">
            <v>0</v>
          </cell>
        </row>
        <row r="69">
          <cell r="C69" t="str">
            <v>New Connection Single Phase - Direct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48030303.036239661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C70" t="str">
            <v>New Connection Single Phase - Indirect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48030303.036239661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New Connection Three Phase - Direct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48030303.036239661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New Connection Three Phase - Indirect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Meter Reading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241978448.41248</v>
          </cell>
          <cell r="N73">
            <v>0</v>
          </cell>
          <cell r="O73">
            <v>0</v>
          </cell>
          <cell r="P73">
            <v>0</v>
          </cell>
          <cell r="Q73">
            <v>421473860.18666667</v>
          </cell>
          <cell r="R73">
            <v>355122910.60069335</v>
          </cell>
          <cell r="S73">
            <v>0</v>
          </cell>
          <cell r="T73">
            <v>461786348.85946661</v>
          </cell>
          <cell r="U73">
            <v>0</v>
          </cell>
          <cell r="V73">
            <v>375046887.37983996</v>
          </cell>
          <cell r="W73">
            <v>293890444.66666669</v>
          </cell>
          <cell r="X73">
            <v>0</v>
          </cell>
          <cell r="Y73">
            <v>0</v>
          </cell>
        </row>
        <row r="74">
          <cell r="C74" t="str">
            <v>Disconnection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725790187.19999993</v>
          </cell>
          <cell r="N74">
            <v>0</v>
          </cell>
          <cell r="O74">
            <v>0</v>
          </cell>
          <cell r="P74">
            <v>0</v>
          </cell>
          <cell r="Q74">
            <v>421473860.18666667</v>
          </cell>
          <cell r="R74">
            <v>355122910.60069335</v>
          </cell>
          <cell r="S74">
            <v>0</v>
          </cell>
          <cell r="T74">
            <v>461786348.85946661</v>
          </cell>
          <cell r="U74">
            <v>0</v>
          </cell>
          <cell r="V74">
            <v>375046887.37983996</v>
          </cell>
          <cell r="W74">
            <v>293890444.66666669</v>
          </cell>
          <cell r="X74">
            <v>0</v>
          </cell>
          <cell r="Y74">
            <v>0</v>
          </cell>
        </row>
        <row r="75">
          <cell r="C75" t="str">
            <v>Updating Customer Data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483811738.78751993</v>
          </cell>
          <cell r="N75">
            <v>0</v>
          </cell>
          <cell r="O75">
            <v>0</v>
          </cell>
          <cell r="P75">
            <v>0</v>
          </cell>
          <cell r="Q75">
            <v>421473860.18666667</v>
          </cell>
          <cell r="R75">
            <v>355122910.60069335</v>
          </cell>
          <cell r="S75">
            <v>0</v>
          </cell>
          <cell r="T75">
            <v>461786348.85946661</v>
          </cell>
          <cell r="U75">
            <v>0</v>
          </cell>
          <cell r="V75">
            <v>375046887.37983996</v>
          </cell>
          <cell r="W75">
            <v>293890444.66666669</v>
          </cell>
          <cell r="X75">
            <v>0</v>
          </cell>
          <cell r="Y75">
            <v>0</v>
          </cell>
        </row>
        <row r="76">
          <cell r="C76" t="str">
            <v>Main Substation Operations (MV Side)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1152385563.3299999</v>
          </cell>
          <cell r="I76">
            <v>0</v>
          </cell>
          <cell r="J76">
            <v>0</v>
          </cell>
          <cell r="K76">
            <v>1650718501.2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</v>
          </cell>
          <cell r="Y76">
            <v>0</v>
          </cell>
        </row>
        <row r="77">
          <cell r="C77" t="str">
            <v>Emergency Services - MV</v>
          </cell>
          <cell r="D77">
            <v>748455690.68311501</v>
          </cell>
          <cell r="E77">
            <v>634376996.94423497</v>
          </cell>
          <cell r="F77">
            <v>365564086.54200751</v>
          </cell>
          <cell r="G77">
            <v>429941289.08425248</v>
          </cell>
          <cell r="H77">
            <v>0</v>
          </cell>
          <cell r="I77">
            <v>265946444.268769</v>
          </cell>
          <cell r="J77">
            <v>88510144</v>
          </cell>
          <cell r="K77">
            <v>0</v>
          </cell>
          <cell r="L77">
            <v>212054500</v>
          </cell>
          <cell r="M77">
            <v>223588008.25900033</v>
          </cell>
          <cell r="N77">
            <v>251510347.26760212</v>
          </cell>
          <cell r="O77">
            <v>454310493.66400802</v>
          </cell>
          <cell r="P77">
            <v>836467890.22256505</v>
          </cell>
          <cell r="Q77">
            <v>191417362.70850849</v>
          </cell>
          <cell r="R77">
            <v>831623395.01117003</v>
          </cell>
          <cell r="S77">
            <v>727270568.09033501</v>
          </cell>
          <cell r="T77">
            <v>791931219.85725999</v>
          </cell>
          <cell r="U77">
            <v>549686832.189255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Emergency Services - LV</v>
          </cell>
          <cell r="D78">
            <v>748455690.68311501</v>
          </cell>
          <cell r="E78">
            <v>634376996.94423497</v>
          </cell>
          <cell r="F78">
            <v>365564086.54200751</v>
          </cell>
          <cell r="G78">
            <v>429941289.08425248</v>
          </cell>
          <cell r="H78">
            <v>0</v>
          </cell>
          <cell r="I78">
            <v>265946444.268769</v>
          </cell>
          <cell r="J78">
            <v>343952700.57878584</v>
          </cell>
          <cell r="K78">
            <v>0</v>
          </cell>
          <cell r="L78">
            <v>212054500</v>
          </cell>
          <cell r="M78">
            <v>894352033.03600132</v>
          </cell>
          <cell r="N78">
            <v>1006041389.0704085</v>
          </cell>
          <cell r="O78">
            <v>454310493.66400802</v>
          </cell>
          <cell r="P78">
            <v>836467890.22256505</v>
          </cell>
          <cell r="Q78">
            <v>191417362.70850849</v>
          </cell>
          <cell r="R78">
            <v>831623395.01117003</v>
          </cell>
          <cell r="S78">
            <v>727270568.09033501</v>
          </cell>
          <cell r="T78">
            <v>791931219.85725999</v>
          </cell>
          <cell r="U78">
            <v>549686832.189255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C79" t="str">
            <v>Front Liner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C80">
            <v>0</v>
          </cell>
          <cell r="D80">
            <v>1706619495.3778229</v>
          </cell>
          <cell r="E80">
            <v>1443510755.5647974</v>
          </cell>
          <cell r="F80">
            <v>835982230.08981156</v>
          </cell>
          <cell r="G80">
            <v>987839064.45114505</v>
          </cell>
          <cell r="H80">
            <v>1152385563.3299999</v>
          </cell>
          <cell r="I80">
            <v>1104113001.9135494</v>
          </cell>
          <cell r="J80">
            <v>625177539.91008449</v>
          </cell>
          <cell r="K80">
            <v>1650718501.2</v>
          </cell>
          <cell r="L80">
            <v>813123202.47343814</v>
          </cell>
          <cell r="M80">
            <v>3168737148.7673187</v>
          </cell>
          <cell r="N80">
            <v>1432472728.0475345</v>
          </cell>
          <cell r="O80">
            <v>1069076437.7314109</v>
          </cell>
          <cell r="P80">
            <v>2166046684.380693</v>
          </cell>
          <cell r="Q80">
            <v>1749878789.969254</v>
          </cell>
          <cell r="R80">
            <v>3038380802.5930996</v>
          </cell>
          <cell r="S80">
            <v>1781640136.9075594</v>
          </cell>
          <cell r="T80">
            <v>3583793757.071208</v>
          </cell>
          <cell r="U80">
            <v>1354042988.0546508</v>
          </cell>
          <cell r="V80">
            <v>1125140662.1395199</v>
          </cell>
          <cell r="W80">
            <v>881671334</v>
          </cell>
          <cell r="X80">
            <v>6</v>
          </cell>
          <cell r="Y80">
            <v>59035891</v>
          </cell>
        </row>
        <row r="85">
          <cell r="C85">
            <v>0</v>
          </cell>
          <cell r="D85" t="str">
            <v>North_Surabaya</v>
          </cell>
          <cell r="E85" t="str">
            <v>South_Surabaya</v>
          </cell>
          <cell r="F85" t="str">
            <v>West_Surabaya</v>
          </cell>
          <cell r="G85" t="str">
            <v>Gresik</v>
          </cell>
          <cell r="H85" t="str">
            <v>APD_East_Java</v>
          </cell>
          <cell r="I85" t="str">
            <v>Salatiga</v>
          </cell>
          <cell r="J85" t="str">
            <v>Menteng</v>
          </cell>
          <cell r="K85" t="str">
            <v>APD_Disjaya</v>
          </cell>
          <cell r="L85" t="str">
            <v>Padang</v>
          </cell>
          <cell r="M85" t="str">
            <v>Bandung</v>
          </cell>
          <cell r="N85" t="str">
            <v>Majalaya</v>
          </cell>
          <cell r="O85" t="str">
            <v>Garut</v>
          </cell>
          <cell r="P85" t="str">
            <v>Bogor</v>
          </cell>
          <cell r="Q85" t="str">
            <v>Purwakarta</v>
          </cell>
          <cell r="R85" t="str">
            <v>Sukabumi</v>
          </cell>
          <cell r="S85" t="str">
            <v>Karawang</v>
          </cell>
          <cell r="T85" t="str">
            <v>North_Banten</v>
          </cell>
          <cell r="U85" t="str">
            <v>Depok</v>
          </cell>
          <cell r="V85" t="str">
            <v>Cimahi</v>
          </cell>
          <cell r="W85" t="str">
            <v>Cianjur</v>
          </cell>
          <cell r="X85" t="str">
            <v>APD_West_Java</v>
          </cell>
          <cell r="Y85" t="str">
            <v>Aceh</v>
          </cell>
        </row>
        <row r="86">
          <cell r="C86" t="str">
            <v>Inspection LV - RoW Lines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C87" t="str">
            <v>Inspection LV - Measuring Peak Load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Inspection LV - Construction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C89" t="str">
            <v>Inspection LV - Household Connection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</row>
        <row r="90">
          <cell r="C90" t="str">
            <v>Inspection MV - Substation/Transformers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C91" t="str">
            <v>Inspection MV - RoW/Lines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C92" t="str">
            <v>Inspection MV - Measuring Peak Load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</row>
        <row r="93">
          <cell r="C93" t="str">
            <v>Inspection MV - Construction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</row>
        <row r="94">
          <cell r="C94" t="str">
            <v>Survey and updating data asset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C95" t="str">
            <v>Maintenance LV - OH Lines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</row>
        <row r="96">
          <cell r="C96" t="str">
            <v>Maintenance LV - Construction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Maintenance LV - RoW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</row>
        <row r="98">
          <cell r="C98" t="str">
            <v>Maintenance MV - Indoor Substation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</row>
        <row r="99">
          <cell r="C99" t="str">
            <v>Maintenance MV - Outdoor Pole Mounted Substation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</row>
        <row r="100">
          <cell r="C100" t="str">
            <v>Maintenance MV - OH Lines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</row>
        <row r="101">
          <cell r="C101" t="str">
            <v>Maintenance MV - Construction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Maintenance MV - RoW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</row>
        <row r="103">
          <cell r="C103" t="str">
            <v>Cubicle Maintenance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</row>
        <row r="104">
          <cell r="C104" t="str">
            <v>MV Transformer Maintenance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</row>
        <row r="105">
          <cell r="C105" t="str">
            <v>Relay 20kV Maintenance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</row>
        <row r="106">
          <cell r="C106" t="str">
            <v>Switch Gear 20kV Maintenance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</row>
        <row r="107">
          <cell r="C107" t="str">
            <v>Battery 20kV Maintenance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</row>
        <row r="108">
          <cell r="C108" t="str">
            <v>New Connection Single Phase - Direct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C109" t="str">
            <v>New Connection Single Phase - Indirect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New Connection Three Phase - Direct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New Connection Three Phase - Indirect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</row>
        <row r="112">
          <cell r="C112" t="str">
            <v>Meter Reading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</row>
        <row r="113">
          <cell r="C113" t="str">
            <v>Disconnection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C114" t="str">
            <v>Updating Customer Data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Main Substation Operations (MV Side)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</row>
        <row r="116">
          <cell r="C116" t="str">
            <v>Emergency Services - MV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Emergency Services - LV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</row>
        <row r="118">
          <cell r="C118" t="str">
            <v>Front Liner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>
            <v>0</v>
          </cell>
          <cell r="D119">
            <v>309543</v>
          </cell>
          <cell r="E119">
            <v>486288</v>
          </cell>
          <cell r="F119">
            <v>205749</v>
          </cell>
          <cell r="G119">
            <v>253949</v>
          </cell>
          <cell r="H119">
            <v>0</v>
          </cell>
          <cell r="I119">
            <v>317964</v>
          </cell>
          <cell r="J119">
            <v>0</v>
          </cell>
          <cell r="K119">
            <v>0</v>
          </cell>
          <cell r="L119">
            <v>0</v>
          </cell>
          <cell r="M119">
            <v>664207</v>
          </cell>
          <cell r="N119">
            <v>551273</v>
          </cell>
          <cell r="O119">
            <v>473822</v>
          </cell>
          <cell r="P119">
            <v>917240</v>
          </cell>
          <cell r="Q119">
            <v>631478</v>
          </cell>
          <cell r="R119">
            <v>652073</v>
          </cell>
          <cell r="S119">
            <v>601591</v>
          </cell>
          <cell r="T119">
            <v>566656</v>
          </cell>
          <cell r="U119">
            <v>658115</v>
          </cell>
          <cell r="V119">
            <v>343797</v>
          </cell>
          <cell r="W119">
            <v>316652</v>
          </cell>
          <cell r="X119">
            <v>0</v>
          </cell>
          <cell r="Y119">
            <v>0</v>
          </cell>
        </row>
        <row r="125">
          <cell r="C125">
            <v>0</v>
          </cell>
          <cell r="D125" t="str">
            <v>North_Surabaya</v>
          </cell>
          <cell r="E125" t="str">
            <v>South_Surabaya</v>
          </cell>
          <cell r="F125" t="str">
            <v>West_Surabaya</v>
          </cell>
          <cell r="G125" t="str">
            <v>Gresik</v>
          </cell>
          <cell r="H125" t="str">
            <v>APD_East_Java</v>
          </cell>
          <cell r="I125" t="str">
            <v>Salatiga</v>
          </cell>
          <cell r="J125" t="str">
            <v>Menteng</v>
          </cell>
          <cell r="K125" t="str">
            <v>APD_Disjaya</v>
          </cell>
          <cell r="L125" t="str">
            <v>Padang</v>
          </cell>
          <cell r="M125" t="str">
            <v>Bandung</v>
          </cell>
          <cell r="N125" t="str">
            <v>Majalaya</v>
          </cell>
          <cell r="O125" t="str">
            <v>Garut</v>
          </cell>
          <cell r="P125" t="str">
            <v>Bogor</v>
          </cell>
          <cell r="Q125" t="str">
            <v>Purwakarta</v>
          </cell>
          <cell r="R125" t="str">
            <v>Sukabumi</v>
          </cell>
          <cell r="S125" t="str">
            <v>Karawang</v>
          </cell>
          <cell r="T125" t="str">
            <v>North_Banten</v>
          </cell>
          <cell r="U125" t="str">
            <v>Depok</v>
          </cell>
          <cell r="V125" t="str">
            <v>Cimahi</v>
          </cell>
          <cell r="W125" t="str">
            <v>Cianjur</v>
          </cell>
          <cell r="X125" t="str">
            <v>APD_West_Java</v>
          </cell>
          <cell r="Y125" t="str">
            <v>Aceh</v>
          </cell>
        </row>
        <row r="126">
          <cell r="C126" t="str">
            <v>Inspection LV - RoW Lines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</row>
        <row r="127">
          <cell r="C127" t="str">
            <v>Inspection LV - Measuring Peak Load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</row>
        <row r="128">
          <cell r="C128" t="str">
            <v>Inspection LV - Construction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</row>
        <row r="129">
          <cell r="C129" t="str">
            <v>Inspection LV - Household Connection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</row>
        <row r="130">
          <cell r="C130" t="str">
            <v>Inspection MV - Substation/Transformers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Inspection MV - RoW/Lines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C132" t="str">
            <v>Inspection MV - Measuring Peak Load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</row>
        <row r="133">
          <cell r="C133" t="str">
            <v>Inspection MV - Construction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</row>
        <row r="134">
          <cell r="C134" t="str">
            <v>Business Volume in region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C135" t="str">
            <v>Business Volume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C136" t="str">
            <v># Customers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C137" t="str">
            <v>Number of Customers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C138" t="str">
            <v># Open Contracts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C139" t="str">
            <v>Number of Open Contracts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C140" t="str">
            <v># Flat Absorption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</row>
        <row r="141">
          <cell r="C141" t="str">
            <v>Flat Absorption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C142" t="str">
            <v># Employees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C143" t="str">
            <v>Number of employees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</row>
        <row r="144">
          <cell r="C144" t="str">
            <v>Time Spent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</row>
        <row r="145">
          <cell r="C145" t="str">
            <v>Time Spent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C146" t="str">
            <v>Manual Override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Manual Override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C148" t="str">
            <v>New Connection Single Phase - Direct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</row>
        <row r="149">
          <cell r="C149" t="str">
            <v>New Connection Single Phase - Indirect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C150" t="str">
            <v>New Connection Three Phase - Direct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</row>
        <row r="151">
          <cell r="C151" t="str">
            <v>New Connection Three Phase - Indirect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</row>
        <row r="152">
          <cell r="C152" t="str">
            <v>Meter Reading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C153" t="str">
            <v>Disconnection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C154" t="str">
            <v>Updating Customer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C155" t="str">
            <v>Main Substation Operations (MV Side)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</row>
        <row r="156">
          <cell r="C156" t="str">
            <v>Emergency Services - MV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Emergency Services - LV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</row>
        <row r="158">
          <cell r="C158" t="str">
            <v>Front Liner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</row>
        <row r="159">
          <cell r="C159">
            <v>0</v>
          </cell>
          <cell r="D159">
            <v>286</v>
          </cell>
          <cell r="E159">
            <v>248</v>
          </cell>
          <cell r="F159">
            <v>162</v>
          </cell>
          <cell r="G159">
            <v>198</v>
          </cell>
          <cell r="H159">
            <v>264</v>
          </cell>
          <cell r="I159">
            <v>84</v>
          </cell>
          <cell r="J159">
            <v>39</v>
          </cell>
          <cell r="K159">
            <v>296</v>
          </cell>
          <cell r="L159">
            <v>109</v>
          </cell>
          <cell r="M159">
            <v>135</v>
          </cell>
          <cell r="N159">
            <v>184</v>
          </cell>
          <cell r="O159">
            <v>186</v>
          </cell>
          <cell r="P159">
            <v>219</v>
          </cell>
          <cell r="Q159">
            <v>65</v>
          </cell>
          <cell r="R159">
            <v>265</v>
          </cell>
          <cell r="S159">
            <v>205</v>
          </cell>
          <cell r="T159">
            <v>236</v>
          </cell>
          <cell r="U159">
            <v>141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</sheetData>
      <sheetData sheetId="12">
        <row r="53">
          <cell r="C53" t="str">
            <v>Business Volume in region</v>
          </cell>
        </row>
        <row r="54">
          <cell r="C54" t="str">
            <v>Business Volume</v>
          </cell>
        </row>
        <row r="55">
          <cell r="C55" t="str">
            <v># Customers</v>
          </cell>
        </row>
        <row r="56">
          <cell r="C56" t="str">
            <v>Number of Customers</v>
          </cell>
        </row>
        <row r="57">
          <cell r="C57" t="str">
            <v># Open Contracts</v>
          </cell>
        </row>
        <row r="58">
          <cell r="C58" t="str">
            <v>Number of Open Contracts</v>
          </cell>
        </row>
        <row r="59">
          <cell r="C59" t="str">
            <v># Flat Absorption</v>
          </cell>
        </row>
        <row r="60">
          <cell r="C60" t="str">
            <v>Flat Absorption</v>
          </cell>
        </row>
        <row r="61">
          <cell r="C61" t="str">
            <v># Employees</v>
          </cell>
        </row>
        <row r="62">
          <cell r="C62" t="str">
            <v>Number of employees</v>
          </cell>
        </row>
        <row r="63">
          <cell r="C63" t="str">
            <v>Time Spent</v>
          </cell>
        </row>
        <row r="64">
          <cell r="C64" t="str">
            <v>Time Spent</v>
          </cell>
        </row>
        <row r="65">
          <cell r="C65" t="str">
            <v>Manual override</v>
          </cell>
        </row>
        <row r="66">
          <cell r="C66" t="str">
            <v>Manual override</v>
          </cell>
        </row>
        <row r="134">
          <cell r="C134" t="str">
            <v>Business Volume in region</v>
          </cell>
        </row>
        <row r="135">
          <cell r="C135" t="str">
            <v>Business Volume</v>
          </cell>
        </row>
        <row r="136">
          <cell r="C136" t="str">
            <v># Customers</v>
          </cell>
        </row>
        <row r="137">
          <cell r="C137" t="str">
            <v>Number of Customers</v>
          </cell>
        </row>
        <row r="138">
          <cell r="C138" t="str">
            <v># Open Contracts</v>
          </cell>
        </row>
        <row r="139">
          <cell r="C139" t="str">
            <v>Number of Open Contracts</v>
          </cell>
        </row>
        <row r="140">
          <cell r="C140" t="str">
            <v># Flat Absorption</v>
          </cell>
        </row>
        <row r="141">
          <cell r="C141" t="str">
            <v>Flat Absorption</v>
          </cell>
        </row>
        <row r="142">
          <cell r="C142" t="str">
            <v># Employees</v>
          </cell>
        </row>
        <row r="143">
          <cell r="C143" t="str">
            <v>Number of employees</v>
          </cell>
        </row>
        <row r="144">
          <cell r="C144" t="str">
            <v>Time Spent</v>
          </cell>
        </row>
        <row r="145">
          <cell r="C145" t="str">
            <v>Time Spent</v>
          </cell>
        </row>
        <row r="146">
          <cell r="C146" t="str">
            <v>Manual Override</v>
          </cell>
        </row>
        <row r="147">
          <cell r="C147" t="str">
            <v>Manual Override</v>
          </cell>
        </row>
        <row r="183">
          <cell r="C183" t="str">
            <v>Business Volume in region</v>
          </cell>
        </row>
        <row r="184">
          <cell r="C184" t="str">
            <v>Business Volume</v>
          </cell>
        </row>
        <row r="185">
          <cell r="C185" t="str">
            <v># Customers</v>
          </cell>
        </row>
        <row r="186">
          <cell r="C186" t="str">
            <v>Number of Customers</v>
          </cell>
        </row>
        <row r="187">
          <cell r="C187" t="str">
            <v># Open Contracts</v>
          </cell>
        </row>
        <row r="188">
          <cell r="C188" t="str">
            <v>Number of Open Contracts</v>
          </cell>
        </row>
        <row r="189">
          <cell r="C189" t="str">
            <v># Flat Absorption</v>
          </cell>
        </row>
        <row r="190">
          <cell r="C190" t="str">
            <v>Flat Absorption</v>
          </cell>
        </row>
        <row r="191">
          <cell r="C191" t="str">
            <v># Employees</v>
          </cell>
        </row>
        <row r="192">
          <cell r="C192" t="str">
            <v>Number of employees</v>
          </cell>
        </row>
        <row r="193">
          <cell r="C193" t="str">
            <v>Time Spent</v>
          </cell>
        </row>
        <row r="194">
          <cell r="C194" t="str">
            <v>Time Spent</v>
          </cell>
        </row>
        <row r="195">
          <cell r="C195" t="str">
            <v>Manual Override</v>
          </cell>
        </row>
        <row r="196">
          <cell r="C196" t="str">
            <v>Manual Override</v>
          </cell>
        </row>
        <row r="232">
          <cell r="C232" t="str">
            <v>Business Volume in region</v>
          </cell>
        </row>
        <row r="233">
          <cell r="C233" t="str">
            <v>Business Volume</v>
          </cell>
        </row>
        <row r="234">
          <cell r="C234" t="str">
            <v># Customers</v>
          </cell>
        </row>
        <row r="235">
          <cell r="C235" t="str">
            <v>Number of Customers</v>
          </cell>
        </row>
        <row r="236">
          <cell r="C236" t="str">
            <v># Open Contracts</v>
          </cell>
        </row>
        <row r="237">
          <cell r="C237" t="str">
            <v>Number of Open Contracts</v>
          </cell>
        </row>
        <row r="238">
          <cell r="C238" t="str">
            <v># Flat Absorption</v>
          </cell>
        </row>
        <row r="239">
          <cell r="C239" t="str">
            <v>Flat Absorption</v>
          </cell>
        </row>
        <row r="240">
          <cell r="C240" t="str">
            <v># Employees</v>
          </cell>
        </row>
        <row r="241">
          <cell r="C241" t="str">
            <v>Number of employees</v>
          </cell>
        </row>
        <row r="242">
          <cell r="C242" t="str">
            <v>Time Spent</v>
          </cell>
        </row>
        <row r="243">
          <cell r="C243" t="str">
            <v>Time Spent</v>
          </cell>
        </row>
        <row r="244">
          <cell r="C244" t="str">
            <v>Manual Override</v>
          </cell>
        </row>
        <row r="245">
          <cell r="C245" t="str">
            <v>Manual Override</v>
          </cell>
        </row>
        <row r="281">
          <cell r="C281" t="str">
            <v>Business Volume in region</v>
          </cell>
        </row>
        <row r="282">
          <cell r="C282" t="str">
            <v>Business Volume</v>
          </cell>
        </row>
        <row r="283">
          <cell r="C283" t="str">
            <v># Customers</v>
          </cell>
        </row>
        <row r="284">
          <cell r="C284" t="str">
            <v>Number of Customers</v>
          </cell>
        </row>
        <row r="285">
          <cell r="C285" t="str">
            <v># Open Contracts</v>
          </cell>
        </row>
        <row r="286">
          <cell r="C286" t="str">
            <v>Number of Open Contracts</v>
          </cell>
        </row>
        <row r="287">
          <cell r="C287" t="str">
            <v># Flat Absorption</v>
          </cell>
        </row>
        <row r="288">
          <cell r="C288" t="str">
            <v>Flat Absorption</v>
          </cell>
        </row>
        <row r="289">
          <cell r="C289" t="str">
            <v># Employees</v>
          </cell>
        </row>
        <row r="290">
          <cell r="C290" t="str">
            <v>Number of employees</v>
          </cell>
        </row>
        <row r="291">
          <cell r="C291" t="str">
            <v>Time Spent</v>
          </cell>
        </row>
        <row r="292">
          <cell r="C292" t="str">
            <v>Time Spent</v>
          </cell>
        </row>
        <row r="293">
          <cell r="C293" t="str">
            <v>Manual Override</v>
          </cell>
        </row>
        <row r="294">
          <cell r="C294" t="str">
            <v>Manual Override</v>
          </cell>
        </row>
        <row r="330">
          <cell r="C330" t="str">
            <v>Business Volume in region</v>
          </cell>
        </row>
        <row r="331">
          <cell r="C331" t="str">
            <v>Business Volume</v>
          </cell>
        </row>
        <row r="332">
          <cell r="C332" t="str">
            <v># Customers</v>
          </cell>
        </row>
        <row r="333">
          <cell r="C333" t="str">
            <v>Number of Customers</v>
          </cell>
        </row>
        <row r="334">
          <cell r="C334" t="str">
            <v># Open Contracts</v>
          </cell>
        </row>
        <row r="335">
          <cell r="C335" t="str">
            <v>Number of Open Contracts</v>
          </cell>
        </row>
        <row r="336">
          <cell r="C336" t="str">
            <v># Flat Absorption</v>
          </cell>
        </row>
        <row r="337">
          <cell r="C337" t="str">
            <v>Flat Absorption</v>
          </cell>
        </row>
        <row r="338">
          <cell r="C338" t="str">
            <v># Employees</v>
          </cell>
        </row>
        <row r="339">
          <cell r="C339" t="str">
            <v>Number of employees</v>
          </cell>
        </row>
        <row r="340">
          <cell r="C340" t="str">
            <v>Time Spent</v>
          </cell>
        </row>
        <row r="341">
          <cell r="C341" t="str">
            <v>Time Spent</v>
          </cell>
        </row>
        <row r="342">
          <cell r="C342" t="str">
            <v>Manual Override</v>
          </cell>
        </row>
        <row r="343">
          <cell r="C343" t="str">
            <v>Manual Override</v>
          </cell>
        </row>
        <row r="432">
          <cell r="C432">
            <v>0</v>
          </cell>
          <cell r="D432">
            <v>0</v>
          </cell>
          <cell r="E432" t="str">
            <v>Inspection LV - RoW Lines</v>
          </cell>
          <cell r="F432" t="str">
            <v>Inspection LV - Measuring Peak Load</v>
          </cell>
          <cell r="G432" t="str">
            <v>Inspection LV - Construction</v>
          </cell>
          <cell r="H432" t="str">
            <v>Inspection LV - Household Connection</v>
          </cell>
          <cell r="I432" t="str">
            <v>Inspection MV - Substation/Transformers</v>
          </cell>
          <cell r="J432" t="str">
            <v>Inspection MV - RoW/Lines</v>
          </cell>
          <cell r="K432" t="str">
            <v>Inspection MV - Measuring Peak Load</v>
          </cell>
          <cell r="L432" t="str">
            <v>Inspection MV - Construction</v>
          </cell>
          <cell r="M432" t="str">
            <v>Survey and updating data asset</v>
          </cell>
          <cell r="N432" t="str">
            <v>Maintenance LV - OH Lines</v>
          </cell>
          <cell r="O432" t="str">
            <v>Maintenance LV - Construction</v>
          </cell>
          <cell r="P432" t="str">
            <v>Maintenance LV - RoW</v>
          </cell>
          <cell r="Q432" t="str">
            <v>Maintenance MV - Indoor Substation</v>
          </cell>
          <cell r="R432" t="str">
            <v>Maintenance MV - Outdoor Pole Mounted Substation</v>
          </cell>
          <cell r="S432" t="str">
            <v>Maintenance MV - OH Lines</v>
          </cell>
          <cell r="T432" t="str">
            <v>Maintenance MV - Construction</v>
          </cell>
          <cell r="U432" t="str">
            <v>Maintenance MV - RoW</v>
          </cell>
          <cell r="V432" t="str">
            <v>Cubicle Maintenance</v>
          </cell>
          <cell r="W432" t="str">
            <v>MV Transformer Maintenance</v>
          </cell>
          <cell r="X432" t="str">
            <v>Relay 20kV Maintenance</v>
          </cell>
          <cell r="Y432" t="str">
            <v>Switch Gear 20kV Maintenance</v>
          </cell>
          <cell r="Z432" t="str">
            <v>Battery 20kV Maintenance</v>
          </cell>
          <cell r="AA432" t="str">
            <v>New Connection Single Phase - Direct</v>
          </cell>
          <cell r="AB432" t="str">
            <v>New Connection Single Phase - Indirect</v>
          </cell>
          <cell r="AC432" t="str">
            <v>New Connection Three Phase - Direct</v>
          </cell>
          <cell r="AD432" t="str">
            <v>New Connection Three Phase - Indirect</v>
          </cell>
          <cell r="AE432" t="str">
            <v>Meter Reading</v>
          </cell>
          <cell r="AF432" t="str">
            <v>Disconnection</v>
          </cell>
          <cell r="AG432" t="str">
            <v>Updating Customer Data</v>
          </cell>
          <cell r="AH432" t="str">
            <v>Main Substation Operations (MV Side)</v>
          </cell>
          <cell r="AI432" t="str">
            <v>Emergency Services - MV</v>
          </cell>
          <cell r="AJ432" t="str">
            <v>Emergency Services - LV</v>
          </cell>
          <cell r="AK432" t="str">
            <v>Front Liner</v>
          </cell>
          <cell r="AL432">
            <v>0</v>
          </cell>
        </row>
        <row r="433">
          <cell r="C433" t="str">
            <v>Padang</v>
          </cell>
          <cell r="D433">
            <v>197994333.46699837</v>
          </cell>
          <cell r="E433">
            <v>12374645.841687398</v>
          </cell>
          <cell r="F433">
            <v>12374645.841687398</v>
          </cell>
          <cell r="G433">
            <v>12374645.841687398</v>
          </cell>
          <cell r="H433">
            <v>12374645.841687398</v>
          </cell>
          <cell r="I433">
            <v>12374645.841687398</v>
          </cell>
          <cell r="J433">
            <v>12374645.841687398</v>
          </cell>
          <cell r="K433" t="str">
            <v/>
          </cell>
          <cell r="L433">
            <v>12374645.841687398</v>
          </cell>
          <cell r="M433" t="str">
            <v/>
          </cell>
          <cell r="N433">
            <v>12374645.841687398</v>
          </cell>
          <cell r="O433" t="str">
            <v/>
          </cell>
          <cell r="P433">
            <v>12374645.841687398</v>
          </cell>
          <cell r="Q433">
            <v>12374645.841687398</v>
          </cell>
          <cell r="R433">
            <v>12374645.841687398</v>
          </cell>
          <cell r="S433">
            <v>12374645.841687398</v>
          </cell>
          <cell r="T433">
            <v>12374645.841687398</v>
          </cell>
          <cell r="U433">
            <v>12374645.841687398</v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Z433" t="str">
            <v/>
          </cell>
          <cell r="AA433" t="str">
            <v/>
          </cell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 t="str">
            <v/>
          </cell>
          <cell r="AH433" t="str">
            <v/>
          </cell>
          <cell r="AI433">
            <v>12374645.841687398</v>
          </cell>
          <cell r="AJ433">
            <v>12374645.841687398</v>
          </cell>
          <cell r="AK433" t="str">
            <v/>
          </cell>
          <cell r="AL433">
            <v>197994333.46699843</v>
          </cell>
        </row>
        <row r="434">
          <cell r="C434" t="str">
            <v>North_Surabaya</v>
          </cell>
          <cell r="D434">
            <v>288115680.54647666</v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>
            <v>72028920.136619166</v>
          </cell>
          <cell r="K434" t="str">
            <v/>
          </cell>
          <cell r="L434">
            <v>72028920.136619166</v>
          </cell>
          <cell r="M434" t="str">
            <v/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 t="str">
            <v/>
          </cell>
          <cell r="AH434" t="str">
            <v/>
          </cell>
          <cell r="AI434">
            <v>72028920.136619166</v>
          </cell>
          <cell r="AJ434">
            <v>72028920.136619166</v>
          </cell>
          <cell r="AK434" t="str">
            <v/>
          </cell>
          <cell r="AL434">
            <v>288115680.54647666</v>
          </cell>
        </row>
        <row r="435">
          <cell r="C435" t="str">
            <v>South_Surabaya</v>
          </cell>
          <cell r="D435">
            <v>246702881.48162118</v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>
            <v>61675720.370405294</v>
          </cell>
          <cell r="K435" t="str">
            <v/>
          </cell>
          <cell r="L435">
            <v>61675720.370405294</v>
          </cell>
          <cell r="M435" t="str">
            <v/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Z435" t="str">
            <v/>
          </cell>
          <cell r="AA435" t="str">
            <v/>
          </cell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 t="str">
            <v/>
          </cell>
          <cell r="AH435" t="str">
            <v/>
          </cell>
          <cell r="AI435">
            <v>61675720.370405294</v>
          </cell>
          <cell r="AJ435">
            <v>61675720.370405294</v>
          </cell>
          <cell r="AK435" t="str">
            <v/>
          </cell>
          <cell r="AL435">
            <v>246702881.48162118</v>
          </cell>
        </row>
        <row r="436">
          <cell r="C436" t="str">
            <v>West_Surabaya</v>
          </cell>
          <cell r="D436">
            <v>151079084.37954581</v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>
            <v>37769771.094886452</v>
          </cell>
          <cell r="K436" t="str">
            <v/>
          </cell>
          <cell r="L436">
            <v>37769771.094886452</v>
          </cell>
          <cell r="M436" t="str">
            <v/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/>
          </cell>
          <cell r="AA436" t="str">
            <v/>
          </cell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 t="str">
            <v/>
          </cell>
          <cell r="AH436" t="str">
            <v/>
          </cell>
          <cell r="AI436">
            <v>37769771.094886452</v>
          </cell>
          <cell r="AJ436">
            <v>37769771.094886452</v>
          </cell>
          <cell r="AK436" t="str">
            <v/>
          </cell>
          <cell r="AL436">
            <v>151079084.37954581</v>
          </cell>
        </row>
        <row r="437">
          <cell r="C437" t="str">
            <v>Gresik</v>
          </cell>
          <cell r="D437">
            <v>174981051.95576543</v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>
            <v>43745262.988941357</v>
          </cell>
          <cell r="K437" t="str">
            <v/>
          </cell>
          <cell r="L437">
            <v>43745262.988941357</v>
          </cell>
          <cell r="M437" t="str">
            <v/>
          </cell>
          <cell r="N437" t="str">
            <v/>
          </cell>
          <cell r="O437" t="str">
            <v/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 t="str">
            <v/>
          </cell>
          <cell r="AH437" t="str">
            <v/>
          </cell>
          <cell r="AI437">
            <v>43745262.988941357</v>
          </cell>
          <cell r="AJ437">
            <v>43745262.988941357</v>
          </cell>
          <cell r="AK437" t="str">
            <v/>
          </cell>
          <cell r="AL437">
            <v>174981051.95576543</v>
          </cell>
        </row>
        <row r="438">
          <cell r="C438" t="str">
            <v>APD_East_Java</v>
          </cell>
          <cell r="D438">
            <v>200880347.81244418</v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 t="str">
            <v/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 t="str">
            <v/>
          </cell>
          <cell r="AH438">
            <v>200880347.81244418</v>
          </cell>
          <cell r="AI438" t="str">
            <v/>
          </cell>
          <cell r="AJ438" t="str">
            <v/>
          </cell>
          <cell r="AK438" t="str">
            <v/>
          </cell>
          <cell r="AL438">
            <v>200880347.81244418</v>
          </cell>
        </row>
        <row r="439">
          <cell r="C439" t="str">
            <v>Majalaya</v>
          </cell>
          <cell r="D439">
            <v>240152860.34458998</v>
          </cell>
          <cell r="E439">
            <v>14126638.84379941</v>
          </cell>
          <cell r="F439">
            <v>14126638.84379941</v>
          </cell>
          <cell r="G439">
            <v>14126638.84379941</v>
          </cell>
          <cell r="H439">
            <v>14126638.84379941</v>
          </cell>
          <cell r="I439">
            <v>14126638.84379941</v>
          </cell>
          <cell r="J439">
            <v>14126638.84379941</v>
          </cell>
          <cell r="K439">
            <v>14126638.84379941</v>
          </cell>
          <cell r="L439">
            <v>14126638.84379941</v>
          </cell>
          <cell r="M439" t="str">
            <v/>
          </cell>
          <cell r="N439" t="str">
            <v/>
          </cell>
          <cell r="O439" t="str">
            <v/>
          </cell>
          <cell r="P439">
            <v>14126638.84379941</v>
          </cell>
          <cell r="Q439">
            <v>14126638.84379941</v>
          </cell>
          <cell r="R439">
            <v>14126638.84379941</v>
          </cell>
          <cell r="S439">
            <v>14126638.84379941</v>
          </cell>
          <cell r="T439">
            <v>14126638.84379941</v>
          </cell>
          <cell r="U439">
            <v>14126638.84379941</v>
          </cell>
          <cell r="V439" t="str">
            <v/>
          </cell>
          <cell r="W439" t="str">
            <v/>
          </cell>
          <cell r="X439" t="str">
            <v/>
          </cell>
          <cell r="Y439">
            <v>14126638.84379941</v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>
            <v>14126638.84379941</v>
          </cell>
          <cell r="AJ439">
            <v>14126638.84379941</v>
          </cell>
          <cell r="AK439" t="str">
            <v/>
          </cell>
          <cell r="AL439">
            <v>240152860.34458998</v>
          </cell>
        </row>
        <row r="440">
          <cell r="C440" t="str">
            <v>Bandung</v>
          </cell>
          <cell r="D440">
            <v>513437471.22381556</v>
          </cell>
          <cell r="E440">
            <v>28524303.956878643</v>
          </cell>
          <cell r="F440">
            <v>28524303.956878643</v>
          </cell>
          <cell r="G440">
            <v>28524303.956878643</v>
          </cell>
          <cell r="H440">
            <v>28524303.956878643</v>
          </cell>
          <cell r="I440">
            <v>28524303.956878643</v>
          </cell>
          <cell r="J440">
            <v>28524303.956878643</v>
          </cell>
          <cell r="K440">
            <v>28524303.956878643</v>
          </cell>
          <cell r="L440">
            <v>28524303.956878643</v>
          </cell>
          <cell r="M440" t="str">
            <v/>
          </cell>
          <cell r="N440" t="str">
            <v/>
          </cell>
          <cell r="O440" t="str">
            <v/>
          </cell>
          <cell r="P440">
            <v>28524303.956878643</v>
          </cell>
          <cell r="Q440">
            <v>28524303.956878643</v>
          </cell>
          <cell r="R440">
            <v>28524303.956878643</v>
          </cell>
          <cell r="S440">
            <v>28524303.956878643</v>
          </cell>
          <cell r="T440" t="str">
            <v/>
          </cell>
          <cell r="U440">
            <v>28524303.956878643</v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  <cell r="AE440">
            <v>28524303.956878643</v>
          </cell>
          <cell r="AF440">
            <v>28524303.956878643</v>
          </cell>
          <cell r="AG440">
            <v>28524303.956878643</v>
          </cell>
          <cell r="AH440" t="str">
            <v/>
          </cell>
          <cell r="AI440">
            <v>28524303.956878643</v>
          </cell>
          <cell r="AJ440">
            <v>28524303.956878643</v>
          </cell>
          <cell r="AK440" t="str">
            <v/>
          </cell>
          <cell r="AL440">
            <v>513437471.22381568</v>
          </cell>
        </row>
        <row r="441">
          <cell r="C441" t="str">
            <v>North_Banten</v>
          </cell>
          <cell r="D441">
            <v>578766566.45814443</v>
          </cell>
          <cell r="E441">
            <v>32153698.13656358</v>
          </cell>
          <cell r="F441">
            <v>32153698.13656358</v>
          </cell>
          <cell r="G441">
            <v>32153698.13656358</v>
          </cell>
          <cell r="H441">
            <v>32153698.13656358</v>
          </cell>
          <cell r="I441">
            <v>32153698.13656358</v>
          </cell>
          <cell r="J441">
            <v>32153698.13656358</v>
          </cell>
          <cell r="K441">
            <v>32153698.13656358</v>
          </cell>
          <cell r="L441">
            <v>32153698.13656358</v>
          </cell>
          <cell r="M441" t="str">
            <v/>
          </cell>
          <cell r="N441" t="str">
            <v/>
          </cell>
          <cell r="O441" t="str">
            <v/>
          </cell>
          <cell r="P441">
            <v>32153698.13656358</v>
          </cell>
          <cell r="Q441">
            <v>32153698.13656358</v>
          </cell>
          <cell r="R441">
            <v>32153698.13656358</v>
          </cell>
          <cell r="S441">
            <v>32153698.13656358</v>
          </cell>
          <cell r="T441" t="str">
            <v/>
          </cell>
          <cell r="U441">
            <v>32153698.13656358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/>
          </cell>
          <cell r="AE441">
            <v>32153698.13656358</v>
          </cell>
          <cell r="AF441">
            <v>32153698.13656358</v>
          </cell>
          <cell r="AG441">
            <v>32153698.13656358</v>
          </cell>
          <cell r="AH441" t="str">
            <v/>
          </cell>
          <cell r="AI441">
            <v>32153698.13656358</v>
          </cell>
          <cell r="AJ441">
            <v>32153698.13656358</v>
          </cell>
          <cell r="AK441" t="str">
            <v/>
          </cell>
          <cell r="AL441">
            <v>578766566.45814455</v>
          </cell>
        </row>
        <row r="442">
          <cell r="C442" t="str">
            <v>Bogor</v>
          </cell>
          <cell r="D442">
            <v>355615960.78900999</v>
          </cell>
          <cell r="E442">
            <v>23707730.719267331</v>
          </cell>
          <cell r="F442">
            <v>23707730.719267331</v>
          </cell>
          <cell r="G442">
            <v>23707730.719267331</v>
          </cell>
          <cell r="H442">
            <v>23707730.719267331</v>
          </cell>
          <cell r="I442">
            <v>23707730.719267331</v>
          </cell>
          <cell r="J442">
            <v>23707730.719267331</v>
          </cell>
          <cell r="K442">
            <v>23707730.719267331</v>
          </cell>
          <cell r="L442">
            <v>23707730.719267331</v>
          </cell>
          <cell r="M442" t="str">
            <v/>
          </cell>
          <cell r="N442" t="str">
            <v/>
          </cell>
          <cell r="O442" t="str">
            <v/>
          </cell>
          <cell r="P442">
            <v>23707730.719267331</v>
          </cell>
          <cell r="Q442">
            <v>23707730.719267331</v>
          </cell>
          <cell r="R442">
            <v>23707730.719267331</v>
          </cell>
          <cell r="S442">
            <v>23707730.719267331</v>
          </cell>
          <cell r="T442" t="str">
            <v/>
          </cell>
          <cell r="U442">
            <v>23707730.719267331</v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 t="str">
            <v/>
          </cell>
          <cell r="AC442" t="str">
            <v/>
          </cell>
          <cell r="AD442" t="str">
            <v/>
          </cell>
          <cell r="AE442" t="str">
            <v/>
          </cell>
          <cell r="AF442" t="str">
            <v/>
          </cell>
          <cell r="AG442" t="str">
            <v/>
          </cell>
          <cell r="AH442" t="str">
            <v/>
          </cell>
          <cell r="AI442">
            <v>23707730.719267331</v>
          </cell>
          <cell r="AJ442">
            <v>23707730.719267331</v>
          </cell>
          <cell r="AK442" t="str">
            <v/>
          </cell>
          <cell r="AL442">
            <v>355615960.78900993</v>
          </cell>
        </row>
        <row r="443">
          <cell r="C443" t="str">
            <v>Depok</v>
          </cell>
          <cell r="D443">
            <v>227808173.2568776</v>
          </cell>
          <cell r="E443">
            <v>15187211.550458508</v>
          </cell>
          <cell r="F443">
            <v>15187211.550458508</v>
          </cell>
          <cell r="G443">
            <v>15187211.550458508</v>
          </cell>
          <cell r="H443">
            <v>15187211.550458508</v>
          </cell>
          <cell r="I443">
            <v>15187211.550458508</v>
          </cell>
          <cell r="J443">
            <v>15187211.550458508</v>
          </cell>
          <cell r="K443">
            <v>15187211.550458508</v>
          </cell>
          <cell r="L443">
            <v>15187211.550458508</v>
          </cell>
          <cell r="M443" t="str">
            <v/>
          </cell>
          <cell r="N443" t="str">
            <v/>
          </cell>
          <cell r="O443" t="str">
            <v/>
          </cell>
          <cell r="P443">
            <v>15187211.550458508</v>
          </cell>
          <cell r="Q443">
            <v>15187211.550458508</v>
          </cell>
          <cell r="R443">
            <v>15187211.550458508</v>
          </cell>
          <cell r="S443">
            <v>15187211.550458508</v>
          </cell>
          <cell r="T443" t="str">
            <v/>
          </cell>
          <cell r="U443">
            <v>15187211.550458508</v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/>
          </cell>
          <cell r="AE443" t="str">
            <v/>
          </cell>
          <cell r="AF443" t="str">
            <v/>
          </cell>
          <cell r="AG443" t="str">
            <v/>
          </cell>
          <cell r="AH443" t="str">
            <v/>
          </cell>
          <cell r="AI443">
            <v>15187211.550458508</v>
          </cell>
          <cell r="AJ443">
            <v>15187211.550458508</v>
          </cell>
          <cell r="AK443" t="str">
            <v/>
          </cell>
          <cell r="AL443">
            <v>227808173.25687769</v>
          </cell>
        </row>
        <row r="444">
          <cell r="C444" t="str">
            <v>Garut</v>
          </cell>
          <cell r="D444">
            <v>182954997.73284224</v>
          </cell>
          <cell r="E444">
            <v>12196999.848856149</v>
          </cell>
          <cell r="F444">
            <v>12196999.848856149</v>
          </cell>
          <cell r="G444">
            <v>12196999.848856149</v>
          </cell>
          <cell r="H444">
            <v>12196999.848856149</v>
          </cell>
          <cell r="I444">
            <v>12196999.848856149</v>
          </cell>
          <cell r="J444">
            <v>12196999.848856149</v>
          </cell>
          <cell r="K444">
            <v>12196999.848856149</v>
          </cell>
          <cell r="L444">
            <v>12196999.848856149</v>
          </cell>
          <cell r="M444" t="str">
            <v/>
          </cell>
          <cell r="N444" t="str">
            <v/>
          </cell>
          <cell r="O444" t="str">
            <v/>
          </cell>
          <cell r="P444">
            <v>12196999.848856149</v>
          </cell>
          <cell r="Q444">
            <v>12196999.848856149</v>
          </cell>
          <cell r="R444">
            <v>12196999.848856149</v>
          </cell>
          <cell r="S444">
            <v>12196999.848856149</v>
          </cell>
          <cell r="T444" t="str">
            <v/>
          </cell>
          <cell r="U444">
            <v>12196999.848856149</v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>
            <v>12196999.848856149</v>
          </cell>
          <cell r="AJ444">
            <v>12196999.848856149</v>
          </cell>
          <cell r="AK444" t="str">
            <v/>
          </cell>
          <cell r="AL444">
            <v>182954997.73284224</v>
          </cell>
        </row>
        <row r="445">
          <cell r="C445" t="str">
            <v>Karawang</v>
          </cell>
          <cell r="D445">
            <v>295111124.95181</v>
          </cell>
          <cell r="E445">
            <v>19674074.996787332</v>
          </cell>
          <cell r="F445">
            <v>19674074.996787332</v>
          </cell>
          <cell r="G445">
            <v>19674074.996787332</v>
          </cell>
          <cell r="H445">
            <v>19674074.996787332</v>
          </cell>
          <cell r="I445">
            <v>19674074.996787332</v>
          </cell>
          <cell r="J445">
            <v>19674074.996787332</v>
          </cell>
          <cell r="K445">
            <v>19674074.996787332</v>
          </cell>
          <cell r="L445">
            <v>19674074.996787332</v>
          </cell>
          <cell r="M445" t="str">
            <v/>
          </cell>
          <cell r="N445" t="str">
            <v/>
          </cell>
          <cell r="O445" t="str">
            <v/>
          </cell>
          <cell r="P445">
            <v>19674074.996787332</v>
          </cell>
          <cell r="Q445">
            <v>19674074.996787332</v>
          </cell>
          <cell r="R445">
            <v>19674074.996787332</v>
          </cell>
          <cell r="S445">
            <v>19674074.996787332</v>
          </cell>
          <cell r="T445" t="str">
            <v/>
          </cell>
          <cell r="U445">
            <v>19674074.996787332</v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/>
          </cell>
          <cell r="AA445" t="str">
            <v/>
          </cell>
          <cell r="AB445" t="str">
            <v/>
          </cell>
          <cell r="AC445" t="str">
            <v/>
          </cell>
          <cell r="AD445" t="str">
            <v/>
          </cell>
          <cell r="AE445" t="str">
            <v/>
          </cell>
          <cell r="AF445" t="str">
            <v/>
          </cell>
          <cell r="AG445" t="str">
            <v/>
          </cell>
          <cell r="AH445" t="str">
            <v/>
          </cell>
          <cell r="AI445">
            <v>19674074.996787332</v>
          </cell>
          <cell r="AJ445">
            <v>19674074.996787332</v>
          </cell>
          <cell r="AK445" t="str">
            <v/>
          </cell>
          <cell r="AL445">
            <v>295111124.95181</v>
          </cell>
        </row>
        <row r="446">
          <cell r="C446" t="str">
            <v>Purwakarta</v>
          </cell>
          <cell r="D446">
            <v>290111951.30322683</v>
          </cell>
          <cell r="E446">
            <v>16117330.627957046</v>
          </cell>
          <cell r="F446">
            <v>16117330.627957046</v>
          </cell>
          <cell r="G446">
            <v>16117330.627957046</v>
          </cell>
          <cell r="H446">
            <v>16117330.627957046</v>
          </cell>
          <cell r="I446">
            <v>16117330.627957046</v>
          </cell>
          <cell r="J446">
            <v>16117330.627957046</v>
          </cell>
          <cell r="K446">
            <v>16117330.627957046</v>
          </cell>
          <cell r="L446">
            <v>16117330.627957046</v>
          </cell>
          <cell r="M446" t="str">
            <v/>
          </cell>
          <cell r="N446" t="str">
            <v/>
          </cell>
          <cell r="O446" t="str">
            <v/>
          </cell>
          <cell r="P446">
            <v>16117330.627957046</v>
          </cell>
          <cell r="Q446">
            <v>16117330.627957046</v>
          </cell>
          <cell r="R446">
            <v>16117330.627957046</v>
          </cell>
          <cell r="S446">
            <v>16117330.627957046</v>
          </cell>
          <cell r="T446" t="str">
            <v/>
          </cell>
          <cell r="U446">
            <v>16117330.627957046</v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 t="str">
            <v/>
          </cell>
          <cell r="AC446" t="str">
            <v/>
          </cell>
          <cell r="AD446" t="str">
            <v/>
          </cell>
          <cell r="AE446">
            <v>16117330.627957046</v>
          </cell>
          <cell r="AF446">
            <v>16117330.627957046</v>
          </cell>
          <cell r="AG446">
            <v>16117330.627957046</v>
          </cell>
          <cell r="AH446" t="str">
            <v/>
          </cell>
          <cell r="AI446">
            <v>16117330.627957046</v>
          </cell>
          <cell r="AJ446">
            <v>16117330.627957046</v>
          </cell>
          <cell r="AK446" t="str">
            <v/>
          </cell>
          <cell r="AL446">
            <v>290111951.30322683</v>
          </cell>
        </row>
        <row r="447">
          <cell r="C447" t="str">
            <v>Sukabumi</v>
          </cell>
          <cell r="D447">
            <v>492919638.27467823</v>
          </cell>
          <cell r="E447">
            <v>27384424.348593235</v>
          </cell>
          <cell r="F447">
            <v>27384424.348593235</v>
          </cell>
          <cell r="G447">
            <v>27384424.348593235</v>
          </cell>
          <cell r="H447">
            <v>27384424.348593235</v>
          </cell>
          <cell r="I447">
            <v>27384424.348593235</v>
          </cell>
          <cell r="J447">
            <v>27384424.348593235</v>
          </cell>
          <cell r="K447">
            <v>27384424.348593235</v>
          </cell>
          <cell r="L447">
            <v>27384424.348593235</v>
          </cell>
          <cell r="M447" t="str">
            <v/>
          </cell>
          <cell r="N447" t="str">
            <v/>
          </cell>
          <cell r="O447" t="str">
            <v/>
          </cell>
          <cell r="P447">
            <v>27384424.348593235</v>
          </cell>
          <cell r="Q447">
            <v>27384424.348593235</v>
          </cell>
          <cell r="R447">
            <v>27384424.348593235</v>
          </cell>
          <cell r="S447">
            <v>27384424.348593235</v>
          </cell>
          <cell r="T447" t="str">
            <v/>
          </cell>
          <cell r="U447">
            <v>27384424.348593235</v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  <cell r="AE447">
            <v>27384424.348593235</v>
          </cell>
          <cell r="AF447">
            <v>27384424.348593235</v>
          </cell>
          <cell r="AG447">
            <v>27384424.348593235</v>
          </cell>
          <cell r="AH447" t="str">
            <v/>
          </cell>
          <cell r="AI447">
            <v>27384424.348593235</v>
          </cell>
          <cell r="AJ447">
            <v>27384424.348593235</v>
          </cell>
          <cell r="AK447" t="str">
            <v/>
          </cell>
          <cell r="AL447">
            <v>492919638.27467823</v>
          </cell>
        </row>
        <row r="448">
          <cell r="C448" t="str">
            <v>Cimahi</v>
          </cell>
          <cell r="D448">
            <v>191779396.57945582</v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 t="str">
            <v/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/>
          </cell>
          <cell r="AB448" t="str">
            <v/>
          </cell>
          <cell r="AC448" t="str">
            <v/>
          </cell>
          <cell r="AD448" t="str">
            <v/>
          </cell>
          <cell r="AE448">
            <v>63926465.526485272</v>
          </cell>
          <cell r="AF448">
            <v>63926465.526485272</v>
          </cell>
          <cell r="AG448">
            <v>63926465.526485272</v>
          </cell>
          <cell r="AH448" t="str">
            <v/>
          </cell>
          <cell r="AI448" t="str">
            <v/>
          </cell>
          <cell r="AJ448" t="str">
            <v/>
          </cell>
          <cell r="AK448" t="str">
            <v/>
          </cell>
          <cell r="AL448">
            <v>191779396.57945582</v>
          </cell>
        </row>
        <row r="449">
          <cell r="C449" t="str">
            <v>Cianjur</v>
          </cell>
          <cell r="D449">
            <v>153457802.35243595</v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 t="str">
            <v/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>
            <v>51152600.784145318</v>
          </cell>
          <cell r="AF449">
            <v>51152600.784145318</v>
          </cell>
          <cell r="AG449">
            <v>51152600.784145318</v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>
            <v>153457802.35243595</v>
          </cell>
        </row>
        <row r="450">
          <cell r="C450" t="str">
            <v>APD_West_Java</v>
          </cell>
          <cell r="D450">
            <v>14684466.378665792</v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 t="str">
            <v/>
          </cell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>
            <v>2447411.0631109653</v>
          </cell>
          <cell r="W450">
            <v>2447411.0631109653</v>
          </cell>
          <cell r="X450">
            <v>2447411.0631109653</v>
          </cell>
          <cell r="Y450">
            <v>2447411.0631109653</v>
          </cell>
          <cell r="Z450">
            <v>2447411.0631109653</v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  <cell r="AE450" t="str">
            <v/>
          </cell>
          <cell r="AF450" t="str">
            <v/>
          </cell>
          <cell r="AG450" t="str">
            <v/>
          </cell>
          <cell r="AH450">
            <v>2447411.0631109653</v>
          </cell>
          <cell r="AI450" t="str">
            <v/>
          </cell>
          <cell r="AJ450" t="str">
            <v/>
          </cell>
          <cell r="AK450" t="str">
            <v/>
          </cell>
          <cell r="AL450">
            <v>14684466.378665794</v>
          </cell>
        </row>
        <row r="451">
          <cell r="C451" t="str">
            <v>Salatiga</v>
          </cell>
          <cell r="D451">
            <v>245300300.24064338</v>
          </cell>
          <cell r="E451">
            <v>13627794.457813522</v>
          </cell>
          <cell r="F451">
            <v>13627794.457813522</v>
          </cell>
          <cell r="G451">
            <v>13627794.457813522</v>
          </cell>
          <cell r="H451">
            <v>13627794.457813522</v>
          </cell>
          <cell r="I451">
            <v>13627794.457813522</v>
          </cell>
          <cell r="J451">
            <v>13627794.457813522</v>
          </cell>
          <cell r="K451" t="str">
            <v/>
          </cell>
          <cell r="L451">
            <v>13627794.457813522</v>
          </cell>
          <cell r="M451" t="str">
            <v/>
          </cell>
          <cell r="N451">
            <v>13627794.457813522</v>
          </cell>
          <cell r="O451" t="str">
            <v/>
          </cell>
          <cell r="P451">
            <v>13627794.457813522</v>
          </cell>
          <cell r="Q451">
            <v>13627794.457813522</v>
          </cell>
          <cell r="R451">
            <v>13627794.457813522</v>
          </cell>
          <cell r="S451">
            <v>13627794.457813522</v>
          </cell>
          <cell r="T451" t="str">
            <v/>
          </cell>
          <cell r="U451">
            <v>13627794.457813522</v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  <cell r="AA451">
            <v>13627794.457813522</v>
          </cell>
          <cell r="AB451">
            <v>13627794.457813522</v>
          </cell>
          <cell r="AC451">
            <v>13627794.457813522</v>
          </cell>
          <cell r="AD451" t="str">
            <v/>
          </cell>
          <cell r="AE451" t="str">
            <v/>
          </cell>
          <cell r="AF451" t="str">
            <v/>
          </cell>
          <cell r="AG451" t="str">
            <v/>
          </cell>
          <cell r="AH451" t="str">
            <v/>
          </cell>
          <cell r="AI451">
            <v>13627794.457813522</v>
          </cell>
          <cell r="AJ451">
            <v>13627794.457813522</v>
          </cell>
          <cell r="AK451" t="str">
            <v/>
          </cell>
          <cell r="AL451">
            <v>245300300.24064344</v>
          </cell>
        </row>
        <row r="452">
          <cell r="C452" t="str">
            <v>Menteng</v>
          </cell>
          <cell r="D452">
            <v>137188974.43452606</v>
          </cell>
          <cell r="E452">
            <v>15243219.381614007</v>
          </cell>
          <cell r="F452">
            <v>15243219.381614007</v>
          </cell>
          <cell r="G452">
            <v>15243219.381614007</v>
          </cell>
          <cell r="H452" t="str">
            <v/>
          </cell>
          <cell r="I452">
            <v>15243219.381614007</v>
          </cell>
          <cell r="J452" t="str">
            <v/>
          </cell>
          <cell r="K452" t="str">
            <v/>
          </cell>
          <cell r="L452" t="str">
            <v/>
          </cell>
          <cell r="M452" t="str">
            <v/>
          </cell>
          <cell r="N452" t="str">
            <v/>
          </cell>
          <cell r="O452" t="str">
            <v/>
          </cell>
          <cell r="P452" t="str">
            <v/>
          </cell>
          <cell r="Q452">
            <v>15243219.381614007</v>
          </cell>
          <cell r="R452">
            <v>15243219.381614007</v>
          </cell>
          <cell r="S452">
            <v>15243219.381614007</v>
          </cell>
          <cell r="T452" t="str">
            <v/>
          </cell>
          <cell r="U452" t="str">
            <v/>
          </cell>
          <cell r="V452" t="str">
            <v/>
          </cell>
          <cell r="W452" t="str">
            <v/>
          </cell>
          <cell r="X452" t="str">
            <v/>
          </cell>
          <cell r="Y452" t="str">
            <v/>
          </cell>
          <cell r="Z452" t="str">
            <v/>
          </cell>
          <cell r="AA452" t="str">
            <v/>
          </cell>
          <cell r="AB452" t="str">
            <v/>
          </cell>
          <cell r="AC452" t="str">
            <v/>
          </cell>
          <cell r="AD452" t="str">
            <v/>
          </cell>
          <cell r="AE452" t="str">
            <v/>
          </cell>
          <cell r="AF452" t="str">
            <v/>
          </cell>
          <cell r="AG452" t="str">
            <v/>
          </cell>
          <cell r="AH452" t="str">
            <v/>
          </cell>
          <cell r="AI452">
            <v>15243219.381614007</v>
          </cell>
          <cell r="AJ452">
            <v>15243219.381614007</v>
          </cell>
          <cell r="AK452" t="str">
            <v/>
          </cell>
          <cell r="AL452">
            <v>137188974.43452603</v>
          </cell>
        </row>
        <row r="453">
          <cell r="C453" t="str">
            <v>APD_Disjaya</v>
          </cell>
          <cell r="D453">
            <v>298607108.21776354</v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/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Z453" t="str">
            <v/>
          </cell>
          <cell r="AA453" t="str">
            <v/>
          </cell>
          <cell r="AB453" t="str">
            <v/>
          </cell>
          <cell r="AC453" t="str">
            <v/>
          </cell>
          <cell r="AD453" t="str">
            <v/>
          </cell>
          <cell r="AE453" t="str">
            <v/>
          </cell>
          <cell r="AF453" t="str">
            <v/>
          </cell>
          <cell r="AG453" t="str">
            <v/>
          </cell>
          <cell r="AH453">
            <v>298607108.21776354</v>
          </cell>
          <cell r="AI453" t="str">
            <v/>
          </cell>
          <cell r="AJ453" t="str">
            <v/>
          </cell>
          <cell r="AK453" t="str">
            <v/>
          </cell>
          <cell r="AL453">
            <v>298607108.21776354</v>
          </cell>
        </row>
        <row r="454">
          <cell r="C454" t="str">
            <v>Aceh</v>
          </cell>
          <cell r="D454">
            <v>75402993.943663716</v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>
            <v>75402993.943663716</v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/>
          </cell>
          <cell r="AA454" t="str">
            <v/>
          </cell>
          <cell r="AB454" t="str">
            <v/>
          </cell>
          <cell r="AC454" t="str">
            <v/>
          </cell>
          <cell r="AD454" t="str">
            <v/>
          </cell>
          <cell r="AE454" t="str">
            <v/>
          </cell>
          <cell r="AF454" t="str">
            <v/>
          </cell>
          <cell r="AG454" t="str">
            <v/>
          </cell>
          <cell r="AH454" t="str">
            <v/>
          </cell>
          <cell r="AI454" t="str">
            <v/>
          </cell>
          <cell r="AJ454" t="str">
            <v/>
          </cell>
          <cell r="AK454" t="str">
            <v/>
          </cell>
          <cell r="AL454">
            <v>75402993.943663716</v>
          </cell>
        </row>
        <row r="455">
          <cell r="C455">
            <v>0</v>
          </cell>
          <cell r="D455">
            <v>5477650172.1813374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</row>
      </sheetData>
      <sheetData sheetId="13">
        <row r="381">
          <cell r="C381">
            <v>0</v>
          </cell>
          <cell r="D381">
            <v>0</v>
          </cell>
          <cell r="E381">
            <v>0</v>
          </cell>
          <cell r="F381" t="str">
            <v>Option A</v>
          </cell>
          <cell r="G381" t="str">
            <v>Option B</v>
          </cell>
          <cell r="H381" t="str">
            <v>Option C</v>
          </cell>
          <cell r="I381" t="str">
            <v>Majalaya</v>
          </cell>
          <cell r="J381" t="str">
            <v>Bandung</v>
          </cell>
          <cell r="K381" t="str">
            <v>North_Banten</v>
          </cell>
          <cell r="L381" t="str">
            <v>Bogor</v>
          </cell>
          <cell r="M381" t="str">
            <v>Depok</v>
          </cell>
          <cell r="N381" t="str">
            <v>Garut</v>
          </cell>
          <cell r="O381" t="str">
            <v>Karawang</v>
          </cell>
          <cell r="P381" t="str">
            <v>Purwakarta</v>
          </cell>
          <cell r="Q381" t="str">
            <v>Sukabumi</v>
          </cell>
          <cell r="R381" t="str">
            <v>Cimahi</v>
          </cell>
          <cell r="S381" t="str">
            <v>Cianjur</v>
          </cell>
          <cell r="T381" t="str">
            <v>APD_West_Java</v>
          </cell>
          <cell r="U381" t="str">
            <v>Total</v>
          </cell>
        </row>
        <row r="382">
          <cell r="C382" t="str">
            <v>Marketing fee</v>
          </cell>
          <cell r="D382" t="str">
            <v>Performance Guarantee fee</v>
          </cell>
          <cell r="E382">
            <v>0</v>
          </cell>
          <cell r="F382" t="str">
            <v>Flat Absorption</v>
          </cell>
          <cell r="G382" t="str">
            <v>Business Volume</v>
          </cell>
          <cell r="H382" t="str">
            <v>Number of Customers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 t="e">
            <v>#N/A</v>
          </cell>
          <cell r="S382" t="e">
            <v>#N/A</v>
          </cell>
          <cell r="T382" t="e">
            <v>#N/A</v>
          </cell>
          <cell r="U382">
            <v>0</v>
          </cell>
        </row>
        <row r="383">
          <cell r="C383" t="str">
            <v>Salary</v>
          </cell>
          <cell r="D383" t="str">
            <v>Salary of 1 Area Manager, 7 Coordinators</v>
          </cell>
          <cell r="E383">
            <v>0</v>
          </cell>
          <cell r="F383" t="str">
            <v>Business Volume</v>
          </cell>
          <cell r="G383" t="str">
            <v>Number of Customers</v>
          </cell>
          <cell r="H383" t="str">
            <v>Number of Customers</v>
          </cell>
          <cell r="I383">
            <v>39369830.568589672</v>
          </cell>
          <cell r="J383">
            <v>47234855.801595964</v>
          </cell>
          <cell r="K383">
            <v>33512021.941885445</v>
          </cell>
          <cell r="L383">
            <v>53891190.597764991</v>
          </cell>
          <cell r="M383">
            <v>44236184.121036999</v>
          </cell>
          <cell r="N383">
            <v>50905466.849541701</v>
          </cell>
          <cell r="O383">
            <v>58190314.064392187</v>
          </cell>
          <cell r="P383">
            <v>22456365.849312939</v>
          </cell>
          <cell r="Q383">
            <v>39585462.570040993</v>
          </cell>
          <cell r="R383" t="e">
            <v>#N/A</v>
          </cell>
          <cell r="S383" t="e">
            <v>#N/A</v>
          </cell>
          <cell r="T383" t="e">
            <v>#N/A</v>
          </cell>
          <cell r="U383">
            <v>389381692.36416095</v>
          </cell>
        </row>
        <row r="384">
          <cell r="C384" t="str">
            <v>Use of equipment</v>
          </cell>
          <cell r="D384" t="str">
            <v>Tools and equipment</v>
          </cell>
          <cell r="E384">
            <v>0</v>
          </cell>
          <cell r="F384" t="str">
            <v>Flat Absorption</v>
          </cell>
          <cell r="G384" t="str">
            <v>Business Volume</v>
          </cell>
          <cell r="H384" t="str">
            <v>Number of Customers</v>
          </cell>
          <cell r="I384">
            <v>300000</v>
          </cell>
          <cell r="J384">
            <v>300000</v>
          </cell>
          <cell r="K384">
            <v>300000</v>
          </cell>
          <cell r="L384">
            <v>300000</v>
          </cell>
          <cell r="M384">
            <v>300000</v>
          </cell>
          <cell r="N384">
            <v>300000</v>
          </cell>
          <cell r="O384">
            <v>300000</v>
          </cell>
          <cell r="P384">
            <v>300000</v>
          </cell>
          <cell r="Q384">
            <v>300000</v>
          </cell>
          <cell r="R384" t="e">
            <v>#N/A</v>
          </cell>
          <cell r="S384" t="e">
            <v>#N/A</v>
          </cell>
          <cell r="T384" t="e">
            <v>#N/A</v>
          </cell>
          <cell r="U384">
            <v>2700000</v>
          </cell>
        </row>
        <row r="385">
          <cell r="C385" t="str">
            <v>Insurance</v>
          </cell>
          <cell r="D385">
            <v>0</v>
          </cell>
          <cell r="E385">
            <v>0</v>
          </cell>
          <cell r="F385" t="str">
            <v>Business Volume</v>
          </cell>
          <cell r="G385" t="str">
            <v>Flat Absorption</v>
          </cell>
          <cell r="H385" t="str">
            <v>Number of Customers</v>
          </cell>
          <cell r="I385">
            <v>2668856.25054585</v>
          </cell>
          <cell r="J385">
            <v>2774816.1109722224</v>
          </cell>
          <cell r="K385">
            <v>2144705.6170729278</v>
          </cell>
          <cell r="L385">
            <v>3152877.708384023</v>
          </cell>
          <cell r="M385">
            <v>2803298.4541815235</v>
          </cell>
          <cell r="N385">
            <v>2933057.886579867</v>
          </cell>
          <cell r="O385">
            <v>3671645.2202115445</v>
          </cell>
          <cell r="P385">
            <v>1382559.9165325002</v>
          </cell>
          <cell r="Q385">
            <v>2330682.6548782061</v>
          </cell>
          <cell r="R385" t="e">
            <v>#N/A</v>
          </cell>
          <cell r="S385" t="e">
            <v>#N/A</v>
          </cell>
          <cell r="T385" t="e">
            <v>#N/A</v>
          </cell>
          <cell r="U385">
            <v>23862499.819358665</v>
          </cell>
        </row>
        <row r="386">
          <cell r="C386" t="str">
            <v>Non-training travel</v>
          </cell>
          <cell r="D386">
            <v>0</v>
          </cell>
          <cell r="E386">
            <v>0</v>
          </cell>
          <cell r="F386" t="str">
            <v>Flat Absorption</v>
          </cell>
          <cell r="G386" t="str">
            <v>Business Volume</v>
          </cell>
          <cell r="H386" t="str">
            <v>Number of Customers</v>
          </cell>
          <cell r="I386">
            <v>0</v>
          </cell>
          <cell r="J386">
            <v>0</v>
          </cell>
          <cell r="K386">
            <v>2700000</v>
          </cell>
          <cell r="L386">
            <v>2700000</v>
          </cell>
          <cell r="M386">
            <v>2700000</v>
          </cell>
          <cell r="N386">
            <v>2700000</v>
          </cell>
          <cell r="O386">
            <v>2700000</v>
          </cell>
          <cell r="P386">
            <v>0</v>
          </cell>
          <cell r="Q386">
            <v>2700000</v>
          </cell>
          <cell r="R386" t="e">
            <v>#N/A</v>
          </cell>
          <cell r="S386" t="e">
            <v>#N/A</v>
          </cell>
          <cell r="T386" t="e">
            <v>#N/A</v>
          </cell>
          <cell r="U386">
            <v>16200000</v>
          </cell>
        </row>
        <row r="387">
          <cell r="C387" t="str">
            <v>Training travel</v>
          </cell>
          <cell r="D387">
            <v>0</v>
          </cell>
          <cell r="E387">
            <v>0</v>
          </cell>
          <cell r="F387" t="str">
            <v>Flat Absorption</v>
          </cell>
          <cell r="G387" t="str">
            <v>Business Volume</v>
          </cell>
          <cell r="H387" t="str">
            <v>Number of Customers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 t="e">
            <v>#N/A</v>
          </cell>
          <cell r="S387" t="e">
            <v>#N/A</v>
          </cell>
          <cell r="T387" t="e">
            <v>#N/A</v>
          </cell>
          <cell r="U387">
            <v>0</v>
          </cell>
        </row>
        <row r="388">
          <cell r="C388" t="str">
            <v>Travel based on position</v>
          </cell>
          <cell r="D388">
            <v>0</v>
          </cell>
          <cell r="E388">
            <v>0</v>
          </cell>
          <cell r="F388" t="str">
            <v>Flat Absorption</v>
          </cell>
          <cell r="G388" t="str">
            <v>Business Volume</v>
          </cell>
          <cell r="H388" t="str">
            <v>Number of Customers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 t="e">
            <v>#N/A</v>
          </cell>
          <cell r="S388" t="e">
            <v>#N/A</v>
          </cell>
          <cell r="T388" t="e">
            <v>#N/A</v>
          </cell>
          <cell r="U388">
            <v>0</v>
          </cell>
        </row>
        <row r="389">
          <cell r="C389" t="str">
            <v>IT</v>
          </cell>
          <cell r="D389">
            <v>0</v>
          </cell>
          <cell r="E389">
            <v>0</v>
          </cell>
          <cell r="F389" t="str">
            <v>Business Volume</v>
          </cell>
          <cell r="G389" t="str">
            <v>Flat Absorption</v>
          </cell>
          <cell r="H389" t="str">
            <v>Number of Customers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 t="e">
            <v>#N/A</v>
          </cell>
          <cell r="S389" t="e">
            <v>#N/A</v>
          </cell>
          <cell r="T389" t="e">
            <v>#N/A</v>
          </cell>
          <cell r="U389">
            <v>0</v>
          </cell>
        </row>
        <row r="390">
          <cell r="C390" t="str">
            <v>Electricity, gas and water</v>
          </cell>
          <cell r="D390" t="str">
            <v>Electricity, water and phone</v>
          </cell>
          <cell r="E390">
            <v>0</v>
          </cell>
          <cell r="F390" t="str">
            <v>Business Volume</v>
          </cell>
          <cell r="G390" t="str">
            <v>Flat Absorption</v>
          </cell>
          <cell r="H390" t="str">
            <v>Number of Customers</v>
          </cell>
          <cell r="I390">
            <v>500000</v>
          </cell>
          <cell r="J390">
            <v>500000</v>
          </cell>
          <cell r="K390">
            <v>500000</v>
          </cell>
          <cell r="L390">
            <v>500000</v>
          </cell>
          <cell r="M390">
            <v>500000</v>
          </cell>
          <cell r="N390">
            <v>500000</v>
          </cell>
          <cell r="O390">
            <v>500000</v>
          </cell>
          <cell r="P390">
            <v>500000</v>
          </cell>
          <cell r="Q390">
            <v>500000</v>
          </cell>
          <cell r="R390" t="e">
            <v>#N/A</v>
          </cell>
          <cell r="S390" t="e">
            <v>#N/A</v>
          </cell>
          <cell r="T390" t="e">
            <v>#N/A</v>
          </cell>
          <cell r="U390">
            <v>4500000</v>
          </cell>
        </row>
        <row r="391">
          <cell r="C391" t="str">
            <v>Telecommunications</v>
          </cell>
          <cell r="D391">
            <v>0</v>
          </cell>
          <cell r="E391">
            <v>0</v>
          </cell>
          <cell r="F391" t="str">
            <v>Business Volume</v>
          </cell>
          <cell r="G391" t="str">
            <v>Flat Absorption</v>
          </cell>
          <cell r="H391" t="str">
            <v>Number of Customers</v>
          </cell>
          <cell r="I391">
            <v>300000</v>
          </cell>
          <cell r="J391">
            <v>300000</v>
          </cell>
          <cell r="K391">
            <v>300000</v>
          </cell>
          <cell r="L391">
            <v>300000</v>
          </cell>
          <cell r="M391">
            <v>300000</v>
          </cell>
          <cell r="N391">
            <v>300000</v>
          </cell>
          <cell r="O391">
            <v>300000</v>
          </cell>
          <cell r="P391">
            <v>300000</v>
          </cell>
          <cell r="Q391">
            <v>300000</v>
          </cell>
          <cell r="R391" t="e">
            <v>#N/A</v>
          </cell>
          <cell r="S391" t="e">
            <v>#N/A</v>
          </cell>
          <cell r="T391" t="e">
            <v>#N/A</v>
          </cell>
          <cell r="U391">
            <v>2700000</v>
          </cell>
        </row>
        <row r="392">
          <cell r="C392" t="str">
            <v>Bank fee</v>
          </cell>
          <cell r="D392">
            <v>0</v>
          </cell>
          <cell r="E392">
            <v>0</v>
          </cell>
          <cell r="F392" t="str">
            <v>Business Volume</v>
          </cell>
          <cell r="G392" t="str">
            <v>Flat Absorption</v>
          </cell>
          <cell r="H392" t="str">
            <v>Number of Customers</v>
          </cell>
          <cell r="I392">
            <v>25000</v>
          </cell>
          <cell r="J392">
            <v>25000</v>
          </cell>
          <cell r="K392">
            <v>25000</v>
          </cell>
          <cell r="L392">
            <v>25000</v>
          </cell>
          <cell r="M392">
            <v>25000</v>
          </cell>
          <cell r="N392">
            <v>25000</v>
          </cell>
          <cell r="O392">
            <v>25000</v>
          </cell>
          <cell r="P392">
            <v>25000</v>
          </cell>
          <cell r="Q392">
            <v>25000</v>
          </cell>
          <cell r="R392" t="e">
            <v>#N/A</v>
          </cell>
          <cell r="S392" t="e">
            <v>#N/A</v>
          </cell>
          <cell r="T392" t="e">
            <v>#N/A</v>
          </cell>
          <cell r="U392">
            <v>225000</v>
          </cell>
        </row>
        <row r="393">
          <cell r="C393" t="str">
            <v>Food and things to consume</v>
          </cell>
          <cell r="D393">
            <v>0</v>
          </cell>
          <cell r="E393">
            <v>0</v>
          </cell>
          <cell r="F393" t="str">
            <v>Business Volume</v>
          </cell>
          <cell r="G393" t="str">
            <v>Number of employees</v>
          </cell>
          <cell r="H393" t="str">
            <v>Flat Absorption</v>
          </cell>
          <cell r="I393">
            <v>500000</v>
          </cell>
          <cell r="J393">
            <v>500000</v>
          </cell>
          <cell r="K393">
            <v>500000</v>
          </cell>
          <cell r="L393">
            <v>500000</v>
          </cell>
          <cell r="M393">
            <v>500000</v>
          </cell>
          <cell r="N393">
            <v>500000</v>
          </cell>
          <cell r="O393">
            <v>500000</v>
          </cell>
          <cell r="P393">
            <v>500000</v>
          </cell>
          <cell r="Q393">
            <v>500000</v>
          </cell>
          <cell r="R393" t="e">
            <v>#N/A</v>
          </cell>
          <cell r="S393" t="e">
            <v>#N/A</v>
          </cell>
          <cell r="T393" t="e">
            <v>#N/A</v>
          </cell>
          <cell r="U393">
            <v>4500000</v>
          </cell>
        </row>
        <row r="394">
          <cell r="C394" t="str">
            <v>Building/ Land rent</v>
          </cell>
          <cell r="D394" t="str">
            <v>Cleanliness and maintenance of office</v>
          </cell>
          <cell r="E394">
            <v>0</v>
          </cell>
          <cell r="F394" t="str">
            <v>Business Volume</v>
          </cell>
          <cell r="G394" t="str">
            <v>Number of employees</v>
          </cell>
          <cell r="H394" t="str">
            <v>Flat Absorption</v>
          </cell>
          <cell r="I394">
            <v>2083333.3333333333</v>
          </cell>
          <cell r="J394">
            <v>2083333.3333333333</v>
          </cell>
          <cell r="K394">
            <v>2083333.3333333333</v>
          </cell>
          <cell r="L394">
            <v>2083333.3333333333</v>
          </cell>
          <cell r="M394">
            <v>2083333.3333333333</v>
          </cell>
          <cell r="N394">
            <v>2083333.3333333333</v>
          </cell>
          <cell r="O394">
            <v>2083333.3333333333</v>
          </cell>
          <cell r="P394">
            <v>2083333.3333333333</v>
          </cell>
          <cell r="Q394">
            <v>2083333.3333333333</v>
          </cell>
          <cell r="R394" t="e">
            <v>#N/A</v>
          </cell>
          <cell r="S394" t="e">
            <v>#N/A</v>
          </cell>
          <cell r="T394" t="e">
            <v>#N/A</v>
          </cell>
          <cell r="U394">
            <v>18750000</v>
          </cell>
        </row>
        <row r="395">
          <cell r="C395" t="str">
            <v>Renting Photocopy machine</v>
          </cell>
          <cell r="D395">
            <v>0</v>
          </cell>
          <cell r="E395">
            <v>0</v>
          </cell>
          <cell r="F395" t="str">
            <v>Business Volume</v>
          </cell>
          <cell r="G395" t="str">
            <v>Flat Absorption</v>
          </cell>
          <cell r="H395" t="str">
            <v>Number of employees</v>
          </cell>
          <cell r="I395">
            <v>1500000</v>
          </cell>
          <cell r="J395">
            <v>1500000</v>
          </cell>
          <cell r="K395">
            <v>1500000</v>
          </cell>
          <cell r="L395">
            <v>1500000</v>
          </cell>
          <cell r="M395">
            <v>1500000</v>
          </cell>
          <cell r="N395">
            <v>1500000</v>
          </cell>
          <cell r="O395">
            <v>1500000</v>
          </cell>
          <cell r="P395">
            <v>1500000</v>
          </cell>
          <cell r="Q395">
            <v>1500000</v>
          </cell>
          <cell r="R395" t="e">
            <v>#N/A</v>
          </cell>
          <cell r="S395" t="e">
            <v>#N/A</v>
          </cell>
          <cell r="T395" t="e">
            <v>#N/A</v>
          </cell>
          <cell r="U395">
            <v>13500000</v>
          </cell>
        </row>
        <row r="396">
          <cell r="C396" t="str">
            <v>Office equipment</v>
          </cell>
          <cell r="D396" t="str">
            <v>Office Stationaries</v>
          </cell>
          <cell r="E396">
            <v>0</v>
          </cell>
          <cell r="F396" t="str">
            <v>Business Volume</v>
          </cell>
          <cell r="G396" t="str">
            <v>Flat Absorption</v>
          </cell>
          <cell r="H396" t="str">
            <v>Number of employees</v>
          </cell>
          <cell r="I396">
            <v>150000</v>
          </cell>
          <cell r="J396">
            <v>150000</v>
          </cell>
          <cell r="K396">
            <v>150000</v>
          </cell>
          <cell r="L396">
            <v>150000</v>
          </cell>
          <cell r="M396">
            <v>150000</v>
          </cell>
          <cell r="N396">
            <v>150000</v>
          </cell>
          <cell r="O396">
            <v>150000</v>
          </cell>
          <cell r="P396">
            <v>150000</v>
          </cell>
          <cell r="Q396">
            <v>150000</v>
          </cell>
          <cell r="R396" t="e">
            <v>#N/A</v>
          </cell>
          <cell r="S396" t="e">
            <v>#N/A</v>
          </cell>
          <cell r="T396" t="e">
            <v>#N/A</v>
          </cell>
          <cell r="U396">
            <v>1350000</v>
          </cell>
        </row>
        <row r="397">
          <cell r="C397" t="str">
            <v>Printed matter</v>
          </cell>
          <cell r="D397">
            <v>0</v>
          </cell>
          <cell r="E397">
            <v>0</v>
          </cell>
          <cell r="F397" t="str">
            <v>Business Volume</v>
          </cell>
          <cell r="G397" t="str">
            <v>Number of Customers</v>
          </cell>
          <cell r="H397" t="str">
            <v>Flat Absorption</v>
          </cell>
          <cell r="I397">
            <v>200000</v>
          </cell>
          <cell r="J397">
            <v>200000</v>
          </cell>
          <cell r="K397">
            <v>200000</v>
          </cell>
          <cell r="L397">
            <v>200000</v>
          </cell>
          <cell r="M397">
            <v>200000</v>
          </cell>
          <cell r="N397">
            <v>200000</v>
          </cell>
          <cell r="O397">
            <v>200000</v>
          </cell>
          <cell r="P397">
            <v>200000</v>
          </cell>
          <cell r="Q397">
            <v>200000</v>
          </cell>
          <cell r="R397" t="e">
            <v>#N/A</v>
          </cell>
          <cell r="S397" t="e">
            <v>#N/A</v>
          </cell>
          <cell r="T397" t="e">
            <v>#N/A</v>
          </cell>
          <cell r="U397">
            <v>1800000</v>
          </cell>
        </row>
        <row r="398">
          <cell r="C398" t="str">
            <v>Tax/ Retribution</v>
          </cell>
          <cell r="D398">
            <v>0</v>
          </cell>
          <cell r="E398">
            <v>0</v>
          </cell>
          <cell r="F398" t="str">
            <v>Business Volume</v>
          </cell>
          <cell r="G398" t="str">
            <v>Number of employees</v>
          </cell>
          <cell r="H398" t="str">
            <v>Flat Absorption</v>
          </cell>
          <cell r="I398">
            <v>200000</v>
          </cell>
          <cell r="J398">
            <v>200000</v>
          </cell>
          <cell r="K398">
            <v>200000</v>
          </cell>
          <cell r="L398">
            <v>200000</v>
          </cell>
          <cell r="M398">
            <v>200000</v>
          </cell>
          <cell r="N398">
            <v>200000</v>
          </cell>
          <cell r="O398">
            <v>200000</v>
          </cell>
          <cell r="P398">
            <v>200000</v>
          </cell>
          <cell r="Q398">
            <v>200000</v>
          </cell>
          <cell r="R398" t="e">
            <v>#N/A</v>
          </cell>
          <cell r="S398" t="e">
            <v>#N/A</v>
          </cell>
          <cell r="T398" t="e">
            <v>#N/A</v>
          </cell>
          <cell r="U398">
            <v>1800000</v>
          </cell>
        </row>
        <row r="399">
          <cell r="C399" t="str">
            <v>Dues, subscription, and advertisement</v>
          </cell>
          <cell r="D399">
            <v>0</v>
          </cell>
          <cell r="E399">
            <v>0</v>
          </cell>
          <cell r="F399" t="str">
            <v>Business Volume</v>
          </cell>
          <cell r="G399" t="str">
            <v>Number of employees</v>
          </cell>
          <cell r="H399" t="str">
            <v>Flat Absorption</v>
          </cell>
          <cell r="I399">
            <v>100000</v>
          </cell>
          <cell r="J399">
            <v>100000</v>
          </cell>
          <cell r="K399">
            <v>100000</v>
          </cell>
          <cell r="L399">
            <v>100000</v>
          </cell>
          <cell r="M399">
            <v>100000</v>
          </cell>
          <cell r="N399">
            <v>100000</v>
          </cell>
          <cell r="O399">
            <v>100000</v>
          </cell>
          <cell r="P399">
            <v>100000</v>
          </cell>
          <cell r="Q399">
            <v>100000</v>
          </cell>
          <cell r="R399" t="e">
            <v>#N/A</v>
          </cell>
          <cell r="S399" t="e">
            <v>#N/A</v>
          </cell>
          <cell r="T399" t="e">
            <v>#N/A</v>
          </cell>
          <cell r="U399">
            <v>900000</v>
          </cell>
        </row>
        <row r="400">
          <cell r="C400" t="str">
            <v>Publishing</v>
          </cell>
          <cell r="D400">
            <v>0</v>
          </cell>
          <cell r="E400">
            <v>0</v>
          </cell>
          <cell r="F400" t="str">
            <v>Business Volume</v>
          </cell>
          <cell r="G400" t="str">
            <v>Flat Absorption</v>
          </cell>
          <cell r="H400" t="str">
            <v>Number of Customers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 t="e">
            <v>#N/A</v>
          </cell>
          <cell r="S400" t="e">
            <v>#N/A</v>
          </cell>
          <cell r="T400" t="e">
            <v>#N/A</v>
          </cell>
          <cell r="U400">
            <v>0</v>
          </cell>
        </row>
        <row r="401">
          <cell r="C401" t="str">
            <v>Safety fee</v>
          </cell>
          <cell r="D401">
            <v>0</v>
          </cell>
          <cell r="E401">
            <v>0</v>
          </cell>
          <cell r="F401" t="str">
            <v>Business Volume</v>
          </cell>
          <cell r="G401" t="str">
            <v>Number of employees</v>
          </cell>
          <cell r="H401" t="str">
            <v>Flat Absorption</v>
          </cell>
          <cell r="I401">
            <v>1800000</v>
          </cell>
          <cell r="J401">
            <v>2000000</v>
          </cell>
          <cell r="K401">
            <v>2450000</v>
          </cell>
          <cell r="L401">
            <v>2400000</v>
          </cell>
          <cell r="M401">
            <v>2400000</v>
          </cell>
          <cell r="N401">
            <v>1900000</v>
          </cell>
          <cell r="O401">
            <v>2400000</v>
          </cell>
          <cell r="P401">
            <v>2400000</v>
          </cell>
          <cell r="Q401">
            <v>1700000</v>
          </cell>
          <cell r="R401" t="e">
            <v>#N/A</v>
          </cell>
          <cell r="S401" t="e">
            <v>#N/A</v>
          </cell>
          <cell r="T401" t="e">
            <v>#N/A</v>
          </cell>
          <cell r="U401">
            <v>19450000</v>
          </cell>
        </row>
        <row r="402">
          <cell r="C402" t="str">
            <v>Amortization fee</v>
          </cell>
          <cell r="D402">
            <v>0</v>
          </cell>
          <cell r="E402">
            <v>0</v>
          </cell>
          <cell r="F402" t="str">
            <v>Business Volume</v>
          </cell>
          <cell r="G402" t="str">
            <v>Number of Customers</v>
          </cell>
          <cell r="H402" t="str">
            <v>Flat Absorption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C403" t="str">
            <v>Material elimination fee</v>
          </cell>
          <cell r="D403">
            <v>0</v>
          </cell>
          <cell r="E403">
            <v>0</v>
          </cell>
          <cell r="F403" t="str">
            <v>Business Volume</v>
          </cell>
          <cell r="G403" t="str">
            <v>Number of Customers</v>
          </cell>
          <cell r="H403" t="str">
            <v>Flat Absorption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C404" t="str">
            <v>Total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49697020.15246886</v>
          </cell>
          <cell r="J404">
            <v>57868005.245901525</v>
          </cell>
          <cell r="K404">
            <v>46665060.892291702</v>
          </cell>
          <cell r="L404">
            <v>68002401.639482349</v>
          </cell>
          <cell r="M404">
            <v>57997815.908551857</v>
          </cell>
          <cell r="N404">
            <v>64296858.069454901</v>
          </cell>
          <cell r="O404">
            <v>72820292.617937058</v>
          </cell>
          <cell r="P404">
            <v>32097259.099178772</v>
          </cell>
          <cell r="Q404">
            <v>52174478.558252536</v>
          </cell>
          <cell r="R404" t="e">
            <v>#N/A</v>
          </cell>
          <cell r="S404" t="e">
            <v>#N/A</v>
          </cell>
          <cell r="T404" t="e">
            <v>#N/A</v>
          </cell>
          <cell r="U404">
            <v>501619192.18351954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7">
          <cell r="D7" t="str">
            <v>Regional Manager</v>
          </cell>
          <cell r="E7" t="str">
            <v>Ass Man region</v>
          </cell>
          <cell r="F7" t="str">
            <v>Assistant Manager - Commercial</v>
          </cell>
          <cell r="G7" t="str">
            <v>Assistant Manager - Technical</v>
          </cell>
          <cell r="H7" t="str">
            <v>Area Manager</v>
          </cell>
          <cell r="I7" t="str">
            <v>Division head</v>
          </cell>
          <cell r="J7" t="str">
            <v>Coordinator</v>
          </cell>
          <cell r="K7" t="str">
            <v>Group leader emergency</v>
          </cell>
          <cell r="L7" t="str">
            <v>Technician disruption (special rosters)</v>
          </cell>
          <cell r="M7" t="str">
            <v>Technician disruption</v>
          </cell>
          <cell r="N7" t="str">
            <v>Operator GH</v>
          </cell>
          <cell r="O7" t="str">
            <v>Technician maintenance</v>
          </cell>
          <cell r="P7" t="str">
            <v>Technician helper Maintenance</v>
          </cell>
          <cell r="Q7" t="str">
            <v>Head of Team PLTD</v>
          </cell>
          <cell r="R7" t="str">
            <v>Technical Operator PLTD</v>
          </cell>
          <cell r="S7" t="str">
            <v>Technical administation</v>
          </cell>
          <cell r="T7" t="str">
            <v>RoW personel</v>
          </cell>
          <cell r="U7" t="str">
            <v>Meter Reading Supervisor</v>
          </cell>
          <cell r="V7" t="str">
            <v>Meter Reading Coordinator</v>
          </cell>
          <cell r="W7" t="str">
            <v>Meter Reading Biller</v>
          </cell>
          <cell r="X7" t="str">
            <v>Meter Reading Administrator</v>
          </cell>
          <cell r="Y7" t="str">
            <v>Switchgear 20kV personnel</v>
          </cell>
        </row>
        <row r="8">
          <cell r="D8">
            <v>8</v>
          </cell>
          <cell r="E8">
            <v>4</v>
          </cell>
          <cell r="F8">
            <v>0</v>
          </cell>
          <cell r="G8">
            <v>0</v>
          </cell>
          <cell r="H8">
            <v>2.5</v>
          </cell>
          <cell r="I8">
            <v>2.2000000000000002</v>
          </cell>
          <cell r="J8">
            <v>1.8</v>
          </cell>
          <cell r="K8">
            <v>1.6</v>
          </cell>
          <cell r="L8">
            <v>1.5</v>
          </cell>
          <cell r="M8">
            <v>1.5</v>
          </cell>
          <cell r="N8">
            <v>0</v>
          </cell>
          <cell r="O8">
            <v>1.4</v>
          </cell>
          <cell r="P8">
            <v>1.3</v>
          </cell>
          <cell r="Q8">
            <v>1.6</v>
          </cell>
          <cell r="R8">
            <v>1.5</v>
          </cell>
          <cell r="S8">
            <v>1.2</v>
          </cell>
          <cell r="T8">
            <v>1.1000000000000001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D10">
            <v>5800000</v>
          </cell>
          <cell r="E10">
            <v>5400000</v>
          </cell>
          <cell r="F10">
            <v>5400000</v>
          </cell>
          <cell r="G10">
            <v>5400000</v>
          </cell>
          <cell r="H10">
            <v>3375000</v>
          </cell>
          <cell r="I10">
            <v>2970000.0000000005</v>
          </cell>
          <cell r="J10">
            <v>2430000</v>
          </cell>
          <cell r="K10">
            <v>1350000</v>
          </cell>
          <cell r="L10">
            <v>1350000</v>
          </cell>
          <cell r="M10">
            <v>1350000</v>
          </cell>
          <cell r="N10">
            <v>1350000</v>
          </cell>
          <cell r="O10">
            <v>1350000</v>
          </cell>
          <cell r="P10">
            <v>1350000</v>
          </cell>
          <cell r="Q10">
            <v>1350000</v>
          </cell>
          <cell r="R10">
            <v>1350000</v>
          </cell>
          <cell r="S10">
            <v>1350000</v>
          </cell>
          <cell r="T10">
            <v>1350000</v>
          </cell>
          <cell r="U10" t="str">
            <v>umk 2013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D11">
            <v>5000000</v>
          </cell>
          <cell r="E11">
            <v>3000000</v>
          </cell>
          <cell r="F11">
            <v>3000000</v>
          </cell>
          <cell r="G11">
            <v>3000000</v>
          </cell>
          <cell r="H11">
            <v>2000000</v>
          </cell>
          <cell r="I11">
            <v>1500000</v>
          </cell>
          <cell r="J11">
            <v>750000</v>
          </cell>
          <cell r="K11">
            <v>810000.00000000012</v>
          </cell>
          <cell r="L11">
            <v>675000</v>
          </cell>
          <cell r="M11">
            <v>675000</v>
          </cell>
          <cell r="N11">
            <v>675000</v>
          </cell>
          <cell r="O11">
            <v>539999.99999999988</v>
          </cell>
          <cell r="P11">
            <v>405000.00000000006</v>
          </cell>
          <cell r="Q11">
            <v>810000.00000000012</v>
          </cell>
          <cell r="R11">
            <v>675000</v>
          </cell>
          <cell r="S11">
            <v>269999.99999999994</v>
          </cell>
          <cell r="T11">
            <v>135000.00000000012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D12">
            <v>1100000</v>
          </cell>
          <cell r="E12">
            <v>1100000</v>
          </cell>
          <cell r="F12">
            <v>1100000</v>
          </cell>
          <cell r="G12">
            <v>1100000</v>
          </cell>
          <cell r="H12">
            <v>1100000</v>
          </cell>
          <cell r="I12">
            <v>1100000</v>
          </cell>
          <cell r="J12">
            <v>330000</v>
          </cell>
          <cell r="K12">
            <v>220000</v>
          </cell>
          <cell r="L12">
            <v>220000</v>
          </cell>
          <cell r="M12">
            <v>220000</v>
          </cell>
          <cell r="N12">
            <v>220000</v>
          </cell>
          <cell r="O12">
            <v>220000</v>
          </cell>
          <cell r="P12">
            <v>220000</v>
          </cell>
          <cell r="Q12">
            <v>220000</v>
          </cell>
          <cell r="R12">
            <v>220000</v>
          </cell>
          <cell r="S12">
            <v>220000</v>
          </cell>
          <cell r="T12">
            <v>176000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389306.35838150285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D15">
            <v>50000</v>
          </cell>
          <cell r="E15">
            <v>50000</v>
          </cell>
          <cell r="F15">
            <v>50000</v>
          </cell>
          <cell r="G15">
            <v>50000</v>
          </cell>
          <cell r="H15">
            <v>50000</v>
          </cell>
          <cell r="I15">
            <v>50000</v>
          </cell>
          <cell r="J15">
            <v>50000</v>
          </cell>
          <cell r="K15">
            <v>50000</v>
          </cell>
          <cell r="L15">
            <v>50000</v>
          </cell>
          <cell r="M15">
            <v>50000</v>
          </cell>
          <cell r="N15">
            <v>50000</v>
          </cell>
          <cell r="O15">
            <v>50000</v>
          </cell>
          <cell r="P15">
            <v>50000</v>
          </cell>
          <cell r="Q15">
            <v>50000</v>
          </cell>
          <cell r="R15">
            <v>50000</v>
          </cell>
          <cell r="S15">
            <v>50000</v>
          </cell>
          <cell r="T15">
            <v>50000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D16">
            <v>631620.00000000012</v>
          </cell>
          <cell r="E16">
            <v>588060</v>
          </cell>
          <cell r="F16">
            <v>588060</v>
          </cell>
          <cell r="G16">
            <v>588060</v>
          </cell>
          <cell r="H16">
            <v>367537.50000000006</v>
          </cell>
          <cell r="I16">
            <v>323433.00000000006</v>
          </cell>
          <cell r="J16">
            <v>264627</v>
          </cell>
          <cell r="K16">
            <v>147015</v>
          </cell>
          <cell r="L16">
            <v>147015</v>
          </cell>
          <cell r="M16">
            <v>147015</v>
          </cell>
          <cell r="N16">
            <v>147015</v>
          </cell>
          <cell r="O16">
            <v>147015</v>
          </cell>
          <cell r="P16">
            <v>147015</v>
          </cell>
          <cell r="Q16">
            <v>147015</v>
          </cell>
          <cell r="R16">
            <v>147015</v>
          </cell>
          <cell r="S16">
            <v>147015</v>
          </cell>
          <cell r="T16">
            <v>147015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D17">
            <v>900000</v>
          </cell>
          <cell r="E17">
            <v>700000</v>
          </cell>
          <cell r="F17">
            <v>700000</v>
          </cell>
          <cell r="G17">
            <v>700000</v>
          </cell>
          <cell r="H17">
            <v>447916.66666666669</v>
          </cell>
          <cell r="I17">
            <v>372500</v>
          </cell>
          <cell r="J17">
            <v>265000</v>
          </cell>
          <cell r="K17">
            <v>180000</v>
          </cell>
          <cell r="L17">
            <v>168750</v>
          </cell>
          <cell r="M17">
            <v>168750</v>
          </cell>
          <cell r="N17">
            <v>168750</v>
          </cell>
          <cell r="O17">
            <v>157500</v>
          </cell>
          <cell r="P17">
            <v>146250</v>
          </cell>
          <cell r="Q17">
            <v>180000</v>
          </cell>
          <cell r="R17">
            <v>168750</v>
          </cell>
          <cell r="S17">
            <v>135000</v>
          </cell>
          <cell r="T17">
            <v>123750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D18">
            <v>1111666.6666666667</v>
          </cell>
          <cell r="E18">
            <v>1035000</v>
          </cell>
          <cell r="F18">
            <v>1035000</v>
          </cell>
          <cell r="G18">
            <v>1035000</v>
          </cell>
          <cell r="H18">
            <v>646875</v>
          </cell>
          <cell r="I18">
            <v>569250.00000000012</v>
          </cell>
          <cell r="J18">
            <v>465749.99999999994</v>
          </cell>
          <cell r="K18">
            <v>258750</v>
          </cell>
          <cell r="L18">
            <v>258750</v>
          </cell>
          <cell r="M18">
            <v>258750</v>
          </cell>
          <cell r="N18">
            <v>258750</v>
          </cell>
          <cell r="O18">
            <v>258750</v>
          </cell>
          <cell r="P18">
            <v>258750</v>
          </cell>
          <cell r="Q18">
            <v>258750</v>
          </cell>
          <cell r="R18">
            <v>258750</v>
          </cell>
          <cell r="S18">
            <v>258750</v>
          </cell>
          <cell r="T18">
            <v>258750</v>
          </cell>
          <cell r="U18">
            <v>0</v>
          </cell>
          <cell r="V18">
            <v>0.19166666666666665</v>
          </cell>
          <cell r="W18">
            <v>0</v>
          </cell>
          <cell r="X18">
            <v>2.2999999999999998</v>
          </cell>
          <cell r="Y18">
            <v>0</v>
          </cell>
        </row>
        <row r="19">
          <cell r="D19">
            <v>290000</v>
          </cell>
          <cell r="E19">
            <v>270000</v>
          </cell>
          <cell r="F19">
            <v>270000</v>
          </cell>
          <cell r="G19">
            <v>270000</v>
          </cell>
          <cell r="H19">
            <v>168750</v>
          </cell>
          <cell r="I19">
            <v>148500.00000000003</v>
          </cell>
          <cell r="J19">
            <v>121500</v>
          </cell>
          <cell r="K19">
            <v>67500</v>
          </cell>
          <cell r="L19">
            <v>67500</v>
          </cell>
          <cell r="M19">
            <v>67500</v>
          </cell>
          <cell r="N19">
            <v>67500</v>
          </cell>
          <cell r="O19">
            <v>67500</v>
          </cell>
          <cell r="P19">
            <v>67500</v>
          </cell>
          <cell r="Q19">
            <v>67500</v>
          </cell>
          <cell r="R19">
            <v>67500</v>
          </cell>
          <cell r="S19">
            <v>67500</v>
          </cell>
          <cell r="T19">
            <v>67500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D20">
            <v>35052</v>
          </cell>
          <cell r="E20">
            <v>35052</v>
          </cell>
          <cell r="F20">
            <v>35052</v>
          </cell>
          <cell r="G20">
            <v>35052</v>
          </cell>
          <cell r="H20">
            <v>35052</v>
          </cell>
          <cell r="I20">
            <v>35052</v>
          </cell>
          <cell r="J20">
            <v>35052</v>
          </cell>
          <cell r="K20">
            <v>35052</v>
          </cell>
          <cell r="L20">
            <v>35052</v>
          </cell>
          <cell r="M20">
            <v>35052</v>
          </cell>
          <cell r="N20">
            <v>35052</v>
          </cell>
          <cell r="O20">
            <v>35052</v>
          </cell>
          <cell r="P20">
            <v>35052</v>
          </cell>
          <cell r="Q20">
            <v>35052</v>
          </cell>
          <cell r="R20">
            <v>35052</v>
          </cell>
          <cell r="S20">
            <v>35052</v>
          </cell>
          <cell r="T20">
            <v>35052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D21">
            <v>1800000</v>
          </cell>
          <cell r="E21">
            <v>1200000</v>
          </cell>
          <cell r="F21">
            <v>1200000</v>
          </cell>
          <cell r="G21">
            <v>1200000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1074000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D22">
            <v>2237750.7999999998</v>
          </cell>
          <cell r="E22">
            <v>1826716.8</v>
          </cell>
          <cell r="F22">
            <v>1826716.8</v>
          </cell>
          <cell r="G22">
            <v>1826716.8</v>
          </cell>
          <cell r="H22">
            <v>1228669.675</v>
          </cell>
          <cell r="I22">
            <v>1060310.25</v>
          </cell>
          <cell r="J22">
            <v>706789.35</v>
          </cell>
          <cell r="K22">
            <v>467747.55</v>
          </cell>
          <cell r="L22">
            <v>445810.05</v>
          </cell>
          <cell r="M22">
            <v>445810.05</v>
          </cell>
          <cell r="N22">
            <v>445810.05</v>
          </cell>
          <cell r="O22">
            <v>423872.55</v>
          </cell>
          <cell r="P22">
            <v>401935.05</v>
          </cell>
          <cell r="Q22">
            <v>467747.55</v>
          </cell>
          <cell r="R22">
            <v>445810.05</v>
          </cell>
          <cell r="S22">
            <v>379997.55</v>
          </cell>
          <cell r="T22">
            <v>351460.05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D24">
            <v>18956089.466666665</v>
          </cell>
          <cell r="E24">
            <v>15204828.800000001</v>
          </cell>
          <cell r="F24">
            <v>15204828.800000001</v>
          </cell>
          <cell r="G24">
            <v>15204828.800000001</v>
          </cell>
          <cell r="H24">
            <v>9419800.8416666668</v>
          </cell>
          <cell r="I24">
            <v>8129045.25</v>
          </cell>
          <cell r="J24">
            <v>5418718.3499999996</v>
          </cell>
          <cell r="K24">
            <v>3586064.55</v>
          </cell>
          <cell r="L24">
            <v>3807183.4083815026</v>
          </cell>
          <cell r="M24">
            <v>3417877.05</v>
          </cell>
          <cell r="N24">
            <v>3417877.05</v>
          </cell>
          <cell r="O24">
            <v>3249689.55</v>
          </cell>
          <cell r="P24">
            <v>3081502.05</v>
          </cell>
          <cell r="Q24">
            <v>4660064.55</v>
          </cell>
          <cell r="R24">
            <v>3417877.05</v>
          </cell>
          <cell r="S24">
            <v>2913314.55</v>
          </cell>
          <cell r="T24">
            <v>2694527.05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D26">
            <v>17850000</v>
          </cell>
          <cell r="E26">
            <v>15600000</v>
          </cell>
          <cell r="F26">
            <v>15600000</v>
          </cell>
          <cell r="G26">
            <v>15600000</v>
          </cell>
          <cell r="H26">
            <v>13350000</v>
          </cell>
          <cell r="I26">
            <v>9500000</v>
          </cell>
          <cell r="J26">
            <v>9000000</v>
          </cell>
          <cell r="K26">
            <v>8000000</v>
          </cell>
          <cell r="L26">
            <v>0</v>
          </cell>
          <cell r="M26">
            <v>7200000</v>
          </cell>
          <cell r="N26">
            <v>7200000</v>
          </cell>
          <cell r="O26">
            <v>7200000</v>
          </cell>
          <cell r="P26">
            <v>7200000</v>
          </cell>
          <cell r="Q26">
            <v>8000000</v>
          </cell>
          <cell r="R26">
            <v>7200000</v>
          </cell>
          <cell r="S26">
            <v>6900000</v>
          </cell>
          <cell r="T26">
            <v>2600000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D28">
            <v>16718338.666666666</v>
          </cell>
          <cell r="E28">
            <v>13378112</v>
          </cell>
          <cell r="F28">
            <v>13378112</v>
          </cell>
          <cell r="G28">
            <v>13378112</v>
          </cell>
          <cell r="H28">
            <v>8191131.166666667</v>
          </cell>
          <cell r="I28">
            <v>7068735</v>
          </cell>
          <cell r="J28">
            <v>4711929</v>
          </cell>
          <cell r="K28">
            <v>3118317</v>
          </cell>
          <cell r="L28">
            <v>3361373.3583815028</v>
          </cell>
          <cell r="M28">
            <v>2972067</v>
          </cell>
          <cell r="N28">
            <v>2972067</v>
          </cell>
          <cell r="O28">
            <v>2825817</v>
          </cell>
          <cell r="P28">
            <v>2679567</v>
          </cell>
          <cell r="Q28">
            <v>4192317</v>
          </cell>
          <cell r="R28">
            <v>2972067</v>
          </cell>
          <cell r="S28">
            <v>2533317</v>
          </cell>
          <cell r="T28">
            <v>2343067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3327877</v>
          </cell>
        </row>
        <row r="30">
          <cell r="M30">
            <v>0</v>
          </cell>
          <cell r="N30">
            <v>0</v>
          </cell>
        </row>
        <row r="31">
          <cell r="J31">
            <v>3159000</v>
          </cell>
          <cell r="K31">
            <v>2370875.7225433527</v>
          </cell>
        </row>
      </sheetData>
      <sheetData sheetId="21"/>
      <sheetData sheetId="22"/>
      <sheetData sheetId="23"/>
      <sheetData sheetId="24">
        <row r="8">
          <cell r="B8" t="str">
            <v>West Sumatera</v>
          </cell>
          <cell r="J8" t="str">
            <v>Number of Customers</v>
          </cell>
          <cell r="K8" t="str">
            <v>Plain-Densely Populated</v>
          </cell>
        </row>
        <row r="9">
          <cell r="B9" t="str">
            <v>Jakarta</v>
          </cell>
          <cell r="J9" t="str">
            <v>Number of Open Contracts</v>
          </cell>
          <cell r="K9" t="str">
            <v>Plain-Medium Populated</v>
          </cell>
        </row>
        <row r="10">
          <cell r="B10" t="str">
            <v>West Java</v>
          </cell>
          <cell r="J10" t="str">
            <v>Business Volume</v>
          </cell>
          <cell r="K10" t="str">
            <v>Plain-Sparsely Populated</v>
          </cell>
        </row>
        <row r="11">
          <cell r="B11" t="str">
            <v>Central Java</v>
          </cell>
          <cell r="J11" t="str">
            <v>Time Spent</v>
          </cell>
          <cell r="K11" t="str">
            <v>Tableland-Densely Populated</v>
          </cell>
        </row>
        <row r="12">
          <cell r="B12" t="str">
            <v>East Java</v>
          </cell>
          <cell r="J12" t="str">
            <v>Flat Absorption</v>
          </cell>
          <cell r="K12" t="str">
            <v>Tableland-Medium Populated</v>
          </cell>
        </row>
        <row r="13">
          <cell r="B13" t="str">
            <v>Aceh</v>
          </cell>
          <cell r="J13" t="str">
            <v>Number of employees</v>
          </cell>
          <cell r="K13" t="str">
            <v>Tableland-Sparsely Populated</v>
          </cell>
        </row>
        <row r="14">
          <cell r="J14" t="str">
            <v>Manual Override</v>
          </cell>
          <cell r="K14" t="str">
            <v>Hilly-Densely Populated</v>
          </cell>
        </row>
        <row r="15">
          <cell r="K15" t="str">
            <v>Hilly-Medium Populated</v>
          </cell>
        </row>
        <row r="16">
          <cell r="K16" t="str">
            <v>Hilly-Sparsely Populated</v>
          </cell>
        </row>
        <row r="47">
          <cell r="B47">
            <v>3</v>
          </cell>
        </row>
        <row r="53">
          <cell r="F53" t="str">
            <v>Inspection LV - RoW Lines</v>
          </cell>
          <cell r="G53" t="str">
            <v>Inspection LV - RoW Lines</v>
          </cell>
        </row>
        <row r="54">
          <cell r="F54" t="str">
            <v/>
          </cell>
          <cell r="G54" t="str">
            <v>Inspection MV - Construction</v>
          </cell>
        </row>
        <row r="55">
          <cell r="F55" t="str">
            <v/>
          </cell>
          <cell r="G55" t="str">
            <v>Maintenance LV - OH Lines</v>
          </cell>
        </row>
        <row r="56">
          <cell r="F56" t="str">
            <v/>
          </cell>
          <cell r="G56" t="str">
            <v>Maintenance MV - Construction</v>
          </cell>
        </row>
        <row r="57">
          <cell r="F57" t="str">
            <v/>
          </cell>
          <cell r="G57" t="str">
            <v>Emergency Services - LV</v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>Inspection MV - Construction</v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>Maintenance LV - OH Lines</v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>Maintenance MV - Construction</v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>Emergency Services - LV</v>
          </cell>
        </row>
        <row r="85">
          <cell r="F85" t="str">
            <v/>
          </cell>
        </row>
        <row r="92">
          <cell r="C92">
            <v>0</v>
          </cell>
          <cell r="D92" t="str">
            <v>Inspection LV - RoW Lines</v>
          </cell>
          <cell r="E92" t="str">
            <v>Inspection LV - Measuring Peak Load</v>
          </cell>
          <cell r="F92" t="str">
            <v>Inspection LV - Construction</v>
          </cell>
          <cell r="G92" t="str">
            <v>Inspection LV - Household Connection</v>
          </cell>
          <cell r="H92" t="str">
            <v>Inspection MV - Substation/Transformers</v>
          </cell>
          <cell r="I92" t="str">
            <v>Inspection MV - RoW/Lines</v>
          </cell>
          <cell r="J92" t="str">
            <v>Inspection MV - Measuring Peak Load</v>
          </cell>
          <cell r="K92" t="str">
            <v>Inspection MV - Construction</v>
          </cell>
          <cell r="L92" t="str">
            <v>Survey and updating data asset</v>
          </cell>
          <cell r="M92" t="str">
            <v>Maintenance LV - OH Lines</v>
          </cell>
          <cell r="N92" t="str">
            <v>Maintenance LV - Construction</v>
          </cell>
          <cell r="O92" t="str">
            <v>Maintenance LV - RoW</v>
          </cell>
          <cell r="P92" t="str">
            <v>Maintenance MV - Indoor Substation</v>
          </cell>
          <cell r="Q92" t="str">
            <v>Maintenance MV - Outdoor Pole Mounted Substation</v>
          </cell>
          <cell r="R92" t="str">
            <v>Maintenance MV - OH Lines</v>
          </cell>
          <cell r="S92" t="str">
            <v>Maintenance MV - Construction</v>
          </cell>
          <cell r="T92" t="str">
            <v>Maintenance MV - RoW</v>
          </cell>
          <cell r="U92" t="str">
            <v>Cubicle Maintenance</v>
          </cell>
          <cell r="V92" t="str">
            <v>MV Transformer Maintenance</v>
          </cell>
          <cell r="W92" t="str">
            <v>Relay 20kV Maintenance</v>
          </cell>
          <cell r="X92" t="str">
            <v>Switch Gear 20kV Maintenance</v>
          </cell>
          <cell r="Y92" t="str">
            <v>Battery 20kV Maintenance</v>
          </cell>
          <cell r="Z92" t="str">
            <v>New Connection Single Phase - Direct</v>
          </cell>
          <cell r="AA92" t="str">
            <v>New Connection Single Phase - Indirect</v>
          </cell>
          <cell r="AB92" t="str">
            <v>New Connection Three Phase - Direct</v>
          </cell>
          <cell r="AC92" t="str">
            <v>New Connection Three Phase - Indirect</v>
          </cell>
          <cell r="AD92" t="str">
            <v>Meter Reading</v>
          </cell>
          <cell r="AE92" t="str">
            <v>Disconnection</v>
          </cell>
          <cell r="AF92" t="str">
            <v>Updating Customer Data</v>
          </cell>
          <cell r="AG92" t="str">
            <v>Main Substation Operations (MV Side)</v>
          </cell>
          <cell r="AH92" t="str">
            <v>Emergency Services - MV</v>
          </cell>
          <cell r="AI92" t="str">
            <v>Emergency Services - LV</v>
          </cell>
          <cell r="AJ92" t="str">
            <v>Front Liner</v>
          </cell>
          <cell r="AK92" t="str">
            <v>Total</v>
          </cell>
        </row>
        <row r="93">
          <cell r="C93" t="str">
            <v>Direct Labor</v>
          </cell>
          <cell r="D93">
            <v>944429554.95867777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363182817.33615232</v>
          </cell>
          <cell r="L93">
            <v>2451136109.1269851</v>
          </cell>
          <cell r="M93">
            <v>97605382.159090906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416539693.18181813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751075998.5454545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 t="str">
            <v/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3120471569.0173407</v>
          </cell>
          <cell r="AJ93">
            <v>0</v>
          </cell>
          <cell r="AK93">
            <v>4942229016.65308</v>
          </cell>
        </row>
        <row r="94">
          <cell r="C94" t="str">
            <v>Direct Material</v>
          </cell>
          <cell r="D94">
            <v>430039329.0863176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165372731.38360348</v>
          </cell>
          <cell r="L94">
            <v>805860456.06349134</v>
          </cell>
          <cell r="M94">
            <v>89459386.25600487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381775927.50544173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364472727.27272731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 t="str">
            <v/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1225217946.434896</v>
          </cell>
          <cell r="AJ94">
            <v>0</v>
          </cell>
          <cell r="AK94">
            <v>2291865320.6662636</v>
          </cell>
        </row>
        <row r="95">
          <cell r="C95" t="str">
            <v>Central O/H</v>
          </cell>
          <cell r="D95">
            <v>15187211.550458508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15187211.550458508</v>
          </cell>
          <cell r="L95" t="str">
            <v/>
          </cell>
          <cell r="M95">
            <v>15187211.550458508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 t="str">
            <v/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/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 t="str">
            <v/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15187211.550458509</v>
          </cell>
          <cell r="AJ95">
            <v>0</v>
          </cell>
          <cell r="AK95">
            <v>60748846.201834038</v>
          </cell>
        </row>
        <row r="96">
          <cell r="C96" t="str">
            <v>Regional O/H</v>
          </cell>
          <cell r="D96">
            <v>3941210.2778897267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3941210.2778897267</v>
          </cell>
          <cell r="L96">
            <v>0</v>
          </cell>
          <cell r="M96">
            <v>3941210.2778897267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3941210.2778897267</v>
          </cell>
          <cell r="AJ96">
            <v>0</v>
          </cell>
          <cell r="AK96">
            <v>15764841.111558907</v>
          </cell>
        </row>
        <row r="97">
          <cell r="C97" t="str">
            <v>Area O/H</v>
          </cell>
          <cell r="D97">
            <v>19664196.524749365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4010253.8013874106</v>
          </cell>
          <cell r="L97">
            <v>67500000</v>
          </cell>
          <cell r="M97">
            <v>3525530.7188758282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1125530.7188758287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270322736.31607485</v>
          </cell>
          <cell r="AJ97">
            <v>0</v>
          </cell>
          <cell r="AK97">
            <v>298648248.07996327</v>
          </cell>
        </row>
        <row r="98">
          <cell r="C98" t="str">
            <v>Service Margin</v>
          </cell>
          <cell r="D98">
            <v>70663075.119904652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82754133.65242371</v>
          </cell>
          <cell r="L98">
            <v>166224828.25952384</v>
          </cell>
          <cell r="M98">
            <v>31457808.144347981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39972057.570306793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55777436.290909097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 t="str">
            <v/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695271101.03949904</v>
          </cell>
          <cell r="AJ98">
            <v>0</v>
          </cell>
          <cell r="AK98">
            <v>920118175.52648211</v>
          </cell>
        </row>
        <row r="99">
          <cell r="C99" t="str">
            <v>Tax</v>
          </cell>
          <cell r="D99">
            <v>148392457.75179979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63444835.800191522</v>
          </cell>
          <cell r="L99">
            <v>418886567.21399999</v>
          </cell>
          <cell r="M99">
            <v>24117652.910666786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83941320.897644252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117132616.2109091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 t="str">
            <v/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533041177.46361589</v>
          </cell>
          <cell r="AJ99">
            <v>0</v>
          </cell>
          <cell r="AK99">
            <v>852937444.82391822</v>
          </cell>
        </row>
        <row r="100">
          <cell r="C100" t="str">
            <v>Total Price</v>
          </cell>
          <cell r="D100">
            <v>1632317035.2697973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697893193.80210674</v>
          </cell>
          <cell r="L100">
            <v>3909607960.6640005</v>
          </cell>
          <cell r="M100">
            <v>265294182.01733461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923354529.87408686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1288458778.3199999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5863452952.0997734</v>
          </cell>
          <cell r="AJ100">
            <v>0</v>
          </cell>
          <cell r="AK100">
            <v>9382311893.0630989</v>
          </cell>
        </row>
        <row r="101">
          <cell r="C101" t="str">
            <v>Labor Utilization</v>
          </cell>
          <cell r="D101">
            <v>1.8153446033810073E-2</v>
          </cell>
          <cell r="E101" t="e">
            <v>#REF!</v>
          </cell>
          <cell r="F101" t="e">
            <v>#REF!</v>
          </cell>
          <cell r="G101" t="e">
            <v>#REF!</v>
          </cell>
          <cell r="H101" t="e">
            <v>#REF!</v>
          </cell>
          <cell r="I101" t="e">
            <v>#REF!</v>
          </cell>
          <cell r="J101" t="e">
            <v>#REF!</v>
          </cell>
          <cell r="K101">
            <v>1.7993079584775088E-2</v>
          </cell>
          <cell r="L101">
            <v>0</v>
          </cell>
          <cell r="M101">
            <v>-0.82698961937716264</v>
          </cell>
          <cell r="N101" t="e">
            <v>#REF!</v>
          </cell>
          <cell r="O101" t="e">
            <v>#REF!</v>
          </cell>
          <cell r="P101" t="e">
            <v>#REF!</v>
          </cell>
          <cell r="Q101" t="e">
            <v>#REF!</v>
          </cell>
          <cell r="R101" t="e">
            <v>#REF!</v>
          </cell>
          <cell r="S101">
            <v>0.14378378378378379</v>
          </cell>
          <cell r="T101" t="e">
            <v>#REF!</v>
          </cell>
          <cell r="U101" t="e">
            <v>#REF!</v>
          </cell>
          <cell r="V101" t="e">
            <v>#REF!</v>
          </cell>
          <cell r="W101" t="e">
            <v>#REF!</v>
          </cell>
          <cell r="X101">
            <v>-5.7692307692307696E-2</v>
          </cell>
          <cell r="Y101" t="e">
            <v>#REF!</v>
          </cell>
          <cell r="Z101" t="e">
            <v>#REF!</v>
          </cell>
          <cell r="AA101" t="e">
            <v>#REF!</v>
          </cell>
          <cell r="AB101" t="e">
            <v>#REF!</v>
          </cell>
          <cell r="AC101" t="e">
            <v>#REF!</v>
          </cell>
          <cell r="AD101" t="str">
            <v/>
          </cell>
          <cell r="AE101" t="e">
            <v>#REF!</v>
          </cell>
          <cell r="AF101" t="e">
            <v>#REF!</v>
          </cell>
          <cell r="AG101" t="e">
            <v>#REF!</v>
          </cell>
          <cell r="AH101" t="e">
            <v>#REF!</v>
          </cell>
          <cell r="AI101">
            <v>0</v>
          </cell>
          <cell r="AJ101" t="e">
            <v>#REF!</v>
          </cell>
          <cell r="AK101" t="e">
            <v>#REF!</v>
          </cell>
        </row>
        <row r="114">
          <cell r="C114" t="str">
            <v>Individual Service</v>
          </cell>
          <cell r="D114" t="str">
            <v>Direct Labor</v>
          </cell>
          <cell r="E114" t="str">
            <v>Direct Material</v>
          </cell>
          <cell r="F114" t="str">
            <v>Central O/H</v>
          </cell>
          <cell r="G114" t="str">
            <v>Regional O/H</v>
          </cell>
          <cell r="H114" t="str">
            <v>Area O/H</v>
          </cell>
          <cell r="I114" t="str">
            <v>Total O/H</v>
          </cell>
          <cell r="J114" t="str">
            <v>Total Cost</v>
          </cell>
          <cell r="K114" t="str">
            <v>Service Margin</v>
          </cell>
          <cell r="L114" t="str">
            <v>Tax</v>
          </cell>
          <cell r="M114" t="str">
            <v>Total Price</v>
          </cell>
          <cell r="N114" t="str">
            <v>Labor Utilization</v>
          </cell>
        </row>
        <row r="115">
          <cell r="C115" t="str">
            <v>Inspection LV - RoW Lines</v>
          </cell>
          <cell r="D115">
            <v>944429554.95867777</v>
          </cell>
          <cell r="E115">
            <v>430039329.0863176</v>
          </cell>
          <cell r="F115">
            <v>15187211.550458508</v>
          </cell>
          <cell r="G115">
            <v>3941210.2778897267</v>
          </cell>
          <cell r="H115">
            <v>19664196.524749365</v>
          </cell>
          <cell r="I115">
            <v>38792618.353097603</v>
          </cell>
          <cell r="J115">
            <v>1413261502.398093</v>
          </cell>
          <cell r="K115">
            <v>70663075.119904652</v>
          </cell>
          <cell r="L115">
            <v>148392457.75179979</v>
          </cell>
          <cell r="M115">
            <v>1632317035.2697973</v>
          </cell>
          <cell r="N115">
            <v>1.8153446033810073E-2</v>
          </cell>
        </row>
        <row r="116">
          <cell r="C116" t="str">
            <v>Inspection MV - Construction</v>
          </cell>
          <cell r="D116">
            <v>363182817.33615232</v>
          </cell>
          <cell r="E116">
            <v>165372731.38360348</v>
          </cell>
          <cell r="F116">
            <v>15187211.550458508</v>
          </cell>
          <cell r="G116">
            <v>3941210.2778897267</v>
          </cell>
          <cell r="H116">
            <v>4010253.8013874106</v>
          </cell>
          <cell r="I116">
            <v>23138675.629735645</v>
          </cell>
          <cell r="J116">
            <v>551694224.34949148</v>
          </cell>
          <cell r="K116">
            <v>82754133.65242371</v>
          </cell>
          <cell r="L116">
            <v>63444835.800191522</v>
          </cell>
          <cell r="M116">
            <v>697893193.80210674</v>
          </cell>
          <cell r="N116">
            <v>1.7993079584775088E-2</v>
          </cell>
        </row>
        <row r="117">
          <cell r="C117" t="str">
            <v>Maintenance LV - OH Lines</v>
          </cell>
          <cell r="D117">
            <v>97605382.159090906</v>
          </cell>
          <cell r="E117">
            <v>89459386.25600487</v>
          </cell>
          <cell r="F117">
            <v>15187211.550458508</v>
          </cell>
          <cell r="G117">
            <v>3941210.2778897267</v>
          </cell>
          <cell r="H117">
            <v>3525530.7188758282</v>
          </cell>
          <cell r="I117">
            <v>22653952.547224063</v>
          </cell>
          <cell r="J117">
            <v>209718720.96231985</v>
          </cell>
          <cell r="K117">
            <v>31457808.144347981</v>
          </cell>
          <cell r="L117">
            <v>24117652.910666786</v>
          </cell>
          <cell r="M117">
            <v>265294182.01733461</v>
          </cell>
          <cell r="N117">
            <v>-0.82698961937716264</v>
          </cell>
        </row>
        <row r="118">
          <cell r="C118" t="str">
            <v>Maintenance MV - Construction</v>
          </cell>
          <cell r="D118">
            <v>416539693.18181813</v>
          </cell>
          <cell r="E118">
            <v>381775927.50544173</v>
          </cell>
          <cell r="F118" t="str">
            <v/>
          </cell>
          <cell r="G118">
            <v>0</v>
          </cell>
          <cell r="H118">
            <v>1125530.7188758287</v>
          </cell>
          <cell r="I118">
            <v>1125530.7188758287</v>
          </cell>
          <cell r="J118">
            <v>799441151.40613568</v>
          </cell>
          <cell r="K118">
            <v>39972057.570306793</v>
          </cell>
          <cell r="L118">
            <v>83941320.897644252</v>
          </cell>
          <cell r="M118">
            <v>923354529.87408686</v>
          </cell>
          <cell r="N118">
            <v>0.14378378378378379</v>
          </cell>
        </row>
        <row r="119">
          <cell r="C119" t="str">
            <v>Emergency Services - LV</v>
          </cell>
          <cell r="D119">
            <v>3120471569.0173407</v>
          </cell>
          <cell r="E119">
            <v>1225217946.434896</v>
          </cell>
          <cell r="F119">
            <v>15187211.550458509</v>
          </cell>
          <cell r="G119">
            <v>3941210.2778897267</v>
          </cell>
          <cell r="H119">
            <v>270322736.31607485</v>
          </cell>
          <cell r="I119">
            <v>289451158.14442307</v>
          </cell>
          <cell r="J119">
            <v>4635140673.5966597</v>
          </cell>
          <cell r="K119">
            <v>695271101.03949904</v>
          </cell>
          <cell r="L119">
            <v>533041177.46361589</v>
          </cell>
          <cell r="M119">
            <v>5863452952.0997734</v>
          </cell>
          <cell r="N119">
            <v>0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str">
            <v/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</row>
        <row r="151">
          <cell r="G151">
            <v>1413261502.398093</v>
          </cell>
        </row>
      </sheetData>
      <sheetData sheetId="25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W-NAD"/>
      <sheetName val="Indikator215"/>
      <sheetName val="FORM-B"/>
      <sheetName val="JAN09"/>
      <sheetName val="01 A"/>
      <sheetName val="MasterSPPK"/>
      <sheetName val="Sheet1"/>
      <sheetName val="Sheet3"/>
      <sheetName val="HRG BHN"/>
      <sheetName val="HPS"/>
      <sheetName val="TRANS"/>
      <sheetName val="FAS"/>
      <sheetName val="RAB"/>
      <sheetName val="Sheet2"/>
      <sheetName val="Asumsi"/>
      <sheetName val="Submission Form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Bln3_4"/>
      <sheetName val="rab 4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  <sheetName val="MATERIAL"/>
      <sheetName val="JTR&amp;SR'07"/>
      <sheetName val="PORTAL'07"/>
      <sheetName val="THN-6"/>
      <sheetName val="Uraian"/>
      <sheetName val="AHS - Personel"/>
      <sheetName val="AHS - Non Personel"/>
      <sheetName val="Analisa Struktur Data"/>
      <sheetName val="GRP"/>
      <sheetName val="GLVA"/>
      <sheetName val="GKWH"/>
      <sheetName val="RPBL"/>
      <sheetName val="M"/>
      <sheetName val="C"/>
      <sheetName val="RESUME"/>
      <sheetName val="BQ Gardu Induk"/>
      <sheetName val="BQ Training"/>
      <sheetName val="#REF"/>
      <sheetName val="Analisa"/>
      <sheetName val="x"/>
      <sheetName val="Roda 4"/>
      <sheetName val="rencana kontrak P2TL 2022 rev"/>
      <sheetName val="TK"/>
      <sheetName val="PENGAMANAN"/>
      <sheetName val="rabvalidasi"/>
      <sheetName val="HARGA SATUAN BARANG"/>
      <sheetName val="RAB TK "/>
      <sheetName val="Kamus"/>
      <sheetName val="Cover"/>
      <sheetName val="unit"/>
      <sheetName val="rkap2008"/>
      <sheetName val="List"/>
      <sheetName val="aruskas"/>
      <sheetName val="Penyulang Padam"/>
      <sheetName val="Sudah Berjalan"/>
      <sheetName val="Harga S Dasar"/>
      <sheetName val="UPAH"/>
      <sheetName val="Gorong-Gorong  Buis"/>
      <sheetName val="Perkerasan"/>
      <sheetName val="Harga"/>
      <sheetName val="L20Keu"/>
      <sheetName val="MEN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  <sheetName val="Usulan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</sheetNames>
    <sheetDataSet>
      <sheetData sheetId="0">
        <row r="1">
          <cell r="L1">
            <v>6</v>
          </cell>
        </row>
        <row r="2">
          <cell r="A2" t="str">
            <v>Nanggroe Aceh Darussalam</v>
          </cell>
          <cell r="D2" t="str">
            <v>Mutu Tegangan</v>
          </cell>
        </row>
        <row r="3">
          <cell r="A3" t="str">
            <v>Sumatera Utara</v>
          </cell>
          <cell r="D3" t="str">
            <v>SAIDI &amp; SAIFI</v>
          </cell>
        </row>
        <row r="4">
          <cell r="A4" t="str">
            <v>Riau</v>
          </cell>
          <cell r="D4" t="str">
            <v>Susut distribusi</v>
          </cell>
        </row>
        <row r="5">
          <cell r="A5" t="str">
            <v>Sumatera Barat</v>
          </cell>
          <cell r="D5" t="str">
            <v>Rehabilitasi Jaringan Distribusi</v>
          </cell>
        </row>
        <row r="6">
          <cell r="A6" t="str">
            <v>S2JB</v>
          </cell>
          <cell r="D6" t="str">
            <v>Perluasan</v>
          </cell>
        </row>
        <row r="7">
          <cell r="A7" t="str">
            <v>Lampung</v>
          </cell>
          <cell r="D7" t="str">
            <v>Peningkatan Sarana Pelayanan Distribusi</v>
          </cell>
        </row>
        <row r="8">
          <cell r="A8" t="str">
            <v>Bangka Belitung</v>
          </cell>
        </row>
        <row r="9">
          <cell r="A9" t="str">
            <v>Kalimantan Barat</v>
          </cell>
        </row>
        <row r="10">
          <cell r="A10" t="str">
            <v>Kalimantan Selatan &amp; Tengah</v>
          </cell>
        </row>
        <row r="11">
          <cell r="A11" t="str">
            <v>Kalimantan Timur</v>
          </cell>
        </row>
        <row r="12">
          <cell r="A12" t="str">
            <v>Sulawesi Utara, Tengah &amp; Gorontalo</v>
          </cell>
        </row>
        <row r="13">
          <cell r="A13" t="str">
            <v>Sulawesi Selatan &amp; Tenggara</v>
          </cell>
        </row>
        <row r="14">
          <cell r="A14" t="str">
            <v>Maluku &amp; Maluku Utara</v>
          </cell>
        </row>
        <row r="15">
          <cell r="A15" t="str">
            <v>Papua</v>
          </cell>
        </row>
        <row r="16">
          <cell r="A16" t="str">
            <v>Nusa Tenggara Timur</v>
          </cell>
        </row>
        <row r="17">
          <cell r="A17" t="str">
            <v>Nusa Tenggara Barat</v>
          </cell>
        </row>
        <row r="18">
          <cell r="A18" t="str">
            <v>Bali</v>
          </cell>
        </row>
        <row r="19">
          <cell r="A19" t="str">
            <v>Jawa Timur</v>
          </cell>
        </row>
        <row r="20">
          <cell r="A20" t="str">
            <v>Jawa Tengah &amp; Yogyakarta</v>
          </cell>
        </row>
        <row r="21">
          <cell r="A21" t="str">
            <v>Jawa Barat &amp;  Banten</v>
          </cell>
        </row>
        <row r="22">
          <cell r="A22" t="str">
            <v>Jaya &amp; Tangerang</v>
          </cell>
        </row>
        <row r="23">
          <cell r="A23" t="str">
            <v>Batam</v>
          </cell>
        </row>
        <row r="24">
          <cell r="A24" t="str">
            <v>Tarakan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</sheetData>
      <sheetData sheetId="7"/>
      <sheetData sheetId="8">
        <row r="1">
          <cell r="B1" t="str">
            <v>PT. PLN (PERSERO)</v>
          </cell>
        </row>
      </sheetData>
      <sheetData sheetId="9">
        <row r="1">
          <cell r="B1" t="str">
            <v>PT. PLN (PERSERO)</v>
          </cell>
        </row>
      </sheetData>
      <sheetData sheetId="10">
        <row r="1">
          <cell r="B1" t="str">
            <v>PT. PLN (PERSERO)</v>
          </cell>
        </row>
      </sheetData>
      <sheetData sheetId="11">
        <row r="1">
          <cell r="B1" t="str">
            <v>PT. PLN (PERSERO)</v>
          </cell>
        </row>
      </sheetData>
      <sheetData sheetId="12">
        <row r="1">
          <cell r="B1" t="str">
            <v>PT. PLN (PERSERO)</v>
          </cell>
        </row>
      </sheetData>
      <sheetData sheetId="13">
        <row r="1">
          <cell r="B1" t="str">
            <v>PT. PLN (PERSERO)</v>
          </cell>
        </row>
      </sheetData>
      <sheetData sheetId="14">
        <row r="1">
          <cell r="B1" t="str">
            <v>PT. PLN (PERSERO)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Q4" t="str">
            <v>Daftar</v>
          </cell>
          <cell r="R4" t="str">
            <v>12C3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>BIAYA BAHAN BAKU</v>
          </cell>
        </row>
        <row r="7">
          <cell r="B7" t="str">
            <v>(Dalam ribuan rupiah)</v>
          </cell>
        </row>
        <row r="8">
          <cell r="D8" t="str">
            <v>Jumlah Biaya Bahan Baku</v>
          </cell>
          <cell r="E8" t="str">
            <v>COMNET  Jasa</v>
          </cell>
          <cell r="F8" t="str">
            <v>JASER - Material</v>
          </cell>
          <cell r="G8" t="str">
            <v>JASER - Jasa</v>
          </cell>
          <cell r="H8" t="str">
            <v>Jaser</v>
          </cell>
          <cell r="I8" t="str">
            <v>LITBANG - Material</v>
          </cell>
          <cell r="J8" t="str">
            <v>LITBANG - Jasa</v>
          </cell>
          <cell r="K8" t="str">
            <v>Litbang</v>
          </cell>
          <cell r="L8" t="str">
            <v>J &amp; P - Material</v>
          </cell>
          <cell r="M8" t="str">
            <v>J &amp; P - Jasa</v>
          </cell>
          <cell r="N8" t="str">
            <v>J &amp; P</v>
          </cell>
          <cell r="O8" t="str">
            <v>JASENG - Material</v>
          </cell>
          <cell r="P8" t="str">
            <v>JASENG - Jasa</v>
          </cell>
          <cell r="Q8" t="str">
            <v>JASENG</v>
          </cell>
          <cell r="R8" t="str">
            <v>JASPIK - Material</v>
          </cell>
          <cell r="S8" t="str">
            <v>JASPIK - Jasa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COMNET  Jasa</v>
          </cell>
          <cell r="F9" t="str">
            <v>JASER</v>
          </cell>
          <cell r="I9" t="str">
            <v>LITBANG</v>
          </cell>
          <cell r="M9" t="str">
            <v>J &amp; P</v>
          </cell>
          <cell r="O9" t="str">
            <v>JASENG</v>
          </cell>
          <cell r="R9" t="str">
            <v>JASDIK</v>
          </cell>
        </row>
        <row r="10">
          <cell r="F10" t="str">
            <v>Material</v>
          </cell>
          <cell r="G10" t="str">
            <v>Jasa</v>
          </cell>
          <cell r="H10" t="str">
            <v>Jumlah</v>
          </cell>
          <cell r="I10" t="str">
            <v>Material</v>
          </cell>
          <cell r="J10" t="str">
            <v>Jasa</v>
          </cell>
          <cell r="K10" t="str">
            <v>Jumlah</v>
          </cell>
          <cell r="L10" t="str">
            <v>Material</v>
          </cell>
          <cell r="M10" t="str">
            <v>Jasa</v>
          </cell>
          <cell r="N10" t="str">
            <v>Jumlah</v>
          </cell>
          <cell r="O10" t="str">
            <v>Material</v>
          </cell>
          <cell r="P10" t="str">
            <v>Jasa</v>
          </cell>
          <cell r="Q10" t="str">
            <v>Jumlah</v>
          </cell>
          <cell r="R10" t="str">
            <v>Material</v>
          </cell>
          <cell r="S10" t="str">
            <v>Jasa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(4)</v>
          </cell>
          <cell r="F12" t="str">
            <v>(5)</v>
          </cell>
          <cell r="G12" t="str">
            <v>(6)</v>
          </cell>
          <cell r="H12" t="str">
            <v>(7)</v>
          </cell>
          <cell r="I12" t="str">
            <v>(8)</v>
          </cell>
          <cell r="J12" t="str">
            <v>(9)</v>
          </cell>
          <cell r="K12" t="str">
            <v>(10)</v>
          </cell>
          <cell r="L12" t="str">
            <v>(11)</v>
          </cell>
          <cell r="M12" t="str">
            <v>(12)</v>
          </cell>
          <cell r="N12" t="str">
            <v>(13)</v>
          </cell>
          <cell r="O12" t="str">
            <v>(14)</v>
          </cell>
          <cell r="P12" t="str">
            <v>(15)</v>
          </cell>
          <cell r="Q12" t="str">
            <v>(16)</v>
          </cell>
          <cell r="R12" t="str">
            <v>(17)</v>
          </cell>
          <cell r="S12" t="str">
            <v>(18)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C21" t="str">
            <v>Sub Jumlah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B28" t="str">
            <v>6 50 0 00 000</v>
          </cell>
          <cell r="C28" t="str">
            <v>Unit Pengatur Distribusi</v>
          </cell>
          <cell r="D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Sub Jumlah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1">
          <cell r="B31" t="str">
            <v>6 60 0 00 000</v>
          </cell>
          <cell r="C31" t="str">
            <v>TATA USAHA LANGGANAN</v>
          </cell>
          <cell r="D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Jumlah Biaya Usaha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671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>6 72 0 00 000</v>
          </cell>
          <cell r="C35" t="str">
            <v>Gudang dan Persed. Bahan</v>
          </cell>
          <cell r="D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>6 73 0 00 000</v>
          </cell>
          <cell r="C36" t="str">
            <v>B e n g k e l</v>
          </cell>
          <cell r="D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Jumlah Biaya Clearing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JUMLAH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R44">
            <v>0</v>
          </cell>
          <cell r="S44">
            <v>0</v>
          </cell>
        </row>
        <row r="45">
          <cell r="B45" t="str">
            <v>D:\TM1-HASIL\TM1\PLN Budget Reports V1.2\Reports\[RKAP Laba_ Rugi.xls]BBaku(12C3)</v>
          </cell>
        </row>
        <row r="48">
          <cell r="B48" t="str">
            <v>PT. PLN (PERSERO)</v>
          </cell>
        </row>
        <row r="49">
          <cell r="B49" t="str">
            <v>SATUAN ADMINISTRASI</v>
          </cell>
        </row>
        <row r="50">
          <cell r="B50" t="str">
            <v>DISTRIBUSI BALI</v>
          </cell>
        </row>
        <row r="51">
          <cell r="B51" t="str">
            <v>LEMBAR KERJA</v>
          </cell>
          <cell r="Q51" t="str">
            <v>Daftar</v>
          </cell>
          <cell r="R51" t="str">
            <v>12C3</v>
          </cell>
        </row>
        <row r="52">
          <cell r="B52" t="str">
            <v>ANGGARAN LABA RUGI</v>
          </cell>
        </row>
        <row r="53">
          <cell r="B53" t="str">
            <v>TAHUN 2005 - S/D TRW II</v>
          </cell>
          <cell r="Q53" t="str">
            <v>Perihal</v>
          </cell>
          <cell r="R53" t="str">
            <v>BIAYA BAHAN BAKU</v>
          </cell>
        </row>
        <row r="54">
          <cell r="B54" t="str">
            <v>(Dalam ribuan rupiah)</v>
          </cell>
        </row>
        <row r="55">
          <cell r="D55" t="str">
            <v>Jumlah Biaya Bahan Baku</v>
          </cell>
          <cell r="E55" t="str">
            <v>COMNET  Jasa</v>
          </cell>
          <cell r="F55" t="str">
            <v>JASER - Material</v>
          </cell>
          <cell r="G55" t="str">
            <v>JASER - Jasa</v>
          </cell>
          <cell r="H55" t="str">
            <v>Jaser</v>
          </cell>
          <cell r="I55" t="str">
            <v>LITBANG - Material</v>
          </cell>
          <cell r="J55" t="str">
            <v>LITBANG - Jasa</v>
          </cell>
          <cell r="K55" t="str">
            <v>Litbang</v>
          </cell>
          <cell r="L55" t="str">
            <v>J &amp; P - Material</v>
          </cell>
          <cell r="M55" t="str">
            <v>J &amp; P - Jasa</v>
          </cell>
          <cell r="N55" t="str">
            <v>J &amp; P</v>
          </cell>
          <cell r="O55" t="str">
            <v>JASENG - Material</v>
          </cell>
          <cell r="P55" t="str">
            <v>JASENG - Jasa</v>
          </cell>
          <cell r="Q55" t="str">
            <v>JASENG</v>
          </cell>
          <cell r="R55" t="str">
            <v>JASPIK - Material</v>
          </cell>
          <cell r="S55" t="str">
            <v>JASPIK - Jasa</v>
          </cell>
        </row>
        <row r="56">
          <cell r="B56" t="str">
            <v>Kode Akun</v>
          </cell>
          <cell r="C56" t="str">
            <v>U r a i a n</v>
          </cell>
          <cell r="D56" t="str">
            <v>Jumlah</v>
          </cell>
          <cell r="E56" t="str">
            <v>COMNET  Jasa</v>
          </cell>
          <cell r="F56" t="str">
            <v>JASER</v>
          </cell>
          <cell r="I56" t="str">
            <v>LITBANG</v>
          </cell>
          <cell r="M56" t="str">
            <v>J &amp; P</v>
          </cell>
          <cell r="O56" t="str">
            <v>JASENG</v>
          </cell>
          <cell r="R56" t="str">
            <v>JASDIK</v>
          </cell>
        </row>
        <row r="57">
          <cell r="F57" t="str">
            <v>Material</v>
          </cell>
          <cell r="G57" t="str">
            <v>Jasa</v>
          </cell>
          <cell r="H57" t="str">
            <v>Jumlah</v>
          </cell>
          <cell r="I57" t="str">
            <v>Material</v>
          </cell>
          <cell r="J57" t="str">
            <v>Jasa</v>
          </cell>
          <cell r="K57" t="str">
            <v>Jumlah</v>
          </cell>
          <cell r="L57" t="str">
            <v>Material</v>
          </cell>
          <cell r="M57" t="str">
            <v>Jasa</v>
          </cell>
          <cell r="N57" t="str">
            <v>Jumlah</v>
          </cell>
          <cell r="O57" t="str">
            <v>Material</v>
          </cell>
          <cell r="P57" t="str">
            <v>Jasa</v>
          </cell>
          <cell r="Q57" t="str">
            <v>Jumlah</v>
          </cell>
          <cell r="R57" t="str">
            <v>Material</v>
          </cell>
          <cell r="S57" t="str">
            <v>Jasa</v>
          </cell>
        </row>
        <row r="59">
          <cell r="B59" t="str">
            <v>(1)</v>
          </cell>
          <cell r="C59" t="str">
            <v>(2)</v>
          </cell>
          <cell r="D59" t="str">
            <v>(3)</v>
          </cell>
          <cell r="E59" t="str">
            <v>(4)</v>
          </cell>
          <cell r="F59" t="str">
            <v>(5)</v>
          </cell>
          <cell r="G59" t="str">
            <v>(6)</v>
          </cell>
          <cell r="H59" t="str">
            <v>(7)</v>
          </cell>
          <cell r="I59" t="str">
            <v>(8)</v>
          </cell>
          <cell r="J59" t="str">
            <v>(9)</v>
          </cell>
          <cell r="K59" t="str">
            <v>(10)</v>
          </cell>
          <cell r="L59" t="str">
            <v>(11)</v>
          </cell>
          <cell r="M59" t="str">
            <v>(12)</v>
          </cell>
          <cell r="N59" t="str">
            <v>(13)</v>
          </cell>
          <cell r="O59" t="str">
            <v>(14)</v>
          </cell>
          <cell r="P59" t="str">
            <v>(15)</v>
          </cell>
          <cell r="Q59" t="str">
            <v>(16)</v>
          </cell>
          <cell r="R59" t="str">
            <v>(17)</v>
          </cell>
          <cell r="S59" t="str">
            <v>(18)</v>
          </cell>
        </row>
        <row r="60">
          <cell r="B60" t="str">
            <v>6</v>
          </cell>
          <cell r="C60" t="str">
            <v>U S A H A</v>
          </cell>
        </row>
        <row r="61">
          <cell r="C61" t="str">
            <v>PEMBANGKITAN :</v>
          </cell>
        </row>
        <row r="62">
          <cell r="B62" t="str">
            <v>6 11 0 00 000</v>
          </cell>
          <cell r="C62" t="str">
            <v>P L T A</v>
          </cell>
          <cell r="D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6 12 0 00 000</v>
          </cell>
          <cell r="C63" t="str">
            <v>P L T U</v>
          </cell>
          <cell r="D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6 13 0 00 000</v>
          </cell>
          <cell r="C64" t="str">
            <v>P L T D</v>
          </cell>
          <cell r="D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6 14 0 00 000</v>
          </cell>
          <cell r="C65" t="str">
            <v>P L T G</v>
          </cell>
          <cell r="D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6 15 0 00 000</v>
          </cell>
          <cell r="C66" t="str">
            <v>P L T P</v>
          </cell>
          <cell r="D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6 16 0 00 000</v>
          </cell>
          <cell r="C67" t="str">
            <v>P L T G/U</v>
          </cell>
          <cell r="D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C68" t="str">
            <v>Sub Jumlah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C69" t="str">
            <v>TRANSMISI :</v>
          </cell>
        </row>
        <row r="70">
          <cell r="B70" t="str">
            <v>6 20 0 00 000</v>
          </cell>
          <cell r="C70" t="str">
            <v>Transmisi</v>
          </cell>
          <cell r="D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6 30 0 00 000</v>
          </cell>
          <cell r="C71" t="str">
            <v>Tele Informasi Data</v>
          </cell>
          <cell r="D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Sub Jumlah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DISTRIBUSI :</v>
          </cell>
        </row>
        <row r="74">
          <cell r="B74" t="str">
            <v>6 40 0 00 000</v>
          </cell>
          <cell r="C74" t="str">
            <v>Distribusi</v>
          </cell>
          <cell r="D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6 50 0 00 000</v>
          </cell>
          <cell r="C75" t="str">
            <v>Unit Pengatur Distribusi</v>
          </cell>
          <cell r="D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C76" t="str">
            <v>Sub Jumlah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8">
          <cell r="B78" t="str">
            <v>6 60 0 00 000</v>
          </cell>
          <cell r="C78" t="str">
            <v>TATA USAHA LANGGANAN</v>
          </cell>
          <cell r="D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Jumlah Biaya Usaha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671</v>
          </cell>
          <cell r="C80" t="str">
            <v>CLEARING :</v>
          </cell>
        </row>
        <row r="81">
          <cell r="B81" t="str">
            <v>6 71 0 00 000</v>
          </cell>
          <cell r="C81" t="str">
            <v>Tata Usaha</v>
          </cell>
          <cell r="D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6 72 0 00 000</v>
          </cell>
          <cell r="C82" t="str">
            <v>Gudang dan Persed. Bahan</v>
          </cell>
          <cell r="D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6 73 0 00 000</v>
          </cell>
          <cell r="C83" t="str">
            <v>B e n g k e l</v>
          </cell>
          <cell r="D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6 74 0 00 000</v>
          </cell>
          <cell r="C84" t="str">
            <v>Laboratorium</v>
          </cell>
          <cell r="D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6 75 0 00 000</v>
          </cell>
          <cell r="C85" t="str">
            <v>Jasa-Jasa Teknik</v>
          </cell>
          <cell r="D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6 76 0 00 000</v>
          </cell>
          <cell r="C86" t="str">
            <v>Wisma dan Rumah Dinas</v>
          </cell>
          <cell r="D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6 77 0 00 000</v>
          </cell>
          <cell r="C87" t="str">
            <v>Telekomunikasi</v>
          </cell>
          <cell r="D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6 78 0 00 000</v>
          </cell>
          <cell r="C88" t="str">
            <v>Rupa-Rupa Jasa Umum dan Teknologi Informasi</v>
          </cell>
          <cell r="D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6 79 0 00 000</v>
          </cell>
          <cell r="C89" t="str">
            <v>Pendidikan dan Latihan</v>
          </cell>
          <cell r="D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Jumlah Biaya Clearing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JUMLAH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R91">
            <v>0</v>
          </cell>
          <cell r="S91">
            <v>0</v>
          </cell>
        </row>
        <row r="92">
          <cell r="B92" t="str">
            <v>D:\TM1-HASIL\TM1\PLN Budget Reports V1.2\Reports\[RKAP Laba_ Rugi.xls]BBaku(12C3)</v>
          </cell>
        </row>
        <row r="95">
          <cell r="B95" t="str">
            <v>PT. PLN (PERSERO)</v>
          </cell>
        </row>
        <row r="96">
          <cell r="B96" t="str">
            <v>SATUAN ADMINISTRASI</v>
          </cell>
        </row>
        <row r="97">
          <cell r="B97" t="str">
            <v>DISTRIBUSI BALI</v>
          </cell>
        </row>
        <row r="98">
          <cell r="B98" t="str">
            <v>LEMBAR KERJA</v>
          </cell>
          <cell r="Q98" t="str">
            <v>Daftar</v>
          </cell>
          <cell r="R98" t="str">
            <v>12C3</v>
          </cell>
        </row>
        <row r="99">
          <cell r="B99" t="str">
            <v>ANGGARAN LABA RUGI</v>
          </cell>
        </row>
        <row r="100">
          <cell r="B100" t="str">
            <v>TAHUN 2005 - S/D TRW III</v>
          </cell>
          <cell r="Q100" t="str">
            <v>Perihal</v>
          </cell>
          <cell r="R100" t="str">
            <v>BIAYA BAHAN BAKU</v>
          </cell>
        </row>
        <row r="101">
          <cell r="B101" t="str">
            <v>(Dalam ribuan rupiah)</v>
          </cell>
        </row>
        <row r="102">
          <cell r="D102" t="str">
            <v>Jumlah Biaya Bahan Baku</v>
          </cell>
          <cell r="E102" t="str">
            <v>COMNET  Jasa</v>
          </cell>
          <cell r="F102" t="str">
            <v>JASER - Material</v>
          </cell>
          <cell r="G102" t="str">
            <v>JASER - Jasa</v>
          </cell>
          <cell r="H102" t="str">
            <v>Jaser</v>
          </cell>
          <cell r="I102" t="str">
            <v>LITBANG - Material</v>
          </cell>
          <cell r="J102" t="str">
            <v>LITBANG - Jasa</v>
          </cell>
          <cell r="K102" t="str">
            <v>Litbang</v>
          </cell>
          <cell r="L102" t="str">
            <v>J &amp; P - Material</v>
          </cell>
          <cell r="M102" t="str">
            <v>J &amp; P - Jasa</v>
          </cell>
          <cell r="N102" t="str">
            <v>J &amp; P</v>
          </cell>
          <cell r="O102" t="str">
            <v>JASENG - Material</v>
          </cell>
          <cell r="P102" t="str">
            <v>JASENG - Jasa</v>
          </cell>
          <cell r="Q102" t="str">
            <v>JASENG</v>
          </cell>
          <cell r="R102" t="str">
            <v>JASPIK - Material</v>
          </cell>
          <cell r="S102" t="str">
            <v>JASPIK - Jasa</v>
          </cell>
        </row>
        <row r="103">
          <cell r="B103" t="str">
            <v>Kode Akun</v>
          </cell>
          <cell r="C103" t="str">
            <v>U r a i a n</v>
          </cell>
          <cell r="D103" t="str">
            <v>Jumlah</v>
          </cell>
          <cell r="E103" t="str">
            <v>COMNET  Jasa</v>
          </cell>
          <cell r="F103" t="str">
            <v>JASER</v>
          </cell>
          <cell r="I103" t="str">
            <v>LITBANG</v>
          </cell>
          <cell r="M103" t="str">
            <v>J &amp; P</v>
          </cell>
          <cell r="O103" t="str">
            <v>JASENG</v>
          </cell>
          <cell r="R103" t="str">
            <v>JASDIK</v>
          </cell>
        </row>
        <row r="104">
          <cell r="F104" t="str">
            <v>Material</v>
          </cell>
          <cell r="G104" t="str">
            <v>Jasa</v>
          </cell>
          <cell r="H104" t="str">
            <v>Jumlah</v>
          </cell>
          <cell r="I104" t="str">
            <v>Material</v>
          </cell>
          <cell r="J104" t="str">
            <v>Jasa</v>
          </cell>
          <cell r="K104" t="str">
            <v>Jumlah</v>
          </cell>
          <cell r="L104" t="str">
            <v>Material</v>
          </cell>
          <cell r="M104" t="str">
            <v>Jasa</v>
          </cell>
          <cell r="N104" t="str">
            <v>Jumlah</v>
          </cell>
          <cell r="O104" t="str">
            <v>Material</v>
          </cell>
          <cell r="P104" t="str">
            <v>Jasa</v>
          </cell>
          <cell r="Q104" t="str">
            <v>Jumlah</v>
          </cell>
          <cell r="R104" t="str">
            <v>Material</v>
          </cell>
          <cell r="S104" t="str">
            <v>Jasa</v>
          </cell>
        </row>
        <row r="106">
          <cell r="B106" t="str">
            <v>(1)</v>
          </cell>
          <cell r="C106" t="str">
            <v>(2)</v>
          </cell>
          <cell r="D106" t="str">
            <v>(3)</v>
          </cell>
          <cell r="E106" t="str">
            <v>(4)</v>
          </cell>
          <cell r="F106" t="str">
            <v>(5)</v>
          </cell>
          <cell r="G106" t="str">
            <v>(6)</v>
          </cell>
          <cell r="H106" t="str">
            <v>(7)</v>
          </cell>
          <cell r="I106" t="str">
            <v>(8)</v>
          </cell>
          <cell r="J106" t="str">
            <v>(9)</v>
          </cell>
          <cell r="K106" t="str">
            <v>(10)</v>
          </cell>
          <cell r="L106" t="str">
            <v>(11)</v>
          </cell>
          <cell r="M106" t="str">
            <v>(12)</v>
          </cell>
          <cell r="N106" t="str">
            <v>(13)</v>
          </cell>
          <cell r="O106" t="str">
            <v>(14)</v>
          </cell>
          <cell r="P106" t="str">
            <v>(15)</v>
          </cell>
          <cell r="Q106" t="str">
            <v>(16)</v>
          </cell>
          <cell r="R106" t="str">
            <v>(17)</v>
          </cell>
          <cell r="S106" t="str">
            <v>(18)</v>
          </cell>
        </row>
        <row r="107">
          <cell r="B107" t="str">
            <v>6</v>
          </cell>
          <cell r="C107" t="str">
            <v>U S A H A</v>
          </cell>
        </row>
        <row r="108">
          <cell r="C108" t="str">
            <v>PEMBANGKITAN :</v>
          </cell>
        </row>
        <row r="109">
          <cell r="B109" t="str">
            <v>6 11 0 00 000</v>
          </cell>
          <cell r="C109" t="str">
            <v>P L T A</v>
          </cell>
          <cell r="D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6 12 0 00 000</v>
          </cell>
          <cell r="C110" t="str">
            <v>P L T U</v>
          </cell>
          <cell r="D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B111" t="str">
            <v>6 13 0 00 000</v>
          </cell>
          <cell r="C111" t="str">
            <v>P L T D</v>
          </cell>
          <cell r="D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6 14 0 00 000</v>
          </cell>
          <cell r="C112" t="str">
            <v>P L T G</v>
          </cell>
          <cell r="D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B113" t="str">
            <v>6 15 0 00 000</v>
          </cell>
          <cell r="C113" t="str">
            <v>P L T P</v>
          </cell>
          <cell r="D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6 16 0 00 000</v>
          </cell>
          <cell r="C114" t="str">
            <v>P L T G/U</v>
          </cell>
          <cell r="D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C115" t="str">
            <v>Sub Jumlah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C116" t="str">
            <v>TRANSMISI :</v>
          </cell>
        </row>
        <row r="117">
          <cell r="B117" t="str">
            <v>6 20 0 00 000</v>
          </cell>
          <cell r="C117" t="str">
            <v>Transmisi</v>
          </cell>
          <cell r="D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6 30 0 00 000</v>
          </cell>
          <cell r="C118" t="str">
            <v>Tele Informasi Data</v>
          </cell>
          <cell r="D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C119" t="str">
            <v>Sub Jumlah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</row>
        <row r="120">
          <cell r="C120" t="str">
            <v>DISTRIBUSI :</v>
          </cell>
        </row>
        <row r="121">
          <cell r="B121" t="str">
            <v>6 40 0 00 000</v>
          </cell>
          <cell r="C121" t="str">
            <v>Distribusi</v>
          </cell>
          <cell r="D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B122" t="str">
            <v>6 50 0 00 000</v>
          </cell>
          <cell r="C122" t="str">
            <v>Unit Pengatur Distribusi</v>
          </cell>
          <cell r="D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C123" t="str">
            <v>Sub Jumlah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5">
          <cell r="B125" t="str">
            <v>6 60 0 00 000</v>
          </cell>
          <cell r="C125" t="str">
            <v>TATA USAHA LANGGANAN</v>
          </cell>
          <cell r="D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Jumlah Biaya Usaha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671</v>
          </cell>
          <cell r="C127" t="str">
            <v>CLEARING :</v>
          </cell>
        </row>
        <row r="128">
          <cell r="B128" t="str">
            <v>6 71 0 00 000</v>
          </cell>
          <cell r="C128" t="str">
            <v>Tata Usaha</v>
          </cell>
          <cell r="D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6 72 0 00 000</v>
          </cell>
          <cell r="C129" t="str">
            <v>Gudang dan Persed. Bahan</v>
          </cell>
          <cell r="D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6 73 0 00 000</v>
          </cell>
          <cell r="C130" t="str">
            <v>B e n g k e l</v>
          </cell>
          <cell r="D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6 74 0 00 000</v>
          </cell>
          <cell r="C131" t="str">
            <v>Laboratorium</v>
          </cell>
          <cell r="D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6 75 0 00 000</v>
          </cell>
          <cell r="C132" t="str">
            <v>Jasa-Jasa Teknik</v>
          </cell>
          <cell r="D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6 76 0 00 000</v>
          </cell>
          <cell r="C133" t="str">
            <v>Wisma dan Rumah Dinas</v>
          </cell>
          <cell r="D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6 77 0 00 000</v>
          </cell>
          <cell r="C134" t="str">
            <v>Telekomunikasi</v>
          </cell>
          <cell r="D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B135" t="str">
            <v>6 78 0 00 000</v>
          </cell>
          <cell r="C135" t="str">
            <v>Rupa-Rupa Jasa Umum dan Teknologi Informasi</v>
          </cell>
          <cell r="D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6 79 0 00 000</v>
          </cell>
          <cell r="C136" t="str">
            <v>Pendidikan dan Latihan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Jumlah Biaya Clearing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JUMLAH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R138">
            <v>0</v>
          </cell>
          <cell r="S138">
            <v>0</v>
          </cell>
        </row>
        <row r="139">
          <cell r="B139" t="str">
            <v>D:\TM1-HASIL\TM1\PLN Budget Reports V1.2\Reports\[RKAP Laba_ Rugi.xls]BBaku(12C3)</v>
          </cell>
        </row>
        <row r="142">
          <cell r="B142" t="str">
            <v>PT. PLN (PERSERO)</v>
          </cell>
        </row>
        <row r="143">
          <cell r="B143" t="str">
            <v>SATUAN ADMINISTRASI</v>
          </cell>
        </row>
        <row r="144">
          <cell r="B144" t="str">
            <v>DISTRIBUSI BALI</v>
          </cell>
        </row>
        <row r="145">
          <cell r="B145" t="str">
            <v>LEMBAR KERJA</v>
          </cell>
          <cell r="Q145" t="str">
            <v>Daftar</v>
          </cell>
          <cell r="R145" t="str">
            <v>12C3</v>
          </cell>
        </row>
        <row r="146">
          <cell r="B146" t="str">
            <v>ANGGARAN LABA RUGI</v>
          </cell>
        </row>
        <row r="147">
          <cell r="B147" t="str">
            <v>TAHUN 2005 - S/D TRW IV</v>
          </cell>
          <cell r="Q147" t="str">
            <v>Perihal</v>
          </cell>
          <cell r="R147" t="str">
            <v>BIAYA BAHAN BAKU</v>
          </cell>
        </row>
        <row r="148">
          <cell r="B148" t="str">
            <v>(Dalam ribuan rupiah)</v>
          </cell>
        </row>
        <row r="149">
          <cell r="D149" t="str">
            <v>Jumlah Biaya Bahan Baku</v>
          </cell>
          <cell r="E149" t="str">
            <v>COMNET  Jasa</v>
          </cell>
          <cell r="F149" t="str">
            <v>JASER - Material</v>
          </cell>
          <cell r="G149" t="str">
            <v>JASER - Jasa</v>
          </cell>
          <cell r="H149" t="str">
            <v>Jaser</v>
          </cell>
          <cell r="I149" t="str">
            <v>LITBANG - Material</v>
          </cell>
          <cell r="J149" t="str">
            <v>LITBANG - Jasa</v>
          </cell>
          <cell r="K149" t="str">
            <v>Litbang</v>
          </cell>
          <cell r="L149" t="str">
            <v>J &amp; P - Material</v>
          </cell>
          <cell r="M149" t="str">
            <v>J &amp; P - Jasa</v>
          </cell>
          <cell r="N149" t="str">
            <v>J &amp; P</v>
          </cell>
          <cell r="O149" t="str">
            <v>JASENG - Material</v>
          </cell>
          <cell r="P149" t="str">
            <v>JASENG - Jasa</v>
          </cell>
          <cell r="Q149" t="str">
            <v>JASENG</v>
          </cell>
          <cell r="R149" t="str">
            <v>JASPIK - Material</v>
          </cell>
          <cell r="S149" t="str">
            <v>JASPIK - Jasa</v>
          </cell>
        </row>
        <row r="150">
          <cell r="B150" t="str">
            <v>Kode Akun</v>
          </cell>
          <cell r="C150" t="str">
            <v>U r a i a n</v>
          </cell>
          <cell r="D150" t="str">
            <v>Jumlah</v>
          </cell>
          <cell r="E150" t="str">
            <v>COMNET  Jasa</v>
          </cell>
          <cell r="F150" t="str">
            <v>JASER</v>
          </cell>
          <cell r="I150" t="str">
            <v>LITBANG</v>
          </cell>
          <cell r="M150" t="str">
            <v>J &amp; P</v>
          </cell>
          <cell r="O150" t="str">
            <v>JASENG</v>
          </cell>
          <cell r="R150" t="str">
            <v>JASDIK</v>
          </cell>
        </row>
        <row r="151">
          <cell r="F151" t="str">
            <v>Material</v>
          </cell>
          <cell r="G151" t="str">
            <v>Jasa</v>
          </cell>
          <cell r="H151" t="str">
            <v>Jumlah</v>
          </cell>
          <cell r="I151" t="str">
            <v>Material</v>
          </cell>
          <cell r="J151" t="str">
            <v>Jasa</v>
          </cell>
          <cell r="K151" t="str">
            <v>Jumlah</v>
          </cell>
          <cell r="L151" t="str">
            <v>Material</v>
          </cell>
          <cell r="M151" t="str">
            <v>Jasa</v>
          </cell>
          <cell r="N151" t="str">
            <v>Jumlah</v>
          </cell>
          <cell r="O151" t="str">
            <v>Material</v>
          </cell>
          <cell r="P151" t="str">
            <v>Jasa</v>
          </cell>
          <cell r="Q151" t="str">
            <v>Jumlah</v>
          </cell>
          <cell r="R151" t="str">
            <v>Material</v>
          </cell>
          <cell r="S151" t="str">
            <v>Jasa</v>
          </cell>
        </row>
        <row r="153">
          <cell r="B153" t="str">
            <v>(1)</v>
          </cell>
          <cell r="C153" t="str">
            <v>(2)</v>
          </cell>
          <cell r="D153" t="str">
            <v>(3)</v>
          </cell>
          <cell r="E153" t="str">
            <v>(4)</v>
          </cell>
          <cell r="F153" t="str">
            <v>(5)</v>
          </cell>
          <cell r="G153" t="str">
            <v>(6)</v>
          </cell>
          <cell r="H153" t="str">
            <v>(7)</v>
          </cell>
          <cell r="I153" t="str">
            <v>(8)</v>
          </cell>
          <cell r="J153" t="str">
            <v>(9)</v>
          </cell>
          <cell r="K153" t="str">
            <v>(10)</v>
          </cell>
          <cell r="L153" t="str">
            <v>(11)</v>
          </cell>
          <cell r="M153" t="str">
            <v>(12)</v>
          </cell>
          <cell r="N153" t="str">
            <v>(13)</v>
          </cell>
          <cell r="O153" t="str">
            <v>(14)</v>
          </cell>
          <cell r="P153" t="str">
            <v>(15)</v>
          </cell>
          <cell r="Q153" t="str">
            <v>(16)</v>
          </cell>
          <cell r="R153" t="str">
            <v>(17)</v>
          </cell>
          <cell r="S153" t="str">
            <v>(18)</v>
          </cell>
        </row>
        <row r="154">
          <cell r="B154" t="str">
            <v>6</v>
          </cell>
          <cell r="C154" t="str">
            <v>U S A H A</v>
          </cell>
        </row>
        <row r="155">
          <cell r="C155" t="str">
            <v>PEMBANGKITAN :</v>
          </cell>
        </row>
        <row r="156">
          <cell r="B156" t="str">
            <v>6 11 0 00 000</v>
          </cell>
          <cell r="C156" t="str">
            <v>P L T A</v>
          </cell>
          <cell r="D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B157" t="str">
            <v>6 12 0 00 000</v>
          </cell>
          <cell r="C157" t="str">
            <v>P L T U</v>
          </cell>
          <cell r="D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6 13 0 00 000</v>
          </cell>
          <cell r="C158" t="str">
            <v>P L T D</v>
          </cell>
          <cell r="D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6 14 0 00 000</v>
          </cell>
          <cell r="C159" t="str">
            <v>P L T G</v>
          </cell>
          <cell r="D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6 15 0 00 000</v>
          </cell>
          <cell r="C160" t="str">
            <v>P L T P</v>
          </cell>
          <cell r="D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6 16 0 00 000</v>
          </cell>
          <cell r="C161" t="str">
            <v>P L T G/U</v>
          </cell>
          <cell r="D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Sub Jumlah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TRANSMISI :</v>
          </cell>
        </row>
        <row r="164">
          <cell r="B164" t="str">
            <v>6 20 0 00 000</v>
          </cell>
          <cell r="C164" t="str">
            <v>Transmisi</v>
          </cell>
          <cell r="D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6 30 0 00 000</v>
          </cell>
          <cell r="C165" t="str">
            <v>Tele Informasi Data</v>
          </cell>
          <cell r="D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Sub Jumlah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C167" t="str">
            <v>DISTRIBUSI :</v>
          </cell>
        </row>
        <row r="168">
          <cell r="B168" t="str">
            <v>6 40 0 00 000</v>
          </cell>
          <cell r="C168" t="str">
            <v>Distribusi</v>
          </cell>
          <cell r="D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6 50 0 00 000</v>
          </cell>
          <cell r="C169" t="str">
            <v>Unit Pengatur Distribusi</v>
          </cell>
          <cell r="D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C170" t="str">
            <v>Sub Jumlah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2">
          <cell r="B172" t="str">
            <v>6 60 0 00 000</v>
          </cell>
          <cell r="C172" t="str">
            <v>TATA USAHA LANGGANAN</v>
          </cell>
          <cell r="D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C173" t="str">
            <v>Jumlah Biaya Usaha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671</v>
          </cell>
          <cell r="C174" t="str">
            <v>CLEARING :</v>
          </cell>
        </row>
        <row r="175">
          <cell r="B175" t="str">
            <v>6 71 0 00 000</v>
          </cell>
          <cell r="C175" t="str">
            <v>Tata Usaha</v>
          </cell>
          <cell r="D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6 72 0 00 000</v>
          </cell>
          <cell r="C176" t="str">
            <v>Gudang dan Persed. Bahan</v>
          </cell>
          <cell r="D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6 73 0 00 000</v>
          </cell>
          <cell r="C177" t="str">
            <v>B e n g k e l</v>
          </cell>
          <cell r="D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6 74 0 00 000</v>
          </cell>
          <cell r="C178" t="str">
            <v>Laboratorium</v>
          </cell>
          <cell r="D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6 75 0 00 000</v>
          </cell>
          <cell r="C179" t="str">
            <v>Jasa-Jasa Teknik</v>
          </cell>
          <cell r="D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6 76 0 00 000</v>
          </cell>
          <cell r="C180" t="str">
            <v>Wisma dan Rumah Dinas</v>
          </cell>
          <cell r="D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6 77 0 00 000</v>
          </cell>
          <cell r="C181" t="str">
            <v>Telekomunikasi</v>
          </cell>
          <cell r="D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6 78 0 00 000</v>
          </cell>
          <cell r="C182" t="str">
            <v>Rupa-Rupa Jasa Umum dan Teknologi Informasi</v>
          </cell>
          <cell r="D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6 79 0 00 000</v>
          </cell>
          <cell r="C183" t="str">
            <v>Pendidikan dan Latihan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Jumlah Biaya Clearing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JUMLAH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R185">
            <v>0</v>
          </cell>
          <cell r="S185">
            <v>0</v>
          </cell>
        </row>
        <row r="186">
          <cell r="B186" t="str">
            <v>D:\TM1-HASIL\TM1\PLN Budget Reports V1.2\Reports\[RKAP Laba_ Rugi.xls]BBaku(12C3)</v>
          </cell>
        </row>
      </sheetData>
      <sheetData sheetId="1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F4" t="str">
            <v>Daftar</v>
          </cell>
          <cell r="G4" t="str">
            <v>12D1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F6" t="str">
            <v>Perihal</v>
          </cell>
          <cell r="G6" t="str">
            <v>BIAYA   KEPEGAWAIAN   PER  FUNGSI</v>
          </cell>
        </row>
        <row r="7">
          <cell r="B7" t="str">
            <v>(Dalam ribuan rupiah)</v>
          </cell>
        </row>
        <row r="8">
          <cell r="D8" t="str">
            <v>Jumlah Pegawai (orang)</v>
          </cell>
          <cell r="E8" t="str">
            <v>Kepegawaian</v>
          </cell>
          <cell r="F8" t="str">
            <v>Gaji / Tunjangan</v>
          </cell>
          <cell r="G8" t="str">
            <v>Cuti dan lainnya</v>
          </cell>
          <cell r="H8" t="str">
            <v>Diklat dan lainnya</v>
          </cell>
        </row>
        <row r="9">
          <cell r="B9" t="str">
            <v>Kode Akun</v>
          </cell>
          <cell r="C9" t="str">
            <v>Fungsi</v>
          </cell>
          <cell r="D9" t="str">
            <v>Jumlah Pegawai</v>
          </cell>
          <cell r="E9" t="str">
            <v>Jumlah</v>
          </cell>
          <cell r="F9" t="str">
            <v>Gaji / Tunjangan</v>
          </cell>
          <cell r="G9" t="str">
            <v>Cuti dan lainnya</v>
          </cell>
          <cell r="H9" t="str">
            <v>Diklat dan lainnya</v>
          </cell>
        </row>
        <row r="11">
          <cell r="D11" t="str">
            <v>No</v>
          </cell>
          <cell r="E11" t="str">
            <v>Rp</v>
          </cell>
          <cell r="F11" t="str">
            <v>Rp</v>
          </cell>
          <cell r="G11" t="str">
            <v>Rp</v>
          </cell>
          <cell r="H11" t="str">
            <v>Rp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( 4 = 5 S/D 7 )</v>
          </cell>
          <cell r="F12" t="str">
            <v>(5)</v>
          </cell>
          <cell r="G12" t="str">
            <v>(6)</v>
          </cell>
          <cell r="H12" t="str">
            <v>(7)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5.0696053491923561</v>
          </cell>
          <cell r="E17">
            <v>122067.85435093335</v>
          </cell>
          <cell r="F17">
            <v>78170.143064616408</v>
          </cell>
          <cell r="G17">
            <v>19922.318902256</v>
          </cell>
          <cell r="H17">
            <v>23975.39238406095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C21" t="str">
            <v>Sub Jumlah</v>
          </cell>
          <cell r="D21">
            <v>5.0696053491923561</v>
          </cell>
          <cell r="E21">
            <v>122067.85435093335</v>
          </cell>
          <cell r="F21">
            <v>78170.143064616408</v>
          </cell>
          <cell r="G21">
            <v>19922.318902256</v>
          </cell>
          <cell r="H21">
            <v>23975.39238406095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230.26071818919388</v>
          </cell>
          <cell r="E27">
            <v>5544303.7228011554</v>
          </cell>
          <cell r="F27">
            <v>3535800.9551036819</v>
          </cell>
          <cell r="G27">
            <v>919544.02315822477</v>
          </cell>
          <cell r="H27">
            <v>1088958.744539249</v>
          </cell>
        </row>
        <row r="28">
          <cell r="B28" t="str">
            <v>6 50 0 00 000</v>
          </cell>
          <cell r="C28" t="str">
            <v>Unit Pengatur Distribusi</v>
          </cell>
          <cell r="D28">
            <v>19.974132435834889</v>
          </cell>
          <cell r="E28">
            <v>480944.6339550236</v>
          </cell>
          <cell r="F28">
            <v>281956.64165896102</v>
          </cell>
          <cell r="G28">
            <v>104525.47881432949</v>
          </cell>
          <cell r="H28">
            <v>94462.513481733069</v>
          </cell>
        </row>
        <row r="29">
          <cell r="C29" t="str">
            <v>Sub Jumlah</v>
          </cell>
          <cell r="D29">
            <v>250.23485062502877</v>
          </cell>
          <cell r="E29">
            <v>6025248.3567561787</v>
          </cell>
          <cell r="F29">
            <v>3817757.5967626427</v>
          </cell>
          <cell r="G29">
            <v>1024069.5019725543</v>
          </cell>
          <cell r="H29">
            <v>1183421.2580209821</v>
          </cell>
        </row>
        <row r="31">
          <cell r="B31" t="str">
            <v>6 60 0 00 000</v>
          </cell>
          <cell r="C31" t="str">
            <v>TATA USAHA LANGGANAN</v>
          </cell>
          <cell r="D31">
            <v>140.59035055404678</v>
          </cell>
          <cell r="E31">
            <v>3385187.0614173291</v>
          </cell>
          <cell r="F31">
            <v>1969566.5166287976</v>
          </cell>
          <cell r="G31">
            <v>750422.56181440584</v>
          </cell>
          <cell r="H31">
            <v>665197.98297412554</v>
          </cell>
        </row>
        <row r="32">
          <cell r="C32" t="str">
            <v>Jumlah Biaya Usaha</v>
          </cell>
          <cell r="D32">
            <v>395.89480652826791</v>
          </cell>
          <cell r="E32">
            <v>9532503.2725244425</v>
          </cell>
          <cell r="F32">
            <v>5865494.2564560566</v>
          </cell>
          <cell r="G32">
            <v>1794414.3826892162</v>
          </cell>
          <cell r="H32">
            <v>1872594.6333791686</v>
          </cell>
        </row>
        <row r="33">
          <cell r="B33" t="str">
            <v>6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403.96709019687876</v>
          </cell>
          <cell r="E34">
            <v>9726870.738878876</v>
          </cell>
          <cell r="F34">
            <v>4196506.1503792685</v>
          </cell>
          <cell r="G34">
            <v>3620218.4502834859</v>
          </cell>
          <cell r="H34">
            <v>1910146.1382161218</v>
          </cell>
        </row>
        <row r="35">
          <cell r="B35" t="str">
            <v>6 72 0 00 000</v>
          </cell>
          <cell r="C35" t="str">
            <v>Gudang dan Persed. Bahan</v>
          </cell>
          <cell r="D35">
            <v>3.2405440437032262</v>
          </cell>
          <cell r="E35">
            <v>78027.031908424207</v>
          </cell>
          <cell r="F35">
            <v>62701.713968760632</v>
          </cell>
          <cell r="G35">
            <v>0</v>
          </cell>
          <cell r="H35">
            <v>15325.317939663579</v>
          </cell>
        </row>
        <row r="36">
          <cell r="B36" t="str">
            <v>6 73 0 00 000</v>
          </cell>
          <cell r="C36" t="str">
            <v>B e n g k e l</v>
          </cell>
          <cell r="D36">
            <v>12.897559231150048</v>
          </cell>
          <cell r="E36">
            <v>310552.25668825989</v>
          </cell>
          <cell r="F36">
            <v>217888.47860659054</v>
          </cell>
          <cell r="G36">
            <v>31668.094344037578</v>
          </cell>
          <cell r="H36">
            <v>60995.683737631778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C43" t="str">
            <v>Jumlah Biaya Clearing</v>
          </cell>
          <cell r="D43">
            <v>420.10519347173204</v>
          </cell>
          <cell r="E43">
            <v>10115450.02747556</v>
          </cell>
          <cell r="F43">
            <v>4477096.3429546189</v>
          </cell>
          <cell r="G43">
            <v>3651886.5446275235</v>
          </cell>
          <cell r="H43">
            <v>1986467.1398934172</v>
          </cell>
        </row>
        <row r="44">
          <cell r="C44" t="str">
            <v>JUMLAH</v>
          </cell>
          <cell r="D44">
            <v>816</v>
          </cell>
          <cell r="E44">
            <v>19647953.300000004</v>
          </cell>
          <cell r="F44">
            <v>10342590.599410675</v>
          </cell>
          <cell r="G44">
            <v>5446300.9273167402</v>
          </cell>
          <cell r="H44">
            <v>3859061.7732725861</v>
          </cell>
        </row>
        <row r="45">
          <cell r="B45" t="str">
            <v>D:\TM1-HASIL\TM1\PLN Budget Reports V1.2\Reports\[RKAP Laba_ Rugi.xls]BPeg-F(12D1)</v>
          </cell>
          <cell r="H45">
            <v>38413.629965046297</v>
          </cell>
        </row>
        <row r="47">
          <cell r="B47" t="str">
            <v>PT. PLN (PERSERO)</v>
          </cell>
        </row>
        <row r="48">
          <cell r="B48" t="str">
            <v>SATUAN ADMINISTRASI</v>
          </cell>
        </row>
        <row r="49">
          <cell r="B49" t="str">
            <v>DISTRIBUSI BALI</v>
          </cell>
        </row>
        <row r="50">
          <cell r="B50" t="str">
            <v>LEMBAR KERJA</v>
          </cell>
          <cell r="F50" t="str">
            <v>Daftar</v>
          </cell>
          <cell r="G50" t="str">
            <v>12D1</v>
          </cell>
        </row>
        <row r="51">
          <cell r="B51" t="str">
            <v>ANGGARAN LABA RUGI</v>
          </cell>
        </row>
        <row r="52">
          <cell r="B52" t="str">
            <v>TAHUN 2005 - S/D TRW II</v>
          </cell>
          <cell r="F52" t="str">
            <v>Perihal</v>
          </cell>
          <cell r="G52" t="str">
            <v>BIAYA   KEPEGAWAIAN   PER  FUNGSI</v>
          </cell>
        </row>
        <row r="53">
          <cell r="B53" t="str">
            <v>(Dalam ribuan rupiah)</v>
          </cell>
        </row>
        <row r="54">
          <cell r="D54" t="str">
            <v>Jumlah Pegawai (orang)</v>
          </cell>
          <cell r="E54" t="str">
            <v>Kepegawaian</v>
          </cell>
          <cell r="F54" t="str">
            <v>Gaji / Tunjangan</v>
          </cell>
          <cell r="G54" t="str">
            <v>Cuti dan lainnya</v>
          </cell>
          <cell r="H54" t="str">
            <v>Diklat dan lainnya</v>
          </cell>
        </row>
        <row r="55">
          <cell r="B55" t="str">
            <v>Kode Akun</v>
          </cell>
          <cell r="C55" t="str">
            <v>U r a i a n</v>
          </cell>
          <cell r="D55" t="str">
            <v>Jumlah Pegawai</v>
          </cell>
          <cell r="E55" t="str">
            <v>Jumlah</v>
          </cell>
          <cell r="F55" t="str">
            <v>Gaji / Tunjangan</v>
          </cell>
          <cell r="G55" t="str">
            <v>Cuti dan lainnya</v>
          </cell>
          <cell r="H55" t="str">
            <v>Diklat dan lainnya</v>
          </cell>
        </row>
        <row r="57">
          <cell r="D57" t="str">
            <v>No</v>
          </cell>
          <cell r="E57" t="str">
            <v>Rp</v>
          </cell>
          <cell r="F57" t="str">
            <v>Rp</v>
          </cell>
          <cell r="G57" t="str">
            <v>Rp</v>
          </cell>
          <cell r="H57" t="str">
            <v>Rp</v>
          </cell>
        </row>
        <row r="58">
          <cell r="B58" t="str">
            <v>(1)</v>
          </cell>
          <cell r="C58" t="str">
            <v>(2)</v>
          </cell>
          <cell r="D58" t="str">
            <v>(3)</v>
          </cell>
          <cell r="E58" t="str">
            <v>( 4 = 5 S/D 7 )</v>
          </cell>
          <cell r="F58" t="str">
            <v>(5)</v>
          </cell>
          <cell r="G58" t="str">
            <v>(6)</v>
          </cell>
          <cell r="H58" t="str">
            <v>(7)</v>
          </cell>
        </row>
        <row r="59">
          <cell r="B59" t="str">
            <v>6</v>
          </cell>
          <cell r="C59" t="str">
            <v>U S A H A</v>
          </cell>
        </row>
        <row r="60">
          <cell r="C60" t="str">
            <v>PEMBANGKITAN :</v>
          </cell>
        </row>
        <row r="61">
          <cell r="B61" t="str">
            <v>6 11 0 00 000</v>
          </cell>
          <cell r="C61" t="str">
            <v>P L T 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B62" t="str">
            <v>6 12 0 00 000</v>
          </cell>
          <cell r="C62" t="str">
            <v>P L T 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B63" t="str">
            <v>6 13 0 00 000</v>
          </cell>
          <cell r="C63" t="str">
            <v>P L T D</v>
          </cell>
          <cell r="D63">
            <v>5.0696053491923561</v>
          </cell>
          <cell r="E63">
            <v>215152.42141496495</v>
          </cell>
          <cell r="F63">
            <v>137779.89014499172</v>
          </cell>
          <cell r="G63">
            <v>35114.364668839866</v>
          </cell>
          <cell r="H63">
            <v>42258.166601133358</v>
          </cell>
        </row>
        <row r="64">
          <cell r="B64" t="str">
            <v>6 14 0 00 000</v>
          </cell>
          <cell r="C64" t="str">
            <v>P L T G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B65" t="str">
            <v>6 15 0 00 000</v>
          </cell>
          <cell r="C65" t="str">
            <v>P L T P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B66" t="str">
            <v>6 16 0 00 000</v>
          </cell>
          <cell r="C66" t="str">
            <v>P L T G/U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C67" t="str">
            <v>Sub Jumlah</v>
          </cell>
          <cell r="D67">
            <v>5.0696053491923561</v>
          </cell>
          <cell r="E67">
            <v>215152.42141496495</v>
          </cell>
          <cell r="F67">
            <v>137779.89014499172</v>
          </cell>
          <cell r="G67">
            <v>35114.364668839866</v>
          </cell>
          <cell r="H67">
            <v>42258.166601133358</v>
          </cell>
        </row>
        <row r="68">
          <cell r="C68" t="str">
            <v>TRANSMISI :</v>
          </cell>
        </row>
        <row r="69">
          <cell r="B69" t="str">
            <v>6 20 0 00 000</v>
          </cell>
          <cell r="C69" t="str">
            <v>Transmisi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B70" t="str">
            <v>6 30 0 00 000</v>
          </cell>
          <cell r="C70" t="str">
            <v>Tele Informasi Data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C71" t="str">
            <v>Sub Jumlah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C72" t="str">
            <v>DISTRIBUSI :</v>
          </cell>
        </row>
        <row r="73">
          <cell r="B73" t="str">
            <v>6 40 0 00 000</v>
          </cell>
          <cell r="C73" t="str">
            <v>Distribusi</v>
          </cell>
          <cell r="D73">
            <v>230.26071818919388</v>
          </cell>
          <cell r="E73">
            <v>9772190.8635445125</v>
          </cell>
          <cell r="F73">
            <v>6232075.9316769801</v>
          </cell>
          <cell r="G73">
            <v>1620755.3104961899</v>
          </cell>
          <cell r="H73">
            <v>1919359.6213713426</v>
          </cell>
        </row>
        <row r="74">
          <cell r="B74" t="str">
            <v>6 50 0 00 000</v>
          </cell>
          <cell r="C74" t="str">
            <v>Unit Pengatur Distribusi</v>
          </cell>
          <cell r="D74">
            <v>19.974132435834889</v>
          </cell>
          <cell r="E74">
            <v>847695.7599702914</v>
          </cell>
          <cell r="F74">
            <v>496966.66259533702</v>
          </cell>
          <cell r="G74">
            <v>184232.85955209922</v>
          </cell>
          <cell r="H74">
            <v>166496.23782285515</v>
          </cell>
        </row>
        <row r="75">
          <cell r="C75" t="str">
            <v>Sub Jumlah</v>
          </cell>
          <cell r="D75">
            <v>250.23485062502877</v>
          </cell>
          <cell r="E75">
            <v>10619886.623514803</v>
          </cell>
          <cell r="F75">
            <v>6729042.5942723174</v>
          </cell>
          <cell r="G75">
            <v>1804988.170048289</v>
          </cell>
          <cell r="H75">
            <v>2085855.8591941977</v>
          </cell>
        </row>
        <row r="77">
          <cell r="B77" t="str">
            <v>6 60 0 00 000</v>
          </cell>
          <cell r="C77" t="str">
            <v>TATA USAHA LANGGANAN</v>
          </cell>
          <cell r="D77">
            <v>140.59035055404678</v>
          </cell>
          <cell r="E77">
            <v>5966609.2852968946</v>
          </cell>
          <cell r="F77">
            <v>3471487.2924059345</v>
          </cell>
          <cell r="G77">
            <v>1322667.8892431611</v>
          </cell>
          <cell r="H77">
            <v>1172454.1036477997</v>
          </cell>
        </row>
        <row r="78">
          <cell r="C78" t="str">
            <v>Jumlah Biaya Usaha</v>
          </cell>
          <cell r="D78">
            <v>395.89480652826791</v>
          </cell>
          <cell r="E78">
            <v>16801648.330226664</v>
          </cell>
          <cell r="F78">
            <v>10338309.776823243</v>
          </cell>
          <cell r="G78">
            <v>3162770.4239602899</v>
          </cell>
          <cell r="H78">
            <v>3300568.1294431309</v>
          </cell>
        </row>
        <row r="79">
          <cell r="B79" t="str">
            <v>6</v>
          </cell>
          <cell r="C79" t="str">
            <v>CLEARING :</v>
          </cell>
        </row>
        <row r="80">
          <cell r="B80" t="str">
            <v>6 71 0 00 000</v>
          </cell>
          <cell r="C80" t="str">
            <v>Tata Usaha</v>
          </cell>
          <cell r="D80">
            <v>403.96709019687876</v>
          </cell>
          <cell r="E80">
            <v>17144233.454318579</v>
          </cell>
          <cell r="F80">
            <v>7396611.2088869447</v>
          </cell>
          <cell r="G80">
            <v>6380867.1805630727</v>
          </cell>
          <cell r="H80">
            <v>3366755.0648685629</v>
          </cell>
        </row>
        <row r="81">
          <cell r="B81" t="str">
            <v>6 72 0 00 000</v>
          </cell>
          <cell r="C81" t="str">
            <v>Gudang dan Persed. Bahan</v>
          </cell>
          <cell r="D81">
            <v>3.2405440437032262</v>
          </cell>
          <cell r="E81">
            <v>137527.6475545901</v>
          </cell>
          <cell r="F81">
            <v>110515.79188459972</v>
          </cell>
          <cell r="G81">
            <v>0</v>
          </cell>
          <cell r="H81">
            <v>27011.855669990389</v>
          </cell>
        </row>
        <row r="82">
          <cell r="B82" t="str">
            <v>6 73 0 00 000</v>
          </cell>
          <cell r="C82" t="str">
            <v>B e n g k e l</v>
          </cell>
          <cell r="D82">
            <v>12.897559231150048</v>
          </cell>
          <cell r="E82">
            <v>547368.26790017192</v>
          </cell>
          <cell r="F82">
            <v>384042.41657150333</v>
          </cell>
          <cell r="G82">
            <v>55817.047132893618</v>
          </cell>
          <cell r="H82">
            <v>107508.80419577501</v>
          </cell>
        </row>
        <row r="83">
          <cell r="B83" t="str">
            <v>6 74 0 00 000</v>
          </cell>
          <cell r="C83" t="str">
            <v>Laboratorium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B84" t="str">
            <v>6 75 0 00 000</v>
          </cell>
          <cell r="C84" t="str">
            <v>Jasa-Jasa Teknik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B85" t="str">
            <v>6 76 0 00 000</v>
          </cell>
          <cell r="C85" t="str">
            <v>Wisma dan Rumah Dinas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B86" t="str">
            <v>6 77 0 00 000</v>
          </cell>
          <cell r="C86" t="str">
            <v>Telekomunikasi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B87" t="str">
            <v>6 78 0 00 000</v>
          </cell>
          <cell r="C87" t="str">
            <v>Rupa-Rupa Jasa Umum dan Teknologi Informasi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B88" t="str">
            <v>6 79 0 00 000</v>
          </cell>
          <cell r="C88" t="str">
            <v>Pendidikan dan Latihan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 t="str">
            <v>Jumlah Biaya Clearing</v>
          </cell>
          <cell r="D89">
            <v>420.10519347173204</v>
          </cell>
          <cell r="E89">
            <v>17829129.369773343</v>
          </cell>
          <cell r="F89">
            <v>7891169.4173430484</v>
          </cell>
          <cell r="G89">
            <v>6436684.2276959661</v>
          </cell>
          <cell r="H89">
            <v>3501275.7247343282</v>
          </cell>
        </row>
        <row r="90">
          <cell r="C90" t="str">
            <v>JUMLAH</v>
          </cell>
          <cell r="D90">
            <v>816</v>
          </cell>
          <cell r="E90">
            <v>34630777.700000003</v>
          </cell>
          <cell r="F90">
            <v>18229479.194166292</v>
          </cell>
          <cell r="G90">
            <v>9599454.6516562551</v>
          </cell>
          <cell r="H90">
            <v>6801843.8541774591</v>
          </cell>
        </row>
        <row r="91">
          <cell r="B91" t="str">
            <v>D:\TM1-HASIL\TM1\PLN Budget Reports V1.2\Reports\[RKAP Laba_ Rugi.xls]BPeg-F(12D1)</v>
          </cell>
          <cell r="H91">
            <v>38413.629965046297</v>
          </cell>
        </row>
        <row r="93">
          <cell r="B93" t="str">
            <v>PT. PLN (PERSERO)</v>
          </cell>
        </row>
        <row r="94">
          <cell r="B94" t="str">
            <v>SATUAN ADMINISTRASI</v>
          </cell>
        </row>
        <row r="95">
          <cell r="B95" t="str">
            <v>DISTRIBUSI BALI</v>
          </cell>
        </row>
        <row r="96">
          <cell r="B96" t="str">
            <v>LEMBAR KERJA</v>
          </cell>
          <cell r="F96" t="str">
            <v>Daftar</v>
          </cell>
          <cell r="G96" t="str">
            <v>12D1</v>
          </cell>
        </row>
        <row r="97">
          <cell r="B97" t="str">
            <v>ANGGARAN LABA RUGI</v>
          </cell>
        </row>
        <row r="98">
          <cell r="B98" t="str">
            <v>TAHUN 2005 - S/D TRW III</v>
          </cell>
          <cell r="F98" t="str">
            <v>Perihal</v>
          </cell>
          <cell r="G98" t="str">
            <v>BIAYA   KEPEGAWAIAN   PER  FUNGSI</v>
          </cell>
        </row>
        <row r="99">
          <cell r="B99" t="str">
            <v>(Dalam ribuan rupiah)</v>
          </cell>
        </row>
        <row r="100">
          <cell r="D100" t="str">
            <v>Jumlah Pegawai (orang)</v>
          </cell>
          <cell r="E100" t="str">
            <v>Kepegawaian</v>
          </cell>
          <cell r="F100" t="str">
            <v>Gaji / Tunjangan</v>
          </cell>
          <cell r="G100" t="str">
            <v>Cuti dan lainnya</v>
          </cell>
          <cell r="H100" t="str">
            <v>Diklat dan lainnya</v>
          </cell>
        </row>
        <row r="101">
          <cell r="B101" t="str">
            <v>Kode Akun</v>
          </cell>
          <cell r="C101" t="str">
            <v>U r a i a n</v>
          </cell>
          <cell r="D101" t="str">
            <v>Jumlah Pegawai</v>
          </cell>
          <cell r="E101" t="str">
            <v>Jumlah</v>
          </cell>
          <cell r="F101" t="str">
            <v>Gaji / Tunjangan</v>
          </cell>
          <cell r="G101" t="str">
            <v>Cuti dan lainnya</v>
          </cell>
          <cell r="H101" t="str">
            <v>Diklat dan lainnya</v>
          </cell>
        </row>
        <row r="103">
          <cell r="D103" t="str">
            <v>No</v>
          </cell>
          <cell r="E103" t="str">
            <v>Rp</v>
          </cell>
          <cell r="F103" t="str">
            <v>Rp</v>
          </cell>
          <cell r="G103" t="str">
            <v>Rp</v>
          </cell>
          <cell r="H103" t="str">
            <v>Rp</v>
          </cell>
        </row>
        <row r="104">
          <cell r="B104" t="str">
            <v>(1)</v>
          </cell>
          <cell r="C104" t="str">
            <v>(2)</v>
          </cell>
          <cell r="D104" t="str">
            <v>(3)</v>
          </cell>
          <cell r="E104" t="str">
            <v>( 4 = 5 S/D 7 )</v>
          </cell>
          <cell r="F104" t="str">
            <v>(5)</v>
          </cell>
          <cell r="G104" t="str">
            <v>(6)</v>
          </cell>
          <cell r="H104" t="str">
            <v>(7)</v>
          </cell>
        </row>
        <row r="105">
          <cell r="B105" t="str">
            <v>6</v>
          </cell>
          <cell r="C105" t="str">
            <v>U S A H A</v>
          </cell>
        </row>
        <row r="106">
          <cell r="C106" t="str">
            <v>PEMBANGKITAN :</v>
          </cell>
        </row>
        <row r="107">
          <cell r="B107" t="str">
            <v>6 11 0 00 000</v>
          </cell>
          <cell r="C107" t="str">
            <v>P L T 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B108" t="str">
            <v>6 12 0 00 000</v>
          </cell>
          <cell r="C108" t="str">
            <v>P L T U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B109" t="str">
            <v>6 13 0 00 000</v>
          </cell>
          <cell r="C109" t="str">
            <v>P L T D</v>
          </cell>
          <cell r="D109">
            <v>5.0696053491923561</v>
          </cell>
          <cell r="E109">
            <v>314989.44217918883</v>
          </cell>
          <cell r="F109">
            <v>201713.79180797929</v>
          </cell>
          <cell r="G109">
            <v>51408.457626334486</v>
          </cell>
          <cell r="H109">
            <v>61867.192744875072</v>
          </cell>
        </row>
        <row r="110">
          <cell r="B110" t="str">
            <v>6 14 0 00 000</v>
          </cell>
          <cell r="C110" t="str">
            <v>P L T G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B111" t="str">
            <v>6 15 0 00 000</v>
          </cell>
          <cell r="C111" t="str">
            <v>P L T P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B112" t="str">
            <v>6 16 0 00 000</v>
          </cell>
          <cell r="C112" t="str">
            <v>P L T G/U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C113" t="str">
            <v>Sub Jumlah</v>
          </cell>
          <cell r="D113">
            <v>5.0696053491923561</v>
          </cell>
          <cell r="E113">
            <v>314989.44217918883</v>
          </cell>
          <cell r="F113">
            <v>201713.79180797929</v>
          </cell>
          <cell r="G113">
            <v>51408.457626334486</v>
          </cell>
          <cell r="H113">
            <v>61867.192744875072</v>
          </cell>
        </row>
        <row r="114">
          <cell r="C114" t="str">
            <v>TRANSMISI :</v>
          </cell>
        </row>
        <row r="115">
          <cell r="B115" t="str">
            <v>6 20 0 00 000</v>
          </cell>
          <cell r="C115" t="str">
            <v>Transmisi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B116" t="str">
            <v>6 30 0 00 000</v>
          </cell>
          <cell r="C116" t="str">
            <v>Tele Informasi Data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C117" t="str">
            <v>Sub Jumlah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C118" t="str">
            <v>DISTRIBUSI :</v>
          </cell>
        </row>
        <row r="119">
          <cell r="B119" t="str">
            <v>6 40 0 00 000</v>
          </cell>
          <cell r="C119" t="str">
            <v>Distribusi</v>
          </cell>
          <cell r="D119">
            <v>230.26071818919388</v>
          </cell>
          <cell r="E119">
            <v>14306773.443370374</v>
          </cell>
          <cell r="F119">
            <v>9123941.5686201584</v>
          </cell>
          <cell r="G119">
            <v>2372833.2119372725</v>
          </cell>
          <cell r="H119">
            <v>2809998.6628129431</v>
          </cell>
        </row>
        <row r="120">
          <cell r="B120" t="str">
            <v>6 50 0 00 000</v>
          </cell>
          <cell r="C120" t="str">
            <v>Unit Pengatur Distribusi</v>
          </cell>
          <cell r="D120">
            <v>19.974132435834889</v>
          </cell>
          <cell r="E120">
            <v>1241051.4035336503</v>
          </cell>
          <cell r="F120">
            <v>727573.73959849961</v>
          </cell>
          <cell r="G120">
            <v>269722.29863714747</v>
          </cell>
          <cell r="H120">
            <v>243755.36529800319</v>
          </cell>
        </row>
        <row r="121">
          <cell r="C121" t="str">
            <v>Sub Jumlah</v>
          </cell>
          <cell r="D121">
            <v>250.23485062502877</v>
          </cell>
          <cell r="E121">
            <v>15547824.846904024</v>
          </cell>
          <cell r="F121">
            <v>9851515.308218658</v>
          </cell>
          <cell r="G121">
            <v>2642555.51057442</v>
          </cell>
          <cell r="H121">
            <v>3053754.0281109465</v>
          </cell>
        </row>
        <row r="123">
          <cell r="B123" t="str">
            <v>6 60 0 00 000</v>
          </cell>
          <cell r="C123" t="str">
            <v>TATA USAHA LANGGANAN</v>
          </cell>
          <cell r="D123">
            <v>140.59035055404678</v>
          </cell>
          <cell r="E123">
            <v>8735290.6284610126</v>
          </cell>
          <cell r="F123">
            <v>5082359.0019379202</v>
          </cell>
          <cell r="G123">
            <v>1936424.5025970687</v>
          </cell>
          <cell r="H123">
            <v>1716507.1239260237</v>
          </cell>
        </row>
        <row r="124">
          <cell r="C124" t="str">
            <v>Jumlah Biaya Usaha</v>
          </cell>
          <cell r="D124">
            <v>395.89480652826791</v>
          </cell>
          <cell r="E124">
            <v>24598104.917544223</v>
          </cell>
          <cell r="F124">
            <v>15135588.101964558</v>
          </cell>
          <cell r="G124">
            <v>4630388.4707978228</v>
          </cell>
          <cell r="H124">
            <v>4832128.3447818449</v>
          </cell>
        </row>
        <row r="125">
          <cell r="B125" t="str">
            <v>6</v>
          </cell>
          <cell r="C125" t="str">
            <v>CLEARING :</v>
          </cell>
        </row>
        <row r="126">
          <cell r="B126" t="str">
            <v>6 71 0 00 000</v>
          </cell>
          <cell r="C126" t="str">
            <v>Tata Usaha</v>
          </cell>
          <cell r="D126">
            <v>403.96709019687876</v>
          </cell>
          <cell r="E126">
            <v>25099659.566229649</v>
          </cell>
          <cell r="F126">
            <v>10828855.298867583</v>
          </cell>
          <cell r="G126">
            <v>9341776.31191306</v>
          </cell>
          <cell r="H126">
            <v>4929027.9554490056</v>
          </cell>
        </row>
        <row r="127">
          <cell r="B127" t="str">
            <v>6 72 0 00 000</v>
          </cell>
          <cell r="C127" t="str">
            <v>Gudang dan Persed. Bahan</v>
          </cell>
          <cell r="D127">
            <v>3.2405440437032262</v>
          </cell>
          <cell r="E127">
            <v>201344.50127282328</v>
          </cell>
          <cell r="F127">
            <v>161798.35397055905</v>
          </cell>
          <cell r="G127">
            <v>0</v>
          </cell>
          <cell r="H127">
            <v>39546.147302264224</v>
          </cell>
        </row>
        <row r="128">
          <cell r="B128" t="str">
            <v>6 73 0 00 000</v>
          </cell>
          <cell r="C128" t="str">
            <v>B e n g k e l</v>
          </cell>
          <cell r="D128">
            <v>12.897559231150048</v>
          </cell>
          <cell r="E128">
            <v>801363.16495330702</v>
          </cell>
          <cell r="F128">
            <v>562249.33827582514</v>
          </cell>
          <cell r="G128">
            <v>81717.790693926872</v>
          </cell>
          <cell r="H128">
            <v>157396.03598355499</v>
          </cell>
        </row>
        <row r="129">
          <cell r="B129" t="str">
            <v>6 74 0 00 000</v>
          </cell>
          <cell r="C129" t="str">
            <v>Laboratorium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B130" t="str">
            <v>6 75 0 00 000</v>
          </cell>
          <cell r="C130" t="str">
            <v>Jasa-Jasa Teknik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B131" t="str">
            <v>6 76 0 00 000</v>
          </cell>
          <cell r="C131" t="str">
            <v>Wisma dan Rumah Dinas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B132" t="str">
            <v>6 77 0 00 000</v>
          </cell>
          <cell r="C132" t="str">
            <v>Telekomunikasi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B133" t="str">
            <v>6 78 0 00 000</v>
          </cell>
          <cell r="C133" t="str">
            <v>Rupa-Rupa Jasa Umum dan Teknologi Informasi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B134" t="str">
            <v>6 79 0 00 000</v>
          </cell>
          <cell r="C134" t="str">
            <v>Pendidikan dan Latihan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C135" t="str">
            <v>Jumlah Biaya Clearing</v>
          </cell>
          <cell r="D135">
            <v>420.10519347173204</v>
          </cell>
          <cell r="E135">
            <v>26102367.232455779</v>
          </cell>
          <cell r="F135">
            <v>11552902.991113968</v>
          </cell>
          <cell r="G135">
            <v>9423494.1026069876</v>
          </cell>
          <cell r="H135">
            <v>5125970.138734825</v>
          </cell>
        </row>
        <row r="136">
          <cell r="C136" t="str">
            <v>JUMLAH</v>
          </cell>
          <cell r="D136">
            <v>816</v>
          </cell>
          <cell r="E136">
            <v>50700472.150000006</v>
          </cell>
          <cell r="F136">
            <v>26688491.093078524</v>
          </cell>
          <cell r="G136">
            <v>14053882.573404811</v>
          </cell>
          <cell r="H136">
            <v>9958098.4835166708</v>
          </cell>
        </row>
        <row r="137">
          <cell r="B137" t="str">
            <v>D:\TM1-HASIL\TM1\PLN Budget Reports V1.2\Reports\[RKAP Laba_ Rugi.xls]BPeg-F(12D1)</v>
          </cell>
          <cell r="H137">
            <v>38413.629965046297</v>
          </cell>
        </row>
        <row r="139">
          <cell r="B139" t="str">
            <v>PT. PLN (PERSERO)</v>
          </cell>
        </row>
        <row r="140">
          <cell r="B140" t="str">
            <v>SATUAN ADMINISTRASI</v>
          </cell>
        </row>
        <row r="141">
          <cell r="B141" t="str">
            <v>DISTRIBUSI BALI</v>
          </cell>
        </row>
        <row r="142">
          <cell r="B142" t="str">
            <v>LEMBAR KERJA</v>
          </cell>
          <cell r="F142" t="str">
            <v>Daftar</v>
          </cell>
          <cell r="G142" t="str">
            <v>12D1</v>
          </cell>
        </row>
        <row r="143">
          <cell r="B143" t="str">
            <v>ANGGARAN LABA RUGI</v>
          </cell>
        </row>
        <row r="144">
          <cell r="B144" t="str">
            <v>TAHUN 2005 - S/D TRW IV</v>
          </cell>
          <cell r="F144" t="str">
            <v>Perihal</v>
          </cell>
          <cell r="G144" t="str">
            <v>BIAYA   KEPEGAWAIAN   PER  FUNGSI</v>
          </cell>
        </row>
        <row r="145">
          <cell r="B145" t="str">
            <v>(Dalam ribuan rupiah)</v>
          </cell>
        </row>
        <row r="146">
          <cell r="D146" t="str">
            <v>Jumlah Pegawai (orang)</v>
          </cell>
          <cell r="E146" t="str">
            <v>Kepegawaian</v>
          </cell>
          <cell r="F146" t="str">
            <v>Gaji / Tunjangan</v>
          </cell>
          <cell r="G146" t="str">
            <v>Cuti dan lainnya</v>
          </cell>
          <cell r="H146" t="str">
            <v>Diklat dan lainnya</v>
          </cell>
        </row>
        <row r="147">
          <cell r="B147" t="str">
            <v>Kode Akun</v>
          </cell>
          <cell r="C147" t="str">
            <v>U r a i a n</v>
          </cell>
          <cell r="D147" t="str">
            <v>Jumlah Pegawai</v>
          </cell>
          <cell r="E147" t="str">
            <v>Jumlah</v>
          </cell>
          <cell r="F147" t="str">
            <v>Gaji / Tunjangan</v>
          </cell>
          <cell r="G147" t="str">
            <v>Cuti dan lainnya</v>
          </cell>
          <cell r="H147" t="str">
            <v>Diklat dan lainnya</v>
          </cell>
        </row>
        <row r="149">
          <cell r="D149" t="str">
            <v>No</v>
          </cell>
          <cell r="E149" t="str">
            <v>Rp</v>
          </cell>
          <cell r="F149" t="str">
            <v>Rp</v>
          </cell>
          <cell r="G149" t="str">
            <v>Rp</v>
          </cell>
          <cell r="H149" t="str">
            <v>Rp</v>
          </cell>
        </row>
        <row r="150">
          <cell r="B150" t="str">
            <v>(1)</v>
          </cell>
          <cell r="C150" t="str">
            <v>(2)</v>
          </cell>
          <cell r="D150" t="str">
            <v>(3)</v>
          </cell>
          <cell r="E150" t="str">
            <v>( 4 = 5 S/D 7 )</v>
          </cell>
          <cell r="F150" t="str">
            <v>(5)</v>
          </cell>
          <cell r="G150" t="str">
            <v>(6)</v>
          </cell>
          <cell r="H150" t="str">
            <v>(7)</v>
          </cell>
        </row>
        <row r="151">
          <cell r="B151" t="str">
            <v>6</v>
          </cell>
          <cell r="C151" t="str">
            <v>U S A H A</v>
          </cell>
        </row>
        <row r="152">
          <cell r="C152" t="str">
            <v>PEMBANGKITAN :</v>
          </cell>
        </row>
        <row r="153">
          <cell r="B153" t="str">
            <v>6 11 0 00 000</v>
          </cell>
          <cell r="C153" t="str">
            <v>P L T 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</row>
        <row r="154">
          <cell r="B154" t="str">
            <v>6 12 0 00 000</v>
          </cell>
          <cell r="C154" t="str">
            <v>P L T 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B155" t="str">
            <v>6 13 0 00 000</v>
          </cell>
          <cell r="C155" t="str">
            <v>P L T D</v>
          </cell>
          <cell r="D155">
            <v>5.0696053491923561</v>
          </cell>
          <cell r="E155">
            <v>448728.97281936009</v>
          </cell>
          <cell r="F155">
            <v>287358.27453544107</v>
          </cell>
          <cell r="G155">
            <v>73235.674901667517</v>
          </cell>
          <cell r="H155">
            <v>88135.023382251471</v>
          </cell>
        </row>
        <row r="156">
          <cell r="B156" t="str">
            <v>6 14 0 00 000</v>
          </cell>
          <cell r="C156" t="str">
            <v>P L T G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B157" t="str">
            <v>6 15 0 00 000</v>
          </cell>
          <cell r="C157" t="str">
            <v>P L T P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B158" t="str">
            <v>6 16 0 00 000</v>
          </cell>
          <cell r="C158" t="str">
            <v>P L T G/U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C159" t="str">
            <v>Sub Jumlah</v>
          </cell>
          <cell r="D159">
            <v>5.0696053491923561</v>
          </cell>
          <cell r="E159">
            <v>448728.97281936009</v>
          </cell>
          <cell r="F159">
            <v>287358.27453544107</v>
          </cell>
          <cell r="G159">
            <v>73235.674901667517</v>
          </cell>
          <cell r="H159">
            <v>88135.023382251471</v>
          </cell>
        </row>
        <row r="160">
          <cell r="C160" t="str">
            <v>TRANSMISI :</v>
          </cell>
        </row>
        <row r="161">
          <cell r="B161" t="str">
            <v>6 20 0 00 000</v>
          </cell>
          <cell r="C161" t="str">
            <v>Transmisi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B162" t="str">
            <v>6 30 0 00 000</v>
          </cell>
          <cell r="C162" t="str">
            <v>Tele Informasi Data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C163" t="str">
            <v>Sub Jumlah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C164" t="str">
            <v>DISTRIBUSI :</v>
          </cell>
        </row>
        <row r="165">
          <cell r="B165" t="str">
            <v>6 40 0 00 000</v>
          </cell>
          <cell r="C165" t="str">
            <v>Distribusi</v>
          </cell>
          <cell r="D165">
            <v>230.26071818919388</v>
          </cell>
          <cell r="E165">
            <v>20381202.960925914</v>
          </cell>
          <cell r="F165">
            <v>12997822.72010793</v>
          </cell>
          <cell r="G165">
            <v>3380300.6300717937</v>
          </cell>
          <cell r="H165">
            <v>4003079.6107461909</v>
          </cell>
        </row>
        <row r="166">
          <cell r="B166" t="str">
            <v>6 50 0 00 000</v>
          </cell>
          <cell r="C166" t="str">
            <v>Unit Pengatur Distribusi</v>
          </cell>
          <cell r="D166">
            <v>19.974132435834889</v>
          </cell>
          <cell r="E166">
            <v>1767982.1827389291</v>
          </cell>
          <cell r="F166">
            <v>1036490.0314171413</v>
          </cell>
          <cell r="G166">
            <v>384242.11674076348</v>
          </cell>
          <cell r="H166">
            <v>347250.0345810242</v>
          </cell>
        </row>
        <row r="167">
          <cell r="C167" t="str">
            <v>Sub Jumlah</v>
          </cell>
          <cell r="D167">
            <v>250.23485062502877</v>
          </cell>
          <cell r="E167">
            <v>22149185.143664844</v>
          </cell>
          <cell r="F167">
            <v>14034312.751525071</v>
          </cell>
          <cell r="G167">
            <v>3764542.7468125573</v>
          </cell>
          <cell r="H167">
            <v>4350329.6453272151</v>
          </cell>
        </row>
        <row r="169">
          <cell r="B169" t="str">
            <v>6 60 0 00 000</v>
          </cell>
          <cell r="C169" t="str">
            <v>TATA USAHA LANGGANAN</v>
          </cell>
          <cell r="D169">
            <v>140.59035055404678</v>
          </cell>
          <cell r="E169">
            <v>12444156.743380744</v>
          </cell>
          <cell r="F169">
            <v>7240248.1767673306</v>
          </cell>
          <cell r="G169">
            <v>2758599.6914090617</v>
          </cell>
          <cell r="H169">
            <v>2445308.8752043517</v>
          </cell>
        </row>
        <row r="170">
          <cell r="C170" t="str">
            <v>Jumlah Biaya Usaha</v>
          </cell>
          <cell r="D170">
            <v>395.89480652826791</v>
          </cell>
          <cell r="E170">
            <v>35042070.85986495</v>
          </cell>
          <cell r="F170">
            <v>21561919.202827841</v>
          </cell>
          <cell r="G170">
            <v>6596378.1131232865</v>
          </cell>
          <cell r="H170">
            <v>6883773.543913818</v>
          </cell>
        </row>
        <row r="171">
          <cell r="B171" t="str">
            <v>6</v>
          </cell>
          <cell r="C171" t="str">
            <v>CLEARING :</v>
          </cell>
        </row>
        <row r="172">
          <cell r="B172" t="str">
            <v>6 71 0 00 000</v>
          </cell>
          <cell r="C172" t="str">
            <v>Tata Usaha</v>
          </cell>
          <cell r="D172">
            <v>403.96709019687876</v>
          </cell>
          <cell r="E172">
            <v>35756577.672411866</v>
          </cell>
          <cell r="F172">
            <v>15426615.830209497</v>
          </cell>
          <cell r="G172">
            <v>13308146.646922551</v>
          </cell>
          <cell r="H172">
            <v>7021815.195279819</v>
          </cell>
        </row>
        <row r="173">
          <cell r="B173" t="str">
            <v>6 72 0 00 000</v>
          </cell>
          <cell r="C173" t="str">
            <v>Gudang dan Persed. Bahan</v>
          </cell>
          <cell r="D173">
            <v>3.2405440437032262</v>
          </cell>
          <cell r="E173">
            <v>286832.18908519222</v>
          </cell>
          <cell r="F173">
            <v>230495.37368230263</v>
          </cell>
          <cell r="G173">
            <v>0</v>
          </cell>
          <cell r="H173">
            <v>56336.81540288961</v>
          </cell>
        </row>
        <row r="174">
          <cell r="B174" t="str">
            <v>6 73 0 00 000</v>
          </cell>
          <cell r="C174" t="str">
            <v>B e n g k e l</v>
          </cell>
          <cell r="D174">
            <v>12.897559231150048</v>
          </cell>
          <cell r="E174">
            <v>1141609.2786379969</v>
          </cell>
          <cell r="F174">
            <v>800971.50649687718</v>
          </cell>
          <cell r="G174">
            <v>116413.87097124732</v>
          </cell>
          <cell r="H174">
            <v>224223.90116987235</v>
          </cell>
        </row>
        <row r="175">
          <cell r="B175" t="str">
            <v>6 74 0 00 000</v>
          </cell>
          <cell r="C175" t="str">
            <v>Laboratorium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B176" t="str">
            <v>6 75 0 00 000</v>
          </cell>
          <cell r="C176" t="str">
            <v>Jasa-Jasa Teknik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B177" t="str">
            <v>6 76 0 00 000</v>
          </cell>
          <cell r="C177" t="str">
            <v>Wisma dan Rumah Dinas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B178" t="str">
            <v>6 77 0 00 000</v>
          </cell>
          <cell r="C178" t="str">
            <v>Telekomunikasi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B179" t="str">
            <v>6 78 0 00 000</v>
          </cell>
          <cell r="C179" t="str">
            <v>Rupa-Rupa Jasa Umum dan Teknologi Informasi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B180" t="str">
            <v>6 79 0 00 000</v>
          </cell>
          <cell r="C180" t="str">
            <v>Pendidikan dan Latihan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C181" t="str">
            <v>Jumlah Biaya Clearing</v>
          </cell>
          <cell r="D181">
            <v>420.10519347173204</v>
          </cell>
          <cell r="E181">
            <v>37185019.140135057</v>
          </cell>
          <cell r="F181">
            <v>16458082.710388677</v>
          </cell>
          <cell r="G181">
            <v>13424560.517893799</v>
          </cell>
          <cell r="H181">
            <v>7302375.9118525805</v>
          </cell>
        </row>
        <row r="182">
          <cell r="C182" t="str">
            <v>JUMLAH</v>
          </cell>
          <cell r="D182">
            <v>816</v>
          </cell>
          <cell r="E182">
            <v>72227090</v>
          </cell>
          <cell r="F182">
            <v>38020001.913216516</v>
          </cell>
          <cell r="G182">
            <v>20020938.631017085</v>
          </cell>
          <cell r="H182">
            <v>14186149.455766398</v>
          </cell>
        </row>
        <row r="183">
          <cell r="B183" t="str">
            <v>D:\TM1-HASIL\TM1\PLN Budget Reports V1.2\Reports\[RKAP Laba_ Rugi.xls]BPeg-F(12D1)</v>
          </cell>
          <cell r="H183">
            <v>38413.629965046297</v>
          </cell>
        </row>
      </sheetData>
      <sheetData sheetId="1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12D2</v>
          </cell>
        </row>
        <row r="5">
          <cell r="B5" t="str">
            <v>ANGGARAN LABA RUGI</v>
          </cell>
        </row>
        <row r="6">
          <cell r="B6" t="str">
            <v xml:space="preserve">TAHUN 2005  </v>
          </cell>
          <cell r="E6" t="str">
            <v>Perihal</v>
          </cell>
          <cell r="F6" t="str">
            <v>RINCIAN BIAYA KEPEGAWAIAN PER UNSUR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</v>
          </cell>
          <cell r="C9" t="str">
            <v xml:space="preserve">U r a i a n 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(1)</v>
          </cell>
          <cell r="C11" t="str">
            <v>(2)</v>
          </cell>
          <cell r="D11" t="str">
            <v>(3)</v>
          </cell>
          <cell r="E11" t="str">
            <v>(4)</v>
          </cell>
          <cell r="F11" t="str">
            <v>(5)</v>
          </cell>
          <cell r="G11" t="str">
            <v>(6)</v>
          </cell>
        </row>
        <row r="12">
          <cell r="B12">
            <v>1</v>
          </cell>
          <cell r="C12" t="str">
            <v>Gaji Dasar</v>
          </cell>
          <cell r="D12">
            <v>5513101.25</v>
          </cell>
          <cell r="E12">
            <v>11026202.5</v>
          </cell>
          <cell r="F12">
            <v>16539303.75</v>
          </cell>
          <cell r="G12">
            <v>22052405</v>
          </cell>
        </row>
        <row r="13">
          <cell r="B13">
            <v>2</v>
          </cell>
          <cell r="C13" t="str">
            <v>Indeks Gaji Dasar</v>
          </cell>
          <cell r="D13">
            <v>1065498.75</v>
          </cell>
          <cell r="E13">
            <v>2130997.5</v>
          </cell>
          <cell r="F13">
            <v>3196496.25</v>
          </cell>
          <cell r="G13">
            <v>4261995</v>
          </cell>
        </row>
        <row r="14">
          <cell r="B14">
            <v>3</v>
          </cell>
          <cell r="C14" t="str">
            <v>Tunjangan Perumahan</v>
          </cell>
          <cell r="D14">
            <v>1348452.5</v>
          </cell>
          <cell r="E14">
            <v>2696905</v>
          </cell>
          <cell r="F14">
            <v>4045357.5</v>
          </cell>
          <cell r="G14">
            <v>5393810</v>
          </cell>
        </row>
        <row r="15">
          <cell r="B15">
            <v>4</v>
          </cell>
          <cell r="C15" t="str">
            <v>Tunjangan Transpot</v>
          </cell>
          <cell r="D15">
            <v>1430305</v>
          </cell>
          <cell r="E15">
            <v>2860610</v>
          </cell>
          <cell r="F15">
            <v>4290915</v>
          </cell>
          <cell r="G15">
            <v>5721220</v>
          </cell>
        </row>
        <row r="16">
          <cell r="B16">
            <v>5</v>
          </cell>
          <cell r="C16" t="str">
            <v>Tunjangan Jabatan</v>
          </cell>
          <cell r="D16">
            <v>1180462.5</v>
          </cell>
          <cell r="E16">
            <v>2360925</v>
          </cell>
          <cell r="F16">
            <v>3541387.5</v>
          </cell>
          <cell r="G16">
            <v>4721850</v>
          </cell>
        </row>
        <row r="17">
          <cell r="C17" t="str">
            <v>Sub Jumlah Gaji / Tunjangan</v>
          </cell>
          <cell r="D17">
            <v>10537820</v>
          </cell>
          <cell r="E17">
            <v>21075640</v>
          </cell>
          <cell r="F17">
            <v>31613460</v>
          </cell>
          <cell r="G17">
            <v>42151280</v>
          </cell>
        </row>
        <row r="18">
          <cell r="B18">
            <v>6</v>
          </cell>
          <cell r="C18" t="str">
            <v>Tunjangan Cuti Tahunan dan Besar</v>
          </cell>
          <cell r="D18">
            <v>1526551.9500000002</v>
          </cell>
          <cell r="E18">
            <v>3053103.9000000004</v>
          </cell>
          <cell r="F18">
            <v>3515695.4</v>
          </cell>
          <cell r="G18">
            <v>4625915</v>
          </cell>
        </row>
        <row r="19">
          <cell r="B19">
            <v>7</v>
          </cell>
          <cell r="C19" t="str">
            <v>Tunjangan Keamanan / Khusus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8</v>
          </cell>
          <cell r="C20" t="str">
            <v>Penghargaan Kesetiaan Kerja / Winduan</v>
          </cell>
          <cell r="D20">
            <v>238009.2</v>
          </cell>
          <cell r="E20">
            <v>538652.4</v>
          </cell>
          <cell r="F20">
            <v>839295.60000000009</v>
          </cell>
          <cell r="G20">
            <v>1252680</v>
          </cell>
        </row>
        <row r="21">
          <cell r="B21">
            <v>9</v>
          </cell>
          <cell r="C21" t="str">
            <v>Pesangon Pensiun Normal</v>
          </cell>
          <cell r="D21">
            <v>281026.40000000002</v>
          </cell>
          <cell r="E21">
            <v>1159233.9000000001</v>
          </cell>
          <cell r="F21">
            <v>1861799.9000000001</v>
          </cell>
          <cell r="G21">
            <v>3512830</v>
          </cell>
        </row>
        <row r="22">
          <cell r="B22">
            <v>10</v>
          </cell>
          <cell r="C22" t="str">
            <v>Uang Lembur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11</v>
          </cell>
          <cell r="C23" t="str">
            <v>Premi Piket Shift</v>
          </cell>
          <cell r="D23">
            <v>476657.5</v>
          </cell>
          <cell r="E23">
            <v>953315</v>
          </cell>
          <cell r="F23">
            <v>1429972.5</v>
          </cell>
          <cell r="G23">
            <v>1906630</v>
          </cell>
        </row>
        <row r="24">
          <cell r="B24">
            <v>12</v>
          </cell>
          <cell r="C24" t="str">
            <v>THR</v>
          </cell>
          <cell r="D24">
            <v>2998472</v>
          </cell>
          <cell r="E24">
            <v>0</v>
          </cell>
          <cell r="F24">
            <v>0</v>
          </cell>
          <cell r="G24">
            <v>3748090</v>
          </cell>
        </row>
        <row r="25">
          <cell r="B25">
            <v>13</v>
          </cell>
          <cell r="C25" t="str">
            <v>Iuran Pemberi Kerja</v>
          </cell>
          <cell r="D25">
            <v>396365</v>
          </cell>
          <cell r="E25">
            <v>792730</v>
          </cell>
          <cell r="F25">
            <v>1189095</v>
          </cell>
          <cell r="G25">
            <v>1585460</v>
          </cell>
        </row>
        <row r="26">
          <cell r="B26">
            <v>14</v>
          </cell>
          <cell r="C26" t="str">
            <v>Asuransi  Pegawai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15</v>
          </cell>
          <cell r="C27" t="str">
            <v>Beban Pajak</v>
          </cell>
          <cell r="D27">
            <v>1439897.5</v>
          </cell>
          <cell r="E27">
            <v>2879795</v>
          </cell>
          <cell r="F27">
            <v>4319692.5</v>
          </cell>
          <cell r="G27">
            <v>5759590</v>
          </cell>
        </row>
        <row r="28">
          <cell r="C28" t="str">
            <v>Sub Jumlah Cuti dan lainnya</v>
          </cell>
          <cell r="D28">
            <v>7356979.5500000007</v>
          </cell>
          <cell r="E28">
            <v>9376830.1999999993</v>
          </cell>
          <cell r="F28">
            <v>13155550.9</v>
          </cell>
          <cell r="G28">
            <v>22391195</v>
          </cell>
        </row>
        <row r="29">
          <cell r="B29">
            <v>16</v>
          </cell>
          <cell r="C29" t="str">
            <v>Biaya Peserta Latihan (Tunai)</v>
          </cell>
          <cell r="D29">
            <v>161280</v>
          </cell>
          <cell r="E29">
            <v>322560</v>
          </cell>
          <cell r="F29">
            <v>483840</v>
          </cell>
          <cell r="G29">
            <v>645120</v>
          </cell>
        </row>
        <row r="30">
          <cell r="B30">
            <v>17</v>
          </cell>
          <cell r="C30" t="str">
            <v>Pakaian Dinas</v>
          </cell>
          <cell r="D30">
            <v>0</v>
          </cell>
          <cell r="E30">
            <v>672000</v>
          </cell>
          <cell r="F30">
            <v>672000</v>
          </cell>
          <cell r="G30">
            <v>672000</v>
          </cell>
        </row>
        <row r="31">
          <cell r="B31">
            <v>18</v>
          </cell>
          <cell r="C31" t="str">
            <v>Perawatan  Kesehatan</v>
          </cell>
          <cell r="D31">
            <v>700387.5</v>
          </cell>
          <cell r="E31">
            <v>1400775</v>
          </cell>
          <cell r="F31">
            <v>2101162.5</v>
          </cell>
          <cell r="G31">
            <v>2801550</v>
          </cell>
        </row>
        <row r="32">
          <cell r="B32">
            <v>19</v>
          </cell>
          <cell r="C32" t="str">
            <v>Rupa-rupa Biaya Pegawai **)</v>
          </cell>
          <cell r="D32">
            <v>237941.25</v>
          </cell>
          <cell r="E32">
            <v>475882.5</v>
          </cell>
          <cell r="F32">
            <v>713823.75</v>
          </cell>
          <cell r="G32">
            <v>951765</v>
          </cell>
        </row>
        <row r="33">
          <cell r="B33">
            <v>20</v>
          </cell>
          <cell r="C33" t="str">
            <v>Uang Makan Lembur</v>
          </cell>
          <cell r="D33">
            <v>8425</v>
          </cell>
          <cell r="E33">
            <v>16850</v>
          </cell>
          <cell r="F33">
            <v>25275</v>
          </cell>
          <cell r="G33">
            <v>33700</v>
          </cell>
        </row>
        <row r="34">
          <cell r="B34">
            <v>21</v>
          </cell>
          <cell r="C34" t="str">
            <v>Biaya Diklat (Non Tunai)</v>
          </cell>
          <cell r="D34">
            <v>645120</v>
          </cell>
          <cell r="E34">
            <v>1290240</v>
          </cell>
          <cell r="F34">
            <v>1935360</v>
          </cell>
          <cell r="G34">
            <v>2580480</v>
          </cell>
        </row>
        <row r="35">
          <cell r="C35" t="str">
            <v>Sub Jumlah Diklat dan lainnya</v>
          </cell>
          <cell r="D35">
            <v>1753153.75</v>
          </cell>
          <cell r="E35">
            <v>4178307.5</v>
          </cell>
          <cell r="F35">
            <v>5931461.25</v>
          </cell>
          <cell r="G35">
            <v>7684615</v>
          </cell>
        </row>
        <row r="36">
          <cell r="C36" t="str">
            <v>JUMLAH BIAYA</v>
          </cell>
          <cell r="D36">
            <v>19647953.300000001</v>
          </cell>
          <cell r="E36">
            <v>34630777.700000003</v>
          </cell>
          <cell r="F36">
            <v>50700472.149999999</v>
          </cell>
          <cell r="G36">
            <v>72227090</v>
          </cell>
        </row>
        <row r="37">
          <cell r="C37" t="str">
            <v>Jumlah Pegawai (orang)</v>
          </cell>
          <cell r="D37">
            <v>816</v>
          </cell>
          <cell r="E37">
            <v>816</v>
          </cell>
          <cell r="F37">
            <v>816</v>
          </cell>
          <cell r="G37">
            <v>816</v>
          </cell>
        </row>
        <row r="38">
          <cell r="C38" t="str">
            <v>Rasio Biaya Pegawai / Pegawai</v>
          </cell>
          <cell r="D38">
            <v>24078.374142156863</v>
          </cell>
          <cell r="E38">
            <v>42439.678553921571</v>
          </cell>
          <cell r="F38">
            <v>62132.931556372547</v>
          </cell>
          <cell r="G38">
            <v>88513.590686274503</v>
          </cell>
        </row>
        <row r="39">
          <cell r="B39" t="str">
            <v>*) Rincian diuraikan tersendiri</v>
          </cell>
        </row>
        <row r="41">
          <cell r="B41" t="str">
            <v>RINCIAN RUPA-RUPA BIAYA PEGAWAI  **)</v>
          </cell>
        </row>
        <row r="42">
          <cell r="B42" t="str">
            <v>No</v>
          </cell>
          <cell r="C42" t="str">
            <v xml:space="preserve">U r a i a n </v>
          </cell>
          <cell r="D42" t="str">
            <v>RKAP 2005</v>
          </cell>
        </row>
        <row r="43">
          <cell r="D43" t="str">
            <v>S/D TRW I</v>
          </cell>
          <cell r="E43" t="str">
            <v xml:space="preserve"> S/D TRW II</v>
          </cell>
          <cell r="F43" t="str">
            <v>S/D TRW  III</v>
          </cell>
          <cell r="G43" t="str">
            <v>S/D TRW IV</v>
          </cell>
        </row>
        <row r="44">
          <cell r="B44">
            <v>1</v>
          </cell>
          <cell r="C44" t="str">
            <v>Pembinaan Spiritual, Budaya &amp; Olah Raga (SBO)</v>
          </cell>
          <cell r="D44">
            <v>101733.75</v>
          </cell>
          <cell r="E44">
            <v>203467.5</v>
          </cell>
          <cell r="F44">
            <v>305201.25</v>
          </cell>
          <cell r="G44">
            <v>406935</v>
          </cell>
        </row>
        <row r="45">
          <cell r="B45">
            <v>2</v>
          </cell>
          <cell r="C45" t="str">
            <v>Tunjangan Tewas / Kecelakaan Dinas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3</v>
          </cell>
          <cell r="C46" t="str">
            <v>Bantuan Kematian / Pemakaman</v>
          </cell>
          <cell r="D46">
            <v>136207.5</v>
          </cell>
          <cell r="E46">
            <v>272415</v>
          </cell>
          <cell r="F46">
            <v>408622.5</v>
          </cell>
          <cell r="G46">
            <v>544830</v>
          </cell>
        </row>
        <row r="47">
          <cell r="B47">
            <v>4</v>
          </cell>
          <cell r="C47" t="str">
            <v>Insentif Prestasi Kerja (IPK)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B48">
            <v>5</v>
          </cell>
          <cell r="C48" t="str">
            <v>Kompensasi Prestasi Kerja (KPK)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6</v>
          </cell>
          <cell r="C49" t="str">
            <v>Jasa Produksi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7</v>
          </cell>
          <cell r="C50" t="str">
            <v>Masa Persiapan Pensiun (MPP)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8</v>
          </cell>
          <cell r="C51" t="str">
            <v>Pensiun Dini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C52" t="str">
            <v xml:space="preserve">Jumlah Rupa-Rupa Biaya Pegawai </v>
          </cell>
          <cell r="D52">
            <v>237941.25</v>
          </cell>
          <cell r="E52">
            <v>475882.5</v>
          </cell>
          <cell r="F52">
            <v>713823.75</v>
          </cell>
          <cell r="G52">
            <v>951765</v>
          </cell>
        </row>
        <row r="53">
          <cell r="B53" t="str">
            <v>D:\TM1-HASIL\TM1\PLN Budget Reports V1.2\Reports\[RKAP Laba_ Rugi.xls]Bipeg-U(12D2)</v>
          </cell>
          <cell r="G53">
            <v>38413.629965046297</v>
          </cell>
        </row>
      </sheetData>
      <sheetData sheetId="20"/>
      <sheetData sheetId="2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I4" t="str">
            <v>Daftar</v>
          </cell>
          <cell r="J4" t="str">
            <v>12E2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I6" t="str">
            <v>Perihal</v>
          </cell>
          <cell r="J6" t="str">
            <v>RINCIAN BIAYA ADMINISTRASI PER FUNGSI</v>
          </cell>
        </row>
        <row r="7">
          <cell r="B7" t="str">
            <v>(Dalam ribuan rupiah)</v>
          </cell>
        </row>
        <row r="8">
          <cell r="E8" t="str">
            <v>Honorarium / Biaya</v>
          </cell>
          <cell r="F8" t="str">
            <v>Pemakaian Perkakas / Peralatan</v>
          </cell>
          <cell r="G8" t="str">
            <v>Asuransi (12E2)</v>
          </cell>
          <cell r="H8" t="str">
            <v>Perjalanan Dinas Pendidikan (12E2)</v>
          </cell>
          <cell r="I8" t="str">
            <v>Perjalanan Dinas Lainnya (12E2)</v>
          </cell>
          <cell r="J8" t="str">
            <v>Biaya Penyisihan Piut. Ragu-ragu</v>
          </cell>
          <cell r="K8" t="str">
            <v>Biaya Penyisihan Material (12E2)</v>
          </cell>
          <cell r="L8" t="str">
            <v xml:space="preserve">Rupa-Rupa Beban Administrasi </v>
          </cell>
        </row>
        <row r="9">
          <cell r="B9" t="str">
            <v>No</v>
          </cell>
          <cell r="C9" t="str">
            <v>Fungsi</v>
          </cell>
          <cell r="D9" t="str">
            <v>JUMLAH</v>
          </cell>
          <cell r="E9" t="str">
            <v>Honorarium / Biaya</v>
          </cell>
          <cell r="F9" t="str">
            <v>Pemakaian Perkakas / Peralatan</v>
          </cell>
          <cell r="G9" t="str">
            <v>Asuransi</v>
          </cell>
          <cell r="H9" t="str">
            <v>Perjalanan Dinas Pendidikan</v>
          </cell>
          <cell r="I9" t="str">
            <v>Perjalanan Dinas Lainnya</v>
          </cell>
          <cell r="J9" t="str">
            <v>Biaya Penyisihan Piut. Ragu-ragu</v>
          </cell>
          <cell r="K9" t="str">
            <v>Biaya Penyisihan Material</v>
          </cell>
          <cell r="L9" t="str">
            <v xml:space="preserve">Rupa-Rupa Beban Administrasi </v>
          </cell>
        </row>
        <row r="10">
          <cell r="B10" t="str">
            <v>1</v>
          </cell>
          <cell r="C10" t="str">
            <v>2</v>
          </cell>
          <cell r="D10" t="str">
            <v>3=4 s/d 11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10</v>
          </cell>
          <cell r="L10" t="str">
            <v>11</v>
          </cell>
        </row>
        <row r="11">
          <cell r="B11" t="str">
            <v>6</v>
          </cell>
          <cell r="C11" t="str">
            <v>U S A H A</v>
          </cell>
          <cell r="H11" t="str">
            <v/>
          </cell>
        </row>
        <row r="12">
          <cell r="C12" t="str">
            <v>PEMBANGKITAN :</v>
          </cell>
        </row>
        <row r="13">
          <cell r="B13" t="str">
            <v>6 11 0 00 000</v>
          </cell>
          <cell r="C13" t="str">
            <v>P L T 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 t="str">
            <v>6 12 0 00 000</v>
          </cell>
          <cell r="C14" t="str">
            <v>P L T 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B15" t="str">
            <v>6 13 0 00 000</v>
          </cell>
          <cell r="C15" t="str">
            <v>P L T D</v>
          </cell>
          <cell r="D15">
            <v>24285.147326294791</v>
          </cell>
          <cell r="E15">
            <v>187.51848687968922</v>
          </cell>
          <cell r="F15">
            <v>478.10307636040983</v>
          </cell>
          <cell r="G15">
            <v>0</v>
          </cell>
          <cell r="H15">
            <v>420.3333087415744</v>
          </cell>
          <cell r="I15">
            <v>1729.0012422634404</v>
          </cell>
          <cell r="J15">
            <v>0</v>
          </cell>
          <cell r="K15">
            <v>0</v>
          </cell>
          <cell r="L15">
            <v>21470.191212049678</v>
          </cell>
        </row>
        <row r="16">
          <cell r="B16" t="str">
            <v>6 14 0 00 000</v>
          </cell>
          <cell r="C16" t="str">
            <v>P L T 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 t="str">
            <v>6 15 0 00 000</v>
          </cell>
          <cell r="C17" t="str">
            <v>P L T P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 t="str">
            <v>6 16 0 00 000</v>
          </cell>
          <cell r="C18" t="str">
            <v>P L T G/U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C19" t="str">
            <v>Sub Jumlah</v>
          </cell>
          <cell r="D19">
            <v>24285.147326294791</v>
          </cell>
          <cell r="E19">
            <v>187.51848687968922</v>
          </cell>
          <cell r="F19">
            <v>478.10307636040983</v>
          </cell>
          <cell r="G19">
            <v>0</v>
          </cell>
          <cell r="H19">
            <v>420.3333087415744</v>
          </cell>
          <cell r="I19">
            <v>1729.0012422634404</v>
          </cell>
          <cell r="J19">
            <v>0</v>
          </cell>
          <cell r="K19">
            <v>0</v>
          </cell>
          <cell r="L19">
            <v>21470.191212049678</v>
          </cell>
        </row>
        <row r="20">
          <cell r="C20" t="str">
            <v>TRANSMISI :</v>
          </cell>
        </row>
        <row r="21">
          <cell r="B21" t="str">
            <v>6 20 0 00 000</v>
          </cell>
          <cell r="C21" t="str">
            <v>Transmisi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B22" t="str">
            <v>6 30 0 00 000</v>
          </cell>
          <cell r="C22" t="str">
            <v>Tele Informasi Data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 t="str">
            <v>Sub 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C24" t="str">
            <v>DISTRIBUSI :</v>
          </cell>
        </row>
        <row r="25">
          <cell r="B25" t="str">
            <v>6 40 0 00 000</v>
          </cell>
          <cell r="C25" t="str">
            <v>Distribusi</v>
          </cell>
          <cell r="D25">
            <v>2698558.7145536435</v>
          </cell>
          <cell r="E25">
            <v>20837.001320605286</v>
          </cell>
          <cell r="F25">
            <v>53126.678863929941</v>
          </cell>
          <cell r="G25">
            <v>0</v>
          </cell>
          <cell r="H25">
            <v>46707.318596069781</v>
          </cell>
          <cell r="I25">
            <v>192126.12989718892</v>
          </cell>
          <cell r="J25">
            <v>0</v>
          </cell>
          <cell r="K25">
            <v>0</v>
          </cell>
          <cell r="L25">
            <v>2385761.5858758497</v>
          </cell>
        </row>
        <row r="26">
          <cell r="B26" t="str">
            <v>6 50 0 00 000</v>
          </cell>
          <cell r="C26" t="str">
            <v>Unit Pengatur Distribusi</v>
          </cell>
          <cell r="D26">
            <v>57470.970860155358</v>
          </cell>
          <cell r="E26">
            <v>443.76380964073331</v>
          </cell>
          <cell r="F26">
            <v>1131.4342713461294</v>
          </cell>
          <cell r="G26">
            <v>0</v>
          </cell>
          <cell r="H26">
            <v>994.72171256229979</v>
          </cell>
          <cell r="I26">
            <v>4091.693522637368</v>
          </cell>
          <cell r="J26">
            <v>0</v>
          </cell>
          <cell r="K26">
            <v>0</v>
          </cell>
          <cell r="L26">
            <v>50809.357543968828</v>
          </cell>
        </row>
        <row r="27">
          <cell r="C27" t="str">
            <v>Sub Jumlah</v>
          </cell>
          <cell r="D27">
            <v>2756029.6854137988</v>
          </cell>
          <cell r="E27">
            <v>21280.765130246018</v>
          </cell>
          <cell r="F27">
            <v>54258.113135276071</v>
          </cell>
          <cell r="G27">
            <v>0</v>
          </cell>
          <cell r="H27">
            <v>47702.04030863208</v>
          </cell>
          <cell r="I27">
            <v>196217.82341982628</v>
          </cell>
          <cell r="J27">
            <v>0</v>
          </cell>
          <cell r="K27">
            <v>0</v>
          </cell>
          <cell r="L27">
            <v>2436570.9434198188</v>
          </cell>
        </row>
        <row r="29">
          <cell r="B29" t="str">
            <v>6 60 0 00 000</v>
          </cell>
          <cell r="C29" t="str">
            <v>TATA USAHA LANGGANAN</v>
          </cell>
          <cell r="D29">
            <v>6114525.4911904121</v>
          </cell>
          <cell r="E29">
            <v>64542.32057225547</v>
          </cell>
          <cell r="F29">
            <v>164559.14579149376</v>
          </cell>
          <cell r="G29">
            <v>0</v>
          </cell>
          <cell r="H29">
            <v>144675.26701728094</v>
          </cell>
          <cell r="I29">
            <v>595108.00404225173</v>
          </cell>
          <cell r="J29">
            <v>0</v>
          </cell>
          <cell r="K29">
            <v>0</v>
          </cell>
          <cell r="L29">
            <v>5145640.75376713</v>
          </cell>
        </row>
        <row r="30">
          <cell r="C30" t="str">
            <v>Jumlah Biaya Usaha</v>
          </cell>
          <cell r="D30">
            <v>8894840.3239305057</v>
          </cell>
          <cell r="E30">
            <v>86010.604189381178</v>
          </cell>
          <cell r="F30">
            <v>219295.36200313026</v>
          </cell>
          <cell r="G30">
            <v>0</v>
          </cell>
          <cell r="H30">
            <v>192797.64063465458</v>
          </cell>
          <cell r="I30">
            <v>793054.82870434155</v>
          </cell>
          <cell r="J30">
            <v>0</v>
          </cell>
          <cell r="K30">
            <v>0</v>
          </cell>
          <cell r="L30">
            <v>7603681.8883989984</v>
          </cell>
        </row>
        <row r="31">
          <cell r="B31" t="str">
            <v>6</v>
          </cell>
          <cell r="C31" t="str">
            <v>CLEARING :</v>
          </cell>
        </row>
        <row r="32">
          <cell r="B32" t="str">
            <v>6 71 0 00 000</v>
          </cell>
          <cell r="C32" t="str">
            <v>Tata Usaha</v>
          </cell>
          <cell r="D32">
            <v>408508.95480956021</v>
          </cell>
          <cell r="E32">
            <v>3154.3140362072277</v>
          </cell>
          <cell r="F32">
            <v>8042.3390227390037</v>
          </cell>
          <cell r="G32">
            <v>0</v>
          </cell>
          <cell r="H32">
            <v>7070.5735616331021</v>
          </cell>
          <cell r="I32">
            <v>29084.134465048443</v>
          </cell>
          <cell r="J32">
            <v>0</v>
          </cell>
          <cell r="K32">
            <v>0</v>
          </cell>
          <cell r="L32">
            <v>361157.59372393246</v>
          </cell>
        </row>
        <row r="33">
          <cell r="B33" t="str">
            <v>6 72 0 00 000</v>
          </cell>
          <cell r="C33" t="str">
            <v>Gudang dan Persed. Bahan</v>
          </cell>
          <cell r="D33">
            <v>66536.47070963234</v>
          </cell>
          <cell r="E33">
            <v>513.76333617197054</v>
          </cell>
          <cell r="F33">
            <v>1309.9072823822562</v>
          </cell>
          <cell r="G33">
            <v>0</v>
          </cell>
          <cell r="H33">
            <v>1151.6296158139737</v>
          </cell>
          <cell r="I33">
            <v>4737.1193168845957</v>
          </cell>
          <cell r="J33">
            <v>0</v>
          </cell>
          <cell r="K33">
            <v>0</v>
          </cell>
          <cell r="L33">
            <v>58824.051158379545</v>
          </cell>
        </row>
        <row r="34">
          <cell r="B34" t="str">
            <v>6 73 0 00 000</v>
          </cell>
          <cell r="C34" t="str">
            <v>B e n g k e l</v>
          </cell>
          <cell r="D34">
            <v>5988.1267192655914</v>
          </cell>
          <cell r="E34">
            <v>46.237498441062208</v>
          </cell>
          <cell r="F34">
            <v>117.88859123028634</v>
          </cell>
          <cell r="G34">
            <v>0</v>
          </cell>
          <cell r="H34">
            <v>103.64397148817947</v>
          </cell>
          <cell r="I34">
            <v>426.3296572728986</v>
          </cell>
          <cell r="J34">
            <v>0</v>
          </cell>
          <cell r="K34">
            <v>0</v>
          </cell>
          <cell r="L34">
            <v>5294.0270008331645</v>
          </cell>
        </row>
        <row r="35">
          <cell r="B35" t="str">
            <v>6 74 0 00 000</v>
          </cell>
          <cell r="C35" t="str">
            <v>Laboratorium</v>
          </cell>
          <cell r="D35">
            <v>138.48378630311973</v>
          </cell>
          <cell r="E35">
            <v>1.069306671934992</v>
          </cell>
          <cell r="F35">
            <v>2.7263381756745875</v>
          </cell>
          <cell r="G35">
            <v>0</v>
          </cell>
          <cell r="H35">
            <v>2.3969114669864555</v>
          </cell>
          <cell r="I35">
            <v>9.8594682311103874</v>
          </cell>
          <cell r="J35">
            <v>0</v>
          </cell>
          <cell r="K35">
            <v>0</v>
          </cell>
          <cell r="L35">
            <v>122.4317617574133</v>
          </cell>
        </row>
        <row r="36">
          <cell r="B36" t="str">
            <v>6 75 0 00 000</v>
          </cell>
          <cell r="C36" t="str">
            <v>Jasa-Jasa Teknik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B37" t="str">
            <v>6 76 0 00 000</v>
          </cell>
          <cell r="C37" t="str">
            <v>Wisma dan Rumah Dinas</v>
          </cell>
          <cell r="D37">
            <v>20810.680918355418</v>
          </cell>
          <cell r="E37">
            <v>160.69029124318766</v>
          </cell>
          <cell r="F37">
            <v>409.70105861567498</v>
          </cell>
          <cell r="G37">
            <v>0</v>
          </cell>
          <cell r="H37">
            <v>360.19638876582775</v>
          </cell>
          <cell r="I37">
            <v>1481.6337194390971</v>
          </cell>
          <cell r="J37">
            <v>0</v>
          </cell>
          <cell r="K37">
            <v>0</v>
          </cell>
          <cell r="L37">
            <v>18398.45946029163</v>
          </cell>
        </row>
        <row r="38">
          <cell r="B38" t="str">
            <v>6 77 0 00 000</v>
          </cell>
          <cell r="C38" t="str">
            <v>Telekomunikasi</v>
          </cell>
          <cell r="D38">
            <v>6581.7711922508652</v>
          </cell>
          <cell r="E38">
            <v>50.821341883434819</v>
          </cell>
          <cell r="F38">
            <v>129.57570372687408</v>
          </cell>
          <cell r="G38">
            <v>0</v>
          </cell>
          <cell r="H38">
            <v>113.9189161773505</v>
          </cell>
          <cell r="I38">
            <v>468.5946687823415</v>
          </cell>
          <cell r="J38">
            <v>0</v>
          </cell>
          <cell r="K38">
            <v>0</v>
          </cell>
          <cell r="L38">
            <v>5818.8605616808645</v>
          </cell>
        </row>
        <row r="39">
          <cell r="B39" t="str">
            <v>6 78 0 00 000</v>
          </cell>
          <cell r="C39" t="str">
            <v>Rupa-Rupa Jasa Umum dan Teknologi Informasi</v>
          </cell>
          <cell r="D39">
            <v>2244222.4379341276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2244222.4379341276</v>
          </cell>
        </row>
        <row r="40">
          <cell r="B40" t="str">
            <v>6 79 0 00 000</v>
          </cell>
          <cell r="C40" t="str">
            <v>Pendidikan dan Latihan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C41" t="str">
            <v>Jumlah Biaya Clearing</v>
          </cell>
          <cell r="D41">
            <v>2752786.9260694953</v>
          </cell>
          <cell r="E41">
            <v>3926.8958106188179</v>
          </cell>
          <cell r="F41">
            <v>10012.137996869771</v>
          </cell>
          <cell r="G41">
            <v>0</v>
          </cell>
          <cell r="H41">
            <v>8802.3593653454209</v>
          </cell>
          <cell r="I41">
            <v>36207.671295658482</v>
          </cell>
          <cell r="J41">
            <v>0</v>
          </cell>
          <cell r="K41">
            <v>0</v>
          </cell>
          <cell r="L41">
            <v>2693837.8616010025</v>
          </cell>
        </row>
        <row r="42">
          <cell r="C42" t="str">
            <v>JUMLAH</v>
          </cell>
          <cell r="D42">
            <v>11647627.25</v>
          </cell>
          <cell r="E42">
            <v>89937.5</v>
          </cell>
          <cell r="F42">
            <v>229307.50000000003</v>
          </cell>
          <cell r="G42">
            <v>0</v>
          </cell>
          <cell r="H42">
            <v>201600</v>
          </cell>
          <cell r="I42">
            <v>829262.5</v>
          </cell>
          <cell r="J42">
            <v>0</v>
          </cell>
          <cell r="K42">
            <v>0</v>
          </cell>
          <cell r="L42">
            <v>10297519.75</v>
          </cell>
        </row>
        <row r="43">
          <cell r="B43" t="str">
            <v>D:\TM1-HASIL\TM1\PLN Budget Reports V1.2\Reports\[RKAP Laba_ Rugi.xls]BOLain(12E2)</v>
          </cell>
          <cell r="L43">
            <v>38413.629965046297</v>
          </cell>
        </row>
        <row r="45">
          <cell r="B45" t="str">
            <v>PT. PLN (PERSERO)</v>
          </cell>
        </row>
        <row r="46">
          <cell r="B46" t="str">
            <v>SATUAN ADMINISTRASI</v>
          </cell>
        </row>
        <row r="47">
          <cell r="B47" t="str">
            <v>DISTRIBUSI BALI</v>
          </cell>
        </row>
        <row r="48">
          <cell r="B48" t="str">
            <v>LEMBAR KERJA</v>
          </cell>
          <cell r="I48" t="str">
            <v>Daftar</v>
          </cell>
          <cell r="J48" t="str">
            <v>12E2</v>
          </cell>
        </row>
        <row r="49">
          <cell r="B49" t="str">
            <v>ANGGARAN LABA RUGI</v>
          </cell>
        </row>
        <row r="50">
          <cell r="B50" t="str">
            <v>TAHUN 2005 - S/D TRW II</v>
          </cell>
          <cell r="I50" t="str">
            <v>Perihal</v>
          </cell>
          <cell r="J50" t="str">
            <v>RINCIAN BIAYA ADMINISTRASI PER FUNGSI</v>
          </cell>
        </row>
        <row r="51">
          <cell r="B51" t="str">
            <v>(Dalam ribuan rupiah)</v>
          </cell>
        </row>
        <row r="53">
          <cell r="B53" t="str">
            <v>No</v>
          </cell>
          <cell r="C53" t="str">
            <v>Fungsi</v>
          </cell>
          <cell r="D53" t="str">
            <v>JUMLAH</v>
          </cell>
          <cell r="E53" t="str">
            <v>Honorarium / Biaya</v>
          </cell>
          <cell r="F53" t="str">
            <v>Pemakaian Perkakas / Peralatan</v>
          </cell>
          <cell r="G53" t="str">
            <v>Asuransi</v>
          </cell>
          <cell r="H53" t="str">
            <v>Perjalanan Dinas Pendidikan</v>
          </cell>
          <cell r="I53" t="str">
            <v>Perjalanan Dinas Lainnya</v>
          </cell>
          <cell r="J53" t="str">
            <v>Biaya Penyisihan Piut. Ragu-ragu</v>
          </cell>
          <cell r="K53" t="str">
            <v>Biaya Penyisihan Material</v>
          </cell>
          <cell r="L53" t="str">
            <v xml:space="preserve">Rupa-Rupa Beban Administrasi </v>
          </cell>
        </row>
        <row r="54">
          <cell r="B54" t="str">
            <v>1</v>
          </cell>
          <cell r="C54" t="str">
            <v>2</v>
          </cell>
          <cell r="D54" t="str">
            <v>3=4 s/d 11</v>
          </cell>
          <cell r="E54" t="str">
            <v>4</v>
          </cell>
          <cell r="F54" t="str">
            <v>5</v>
          </cell>
          <cell r="G54" t="str">
            <v>6</v>
          </cell>
          <cell r="H54" t="str">
            <v>7</v>
          </cell>
          <cell r="I54" t="str">
            <v>8</v>
          </cell>
          <cell r="J54" t="str">
            <v>9</v>
          </cell>
          <cell r="K54" t="str">
            <v>10</v>
          </cell>
          <cell r="L54" t="str">
            <v>11</v>
          </cell>
        </row>
        <row r="55">
          <cell r="B55" t="str">
            <v>6</v>
          </cell>
          <cell r="C55" t="str">
            <v>U S A H A</v>
          </cell>
          <cell r="H55" t="str">
            <v/>
          </cell>
        </row>
        <row r="56">
          <cell r="C56" t="str">
            <v>PEMBANGKITAN :</v>
          </cell>
        </row>
        <row r="57">
          <cell r="B57" t="str">
            <v>6 11 0 00 000</v>
          </cell>
          <cell r="C57" t="str">
            <v>P L T 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B58" t="str">
            <v>6 12 0 00 000</v>
          </cell>
          <cell r="C58" t="str">
            <v>P L T U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B59" t="str">
            <v>6 13 0 00 000</v>
          </cell>
          <cell r="C59" t="str">
            <v>P L T D</v>
          </cell>
          <cell r="D59">
            <v>47840.549324913234</v>
          </cell>
          <cell r="E59">
            <v>375.03697375937844</v>
          </cell>
          <cell r="F59">
            <v>956.20615272081966</v>
          </cell>
          <cell r="G59">
            <v>0</v>
          </cell>
          <cell r="H59">
            <v>840.6666174831488</v>
          </cell>
          <cell r="I59">
            <v>3458.0024845268808</v>
          </cell>
          <cell r="J59">
            <v>0</v>
          </cell>
          <cell r="K59">
            <v>0</v>
          </cell>
          <cell r="L59">
            <v>42210.637096423008</v>
          </cell>
        </row>
        <row r="60">
          <cell r="B60" t="str">
            <v>6 14 0 00 000</v>
          </cell>
          <cell r="C60" t="str">
            <v>P L T 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B61" t="str">
            <v>6 15 0 00 000</v>
          </cell>
          <cell r="C61" t="str">
            <v>P L T P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 t="str">
            <v>6 16 0 00 000</v>
          </cell>
          <cell r="C62" t="str">
            <v>P L T G/U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Sub Jumlah</v>
          </cell>
          <cell r="D63">
            <v>47840.549324913234</v>
          </cell>
          <cell r="E63">
            <v>375.03697375937844</v>
          </cell>
          <cell r="F63">
            <v>956.20615272081966</v>
          </cell>
          <cell r="G63">
            <v>0</v>
          </cell>
          <cell r="H63">
            <v>840.6666174831488</v>
          </cell>
          <cell r="I63">
            <v>3458.0024845268808</v>
          </cell>
          <cell r="J63">
            <v>0</v>
          </cell>
          <cell r="K63">
            <v>0</v>
          </cell>
          <cell r="L63">
            <v>42210.637096423008</v>
          </cell>
        </row>
        <row r="64">
          <cell r="C64" t="str">
            <v>TRANSMISI :</v>
          </cell>
        </row>
        <row r="65">
          <cell r="B65" t="str">
            <v>6 20 0 00 000</v>
          </cell>
          <cell r="C65" t="str">
            <v>Transmisi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 t="str">
            <v>6 30 0 00 000</v>
          </cell>
          <cell r="C66" t="str">
            <v>Tele Informasi Data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Sub Jumlah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DISTRIBUSI :</v>
          </cell>
        </row>
        <row r="69">
          <cell r="B69" t="str">
            <v>6 40 0 00 000</v>
          </cell>
          <cell r="C69" t="str">
            <v>Distribusi</v>
          </cell>
          <cell r="D69">
            <v>5316028.3343224442</v>
          </cell>
          <cell r="E69">
            <v>41674.002641210573</v>
          </cell>
          <cell r="F69">
            <v>106253.35772785988</v>
          </cell>
          <cell r="G69">
            <v>0</v>
          </cell>
          <cell r="H69">
            <v>93414.637192139562</v>
          </cell>
          <cell r="I69">
            <v>384252.25979437784</v>
          </cell>
          <cell r="J69">
            <v>0</v>
          </cell>
          <cell r="K69">
            <v>0</v>
          </cell>
          <cell r="L69">
            <v>4690434.0769668566</v>
          </cell>
        </row>
        <row r="70">
          <cell r="B70" t="str">
            <v>6 50 0 00 000</v>
          </cell>
          <cell r="C70" t="str">
            <v>Unit Pengatur Distribusi</v>
          </cell>
          <cell r="D70">
            <v>113214.99430266784</v>
          </cell>
          <cell r="E70">
            <v>887.52761928146663</v>
          </cell>
          <cell r="F70">
            <v>2262.8685426922589</v>
          </cell>
          <cell r="G70">
            <v>0</v>
          </cell>
          <cell r="H70">
            <v>1989.4434251245996</v>
          </cell>
          <cell r="I70">
            <v>8183.387045274736</v>
          </cell>
          <cell r="J70">
            <v>0</v>
          </cell>
          <cell r="K70">
            <v>0</v>
          </cell>
          <cell r="L70">
            <v>99891.767670294779</v>
          </cell>
        </row>
        <row r="71">
          <cell r="C71" t="str">
            <v>Sub Jumlah</v>
          </cell>
          <cell r="D71">
            <v>5429243.3286251118</v>
          </cell>
          <cell r="E71">
            <v>42561.530260492036</v>
          </cell>
          <cell r="F71">
            <v>108516.22627055214</v>
          </cell>
          <cell r="G71">
            <v>0</v>
          </cell>
          <cell r="H71">
            <v>95404.080617264161</v>
          </cell>
          <cell r="I71">
            <v>392435.64683965256</v>
          </cell>
          <cell r="J71">
            <v>0</v>
          </cell>
          <cell r="K71">
            <v>0</v>
          </cell>
          <cell r="L71">
            <v>4790325.8446371518</v>
          </cell>
        </row>
        <row r="73">
          <cell r="B73" t="str">
            <v>6 60 0 00 000</v>
          </cell>
          <cell r="C73" t="str">
            <v>TATA USAHA LANGGANAN</v>
          </cell>
          <cell r="D73">
            <v>12054156.997465815</v>
          </cell>
          <cell r="E73">
            <v>129084.64114451094</v>
          </cell>
          <cell r="F73">
            <v>329118.29158298753</v>
          </cell>
          <cell r="G73">
            <v>0</v>
          </cell>
          <cell r="H73">
            <v>289350.53403456189</v>
          </cell>
          <cell r="I73">
            <v>1190216.0080845035</v>
          </cell>
          <cell r="J73">
            <v>0</v>
          </cell>
          <cell r="K73">
            <v>0</v>
          </cell>
          <cell r="L73">
            <v>10116387.522619251</v>
          </cell>
        </row>
        <row r="74">
          <cell r="C74" t="str">
            <v>Jumlah Biaya Usaha</v>
          </cell>
          <cell r="D74">
            <v>17531240.875415843</v>
          </cell>
          <cell r="E74">
            <v>172021.20837876236</v>
          </cell>
          <cell r="F74">
            <v>438590.72400626051</v>
          </cell>
          <cell r="G74">
            <v>0</v>
          </cell>
          <cell r="H74">
            <v>385595.28126930917</v>
          </cell>
          <cell r="I74">
            <v>1586109.6574086831</v>
          </cell>
          <cell r="J74">
            <v>0</v>
          </cell>
          <cell r="K74">
            <v>0</v>
          </cell>
          <cell r="L74">
            <v>14948924.004352827</v>
          </cell>
        </row>
        <row r="75">
          <cell r="B75" t="str">
            <v>6</v>
          </cell>
          <cell r="C75" t="str">
            <v>CLEARING :</v>
          </cell>
        </row>
        <row r="76">
          <cell r="B76" t="str">
            <v>6 71 0 00 000</v>
          </cell>
          <cell r="C76" t="str">
            <v>Tata Usaha</v>
          </cell>
          <cell r="D76">
            <v>804742.60829684068</v>
          </cell>
          <cell r="E76">
            <v>6308.6280724144553</v>
          </cell>
          <cell r="F76">
            <v>16084.678045478007</v>
          </cell>
          <cell r="G76">
            <v>0</v>
          </cell>
          <cell r="H76">
            <v>14141.147123266204</v>
          </cell>
          <cell r="I76">
            <v>58168.268930096885</v>
          </cell>
          <cell r="J76">
            <v>0</v>
          </cell>
          <cell r="K76">
            <v>0</v>
          </cell>
          <cell r="L76">
            <v>710039.88612558518</v>
          </cell>
        </row>
        <row r="77">
          <cell r="B77" t="str">
            <v>6 72 0 00 000</v>
          </cell>
          <cell r="C77" t="str">
            <v>Gudang dan Persed. Bahan</v>
          </cell>
          <cell r="D77">
            <v>131073.58444736543</v>
          </cell>
          <cell r="E77">
            <v>1027.5266723439411</v>
          </cell>
          <cell r="F77">
            <v>2619.8145647645124</v>
          </cell>
          <cell r="G77">
            <v>0</v>
          </cell>
          <cell r="H77">
            <v>2303.2592316279474</v>
          </cell>
          <cell r="I77">
            <v>9474.2386337691914</v>
          </cell>
          <cell r="J77">
            <v>0</v>
          </cell>
          <cell r="K77">
            <v>0</v>
          </cell>
          <cell r="L77">
            <v>115648.74534485982</v>
          </cell>
        </row>
        <row r="78">
          <cell r="B78" t="str">
            <v>6 73 0 00 000</v>
          </cell>
          <cell r="C78" t="str">
            <v>B e n g k e l</v>
          </cell>
          <cell r="D78">
            <v>11796.31598803087</v>
          </cell>
          <cell r="E78">
            <v>92.474996882124415</v>
          </cell>
          <cell r="F78">
            <v>235.77718246057267</v>
          </cell>
          <cell r="G78">
            <v>0</v>
          </cell>
          <cell r="H78">
            <v>207.28794297635895</v>
          </cell>
          <cell r="I78">
            <v>852.6593145457972</v>
          </cell>
          <cell r="J78">
            <v>0</v>
          </cell>
          <cell r="K78">
            <v>0</v>
          </cell>
          <cell r="L78">
            <v>10408.116551166017</v>
          </cell>
        </row>
        <row r="79">
          <cell r="B79" t="str">
            <v>6 74 0 00 000</v>
          </cell>
          <cell r="C79" t="str">
            <v>Laboratorium</v>
          </cell>
          <cell r="D79">
            <v>272.80626797605464</v>
          </cell>
          <cell r="E79">
            <v>2.1386133438699839</v>
          </cell>
          <cell r="F79">
            <v>5.4526763513491749</v>
          </cell>
          <cell r="G79">
            <v>0</v>
          </cell>
          <cell r="H79">
            <v>4.793822933972911</v>
          </cell>
          <cell r="I79">
            <v>19.718936462220775</v>
          </cell>
          <cell r="J79">
            <v>0</v>
          </cell>
          <cell r="K79">
            <v>0</v>
          </cell>
          <cell r="L79">
            <v>240.70221888464178</v>
          </cell>
        </row>
        <row r="80">
          <cell r="B80" t="str">
            <v>6 75 0 00 000</v>
          </cell>
          <cell r="C80" t="str">
            <v>Jasa-Jasa Teknik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B81" t="str">
            <v>6 76 0 00 000</v>
          </cell>
          <cell r="C81" t="str">
            <v>Wisma dan Rumah Dinas</v>
          </cell>
          <cell r="D81">
            <v>40996.020883992387</v>
          </cell>
          <cell r="E81">
            <v>321.38058248637532</v>
          </cell>
          <cell r="F81">
            <v>819.40211723134996</v>
          </cell>
          <cell r="G81">
            <v>0</v>
          </cell>
          <cell r="H81">
            <v>720.3927775316555</v>
          </cell>
          <cell r="I81">
            <v>2963.2674388781943</v>
          </cell>
          <cell r="J81">
            <v>0</v>
          </cell>
          <cell r="K81">
            <v>0</v>
          </cell>
          <cell r="L81">
            <v>36171.57796786481</v>
          </cell>
        </row>
        <row r="82">
          <cell r="B82" t="str">
            <v>6 77 0 00 000</v>
          </cell>
          <cell r="C82" t="str">
            <v>Telekomunikasi</v>
          </cell>
          <cell r="D82">
            <v>12965.766488360498</v>
          </cell>
          <cell r="E82">
            <v>101.64268376686964</v>
          </cell>
          <cell r="F82">
            <v>259.15140745374816</v>
          </cell>
          <cell r="G82">
            <v>0</v>
          </cell>
          <cell r="H82">
            <v>227.83783235470099</v>
          </cell>
          <cell r="I82">
            <v>937.189337564683</v>
          </cell>
          <cell r="J82">
            <v>0</v>
          </cell>
          <cell r="K82">
            <v>0</v>
          </cell>
          <cell r="L82">
            <v>11439.945227220496</v>
          </cell>
        </row>
        <row r="83">
          <cell r="B83" t="str">
            <v>6 78 0 00 000</v>
          </cell>
          <cell r="C83" t="str">
            <v>Rupa-Rupa Jasa Umum dan Teknologi Informasi</v>
          </cell>
          <cell r="D83">
            <v>4412166.5222115945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4412166.5222115945</v>
          </cell>
        </row>
        <row r="84">
          <cell r="B84" t="str">
            <v>6 79 0 00 000</v>
          </cell>
          <cell r="C84" t="str">
            <v>Pendidikan dan Latihan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C85" t="str">
            <v>Jumlah Biaya Clearing</v>
          </cell>
          <cell r="D85">
            <v>5414013.6245841607</v>
          </cell>
          <cell r="E85">
            <v>7853.7916212376358</v>
          </cell>
          <cell r="F85">
            <v>20024.275993739542</v>
          </cell>
          <cell r="G85">
            <v>0</v>
          </cell>
          <cell r="H85">
            <v>17604.718730690842</v>
          </cell>
          <cell r="I85">
            <v>72415.342591316963</v>
          </cell>
          <cell r="J85">
            <v>0</v>
          </cell>
          <cell r="K85">
            <v>0</v>
          </cell>
          <cell r="L85">
            <v>5296115.4956471752</v>
          </cell>
        </row>
        <row r="86">
          <cell r="C86" t="str">
            <v>JUMLAH</v>
          </cell>
          <cell r="D86">
            <v>22945254.500000004</v>
          </cell>
          <cell r="E86">
            <v>179875</v>
          </cell>
          <cell r="F86">
            <v>458615.00000000006</v>
          </cell>
          <cell r="G86">
            <v>0</v>
          </cell>
          <cell r="H86">
            <v>403200</v>
          </cell>
          <cell r="I86">
            <v>1658525</v>
          </cell>
          <cell r="J86">
            <v>0</v>
          </cell>
          <cell r="K86">
            <v>0</v>
          </cell>
          <cell r="L86">
            <v>20245039.5</v>
          </cell>
        </row>
        <row r="87">
          <cell r="B87" t="str">
            <v>D:\TM1-HASIL\TM1\PLN Budget Reports V1.2\Reports\[RKAP Laba_ Rugi.xls]BOLain(12E2)</v>
          </cell>
          <cell r="L87">
            <v>38413.629965046297</v>
          </cell>
        </row>
        <row r="89">
          <cell r="B89" t="str">
            <v>PT. PLN (PERSERO)</v>
          </cell>
        </row>
        <row r="90">
          <cell r="B90" t="str">
            <v>SATUAN ADMINISTRASI</v>
          </cell>
        </row>
        <row r="91">
          <cell r="B91" t="str">
            <v>DISTRIBUSI BALI</v>
          </cell>
        </row>
        <row r="92">
          <cell r="B92" t="str">
            <v>LEMBAR KERJA</v>
          </cell>
          <cell r="I92" t="str">
            <v>Daftar</v>
          </cell>
          <cell r="J92" t="str">
            <v>12E2</v>
          </cell>
        </row>
        <row r="93">
          <cell r="B93" t="str">
            <v>ANGGARAN LABA RUGI</v>
          </cell>
        </row>
        <row r="94">
          <cell r="B94" t="str">
            <v>TAHUN 2005 - S/D TRW III</v>
          </cell>
          <cell r="I94" t="str">
            <v>Perihal</v>
          </cell>
          <cell r="J94" t="str">
            <v>RINCIAN BIAYA ADMINISTRASI PER FUNGSI</v>
          </cell>
        </row>
        <row r="95">
          <cell r="B95" t="str">
            <v>(Dalam ribuan rupiah)</v>
          </cell>
        </row>
        <row r="97">
          <cell r="B97" t="str">
            <v>No</v>
          </cell>
          <cell r="C97" t="str">
            <v>Fungsi</v>
          </cell>
          <cell r="D97" t="str">
            <v>JUMLAH</v>
          </cell>
          <cell r="E97" t="str">
            <v>Honorarium / Biaya</v>
          </cell>
          <cell r="F97" t="str">
            <v>Pemakaian Perkakas / Peralatan</v>
          </cell>
          <cell r="G97" t="str">
            <v>Asuransi</v>
          </cell>
          <cell r="H97" t="str">
            <v>Perjalanan Dinas Pendidikan</v>
          </cell>
          <cell r="I97" t="str">
            <v>Perjalanan Dinas Lainnya</v>
          </cell>
          <cell r="J97" t="str">
            <v>Biaya Penyisihan Piut. Ragu-ragu</v>
          </cell>
          <cell r="K97" t="str">
            <v>Biaya Penyisihan Material</v>
          </cell>
          <cell r="L97" t="str">
            <v xml:space="preserve">Rupa-Rupa Beban Administrasi </v>
          </cell>
        </row>
        <row r="98">
          <cell r="B98" t="str">
            <v>1</v>
          </cell>
          <cell r="C98" t="str">
            <v>2</v>
          </cell>
          <cell r="D98" t="str">
            <v>3=4 s/d 11</v>
          </cell>
          <cell r="E98" t="str">
            <v>4</v>
          </cell>
          <cell r="F98" t="str">
            <v>5</v>
          </cell>
          <cell r="G98" t="str">
            <v>6</v>
          </cell>
          <cell r="H98" t="str">
            <v>7</v>
          </cell>
          <cell r="I98" t="str">
            <v>8</v>
          </cell>
          <cell r="J98" t="str">
            <v>9</v>
          </cell>
          <cell r="K98" t="str">
            <v>10</v>
          </cell>
          <cell r="L98" t="str">
            <v>11</v>
          </cell>
        </row>
        <row r="99">
          <cell r="B99" t="str">
            <v>6</v>
          </cell>
          <cell r="C99" t="str">
            <v>U S A H A</v>
          </cell>
          <cell r="H99" t="str">
            <v/>
          </cell>
        </row>
        <row r="100">
          <cell r="C100" t="str">
            <v>PEMBANGKITAN :</v>
          </cell>
        </row>
        <row r="101">
          <cell r="B101" t="str">
            <v>6 11 0 00 000</v>
          </cell>
          <cell r="C101" t="str">
            <v>P L T A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B102" t="str">
            <v>6 12 0 00 000</v>
          </cell>
          <cell r="C102" t="str">
            <v>P L T U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B103" t="str">
            <v>6 13 0 00 000</v>
          </cell>
          <cell r="C103" t="str">
            <v>P L T D</v>
          </cell>
          <cell r="D103">
            <v>71390.738856905416</v>
          </cell>
          <cell r="E103">
            <v>562.55546063906775</v>
          </cell>
          <cell r="F103">
            <v>1434.3092290812294</v>
          </cell>
          <cell r="G103">
            <v>0</v>
          </cell>
          <cell r="H103">
            <v>1260.9999262247234</v>
          </cell>
          <cell r="I103">
            <v>5187.0037267903208</v>
          </cell>
          <cell r="J103">
            <v>0</v>
          </cell>
          <cell r="K103">
            <v>0</v>
          </cell>
          <cell r="L103">
            <v>62945.870514170078</v>
          </cell>
        </row>
        <row r="104">
          <cell r="B104" t="str">
            <v>6 14 0 00 000</v>
          </cell>
          <cell r="C104" t="str">
            <v>P L T 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 t="str">
            <v>6 15 0 00 000</v>
          </cell>
          <cell r="C105" t="str">
            <v>P L T P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 t="str">
            <v>6 16 0 00 000</v>
          </cell>
          <cell r="C106" t="str">
            <v>P L T G/U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C107" t="str">
            <v>Sub Jumlah</v>
          </cell>
          <cell r="D107">
            <v>71390.738856905416</v>
          </cell>
          <cell r="E107">
            <v>562.55546063906775</v>
          </cell>
          <cell r="F107">
            <v>1434.3092290812294</v>
          </cell>
          <cell r="G107">
            <v>0</v>
          </cell>
          <cell r="H107">
            <v>1260.9999262247234</v>
          </cell>
          <cell r="I107">
            <v>5187.0037267903208</v>
          </cell>
          <cell r="J107">
            <v>0</v>
          </cell>
          <cell r="K107">
            <v>0</v>
          </cell>
          <cell r="L107">
            <v>62945.870514170078</v>
          </cell>
        </row>
        <row r="108">
          <cell r="C108" t="str">
            <v>TRANSMISI :</v>
          </cell>
        </row>
        <row r="109">
          <cell r="B109" t="str">
            <v>6 20 0 00 000</v>
          </cell>
          <cell r="C109" t="str">
            <v>Transmisi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 t="str">
            <v>6 30 0 00 000</v>
          </cell>
          <cell r="C110" t="str">
            <v>Tele Informasi Data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C111" t="str">
            <v>Sub Jumlah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C112" t="str">
            <v>DISTRIBUSI :</v>
          </cell>
        </row>
        <row r="113">
          <cell r="B113" t="str">
            <v>6 40 0 00 000</v>
          </cell>
          <cell r="C113" t="str">
            <v>Distribusi</v>
          </cell>
          <cell r="D113">
            <v>7932918.7462713532</v>
          </cell>
          <cell r="E113">
            <v>62511.003961815863</v>
          </cell>
          <cell r="F113">
            <v>159380.03659178983</v>
          </cell>
          <cell r="G113">
            <v>0</v>
          </cell>
          <cell r="H113">
            <v>140121.95578820934</v>
          </cell>
          <cell r="I113">
            <v>576378.3896915667</v>
          </cell>
          <cell r="J113">
            <v>0</v>
          </cell>
          <cell r="K113">
            <v>0</v>
          </cell>
          <cell r="L113">
            <v>6994527.3602379709</v>
          </cell>
        </row>
        <row r="114">
          <cell r="B114" t="str">
            <v>6 50 0 00 000</v>
          </cell>
          <cell r="C114" t="str">
            <v>Unit Pengatur Distribusi</v>
          </cell>
          <cell r="D114">
            <v>168946.68240648287</v>
          </cell>
          <cell r="E114">
            <v>1331.2914289221999</v>
          </cell>
          <cell r="F114">
            <v>3394.3028140383881</v>
          </cell>
          <cell r="G114">
            <v>0</v>
          </cell>
          <cell r="H114">
            <v>2984.1651376868995</v>
          </cell>
          <cell r="I114">
            <v>12275.080567912104</v>
          </cell>
          <cell r="J114">
            <v>0</v>
          </cell>
          <cell r="K114">
            <v>0</v>
          </cell>
          <cell r="L114">
            <v>148961.84245792328</v>
          </cell>
        </row>
        <row r="115">
          <cell r="C115" t="str">
            <v>Sub Jumlah</v>
          </cell>
          <cell r="D115">
            <v>8101865.4286778364</v>
          </cell>
          <cell r="E115">
            <v>63842.295390738065</v>
          </cell>
          <cell r="F115">
            <v>162774.33940582821</v>
          </cell>
          <cell r="G115">
            <v>0</v>
          </cell>
          <cell r="H115">
            <v>143106.12092589625</v>
          </cell>
          <cell r="I115">
            <v>588653.47025947878</v>
          </cell>
          <cell r="J115">
            <v>0</v>
          </cell>
          <cell r="K115">
            <v>0</v>
          </cell>
          <cell r="L115">
            <v>7143489.2026958941</v>
          </cell>
        </row>
        <row r="117">
          <cell r="B117" t="str">
            <v>6 60 0 00 000</v>
          </cell>
          <cell r="C117" t="str">
            <v>TATA USAHA LANGGANAN</v>
          </cell>
          <cell r="D117">
            <v>17992539.260991827</v>
          </cell>
          <cell r="E117">
            <v>193626.96171676641</v>
          </cell>
          <cell r="F117">
            <v>493677.43737448123</v>
          </cell>
          <cell r="G117">
            <v>0</v>
          </cell>
          <cell r="H117">
            <v>434025.80105184286</v>
          </cell>
          <cell r="I117">
            <v>1785324.0121267554</v>
          </cell>
          <cell r="J117">
            <v>0</v>
          </cell>
          <cell r="K117">
            <v>0</v>
          </cell>
          <cell r="L117">
            <v>15085885.048721982</v>
          </cell>
        </row>
        <row r="118">
          <cell r="C118" t="str">
            <v>Jumlah Biaya Usaha</v>
          </cell>
          <cell r="D118">
            <v>26165795.428526565</v>
          </cell>
          <cell r="E118">
            <v>258031.81256814353</v>
          </cell>
          <cell r="F118">
            <v>657886.08600939065</v>
          </cell>
          <cell r="G118">
            <v>0</v>
          </cell>
          <cell r="H118">
            <v>578392.92190396378</v>
          </cell>
          <cell r="I118">
            <v>2379164.4861130244</v>
          </cell>
          <cell r="J118">
            <v>0</v>
          </cell>
          <cell r="K118">
            <v>0</v>
          </cell>
          <cell r="L118">
            <v>22292320.121932045</v>
          </cell>
        </row>
        <row r="119">
          <cell r="B119" t="str">
            <v>6</v>
          </cell>
          <cell r="C119" t="str">
            <v>CLEARING :</v>
          </cell>
        </row>
        <row r="120">
          <cell r="B120" t="str">
            <v>6 71 0 00 000</v>
          </cell>
          <cell r="C120" t="str">
            <v>Tata Usaha</v>
          </cell>
          <cell r="D120">
            <v>1200888.5810603907</v>
          </cell>
          <cell r="E120">
            <v>9462.9421086216826</v>
          </cell>
          <cell r="F120">
            <v>24127.01706821701</v>
          </cell>
          <cell r="G120">
            <v>0</v>
          </cell>
          <cell r="H120">
            <v>21211.720684899305</v>
          </cell>
          <cell r="I120">
            <v>87252.403395145317</v>
          </cell>
          <cell r="J120">
            <v>0</v>
          </cell>
          <cell r="K120">
            <v>0</v>
          </cell>
          <cell r="L120">
            <v>1058834.4978035074</v>
          </cell>
        </row>
        <row r="121">
          <cell r="B121" t="str">
            <v>6 72 0 00 000</v>
          </cell>
          <cell r="C121" t="str">
            <v>Gudang dan Persed. Bahan</v>
          </cell>
          <cell r="D121">
            <v>195596.41706387064</v>
          </cell>
          <cell r="E121">
            <v>1541.2900085159115</v>
          </cell>
          <cell r="F121">
            <v>3929.7218471467691</v>
          </cell>
          <cell r="G121">
            <v>0</v>
          </cell>
          <cell r="H121">
            <v>3454.8888474419214</v>
          </cell>
          <cell r="I121">
            <v>14211.357950653788</v>
          </cell>
          <cell r="J121">
            <v>0</v>
          </cell>
          <cell r="K121">
            <v>0</v>
          </cell>
          <cell r="L121">
            <v>172459.15841011226</v>
          </cell>
        </row>
        <row r="122">
          <cell r="B122" t="str">
            <v>6 73 0 00 000</v>
          </cell>
          <cell r="C122" t="str">
            <v>B e n g k e l</v>
          </cell>
          <cell r="D122">
            <v>17603.219989292575</v>
          </cell>
          <cell r="E122">
            <v>138.71249532318663</v>
          </cell>
          <cell r="F122">
            <v>353.665773690859</v>
          </cell>
          <cell r="G122">
            <v>0</v>
          </cell>
          <cell r="H122">
            <v>310.93191446453841</v>
          </cell>
          <cell r="I122">
            <v>1278.9889718186957</v>
          </cell>
          <cell r="J122">
            <v>0</v>
          </cell>
          <cell r="K122">
            <v>0</v>
          </cell>
          <cell r="L122">
            <v>15520.920833995295</v>
          </cell>
        </row>
        <row r="123">
          <cell r="B123" t="str">
            <v>6 74 0 00 000</v>
          </cell>
          <cell r="C123" t="str">
            <v>Laboratorium</v>
          </cell>
          <cell r="D123">
            <v>407.0990260444882</v>
          </cell>
          <cell r="E123">
            <v>3.2079200158049757</v>
          </cell>
          <cell r="F123">
            <v>8.179014527023762</v>
          </cell>
          <cell r="G123">
            <v>0</v>
          </cell>
          <cell r="H123">
            <v>7.190734400959367</v>
          </cell>
          <cell r="I123">
            <v>29.578404693331162</v>
          </cell>
          <cell r="J123">
            <v>0</v>
          </cell>
          <cell r="K123">
            <v>0</v>
          </cell>
          <cell r="L123">
            <v>358.94295240736892</v>
          </cell>
        </row>
        <row r="124">
          <cell r="B124" t="str">
            <v>6 75 0 00 000</v>
          </cell>
          <cell r="C124" t="str">
            <v>Jasa-Jasa Teknik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B125" t="str">
            <v>6 76 0 00 000</v>
          </cell>
          <cell r="C125" t="str">
            <v>Wisma dan Rumah Dinas</v>
          </cell>
          <cell r="D125">
            <v>61176.894128538508</v>
          </cell>
          <cell r="E125">
            <v>482.070873729563</v>
          </cell>
          <cell r="F125">
            <v>1229.1031758470249</v>
          </cell>
          <cell r="G125">
            <v>0</v>
          </cell>
          <cell r="H125">
            <v>1080.5891662974832</v>
          </cell>
          <cell r="I125">
            <v>4444.9011583172914</v>
          </cell>
          <cell r="J125">
            <v>0</v>
          </cell>
          <cell r="K125">
            <v>0</v>
          </cell>
          <cell r="L125">
            <v>53940.229754347143</v>
          </cell>
        </row>
        <row r="126">
          <cell r="B126" t="str">
            <v>6 77 0 00 000</v>
          </cell>
          <cell r="C126" t="str">
            <v>Telekomunikasi</v>
          </cell>
          <cell r="D126">
            <v>19348.349099497693</v>
          </cell>
          <cell r="E126">
            <v>152.46402565030448</v>
          </cell>
          <cell r="F126">
            <v>388.72711118062222</v>
          </cell>
          <cell r="G126">
            <v>0</v>
          </cell>
          <cell r="H126">
            <v>341.75674853205146</v>
          </cell>
          <cell r="I126">
            <v>1405.7840063470244</v>
          </cell>
          <cell r="J126">
            <v>0</v>
          </cell>
          <cell r="K126">
            <v>0</v>
          </cell>
          <cell r="L126">
            <v>17059.617207787691</v>
          </cell>
        </row>
        <row r="127">
          <cell r="B127" t="str">
            <v>6 78 0 00 000</v>
          </cell>
          <cell r="C127" t="str">
            <v>Rupa-Rupa Jasa Umum dan Teknologi Informasi</v>
          </cell>
          <cell r="D127">
            <v>6579565.7611058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6579565.7611058</v>
          </cell>
        </row>
        <row r="128">
          <cell r="B128" t="str">
            <v>6 79 0 00 000</v>
          </cell>
          <cell r="C128" t="str">
            <v>Pendidikan dan Latihan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C129" t="str">
            <v>Jumlah Biaya Clearing</v>
          </cell>
          <cell r="D129">
            <v>8074586.3214734346</v>
          </cell>
          <cell r="E129">
            <v>11780.687431856451</v>
          </cell>
          <cell r="F129">
            <v>30036.413990609308</v>
          </cell>
          <cell r="G129">
            <v>0</v>
          </cell>
          <cell r="H129">
            <v>26407.078096036257</v>
          </cell>
          <cell r="I129">
            <v>108623.01388697544</v>
          </cell>
          <cell r="J129">
            <v>0</v>
          </cell>
          <cell r="K129">
            <v>0</v>
          </cell>
          <cell r="L129">
            <v>7897739.1280679572</v>
          </cell>
        </row>
        <row r="130">
          <cell r="C130" t="str">
            <v>JUMLAH</v>
          </cell>
          <cell r="D130">
            <v>34240381.75</v>
          </cell>
          <cell r="E130">
            <v>269812.5</v>
          </cell>
          <cell r="F130">
            <v>687922.5</v>
          </cell>
          <cell r="G130">
            <v>0</v>
          </cell>
          <cell r="H130">
            <v>604800</v>
          </cell>
          <cell r="I130">
            <v>2487787.5</v>
          </cell>
          <cell r="J130">
            <v>0</v>
          </cell>
          <cell r="K130">
            <v>0</v>
          </cell>
          <cell r="L130">
            <v>30190059.25</v>
          </cell>
        </row>
        <row r="131">
          <cell r="B131" t="str">
            <v>D:\TM1-HASIL\TM1\PLN Budget Reports V1.2\Reports\[RKAP Laba_ Rugi.xls]BOLain(12E2)</v>
          </cell>
          <cell r="L131">
            <v>38413.629965046297</v>
          </cell>
        </row>
        <row r="133">
          <cell r="B133" t="str">
            <v>PT. PLN (PERSERO)</v>
          </cell>
        </row>
        <row r="134">
          <cell r="B134" t="str">
            <v>SATUAN ADMINISTRASI</v>
          </cell>
        </row>
        <row r="135">
          <cell r="B135" t="str">
            <v>DISTRIBUSI BALI</v>
          </cell>
        </row>
        <row r="136">
          <cell r="B136" t="str">
            <v>LEMBAR KERJA</v>
          </cell>
          <cell r="I136" t="str">
            <v>Daftar</v>
          </cell>
          <cell r="J136" t="str">
            <v>12E2</v>
          </cell>
        </row>
        <row r="137">
          <cell r="B137" t="str">
            <v>ANGGARAN LABA RUGI</v>
          </cell>
        </row>
        <row r="138">
          <cell r="B138" t="str">
            <v>TAHUN 2005 - S/D TRW IV</v>
          </cell>
          <cell r="I138" t="str">
            <v>Perihal</v>
          </cell>
          <cell r="J138" t="str">
            <v>RINCIAN BIAYA ADMINISTRASI PER FUNGSI</v>
          </cell>
        </row>
        <row r="139">
          <cell r="B139" t="str">
            <v>(Dalam ribuan rupiah)</v>
          </cell>
        </row>
        <row r="141">
          <cell r="B141" t="str">
            <v>No</v>
          </cell>
          <cell r="C141" t="str">
            <v>Fungsi</v>
          </cell>
          <cell r="D141" t="str">
            <v>JUMLAH</v>
          </cell>
          <cell r="E141" t="str">
            <v>Honorarium / Biaya</v>
          </cell>
          <cell r="F141" t="str">
            <v>Pemakaian Perkakas / Peralatan</v>
          </cell>
          <cell r="G141" t="str">
            <v>Asuransi</v>
          </cell>
          <cell r="H141" t="str">
            <v>Perjalanan Dinas Pendidikan</v>
          </cell>
          <cell r="I141" t="str">
            <v>Perjalanan Dinas Lainnya</v>
          </cell>
          <cell r="J141" t="str">
            <v>Biaya Penyisihan Piut. Ragu-ragu</v>
          </cell>
          <cell r="K141" t="str">
            <v>Biaya Penyisihan Material</v>
          </cell>
          <cell r="L141" t="str">
            <v xml:space="preserve">Rupa-Rupa Beban Administrasi </v>
          </cell>
        </row>
        <row r="142">
          <cell r="B142" t="str">
            <v>1</v>
          </cell>
          <cell r="C142" t="str">
            <v>2</v>
          </cell>
          <cell r="D142" t="str">
            <v>3=4 s/d 11</v>
          </cell>
          <cell r="E142" t="str">
            <v>4</v>
          </cell>
          <cell r="F142" t="str">
            <v>5</v>
          </cell>
          <cell r="G142" t="str">
            <v>6</v>
          </cell>
          <cell r="H142" t="str">
            <v>7</v>
          </cell>
          <cell r="I142" t="str">
            <v>8</v>
          </cell>
          <cell r="J142" t="str">
            <v>9</v>
          </cell>
          <cell r="K142" t="str">
            <v>10</v>
          </cell>
          <cell r="L142" t="str">
            <v>11</v>
          </cell>
        </row>
        <row r="143">
          <cell r="B143" t="str">
            <v>6</v>
          </cell>
          <cell r="C143" t="str">
            <v>U S A H A</v>
          </cell>
          <cell r="H143" t="str">
            <v/>
          </cell>
        </row>
        <row r="144">
          <cell r="C144" t="str">
            <v>PEMBANGKITAN :</v>
          </cell>
        </row>
        <row r="145">
          <cell r="B145" t="str">
            <v>6 11 0 00 000</v>
          </cell>
          <cell r="C145" t="str">
            <v>P L T 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 t="str">
            <v>6 12 0 00 000</v>
          </cell>
          <cell r="C146" t="str">
            <v>P L T U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B147" t="str">
            <v>6 13 0 00 000</v>
          </cell>
          <cell r="C147" t="str">
            <v>P L T D</v>
          </cell>
          <cell r="D147">
            <v>94940.928388897562</v>
          </cell>
          <cell r="E147">
            <v>750.07394751875722</v>
          </cell>
          <cell r="F147">
            <v>1912.4123054416393</v>
          </cell>
          <cell r="G147">
            <v>0</v>
          </cell>
          <cell r="H147">
            <v>1681.3332349662983</v>
          </cell>
          <cell r="I147">
            <v>6916.0049690537699</v>
          </cell>
          <cell r="J147">
            <v>0</v>
          </cell>
          <cell r="K147">
            <v>0</v>
          </cell>
          <cell r="L147">
            <v>83681.103931917096</v>
          </cell>
        </row>
        <row r="148">
          <cell r="B148" t="str">
            <v>6 14 0 00 000</v>
          </cell>
          <cell r="C148" t="str">
            <v>P L T G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 t="str">
            <v>6 15 0 00 000</v>
          </cell>
          <cell r="C149" t="str">
            <v>P L T P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 t="str">
            <v>6 16 0 00 000</v>
          </cell>
          <cell r="C150" t="str">
            <v>P L T G/U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C151" t="str">
            <v>Sub Jumlah</v>
          </cell>
          <cell r="D151">
            <v>94940.928388897562</v>
          </cell>
          <cell r="E151">
            <v>750.07394751875722</v>
          </cell>
          <cell r="F151">
            <v>1912.4123054416393</v>
          </cell>
          <cell r="G151">
            <v>0</v>
          </cell>
          <cell r="H151">
            <v>1681.3332349662983</v>
          </cell>
          <cell r="I151">
            <v>6916.0049690537699</v>
          </cell>
          <cell r="J151">
            <v>0</v>
          </cell>
          <cell r="K151">
            <v>0</v>
          </cell>
          <cell r="L151">
            <v>83681.103931917096</v>
          </cell>
        </row>
        <row r="152">
          <cell r="C152" t="str">
            <v>TRANSMISI :</v>
          </cell>
        </row>
        <row r="153">
          <cell r="B153" t="str">
            <v>6 20 0 00 000</v>
          </cell>
          <cell r="C153" t="str">
            <v>Transmisi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B154" t="str">
            <v>6 30 0 00 000</v>
          </cell>
          <cell r="C154" t="str">
            <v>Tele Informasi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 t="str">
            <v>Sub Jumlah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 t="str">
            <v>DISTRIBUSI :</v>
          </cell>
        </row>
        <row r="157">
          <cell r="B157" t="str">
            <v>6 40 0 00 000</v>
          </cell>
          <cell r="C157" t="str">
            <v>Distribusi</v>
          </cell>
          <cell r="D157">
            <v>10549809.158220258</v>
          </cell>
          <cell r="E157">
            <v>83348.005282421189</v>
          </cell>
          <cell r="F157">
            <v>212506.71545571979</v>
          </cell>
          <cell r="G157">
            <v>0</v>
          </cell>
          <cell r="H157">
            <v>186829.27438427921</v>
          </cell>
          <cell r="I157">
            <v>768504.51958875661</v>
          </cell>
          <cell r="J157">
            <v>0</v>
          </cell>
          <cell r="K157">
            <v>0</v>
          </cell>
          <cell r="L157">
            <v>9298620.6435090806</v>
          </cell>
        </row>
        <row r="158">
          <cell r="B158" t="str">
            <v>6 50 0 00 000</v>
          </cell>
          <cell r="C158" t="str">
            <v>Unit Pengatur Distribusi</v>
          </cell>
          <cell r="D158">
            <v>224678.3705102978</v>
          </cell>
          <cell r="E158">
            <v>1775.0552385629342</v>
          </cell>
          <cell r="F158">
            <v>4525.7370853845177</v>
          </cell>
          <cell r="G158">
            <v>0</v>
          </cell>
          <cell r="H158">
            <v>3978.886850249201</v>
          </cell>
          <cell r="I158">
            <v>16366.774090549494</v>
          </cell>
          <cell r="J158">
            <v>0</v>
          </cell>
          <cell r="K158">
            <v>0</v>
          </cell>
          <cell r="L158">
            <v>198031.91724555165</v>
          </cell>
        </row>
        <row r="159">
          <cell r="C159" t="str">
            <v>Sub Jumlah</v>
          </cell>
          <cell r="D159">
            <v>10774487.528730555</v>
          </cell>
          <cell r="E159">
            <v>85123.060520984116</v>
          </cell>
          <cell r="F159">
            <v>217032.45254110431</v>
          </cell>
          <cell r="G159">
            <v>0</v>
          </cell>
          <cell r="H159">
            <v>190808.16123452841</v>
          </cell>
          <cell r="I159">
            <v>784871.29367930605</v>
          </cell>
          <cell r="J159">
            <v>0</v>
          </cell>
          <cell r="K159">
            <v>0</v>
          </cell>
          <cell r="L159">
            <v>9496652.5607546326</v>
          </cell>
        </row>
        <row r="161">
          <cell r="B161" t="str">
            <v>6 60 0 00 000</v>
          </cell>
          <cell r="C161" t="str">
            <v>TATA USAHA LANGGANAN</v>
          </cell>
          <cell r="D161">
            <v>23930921.52451783</v>
          </cell>
          <cell r="E161">
            <v>258169.282289022</v>
          </cell>
          <cell r="F161">
            <v>658236.58316597505</v>
          </cell>
          <cell r="G161">
            <v>0</v>
          </cell>
          <cell r="H161">
            <v>578701.06806912401</v>
          </cell>
          <cell r="I161">
            <v>2380432.0161690102</v>
          </cell>
          <cell r="J161">
            <v>0</v>
          </cell>
          <cell r="K161">
            <v>0</v>
          </cell>
          <cell r="L161">
            <v>20055382.574824698</v>
          </cell>
        </row>
        <row r="162">
          <cell r="C162" t="str">
            <v>Jumlah Biaya Usaha</v>
          </cell>
          <cell r="D162">
            <v>34800349.981637284</v>
          </cell>
          <cell r="E162">
            <v>344042.41675752489</v>
          </cell>
          <cell r="F162">
            <v>877181.44801252102</v>
          </cell>
          <cell r="G162">
            <v>0</v>
          </cell>
          <cell r="H162">
            <v>771190.56253861869</v>
          </cell>
          <cell r="I162">
            <v>3172219.3148173699</v>
          </cell>
          <cell r="J162">
            <v>0</v>
          </cell>
          <cell r="K162">
            <v>0</v>
          </cell>
          <cell r="L162">
            <v>29635716.239511251</v>
          </cell>
        </row>
        <row r="163">
          <cell r="B163" t="str">
            <v>6</v>
          </cell>
          <cell r="C163" t="str">
            <v>CLEARING :</v>
          </cell>
        </row>
        <row r="164">
          <cell r="B164" t="str">
            <v>6 71 0 00 000</v>
          </cell>
          <cell r="C164" t="str">
            <v>Tata Usaha</v>
          </cell>
          <cell r="D164">
            <v>1597034.55382394</v>
          </cell>
          <cell r="E164">
            <v>12617.256144828916</v>
          </cell>
          <cell r="F164">
            <v>32169.356090956018</v>
          </cell>
          <cell r="G164">
            <v>0</v>
          </cell>
          <cell r="H164">
            <v>28282.294246532419</v>
          </cell>
          <cell r="I164">
            <v>116336.5378601939</v>
          </cell>
          <cell r="J164">
            <v>0</v>
          </cell>
          <cell r="K164">
            <v>0</v>
          </cell>
          <cell r="L164">
            <v>1407629.1094814287</v>
          </cell>
        </row>
        <row r="165">
          <cell r="B165" t="str">
            <v>6 72 0 00 000</v>
          </cell>
          <cell r="C165" t="str">
            <v>Gudang dan Persed. Bahan</v>
          </cell>
          <cell r="D165">
            <v>260119.24968037577</v>
          </cell>
          <cell r="E165">
            <v>2055.0533446878831</v>
          </cell>
          <cell r="F165">
            <v>5239.6291295290257</v>
          </cell>
          <cell r="G165">
            <v>0</v>
          </cell>
          <cell r="H165">
            <v>4606.5184632558967</v>
          </cell>
          <cell r="I165">
            <v>18948.477267538408</v>
          </cell>
          <cell r="J165">
            <v>0</v>
          </cell>
          <cell r="K165">
            <v>0</v>
          </cell>
          <cell r="L165">
            <v>229269.57147536456</v>
          </cell>
        </row>
        <row r="166">
          <cell r="B166" t="str">
            <v>6 73 0 00 000</v>
          </cell>
          <cell r="C166" t="str">
            <v>B e n g k e l</v>
          </cell>
          <cell r="D166">
            <v>23410.123990554272</v>
          </cell>
          <cell r="E166">
            <v>184.94999376424892</v>
          </cell>
          <cell r="F166">
            <v>471.55436492114535</v>
          </cell>
          <cell r="G166">
            <v>0</v>
          </cell>
          <cell r="H166">
            <v>414.57588595271807</v>
          </cell>
          <cell r="I166">
            <v>1705.3186290915967</v>
          </cell>
          <cell r="J166">
            <v>0</v>
          </cell>
          <cell r="K166">
            <v>0</v>
          </cell>
          <cell r="L166">
            <v>20633.725116824564</v>
          </cell>
        </row>
        <row r="167">
          <cell r="B167" t="str">
            <v>6 74 0 00 000</v>
          </cell>
          <cell r="C167" t="str">
            <v>Laboratorium</v>
          </cell>
          <cell r="D167">
            <v>541.39178411292164</v>
          </cell>
          <cell r="E167">
            <v>4.2772266877399696</v>
          </cell>
          <cell r="F167">
            <v>10.905352702698352</v>
          </cell>
          <cell r="G167">
            <v>0</v>
          </cell>
          <cell r="H167">
            <v>9.5876458679458274</v>
          </cell>
          <cell r="I167">
            <v>39.437872924441599</v>
          </cell>
          <cell r="J167">
            <v>0</v>
          </cell>
          <cell r="K167">
            <v>0</v>
          </cell>
          <cell r="L167">
            <v>477.18368593009586</v>
          </cell>
        </row>
        <row r="168">
          <cell r="B168" t="str">
            <v>6 75 0 00 000</v>
          </cell>
          <cell r="C168" t="str">
            <v>Jasa-Jasa Teknik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B169" t="str">
            <v>6 76 0 00 000</v>
          </cell>
          <cell r="C169" t="str">
            <v>Wisma dan Rumah Dinas</v>
          </cell>
          <cell r="D169">
            <v>81357.767373084585</v>
          </cell>
          <cell r="E169">
            <v>642.76116497275098</v>
          </cell>
          <cell r="F169">
            <v>1638.8042344627002</v>
          </cell>
          <cell r="G169">
            <v>0</v>
          </cell>
          <cell r="H169">
            <v>1440.7855550633117</v>
          </cell>
          <cell r="I169">
            <v>5926.5348777563959</v>
          </cell>
          <cell r="J169">
            <v>0</v>
          </cell>
          <cell r="K169">
            <v>0</v>
          </cell>
          <cell r="L169">
            <v>71708.881540829432</v>
          </cell>
        </row>
        <row r="170">
          <cell r="B170" t="str">
            <v>6 77 0 00 000</v>
          </cell>
          <cell r="C170" t="str">
            <v>Telekomunikasi</v>
          </cell>
          <cell r="D170">
            <v>25730.931710634879</v>
          </cell>
          <cell r="E170">
            <v>203.28536753373939</v>
          </cell>
          <cell r="F170">
            <v>518.30281490749633</v>
          </cell>
          <cell r="G170">
            <v>0</v>
          </cell>
          <cell r="H170">
            <v>455.67566470940221</v>
          </cell>
          <cell r="I170">
            <v>1874.3786751293683</v>
          </cell>
          <cell r="J170">
            <v>0</v>
          </cell>
          <cell r="K170">
            <v>0</v>
          </cell>
          <cell r="L170">
            <v>22679.289188354873</v>
          </cell>
        </row>
        <row r="171">
          <cell r="B171" t="str">
            <v>6 78 0 00 000</v>
          </cell>
          <cell r="C171" t="str">
            <v>Rupa-Rupa Jasa Umum dan Teknologi Informasi</v>
          </cell>
          <cell r="D171">
            <v>8746965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8746965</v>
          </cell>
        </row>
        <row r="172">
          <cell r="B172" t="str">
            <v>6 79 0 00 000</v>
          </cell>
          <cell r="C172" t="str">
            <v>Pendidikan dan Latihan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C173" t="str">
            <v>Jumlah Biaya Clearing</v>
          </cell>
          <cell r="D173">
            <v>10735159.018362703</v>
          </cell>
          <cell r="E173">
            <v>15707.583242475279</v>
          </cell>
          <cell r="F173">
            <v>40048.551987479092</v>
          </cell>
          <cell r="G173">
            <v>0</v>
          </cell>
          <cell r="H173">
            <v>35209.437461381698</v>
          </cell>
          <cell r="I173">
            <v>144830.68518263413</v>
          </cell>
          <cell r="J173">
            <v>0</v>
          </cell>
          <cell r="K173">
            <v>0</v>
          </cell>
          <cell r="L173">
            <v>10499362.760488732</v>
          </cell>
        </row>
        <row r="174">
          <cell r="C174" t="str">
            <v>JUMLAH</v>
          </cell>
          <cell r="D174">
            <v>45535508.999999985</v>
          </cell>
          <cell r="E174">
            <v>359750.00000000017</v>
          </cell>
          <cell r="F174">
            <v>917230.00000000012</v>
          </cell>
          <cell r="G174">
            <v>0</v>
          </cell>
          <cell r="H174">
            <v>806400.00000000035</v>
          </cell>
          <cell r="I174">
            <v>3317050.0000000042</v>
          </cell>
          <cell r="J174">
            <v>0</v>
          </cell>
          <cell r="K174">
            <v>0</v>
          </cell>
          <cell r="L174">
            <v>40135078.999999985</v>
          </cell>
        </row>
        <row r="175">
          <cell r="B175" t="str">
            <v>D:\TM1-HASIL\TM1\PLN Budget Reports V1.2\Reports\[RKAP Laba_ Rugi.xls]BOLain(12E2)</v>
          </cell>
          <cell r="L175">
            <v>38413.629965046297</v>
          </cell>
        </row>
      </sheetData>
      <sheetData sheetId="2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13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PENDAPATAN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7 00 1 00 101</v>
          </cell>
          <cell r="C12" t="str">
            <v>Hasil Penjualan Aktiva Tetap Yang Dihapus</v>
          </cell>
          <cell r="D12">
            <v>32281.200230229675</v>
          </cell>
          <cell r="E12">
            <v>64562.40046045935</v>
          </cell>
          <cell r="F12">
            <v>96843.600690689025</v>
          </cell>
          <cell r="G12">
            <v>129124.8009209187</v>
          </cell>
        </row>
        <row r="13">
          <cell r="B13" t="str">
            <v>7 00 1 00 102</v>
          </cell>
          <cell r="C13" t="str">
            <v>Hasil Penjualan Material yang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7 00 1 00 200</v>
          </cell>
          <cell r="C14" t="str">
            <v>Pend. dari Perubahan Daya Terpasang &amp; Adm Pelanggan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 t="str">
            <v>7 00 1 00 300</v>
          </cell>
          <cell r="C15" t="str">
            <v>Pendapatan Jasa-jasa</v>
          </cell>
          <cell r="D15">
            <v>328.42273356160428</v>
          </cell>
          <cell r="E15">
            <v>656.84546712320855</v>
          </cell>
          <cell r="F15">
            <v>985.26820068481288</v>
          </cell>
          <cell r="G15">
            <v>1313.6909342464171</v>
          </cell>
        </row>
        <row r="16">
          <cell r="B16" t="str">
            <v>7 00 1 00 300</v>
          </cell>
          <cell r="C16" t="str">
            <v>Premi PPJU</v>
          </cell>
          <cell r="D16">
            <v>206484.78925330142</v>
          </cell>
          <cell r="E16">
            <v>412969.57850660285</v>
          </cell>
          <cell r="F16">
            <v>619454.36775990424</v>
          </cell>
          <cell r="G16">
            <v>825939.15701320569</v>
          </cell>
        </row>
        <row r="17">
          <cell r="B17" t="str">
            <v>7 00 1 00 400</v>
          </cell>
          <cell r="C17" t="str">
            <v>Pendapatan Denda Opal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7 00 1 00 600</v>
          </cell>
          <cell r="C18" t="str">
            <v>Pendapatan Jasa Giro/Bunga *)</v>
          </cell>
          <cell r="D18">
            <v>123021.62484847812</v>
          </cell>
          <cell r="E18">
            <v>246043.24969695625</v>
          </cell>
          <cell r="F18">
            <v>283322.52995407081</v>
          </cell>
          <cell r="G18">
            <v>372792.80257114582</v>
          </cell>
        </row>
        <row r="19">
          <cell r="B19" t="str">
            <v>7 00 1 00 700</v>
          </cell>
          <cell r="C19" t="str">
            <v>Pendapatan P F K</v>
          </cell>
          <cell r="D19">
            <v>56627.378544294392</v>
          </cell>
          <cell r="E19">
            <v>113254.75708858878</v>
          </cell>
          <cell r="F19">
            <v>169882.13563288318</v>
          </cell>
          <cell r="G19">
            <v>226509.51417717757</v>
          </cell>
        </row>
        <row r="20">
          <cell r="B20" t="str">
            <v>7 00 1 00 800</v>
          </cell>
          <cell r="C20" t="str">
            <v>Selisih-selisih Laba  :</v>
          </cell>
          <cell r="D20">
            <v>67.615548618946193</v>
          </cell>
          <cell r="E20">
            <v>135.23109723789239</v>
          </cell>
          <cell r="F20">
            <v>202.84664585683856</v>
          </cell>
          <cell r="G20">
            <v>270.46219447578477</v>
          </cell>
        </row>
        <row r="21">
          <cell r="B21" t="str">
            <v>7 00 1 00 801</v>
          </cell>
          <cell r="C21" t="str">
            <v>- Selisih Harga Material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 t="str">
            <v>7 00 1 00 802</v>
          </cell>
          <cell r="C22" t="str">
            <v>- Selisih Kas</v>
          </cell>
          <cell r="D22">
            <v>11.198917410728761</v>
          </cell>
          <cell r="E22">
            <v>22.397834821457522</v>
          </cell>
          <cell r="F22">
            <v>33.596752232186283</v>
          </cell>
          <cell r="G22">
            <v>44.795669642915044</v>
          </cell>
        </row>
        <row r="23">
          <cell r="B23" t="str">
            <v>7 00 1 00 803</v>
          </cell>
          <cell r="C23" t="str">
            <v>- Selisih Lainnya</v>
          </cell>
          <cell r="D23">
            <v>56.416631208217431</v>
          </cell>
          <cell r="E23">
            <v>112.83326241643486</v>
          </cell>
          <cell r="F23">
            <v>169.24989362465229</v>
          </cell>
          <cell r="G23">
            <v>225.66652483286973</v>
          </cell>
        </row>
        <row r="24">
          <cell r="B24" t="str">
            <v>7 00 1 00 900</v>
          </cell>
          <cell r="C24" t="str">
            <v>Lainnya (Total) **)</v>
          </cell>
          <cell r="D24">
            <v>832509.64304720762</v>
          </cell>
          <cell r="E24">
            <v>1665019.2860944152</v>
          </cell>
          <cell r="F24">
            <v>2497528.9291416225</v>
          </cell>
          <cell r="G24">
            <v>3330038.5721888305</v>
          </cell>
        </row>
        <row r="25">
          <cell r="C25" t="str">
            <v>J U M L A H</v>
          </cell>
          <cell r="D25">
            <v>1251320.6742056918</v>
          </cell>
          <cell r="E25">
            <v>2502641.3484113836</v>
          </cell>
          <cell r="F25">
            <v>3668219.6780257113</v>
          </cell>
          <cell r="G25">
            <v>4885989</v>
          </cell>
        </row>
        <row r="27">
          <cell r="B27" t="str">
            <v>Catatan :   *)  Setelah dikurangi dengan beban PPh jasa giro/bunga deposito.</v>
          </cell>
        </row>
        <row r="28">
          <cell r="B28" t="str">
            <v xml:space="preserve">                **)  Uraikan yang Dominan pada Kolom Dibawah</v>
          </cell>
        </row>
        <row r="30">
          <cell r="B30" t="str">
            <v>No. Urut</v>
          </cell>
          <cell r="C30" t="str">
            <v>URAIAN</v>
          </cell>
          <cell r="D30" t="str">
            <v>RKAP 2005</v>
          </cell>
        </row>
        <row r="31">
          <cell r="D31" t="str">
            <v>S/D TRW I</v>
          </cell>
          <cell r="E31" t="str">
            <v xml:space="preserve"> S/D TRW II</v>
          </cell>
          <cell r="F31" t="str">
            <v>S/D TRW  III</v>
          </cell>
          <cell r="G31" t="str">
            <v>S/D TRW IV</v>
          </cell>
        </row>
        <row r="32">
          <cell r="B32" t="str">
            <v>1</v>
          </cell>
          <cell r="C32" t="str">
            <v>2</v>
          </cell>
          <cell r="D32" t="str">
            <v>3</v>
          </cell>
          <cell r="E32" t="str">
            <v>4</v>
          </cell>
          <cell r="F32" t="str">
            <v>5</v>
          </cell>
          <cell r="G32" t="str">
            <v>6</v>
          </cell>
        </row>
        <row r="33">
          <cell r="B33">
            <v>1</v>
          </cell>
          <cell r="C33" t="str">
            <v>Pendapatan Sewa</v>
          </cell>
          <cell r="D33">
            <v>19161.294277056313</v>
          </cell>
          <cell r="E33">
            <v>38322.588554112626</v>
          </cell>
          <cell r="F33">
            <v>57483.882831168943</v>
          </cell>
          <cell r="G33">
            <v>76645.177108225253</v>
          </cell>
        </row>
        <row r="34">
          <cell r="B34">
            <v>2</v>
          </cell>
          <cell r="C34" t="str">
            <v>Penjualan Aktiva Tetap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>
            <v>3</v>
          </cell>
          <cell r="C35" t="str">
            <v>Hibah dari pihak ke tiga</v>
          </cell>
          <cell r="D35">
            <v>166275.70018259046</v>
          </cell>
          <cell r="E35">
            <v>332551.40036518092</v>
          </cell>
          <cell r="F35">
            <v>498827.10054777138</v>
          </cell>
          <cell r="G35">
            <v>665102.80073036184</v>
          </cell>
        </row>
        <row r="36">
          <cell r="B36">
            <v>4</v>
          </cell>
          <cell r="C36" t="str">
            <v>Pemakaian ATTB yang dihapus ex AT</v>
          </cell>
          <cell r="D36">
            <v>12365.179803542933</v>
          </cell>
          <cell r="E36">
            <v>24730.359607085866</v>
          </cell>
          <cell r="F36">
            <v>37095.5394106288</v>
          </cell>
          <cell r="G36">
            <v>49460.719214171731</v>
          </cell>
        </row>
        <row r="37">
          <cell r="B37">
            <v>5</v>
          </cell>
          <cell r="C37" t="str">
            <v>Pemakaian ATTB yang dihapus ex Material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6</v>
          </cell>
          <cell r="C38" t="str">
            <v>Penerimaan Kembali Piutang Yang telah Dihapus</v>
          </cell>
          <cell r="D38">
            <v>4267.0697943277692</v>
          </cell>
          <cell r="E38">
            <v>8534.1395886555383</v>
          </cell>
          <cell r="F38">
            <v>12801.209382983307</v>
          </cell>
          <cell r="G38">
            <v>17068.279177311077</v>
          </cell>
        </row>
        <row r="39">
          <cell r="B39">
            <v>7</v>
          </cell>
          <cell r="C39" t="str">
            <v>Liquidited demages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>
            <v>8</v>
          </cell>
          <cell r="C40" t="str">
            <v>Claim Asuransi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9</v>
          </cell>
          <cell r="C41" t="str">
            <v>Denda Tunggakan Rekening Listrik</v>
          </cell>
          <cell r="D41">
            <v>553409.64401971269</v>
          </cell>
          <cell r="E41">
            <v>1106819.2880394254</v>
          </cell>
          <cell r="F41">
            <v>1660228.9320591381</v>
          </cell>
          <cell r="G41">
            <v>2213638.5760788508</v>
          </cell>
        </row>
        <row r="42">
          <cell r="B42">
            <v>10</v>
          </cell>
          <cell r="C42" t="str">
            <v>Pembelian masa kerja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>
            <v>11</v>
          </cell>
          <cell r="C43" t="str">
            <v>Denda Keterlambatan</v>
          </cell>
          <cell r="D43">
            <v>34335.196760012826</v>
          </cell>
          <cell r="E43">
            <v>68670.393520025653</v>
          </cell>
          <cell r="F43">
            <v>103005.59028003848</v>
          </cell>
          <cell r="G43">
            <v>137340.78704005131</v>
          </cell>
        </row>
        <row r="44">
          <cell r="B44">
            <v>12</v>
          </cell>
          <cell r="C44" t="str">
            <v>Denda Penalti Pinjaman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B45">
            <v>13</v>
          </cell>
          <cell r="C45" t="str">
            <v>Penghapusan Hutang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14</v>
          </cell>
          <cell r="C46" t="str">
            <v xml:space="preserve">Ganti Rugi Asset PLN 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>
            <v>15</v>
          </cell>
          <cell r="C47" t="str">
            <v>Penjualan Dokumen Lelang</v>
          </cell>
          <cell r="D47">
            <v>33933.045387136008</v>
          </cell>
          <cell r="E47">
            <v>67866.090774272016</v>
          </cell>
          <cell r="F47">
            <v>101799.13616140802</v>
          </cell>
          <cell r="G47">
            <v>135732.18154854403</v>
          </cell>
        </row>
        <row r="48">
          <cell r="B48">
            <v>16</v>
          </cell>
          <cell r="C48" t="str">
            <v>Premi KLP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17</v>
          </cell>
          <cell r="C49" t="str">
            <v>Pendapatan bunga Indonesia Power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18</v>
          </cell>
          <cell r="C50" t="str">
            <v>Pendapatan bunga PJB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19</v>
          </cell>
          <cell r="C51" t="str">
            <v>Pendapatan bunga Batam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B52">
            <v>20</v>
          </cell>
          <cell r="C52" t="str">
            <v>Pendapatan bunga ICON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B53">
            <v>21</v>
          </cell>
          <cell r="C53" t="str">
            <v>Jasa Giro dr Proyek Induk (khusus DKP)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B54">
            <v>19</v>
          </cell>
          <cell r="C54" t="str">
            <v>Lainnya (Rincikan lagi jika nilainya cukup material)</v>
          </cell>
          <cell r="D54">
            <v>8762.5128228286158</v>
          </cell>
          <cell r="E54">
            <v>17525.025645657232</v>
          </cell>
          <cell r="F54">
            <v>26287.538468485847</v>
          </cell>
          <cell r="G54">
            <v>35050.051291314463</v>
          </cell>
        </row>
        <row r="55">
          <cell r="C55" t="str">
            <v>J u m l a h</v>
          </cell>
          <cell r="D55">
            <v>832509.64304720762</v>
          </cell>
          <cell r="E55">
            <v>1665019.2860944152</v>
          </cell>
          <cell r="F55">
            <v>2497528.9291416225</v>
          </cell>
          <cell r="G55">
            <v>3330038.5721888305</v>
          </cell>
        </row>
        <row r="56">
          <cell r="B56" t="str">
            <v>D:\TM1-HASIL\TM1\PLN Budget Reports V1.2\Reports\[RKAP Laba_ Rugi.xls]PendaLuOp(13)</v>
          </cell>
          <cell r="G56">
            <v>38413.629965046297</v>
          </cell>
        </row>
        <row r="57">
          <cell r="B57" t="str">
            <v>Catatan : Rincikan diluar butir 1 s/d 19 yang mempunyai Nilai  &gt; Rp 100 Juta di tingkat Distribusi/Wilayah/Sat. Adm Lainnya, sisanya dikelompokkan dalam pos Lainnya.</v>
          </cell>
        </row>
        <row r="58">
          <cell r="B58" t="str">
            <v>Agar penyajian selisih-selisih agar dioffset antara selisih laba dan rugi.</v>
          </cell>
        </row>
      </sheetData>
      <sheetData sheetId="2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14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7 00 2 00 101</v>
          </cell>
          <cell r="C12" t="str">
            <v>Beban Penjualan Aktiva Tetap Yang akan dihapus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B13" t="str">
            <v>7 00 2 00 102</v>
          </cell>
          <cell r="C13" t="str">
            <v>Beban Penjualan Material Yang akan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7 00 2 00 200</v>
          </cell>
          <cell r="C14" t="str">
            <v>Penelitian Dan Pengembangan</v>
          </cell>
        </row>
        <row r="15">
          <cell r="B15" t="str">
            <v>7 00 2 00 300</v>
          </cell>
          <cell r="C15" t="str">
            <v>Selisih Penerimaan BBM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B16" t="str">
            <v>7 00 2 00 700</v>
          </cell>
          <cell r="C16" t="str">
            <v>Beban P F K</v>
          </cell>
          <cell r="D16">
            <v>750.77858743756315</v>
          </cell>
          <cell r="E16">
            <v>1501.5571748751263</v>
          </cell>
          <cell r="F16">
            <v>2252.3357623126894</v>
          </cell>
          <cell r="G16">
            <v>3003.1143497502526</v>
          </cell>
        </row>
        <row r="17">
          <cell r="C17" t="str">
            <v>Beban Pensiun</v>
          </cell>
          <cell r="D17">
            <v>604065.04386241885</v>
          </cell>
          <cell r="E17">
            <v>1208130.0877248377</v>
          </cell>
          <cell r="F17">
            <v>1812195.1315872567</v>
          </cell>
          <cell r="G17">
            <v>2416260.1754496754</v>
          </cell>
        </row>
        <row r="18">
          <cell r="C18" t="str">
            <v xml:space="preserve">Beban Emisi Obligasi </v>
          </cell>
        </row>
        <row r="19">
          <cell r="B19" t="str">
            <v>7 00 2 00 800</v>
          </cell>
          <cell r="C19" t="str">
            <v>Selisih-selisih  Rugi  :</v>
          </cell>
          <cell r="D19">
            <v>159.6178268933806</v>
          </cell>
          <cell r="E19">
            <v>319.23565378676119</v>
          </cell>
          <cell r="F19">
            <v>478.85348068014179</v>
          </cell>
          <cell r="G19">
            <v>638.47130757352238</v>
          </cell>
        </row>
        <row r="20">
          <cell r="B20" t="str">
            <v>7 00 2 00 801</v>
          </cell>
          <cell r="C20" t="str">
            <v>- Selisih Harga Material</v>
          </cell>
          <cell r="D20">
            <v>52.616402770948177</v>
          </cell>
          <cell r="E20">
            <v>105.23280554189635</v>
          </cell>
          <cell r="F20">
            <v>157.84920831284452</v>
          </cell>
          <cell r="G20">
            <v>210.46561108379271</v>
          </cell>
        </row>
        <row r="21">
          <cell r="B21" t="str">
            <v>7 00 2 00 802</v>
          </cell>
          <cell r="C21" t="str">
            <v>- Selisih Kas</v>
          </cell>
          <cell r="D21">
            <v>78.261372188721239</v>
          </cell>
          <cell r="E21">
            <v>156.52274437744248</v>
          </cell>
          <cell r="F21">
            <v>234.78411656616373</v>
          </cell>
          <cell r="G21">
            <v>313.04548875488496</v>
          </cell>
        </row>
        <row r="22">
          <cell r="B22" t="str">
            <v>7 00 2 00 803</v>
          </cell>
          <cell r="C22" t="str">
            <v>- Selisih Lainnya</v>
          </cell>
          <cell r="D22">
            <v>28.740051933711189</v>
          </cell>
          <cell r="E22">
            <v>57.480103867422379</v>
          </cell>
          <cell r="F22">
            <v>86.220155801133572</v>
          </cell>
          <cell r="G22">
            <v>114.96020773484476</v>
          </cell>
        </row>
        <row r="23">
          <cell r="B23" t="str">
            <v>7 00 2 00 909</v>
          </cell>
          <cell r="C23" t="str">
            <v>Lainnya *)</v>
          </cell>
          <cell r="D23">
            <v>676355.55972325022</v>
          </cell>
          <cell r="E23">
            <v>1352711.1194465004</v>
          </cell>
          <cell r="F23">
            <v>4529066.6791697508</v>
          </cell>
          <cell r="G23">
            <v>5205422.2388930004</v>
          </cell>
        </row>
        <row r="24">
          <cell r="C24" t="str">
            <v xml:space="preserve">J U M L A H </v>
          </cell>
          <cell r="D24">
            <v>1281331</v>
          </cell>
          <cell r="E24">
            <v>2562662</v>
          </cell>
          <cell r="F24">
            <v>6343993</v>
          </cell>
          <cell r="G24">
            <v>7625324</v>
          </cell>
        </row>
        <row r="25">
          <cell r="B25" t="str">
            <v>Catatan :</v>
          </cell>
          <cell r="C25" t="str">
            <v>*)     Uraikan yang Dominan pada Kolom Dibawah</v>
          </cell>
        </row>
        <row r="28">
          <cell r="B28" t="str">
            <v>No. Urut</v>
          </cell>
          <cell r="C28" t="str">
            <v>URAIAN</v>
          </cell>
          <cell r="D28" t="str">
            <v>RKAP 2005</v>
          </cell>
        </row>
        <row r="29">
          <cell r="D29" t="str">
            <v>S/D TRW I</v>
          </cell>
          <cell r="E29" t="str">
            <v xml:space="preserve"> S/D TRW II</v>
          </cell>
          <cell r="F29" t="str">
            <v>S/D TRW  III</v>
          </cell>
          <cell r="G29" t="str">
            <v>S/D TRW IV</v>
          </cell>
        </row>
        <row r="30">
          <cell r="B30" t="str">
            <v>1</v>
          </cell>
          <cell r="C30" t="str">
            <v>2</v>
          </cell>
          <cell r="D30" t="str">
            <v>3</v>
          </cell>
          <cell r="E30" t="str">
            <v>4</v>
          </cell>
          <cell r="F30" t="str">
            <v>5</v>
          </cell>
          <cell r="G30" t="str">
            <v>6</v>
          </cell>
        </row>
        <row r="31">
          <cell r="B31" t="str">
            <v>1</v>
          </cell>
          <cell r="C31" t="str">
            <v>Rugi Akibat Percepatan AT. akan dihapus</v>
          </cell>
          <cell r="D31">
            <v>485587.56416547694</v>
          </cell>
          <cell r="E31">
            <v>971175.12833095388</v>
          </cell>
          <cell r="F31">
            <v>1456762.6924964308</v>
          </cell>
          <cell r="G31">
            <v>1942350.2566619078</v>
          </cell>
        </row>
        <row r="32">
          <cell r="B32" t="str">
            <v>2</v>
          </cell>
          <cell r="C32" t="str">
            <v>Rugi Akibat Percepatan Material yg. akan dihapus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B33" t="str">
            <v>3</v>
          </cell>
          <cell r="C33" t="str">
            <v>Macam-Macam Denda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B34" t="str">
            <v>4</v>
          </cell>
          <cell r="C34" t="str">
            <v>Selisih  Stock Opname  Bahan Bakar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 t="str">
            <v>5</v>
          </cell>
          <cell r="C35" t="str">
            <v>Bina Lingkungan</v>
          </cell>
          <cell r="D35">
            <v>0</v>
          </cell>
          <cell r="E35">
            <v>0</v>
          </cell>
          <cell r="F35">
            <v>2500000</v>
          </cell>
          <cell r="G35">
            <v>2500000</v>
          </cell>
        </row>
        <row r="36">
          <cell r="B36" t="str">
            <v>6</v>
          </cell>
          <cell r="C36" t="str">
            <v>Ganti Rugi Tanah &amp; Rumdin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 t="str">
            <v>7</v>
          </cell>
          <cell r="C37" t="str">
            <v>Biaya Kemitraan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 t="str">
            <v>8</v>
          </cell>
          <cell r="C38" t="str">
            <v>Ganti Rugi Peralatan Elektronik Pelanggan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 t="str">
            <v>9</v>
          </cell>
          <cell r="C39" t="str">
            <v>Biaya Transfer Ke YDP Tahun Lalu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 t="str">
            <v>10</v>
          </cell>
          <cell r="C40" t="str">
            <v>Kerugian Pencurian Material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 t="str">
            <v>11</v>
          </cell>
          <cell r="C41" t="str">
            <v>Beban Eskalasi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 t="str">
            <v>12</v>
          </cell>
          <cell r="C42" t="str">
            <v>Beban Perhitungan Dana Pensiun ( Hasil Rekonsiliasi)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 t="str">
            <v>13</v>
          </cell>
          <cell r="C43" t="str">
            <v>Denda Administrasi Pajak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B44" t="str">
            <v>14</v>
          </cell>
          <cell r="C44" t="str">
            <v>Lain-lain</v>
          </cell>
          <cell r="D44">
            <v>190767.99555777328</v>
          </cell>
          <cell r="E44">
            <v>381535.99111554655</v>
          </cell>
          <cell r="F44">
            <v>572303.98667331983</v>
          </cell>
          <cell r="G44">
            <v>763071.9822310931</v>
          </cell>
        </row>
        <row r="45">
          <cell r="C45" t="str">
            <v>J u m l a h</v>
          </cell>
          <cell r="D45">
            <v>676355.55972325022</v>
          </cell>
          <cell r="E45">
            <v>1352711.1194465004</v>
          </cell>
          <cell r="F45">
            <v>4529066.6791697508</v>
          </cell>
          <cell r="G45">
            <v>5205422.2388930004</v>
          </cell>
        </row>
        <row r="46">
          <cell r="B46" t="str">
            <v>D:\TM1-HASIL\TM1\PLN Budget Reports V1.2\Reports\[RKAP Laba_ Rugi.xls]BiLuOp(14)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</row>
        <row r="48">
          <cell r="B48" t="str">
            <v xml:space="preserve">                   sisanya dikelompokkan dalam pos Lainnya.</v>
          </cell>
        </row>
        <row r="49">
          <cell r="B49" t="str">
            <v xml:space="preserve">                -  Biaya billing untuk pemberitahuan tagihan rekening konsumen.</v>
          </cell>
        </row>
      </sheetData>
      <sheetData sheetId="24">
        <row r="1">
          <cell r="B1" t="str">
            <v>PT. PLN (PERSERO)</v>
          </cell>
        </row>
      </sheetData>
      <sheetData sheetId="25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 xml:space="preserve">LEMBAR KERJA </v>
          </cell>
          <cell r="G4" t="str">
            <v>Daftar No.</v>
          </cell>
          <cell r="H4" t="str">
            <v>18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G6" t="str">
            <v>Perihal</v>
          </cell>
          <cell r="H6" t="str">
            <v>RENCANA PRODUKSI &amp; PENJUALAN TENAGA LISTRIK</v>
          </cell>
        </row>
        <row r="7">
          <cell r="B7" t="str">
            <v>(Dalam MWh)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>Pembangkitan PLTGU</v>
          </cell>
          <cell r="J8" t="str">
            <v>Fungsi Pembangkitan :</v>
          </cell>
        </row>
        <row r="9">
          <cell r="C9" t="str">
            <v>PEMBANGKITAN MENURUT JENIS BAHAN BAKAR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JUMLAH</v>
          </cell>
        </row>
        <row r="11">
          <cell r="B11">
            <v>1</v>
          </cell>
          <cell r="C11" t="str">
            <v xml:space="preserve"> PRODUKSI SENDIRI</v>
          </cell>
        </row>
        <row r="12">
          <cell r="C12" t="str">
            <v xml:space="preserve"> Minyak</v>
          </cell>
        </row>
        <row r="13">
          <cell r="C13" t="str">
            <v xml:space="preserve"> - H S D</v>
          </cell>
          <cell r="F13">
            <v>1175</v>
          </cell>
          <cell r="J13">
            <v>1175</v>
          </cell>
        </row>
        <row r="14">
          <cell r="C14" t="str">
            <v xml:space="preserve"> - I D O</v>
          </cell>
          <cell r="J14">
            <v>0</v>
          </cell>
        </row>
        <row r="15">
          <cell r="C15" t="str">
            <v xml:space="preserve"> - M FO</v>
          </cell>
          <cell r="J15">
            <v>0</v>
          </cell>
        </row>
        <row r="16">
          <cell r="C16" t="str">
            <v>Jumlah</v>
          </cell>
          <cell r="D16">
            <v>0</v>
          </cell>
          <cell r="E16">
            <v>0</v>
          </cell>
          <cell r="F16">
            <v>1175</v>
          </cell>
          <cell r="G16">
            <v>0</v>
          </cell>
          <cell r="H16">
            <v>0</v>
          </cell>
          <cell r="I16">
            <v>0</v>
          </cell>
          <cell r="J16">
            <v>1175</v>
          </cell>
        </row>
        <row r="17">
          <cell r="C17" t="str">
            <v xml:space="preserve"> Non Minyak</v>
          </cell>
        </row>
        <row r="18">
          <cell r="C18" t="str">
            <v xml:space="preserve"> - E&amp;P</v>
          </cell>
          <cell r="J18">
            <v>0</v>
          </cell>
        </row>
        <row r="19">
          <cell r="C19" t="str">
            <v xml:space="preserve"> - Retribusi Penggunaan Arus Air Pemda</v>
          </cell>
          <cell r="J19">
            <v>0</v>
          </cell>
        </row>
        <row r="20">
          <cell r="C20" t="str">
            <v xml:space="preserve"> - Gas Alam</v>
          </cell>
          <cell r="J20">
            <v>0</v>
          </cell>
        </row>
        <row r="21">
          <cell r="C21" t="str">
            <v xml:space="preserve"> - Batu Bara</v>
          </cell>
          <cell r="J21">
            <v>0</v>
          </cell>
        </row>
        <row r="22">
          <cell r="C22" t="str">
            <v xml:space="preserve"> - Panas Bumi</v>
          </cell>
          <cell r="J22">
            <v>0</v>
          </cell>
        </row>
        <row r="23">
          <cell r="C23" t="str">
            <v>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1</v>
          </cell>
          <cell r="C24" t="str">
            <v>JUMLAH</v>
          </cell>
          <cell r="D24">
            <v>0</v>
          </cell>
          <cell r="E24">
            <v>0</v>
          </cell>
          <cell r="F24">
            <v>1175</v>
          </cell>
          <cell r="G24">
            <v>0</v>
          </cell>
          <cell r="H24">
            <v>0</v>
          </cell>
          <cell r="I24">
            <v>0</v>
          </cell>
          <cell r="J24">
            <v>1175</v>
          </cell>
        </row>
        <row r="25">
          <cell r="B25">
            <v>2</v>
          </cell>
          <cell r="C25" t="str">
            <v xml:space="preserve"> Pemakaian Sendiri Pembangkit &amp; susut trafo</v>
          </cell>
        </row>
        <row r="26">
          <cell r="B26">
            <v>3</v>
          </cell>
          <cell r="C26" t="str">
            <v xml:space="preserve"> Jumlah Loko Sentral Netto ( 3 = 1-2 )</v>
          </cell>
          <cell r="J26">
            <v>1175</v>
          </cell>
        </row>
        <row r="27">
          <cell r="B27">
            <v>4</v>
          </cell>
          <cell r="C27" t="str">
            <v xml:space="preserve"> Jumlah diterima</v>
          </cell>
          <cell r="J27">
            <v>545062</v>
          </cell>
        </row>
        <row r="28">
          <cell r="C28" t="str">
            <v>- Unit lain</v>
          </cell>
        </row>
        <row r="29">
          <cell r="C29" t="str">
            <v>- Pembelian</v>
          </cell>
          <cell r="J29">
            <v>545062</v>
          </cell>
        </row>
        <row r="30">
          <cell r="C30" t="str">
            <v>- Eks. Sewa Genset</v>
          </cell>
        </row>
        <row r="31">
          <cell r="B31">
            <v>5</v>
          </cell>
          <cell r="C31" t="str">
            <v xml:space="preserve"> Produksi Total Netto ( 5 = 3 + 4 )</v>
          </cell>
          <cell r="J31">
            <v>546237</v>
          </cell>
        </row>
        <row r="32">
          <cell r="B32">
            <v>6</v>
          </cell>
          <cell r="C32" t="str">
            <v xml:space="preserve"> Pemakaian sendiri GI</v>
          </cell>
          <cell r="J32">
            <v>819.26328434595632</v>
          </cell>
        </row>
        <row r="33">
          <cell r="B33">
            <v>7</v>
          </cell>
          <cell r="C33" t="str">
            <v xml:space="preserve"> Susut Transmisi + GI</v>
          </cell>
        </row>
        <row r="34">
          <cell r="B34">
            <v>8</v>
          </cell>
          <cell r="C34" t="str">
            <v xml:space="preserve"> Dikirim ke unit lain</v>
          </cell>
        </row>
        <row r="35">
          <cell r="B35">
            <v>9</v>
          </cell>
          <cell r="C35" t="str">
            <v xml:space="preserve"> Disalurkan ke Distribusi ( 9 = 5 - 6 - 7 -8 )</v>
          </cell>
          <cell r="J35">
            <v>545417.73671565403</v>
          </cell>
        </row>
        <row r="36">
          <cell r="B36" t="str">
            <v>10</v>
          </cell>
          <cell r="C36" t="str">
            <v xml:space="preserve"> Pemakaian sendiri Sistem Distribusi</v>
          </cell>
        </row>
        <row r="37">
          <cell r="B37" t="str">
            <v>11</v>
          </cell>
          <cell r="C37" t="str">
            <v xml:space="preserve"> Susut Distribusi</v>
          </cell>
          <cell r="J37">
            <v>40307.736715654028</v>
          </cell>
        </row>
        <row r="38">
          <cell r="B38" t="str">
            <v>12</v>
          </cell>
          <cell r="C38" t="str">
            <v xml:space="preserve"> Loko Konsumen</v>
          </cell>
          <cell r="J38">
            <v>505110</v>
          </cell>
        </row>
        <row r="39">
          <cell r="B39" t="str">
            <v>D:\TM1-HASIL\TM1\PLN Budget Reports V1.2\Reports\[RKAP Laba_ Rugi.xls]PenjTL(18)</v>
          </cell>
          <cell r="J39">
            <v>38413.629965046297</v>
          </cell>
        </row>
        <row r="42">
          <cell r="B42" t="str">
            <v>PT. PLN (PERSERO)</v>
          </cell>
        </row>
        <row r="43">
          <cell r="B43" t="str">
            <v>SATUAN ADMINISTRASI</v>
          </cell>
        </row>
        <row r="44">
          <cell r="B44" t="str">
            <v>DISTRIBUSI BALI</v>
          </cell>
        </row>
        <row r="45">
          <cell r="B45" t="str">
            <v xml:space="preserve">LEMBAR KERJA </v>
          </cell>
          <cell r="G45" t="str">
            <v>Daftar No.</v>
          </cell>
          <cell r="H45" t="str">
            <v>18</v>
          </cell>
        </row>
        <row r="46">
          <cell r="B46" t="str">
            <v>ANGGARAN LABA RUGI</v>
          </cell>
        </row>
        <row r="47">
          <cell r="B47" t="str">
            <v>TAHUN 2005 - S/D TRW II</v>
          </cell>
          <cell r="G47" t="str">
            <v>Perihal</v>
          </cell>
          <cell r="H47" t="str">
            <v>RENCANA PRODUKSI &amp; PENJUALAN TENAGA LISTRIK</v>
          </cell>
        </row>
        <row r="48">
          <cell r="B48" t="str">
            <v>(Dalam MWh)</v>
          </cell>
        </row>
        <row r="49">
          <cell r="D49" t="str">
            <v>Pembangkitan PLTA</v>
          </cell>
          <cell r="E49" t="str">
            <v>Pembangkitan PLTU</v>
          </cell>
          <cell r="F49" t="str">
            <v>Pembangkitan PLTD</v>
          </cell>
          <cell r="G49" t="str">
            <v>Pembangkitan PLTG</v>
          </cell>
          <cell r="H49" t="str">
            <v>Pembangkitan PLTP</v>
          </cell>
          <cell r="I49" t="str">
            <v>Pembangkitan PLTGU</v>
          </cell>
          <cell r="J49" t="str">
            <v>Fungsi Pembangkitan :</v>
          </cell>
        </row>
        <row r="50">
          <cell r="C50" t="str">
            <v>PEMBANGKITAN MENURUT JENIS BAHAN BAKAR</v>
          </cell>
          <cell r="D50" t="str">
            <v>PLTA</v>
          </cell>
          <cell r="E50" t="str">
            <v>PLTU</v>
          </cell>
          <cell r="F50" t="str">
            <v>PLTD</v>
          </cell>
          <cell r="G50" t="str">
            <v>PLTG</v>
          </cell>
          <cell r="H50" t="str">
            <v>PLTP</v>
          </cell>
          <cell r="I50" t="str">
            <v>PLTGU</v>
          </cell>
          <cell r="J50" t="str">
            <v>JUMLAH</v>
          </cell>
        </row>
        <row r="52">
          <cell r="B52">
            <v>1</v>
          </cell>
          <cell r="C52" t="str">
            <v xml:space="preserve"> PRODUKSI SENDIRI</v>
          </cell>
        </row>
        <row r="53">
          <cell r="C53" t="str">
            <v xml:space="preserve"> Minyak</v>
          </cell>
        </row>
        <row r="54">
          <cell r="C54" t="str">
            <v xml:space="preserve"> - H S D</v>
          </cell>
          <cell r="F54">
            <v>2349</v>
          </cell>
          <cell r="J54">
            <v>2349</v>
          </cell>
        </row>
        <row r="55">
          <cell r="C55" t="str">
            <v xml:space="preserve"> - I D O</v>
          </cell>
          <cell r="J55">
            <v>0</v>
          </cell>
        </row>
        <row r="56">
          <cell r="C56" t="str">
            <v xml:space="preserve"> - M FO</v>
          </cell>
          <cell r="J56">
            <v>0</v>
          </cell>
        </row>
        <row r="57">
          <cell r="D57">
            <v>0</v>
          </cell>
          <cell r="E57">
            <v>0</v>
          </cell>
          <cell r="F57">
            <v>2349</v>
          </cell>
          <cell r="G57">
            <v>0</v>
          </cell>
          <cell r="H57">
            <v>0</v>
          </cell>
          <cell r="I57">
            <v>0</v>
          </cell>
          <cell r="J57">
            <v>2349</v>
          </cell>
        </row>
        <row r="58">
          <cell r="C58" t="str">
            <v xml:space="preserve"> Non Minyak</v>
          </cell>
          <cell r="J58">
            <v>0</v>
          </cell>
        </row>
        <row r="59">
          <cell r="C59" t="str">
            <v xml:space="preserve"> - E&amp;P</v>
          </cell>
          <cell r="J59">
            <v>0</v>
          </cell>
        </row>
        <row r="60">
          <cell r="C60" t="str">
            <v xml:space="preserve"> - Retribusi Penggunaan Arus Air Pemda</v>
          </cell>
          <cell r="J60">
            <v>0</v>
          </cell>
        </row>
        <row r="61">
          <cell r="C61" t="str">
            <v xml:space="preserve"> - Gas Alam</v>
          </cell>
          <cell r="J61">
            <v>0</v>
          </cell>
        </row>
        <row r="62">
          <cell r="C62" t="str">
            <v xml:space="preserve"> - Batu Bara</v>
          </cell>
          <cell r="J62">
            <v>0</v>
          </cell>
        </row>
        <row r="63">
          <cell r="C63" t="str">
            <v xml:space="preserve"> - Panas Bumi</v>
          </cell>
          <cell r="J63">
            <v>0</v>
          </cell>
        </row>
        <row r="64">
          <cell r="C64" t="str">
            <v>Jumlah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B65">
            <v>1</v>
          </cell>
          <cell r="C65" t="str">
            <v>JUMLAH</v>
          </cell>
          <cell r="D65">
            <v>0</v>
          </cell>
          <cell r="E65">
            <v>0</v>
          </cell>
          <cell r="F65">
            <v>2349</v>
          </cell>
          <cell r="G65">
            <v>0</v>
          </cell>
          <cell r="H65">
            <v>0</v>
          </cell>
          <cell r="I65">
            <v>0</v>
          </cell>
          <cell r="J65">
            <v>2349</v>
          </cell>
        </row>
        <row r="66">
          <cell r="B66">
            <v>2</v>
          </cell>
          <cell r="C66" t="str">
            <v xml:space="preserve"> Pemakaian Sendiri Pembangkit &amp; susut trafo</v>
          </cell>
          <cell r="J66">
            <v>0</v>
          </cell>
        </row>
        <row r="67">
          <cell r="B67">
            <v>3</v>
          </cell>
          <cell r="C67" t="str">
            <v xml:space="preserve"> Jumlah Loko Sentral Netto ( 3 = 1-2 )</v>
          </cell>
          <cell r="J67">
            <v>2349</v>
          </cell>
        </row>
        <row r="68">
          <cell r="B68">
            <v>4</v>
          </cell>
          <cell r="C68" t="str">
            <v xml:space="preserve"> Jumlah diterima</v>
          </cell>
          <cell r="J68">
            <v>1102303</v>
          </cell>
        </row>
        <row r="69">
          <cell r="C69" t="str">
            <v>- Unit lain</v>
          </cell>
          <cell r="J69">
            <v>0</v>
          </cell>
        </row>
        <row r="70">
          <cell r="C70" t="str">
            <v>- Pembelian</v>
          </cell>
          <cell r="J70">
            <v>1102303</v>
          </cell>
        </row>
        <row r="71">
          <cell r="C71" t="str">
            <v>- Eks. Sewa Genset</v>
          </cell>
          <cell r="J71">
            <v>0</v>
          </cell>
        </row>
        <row r="72">
          <cell r="B72">
            <v>5</v>
          </cell>
          <cell r="C72" t="str">
            <v xml:space="preserve"> Produksi Total Netto ( 5 = 3 + 4 )</v>
          </cell>
          <cell r="J72">
            <v>1104652</v>
          </cell>
        </row>
        <row r="73">
          <cell r="B73">
            <v>6</v>
          </cell>
          <cell r="C73" t="str">
            <v xml:space="preserve"> Pemakaian sendiri GI</v>
          </cell>
          <cell r="J73">
            <v>1656.7915128036536</v>
          </cell>
        </row>
        <row r="74">
          <cell r="B74">
            <v>7</v>
          </cell>
          <cell r="C74" t="str">
            <v xml:space="preserve"> Susut Transmisi + GI</v>
          </cell>
          <cell r="J74">
            <v>0</v>
          </cell>
        </row>
        <row r="75">
          <cell r="B75">
            <v>8</v>
          </cell>
          <cell r="C75" t="str">
            <v xml:space="preserve"> Dikirim ke unit lain</v>
          </cell>
          <cell r="J75">
            <v>0</v>
          </cell>
        </row>
        <row r="76">
          <cell r="B76">
            <v>9</v>
          </cell>
          <cell r="C76" t="str">
            <v xml:space="preserve"> Disalurkan ke Distribusi ( 9 = 5 - 6 - 7 -8 )</v>
          </cell>
          <cell r="J76">
            <v>1102995.2084871964</v>
          </cell>
        </row>
        <row r="77">
          <cell r="B77" t="str">
            <v>10</v>
          </cell>
          <cell r="C77" t="str">
            <v xml:space="preserve"> Pemakaian sendiri Sistem Distribusi</v>
          </cell>
        </row>
        <row r="78">
          <cell r="B78" t="str">
            <v>11</v>
          </cell>
          <cell r="C78" t="str">
            <v xml:space="preserve"> Susut Distribusi</v>
          </cell>
          <cell r="J78">
            <v>71730.20848719636</v>
          </cell>
        </row>
        <row r="79">
          <cell r="B79" t="str">
            <v>12</v>
          </cell>
          <cell r="C79" t="str">
            <v xml:space="preserve"> Loko Konsumen</v>
          </cell>
          <cell r="J79">
            <v>1031265</v>
          </cell>
        </row>
        <row r="83">
          <cell r="B83" t="str">
            <v>PT. PLN (PERSERO)</v>
          </cell>
        </row>
        <row r="84">
          <cell r="B84" t="str">
            <v>SATUAN ADMINISTRASI</v>
          </cell>
        </row>
        <row r="85">
          <cell r="B85" t="str">
            <v>DISTRIBUSI BALI</v>
          </cell>
        </row>
        <row r="86">
          <cell r="B86" t="str">
            <v xml:space="preserve">LEMBAR KERJA </v>
          </cell>
          <cell r="G86" t="str">
            <v>Daftar No.</v>
          </cell>
          <cell r="H86" t="str">
            <v>18</v>
          </cell>
        </row>
        <row r="87">
          <cell r="B87" t="str">
            <v>ANGGARAN LABA RUGI</v>
          </cell>
        </row>
        <row r="88">
          <cell r="B88" t="str">
            <v>TAHUN 2005 - S/D TRW III</v>
          </cell>
          <cell r="G88" t="str">
            <v>Perihal</v>
          </cell>
          <cell r="H88" t="str">
            <v>RENCANA PRODUKSI &amp; PENJUALAN TENAGA LISTRIK</v>
          </cell>
        </row>
        <row r="89">
          <cell r="B89" t="str">
            <v>(Dalam MWh)</v>
          </cell>
        </row>
        <row r="90">
          <cell r="D90" t="str">
            <v>Pembangkitan PLTA</v>
          </cell>
          <cell r="E90" t="str">
            <v>Pembangkitan PLTU</v>
          </cell>
          <cell r="F90" t="str">
            <v>Pembangkitan PLTD</v>
          </cell>
          <cell r="G90" t="str">
            <v>Pembangkitan PLTG</v>
          </cell>
          <cell r="H90" t="str">
            <v>Pembangkitan PLTP</v>
          </cell>
          <cell r="I90" t="str">
            <v>Pembangkitan PLTGU</v>
          </cell>
          <cell r="J90" t="str">
            <v>Fungsi Pembangkitan :</v>
          </cell>
        </row>
        <row r="91">
          <cell r="C91" t="str">
            <v>PEMBANGKITAN MENURUT JENIS BAHAN BAKAR</v>
          </cell>
          <cell r="D91" t="str">
            <v>PLTA</v>
          </cell>
          <cell r="E91" t="str">
            <v>PLTU</v>
          </cell>
          <cell r="F91" t="str">
            <v>PLTD</v>
          </cell>
          <cell r="G91" t="str">
            <v>PLTG</v>
          </cell>
          <cell r="H91" t="str">
            <v>PLTP</v>
          </cell>
          <cell r="I91" t="str">
            <v>PLTGU</v>
          </cell>
          <cell r="J91" t="str">
            <v>JUMLAH</v>
          </cell>
        </row>
        <row r="93">
          <cell r="B93">
            <v>1</v>
          </cell>
          <cell r="C93" t="str">
            <v xml:space="preserve"> PRODUKSI SENDIRI</v>
          </cell>
        </row>
        <row r="94">
          <cell r="C94" t="str">
            <v xml:space="preserve"> Minyak</v>
          </cell>
        </row>
        <row r="95">
          <cell r="C95" t="str">
            <v xml:space="preserve"> - H S D</v>
          </cell>
          <cell r="F95">
            <v>3524</v>
          </cell>
          <cell r="J95">
            <v>3524</v>
          </cell>
        </row>
        <row r="96">
          <cell r="C96" t="str">
            <v xml:space="preserve"> - I D O</v>
          </cell>
          <cell r="J96">
            <v>0</v>
          </cell>
        </row>
        <row r="97">
          <cell r="C97" t="str">
            <v xml:space="preserve"> - M FO</v>
          </cell>
          <cell r="J97">
            <v>0</v>
          </cell>
        </row>
        <row r="98">
          <cell r="D98">
            <v>0</v>
          </cell>
          <cell r="E98">
            <v>0</v>
          </cell>
          <cell r="F98">
            <v>3524</v>
          </cell>
          <cell r="G98">
            <v>0</v>
          </cell>
          <cell r="H98">
            <v>0</v>
          </cell>
          <cell r="I98">
            <v>0</v>
          </cell>
          <cell r="J98">
            <v>3524</v>
          </cell>
        </row>
        <row r="99">
          <cell r="C99" t="str">
            <v xml:space="preserve"> Non Minyak</v>
          </cell>
          <cell r="J99">
            <v>0</v>
          </cell>
        </row>
        <row r="100">
          <cell r="C100" t="str">
            <v xml:space="preserve"> - E&amp;P</v>
          </cell>
          <cell r="J100">
            <v>0</v>
          </cell>
        </row>
        <row r="101">
          <cell r="C101" t="str">
            <v xml:space="preserve"> - Retribusi Penggunaan Arus Air Pemda</v>
          </cell>
          <cell r="J101">
            <v>0</v>
          </cell>
        </row>
        <row r="102">
          <cell r="C102" t="str">
            <v xml:space="preserve"> - Gas Alam</v>
          </cell>
          <cell r="J102">
            <v>0</v>
          </cell>
        </row>
        <row r="103">
          <cell r="C103" t="str">
            <v xml:space="preserve"> - Batu Bara</v>
          </cell>
          <cell r="J103">
            <v>0</v>
          </cell>
        </row>
        <row r="104">
          <cell r="C104" t="str">
            <v xml:space="preserve"> - Panas Bumi</v>
          </cell>
          <cell r="J104">
            <v>0</v>
          </cell>
        </row>
        <row r="105">
          <cell r="C105" t="str">
            <v>Jumlah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B106">
            <v>1</v>
          </cell>
          <cell r="C106" t="str">
            <v>JUMLAH</v>
          </cell>
          <cell r="D106">
            <v>0</v>
          </cell>
          <cell r="E106">
            <v>0</v>
          </cell>
          <cell r="F106">
            <v>3524</v>
          </cell>
          <cell r="G106">
            <v>0</v>
          </cell>
          <cell r="H106">
            <v>0</v>
          </cell>
          <cell r="I106">
            <v>0</v>
          </cell>
          <cell r="J106">
            <v>3524</v>
          </cell>
        </row>
        <row r="107">
          <cell r="B107">
            <v>2</v>
          </cell>
          <cell r="C107" t="str">
            <v xml:space="preserve"> Pemakaian Sendiri Pembangkit &amp; susut trafo</v>
          </cell>
          <cell r="J107">
            <v>0</v>
          </cell>
        </row>
        <row r="108">
          <cell r="B108">
            <v>3</v>
          </cell>
          <cell r="C108" t="str">
            <v xml:space="preserve"> Jumlah Loko Sentral Netto ( 3 = 1-2 )</v>
          </cell>
          <cell r="J108">
            <v>3524</v>
          </cell>
        </row>
        <row r="109">
          <cell r="B109">
            <v>4</v>
          </cell>
          <cell r="C109" t="str">
            <v xml:space="preserve"> Jumlah diterima</v>
          </cell>
          <cell r="J109">
            <v>1657037</v>
          </cell>
        </row>
        <row r="110">
          <cell r="C110" t="str">
            <v>- Unit lain</v>
          </cell>
          <cell r="J110">
            <v>0</v>
          </cell>
        </row>
        <row r="111">
          <cell r="C111" t="str">
            <v>- Pembelian</v>
          </cell>
          <cell r="J111">
            <v>1657037</v>
          </cell>
        </row>
        <row r="112">
          <cell r="C112" t="str">
            <v>- Eks. Sewa Genset</v>
          </cell>
          <cell r="J112">
            <v>0</v>
          </cell>
        </row>
        <row r="113">
          <cell r="B113">
            <v>5</v>
          </cell>
          <cell r="C113" t="str">
            <v xml:space="preserve"> Produksi Total Netto ( 5 = 3 + 4 )</v>
          </cell>
          <cell r="J113">
            <v>1660561</v>
          </cell>
        </row>
        <row r="114">
          <cell r="B114">
            <v>6</v>
          </cell>
          <cell r="C114" t="str">
            <v xml:space="preserve"> Pemakaian sendiri GI</v>
          </cell>
          <cell r="J114">
            <v>2490.5611643239208</v>
          </cell>
        </row>
        <row r="115">
          <cell r="B115">
            <v>7</v>
          </cell>
          <cell r="C115" t="str">
            <v xml:space="preserve"> Susut Transmisi + GI</v>
          </cell>
          <cell r="J115">
            <v>0</v>
          </cell>
        </row>
        <row r="116">
          <cell r="B116">
            <v>8</v>
          </cell>
          <cell r="C116" t="str">
            <v xml:space="preserve"> Dikirim ke unit lain</v>
          </cell>
          <cell r="J116">
            <v>0</v>
          </cell>
        </row>
        <row r="117">
          <cell r="B117">
            <v>9</v>
          </cell>
          <cell r="C117" t="str">
            <v xml:space="preserve"> Disalurkan ke Distribusi ( 9 = 5 - 6 - 7 -8 )</v>
          </cell>
          <cell r="J117">
            <v>1658070.4388356761</v>
          </cell>
        </row>
        <row r="118">
          <cell r="B118" t="str">
            <v>10</v>
          </cell>
          <cell r="C118" t="str">
            <v xml:space="preserve"> Pemakaian sendiri Sistem Distribusi</v>
          </cell>
        </row>
        <row r="119">
          <cell r="B119" t="str">
            <v>11</v>
          </cell>
          <cell r="C119" t="str">
            <v xml:space="preserve"> Susut Distribusi</v>
          </cell>
          <cell r="J119">
            <v>100645.43883567606</v>
          </cell>
        </row>
        <row r="121">
          <cell r="B121" t="str">
            <v>D:\TM1-HASIL\TM1\PLN Budget Reports V1.2\Reports\[RKAP Laba_ Rugi.xls]PenjTL(18)</v>
          </cell>
          <cell r="J121">
            <v>38413.629965046297</v>
          </cell>
        </row>
        <row r="124">
          <cell r="B124" t="str">
            <v>PT. PLN (PERSERO)</v>
          </cell>
        </row>
        <row r="125">
          <cell r="B125" t="str">
            <v>SATUAN ADMINISTRASI</v>
          </cell>
        </row>
        <row r="126">
          <cell r="B126" t="str">
            <v>DISTRIBUSI BALI</v>
          </cell>
        </row>
        <row r="127">
          <cell r="B127" t="str">
            <v xml:space="preserve">LEMBAR KERJA </v>
          </cell>
          <cell r="G127" t="str">
            <v>Daftar No.</v>
          </cell>
          <cell r="H127" t="str">
            <v>18</v>
          </cell>
        </row>
        <row r="128">
          <cell r="B128" t="str">
            <v>ANGGARAN LABA RUGI</v>
          </cell>
        </row>
        <row r="129">
          <cell r="B129" t="str">
            <v>TAHUN 2005 - S/D TRW IV</v>
          </cell>
          <cell r="G129" t="str">
            <v>Perihal</v>
          </cell>
          <cell r="H129" t="str">
            <v>RENCANA PRODUKSI &amp; PENJUALAN TENAGA LISTRIK</v>
          </cell>
        </row>
        <row r="130">
          <cell r="B130" t="str">
            <v>(Dalam MWh)</v>
          </cell>
        </row>
        <row r="131">
          <cell r="D131" t="str">
            <v>Pembangkitan PLTA</v>
          </cell>
          <cell r="E131" t="str">
            <v>Pembangkitan PLTU</v>
          </cell>
          <cell r="F131" t="str">
            <v>Pembangkitan PLTD</v>
          </cell>
          <cell r="G131" t="str">
            <v>Pembangkitan PLTG</v>
          </cell>
          <cell r="H131" t="str">
            <v>Pembangkitan PLTP</v>
          </cell>
          <cell r="I131" t="str">
            <v>Pembangkitan PLTGU</v>
          </cell>
          <cell r="J131" t="str">
            <v>Fungsi Pembangkitan :</v>
          </cell>
        </row>
        <row r="132">
          <cell r="C132" t="str">
            <v>PEMBANGKITAN MENURUT JENIS BAHAN BAKAR</v>
          </cell>
          <cell r="D132" t="str">
            <v>PLTA</v>
          </cell>
          <cell r="E132" t="str">
            <v>PLTU</v>
          </cell>
          <cell r="F132" t="str">
            <v>PLTD</v>
          </cell>
          <cell r="G132" t="str">
            <v>PLTG</v>
          </cell>
          <cell r="H132" t="str">
            <v>PLTP</v>
          </cell>
          <cell r="I132" t="str">
            <v>PLTGU</v>
          </cell>
          <cell r="J132" t="str">
            <v>JUMLAH</v>
          </cell>
        </row>
        <row r="134">
          <cell r="B134">
            <v>1</v>
          </cell>
          <cell r="C134" t="str">
            <v xml:space="preserve"> PRODUKSI SENDIRI</v>
          </cell>
        </row>
        <row r="135">
          <cell r="C135" t="str">
            <v xml:space="preserve"> Minyak</v>
          </cell>
        </row>
        <row r="136">
          <cell r="C136" t="str">
            <v xml:space="preserve"> - H S D</v>
          </cell>
          <cell r="F136">
            <v>4698</v>
          </cell>
          <cell r="J136">
            <v>4698</v>
          </cell>
        </row>
        <row r="137">
          <cell r="C137" t="str">
            <v xml:space="preserve"> - I D O</v>
          </cell>
          <cell r="J137">
            <v>0</v>
          </cell>
        </row>
        <row r="138">
          <cell r="C138" t="str">
            <v xml:space="preserve"> - M FO</v>
          </cell>
          <cell r="J138">
            <v>0</v>
          </cell>
        </row>
        <row r="139">
          <cell r="D139">
            <v>0</v>
          </cell>
          <cell r="E139">
            <v>0</v>
          </cell>
          <cell r="F139">
            <v>4698</v>
          </cell>
          <cell r="G139">
            <v>0</v>
          </cell>
          <cell r="H139">
            <v>0</v>
          </cell>
          <cell r="I139">
            <v>0</v>
          </cell>
          <cell r="J139">
            <v>4698</v>
          </cell>
        </row>
        <row r="140">
          <cell r="C140" t="str">
            <v xml:space="preserve"> Non Minyak</v>
          </cell>
          <cell r="J140">
            <v>0</v>
          </cell>
        </row>
        <row r="141">
          <cell r="C141" t="str">
            <v xml:space="preserve"> - E&amp;P</v>
          </cell>
          <cell r="J141">
            <v>0</v>
          </cell>
        </row>
        <row r="142">
          <cell r="C142" t="str">
            <v xml:space="preserve"> - Retribusi Penggunaan Arus Air Pemda</v>
          </cell>
          <cell r="J142">
            <v>0</v>
          </cell>
        </row>
        <row r="143">
          <cell r="C143" t="str">
            <v xml:space="preserve"> - Gas Alam</v>
          </cell>
          <cell r="J143">
            <v>0</v>
          </cell>
        </row>
        <row r="144">
          <cell r="C144" t="str">
            <v xml:space="preserve"> - Batu Bara</v>
          </cell>
          <cell r="J144">
            <v>0</v>
          </cell>
        </row>
        <row r="145">
          <cell r="C145" t="str">
            <v xml:space="preserve"> - Panas Bumi</v>
          </cell>
          <cell r="J145">
            <v>0</v>
          </cell>
        </row>
        <row r="146">
          <cell r="C146" t="str">
            <v>Jumlah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B147">
            <v>1</v>
          </cell>
          <cell r="C147" t="str">
            <v>JUMLAH</v>
          </cell>
          <cell r="D147">
            <v>0</v>
          </cell>
          <cell r="E147">
            <v>0</v>
          </cell>
          <cell r="F147">
            <v>4698</v>
          </cell>
          <cell r="G147">
            <v>0</v>
          </cell>
          <cell r="H147">
            <v>0</v>
          </cell>
          <cell r="I147">
            <v>0</v>
          </cell>
          <cell r="J147">
            <v>4698</v>
          </cell>
        </row>
        <row r="148">
          <cell r="B148">
            <v>2</v>
          </cell>
          <cell r="C148" t="str">
            <v xml:space="preserve"> Pemakaian Sendiri Pembangkit &amp; susut trafo</v>
          </cell>
          <cell r="J148">
            <v>0</v>
          </cell>
        </row>
        <row r="149">
          <cell r="B149">
            <v>3</v>
          </cell>
          <cell r="C149" t="str">
            <v xml:space="preserve"> Jumlah Loko Sentral Netto ( 3 = 1-2 )</v>
          </cell>
          <cell r="J149">
            <v>4698</v>
          </cell>
        </row>
        <row r="150">
          <cell r="B150">
            <v>4</v>
          </cell>
          <cell r="C150" t="str">
            <v xml:space="preserve"> Jumlah diterima</v>
          </cell>
          <cell r="J150">
            <v>2246222</v>
          </cell>
        </row>
        <row r="151">
          <cell r="C151" t="str">
            <v>- Unit lain</v>
          </cell>
        </row>
        <row r="152">
          <cell r="C152" t="str">
            <v>- Pembelian</v>
          </cell>
          <cell r="J152">
            <v>2246222</v>
          </cell>
        </row>
        <row r="153">
          <cell r="C153" t="str">
            <v>- Eks. Sewa Genset</v>
          </cell>
          <cell r="J153">
            <v>0</v>
          </cell>
        </row>
        <row r="154">
          <cell r="B154">
            <v>5</v>
          </cell>
          <cell r="C154" t="str">
            <v xml:space="preserve"> Produksi Total Netto ( 5 = 3 + 4 )</v>
          </cell>
          <cell r="J154">
            <v>2250920</v>
          </cell>
        </row>
        <row r="155">
          <cell r="B155">
            <v>6</v>
          </cell>
          <cell r="C155" t="str">
            <v xml:space="preserve"> Pemakaian sendiri GI</v>
          </cell>
          <cell r="J155">
            <v>3376</v>
          </cell>
        </row>
        <row r="156">
          <cell r="B156">
            <v>7</v>
          </cell>
          <cell r="C156" t="str">
            <v xml:space="preserve"> Susut Transmisi + GI</v>
          </cell>
          <cell r="J156">
            <v>0</v>
          </cell>
        </row>
        <row r="157">
          <cell r="B157">
            <v>8</v>
          </cell>
          <cell r="C157" t="str">
            <v xml:space="preserve"> Dikirim ke unit lain</v>
          </cell>
          <cell r="J157">
            <v>0</v>
          </cell>
        </row>
        <row r="158">
          <cell r="B158">
            <v>9</v>
          </cell>
          <cell r="C158" t="str">
            <v xml:space="preserve"> Disalurkan ke Distribusi ( 9 = 5 - 6 - 7 -8 )</v>
          </cell>
          <cell r="J158">
            <v>2247544</v>
          </cell>
        </row>
        <row r="159">
          <cell r="B159" t="str">
            <v>10</v>
          </cell>
          <cell r="C159" t="str">
            <v xml:space="preserve"> Pemakaian sendiri Sistem Distribusi</v>
          </cell>
        </row>
      </sheetData>
      <sheetData sheetId="26">
        <row r="1">
          <cell r="B1" t="str">
            <v>PT. PLN (PERSERO)</v>
          </cell>
        </row>
      </sheetData>
      <sheetData sheetId="27">
        <row r="1">
          <cell r="D1" t="str">
            <v>PT. PLN (PERSERO)</v>
          </cell>
        </row>
      </sheetData>
      <sheetData sheetId="28">
        <row r="1">
          <cell r="B1" t="str">
            <v>PT. PLN (PERSERO)</v>
          </cell>
        </row>
      </sheetData>
      <sheetData sheetId="29" refreshError="1"/>
      <sheetData sheetId="3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  <row r="2">
          <cell r="B2" t="str">
            <v>SATUAN ADMINISTRASI</v>
          </cell>
        </row>
        <row r="4">
          <cell r="B4" t="str">
            <v>DISTRIBUSI BALI</v>
          </cell>
        </row>
        <row r="5">
          <cell r="B5" t="str">
            <v xml:space="preserve">LAPORAN LABA / RUGI  PER  FUNGSI </v>
          </cell>
        </row>
        <row r="6">
          <cell r="B6" t="str">
            <v>PERIODE 1 JANUARI S/D 31 DESEMBER 2005 DAN 2004</v>
          </cell>
        </row>
        <row r="7">
          <cell r="B7" t="str">
            <v>(Dalam ribuan rupiah)</v>
          </cell>
        </row>
        <row r="8">
          <cell r="D8" t="str">
            <v>RKAP</v>
          </cell>
          <cell r="E8" t="str">
            <v>RKAP</v>
          </cell>
          <cell r="F8" t="str">
            <v>RKAP</v>
          </cell>
          <cell r="G8" t="str">
            <v>RKAP</v>
          </cell>
          <cell r="H8" t="str">
            <v>Perubahan %</v>
          </cell>
          <cell r="I8" t="str">
            <v>ESTIMASI</v>
          </cell>
          <cell r="J8" t="str">
            <v>RKAP</v>
          </cell>
        </row>
        <row r="9">
          <cell r="D9" t="str">
            <v>S/D TRW I</v>
          </cell>
          <cell r="E9" t="str">
            <v>S/D TRW II</v>
          </cell>
          <cell r="F9" t="str">
            <v>S/D TRW III</v>
          </cell>
          <cell r="G9" t="str">
            <v>S/D TRW IV</v>
          </cell>
          <cell r="H9" t="str">
            <v>Tahunan</v>
          </cell>
          <cell r="I9" t="str">
            <v>Tahunan</v>
          </cell>
          <cell r="J9" t="str">
            <v>Tahunan</v>
          </cell>
        </row>
        <row r="10">
          <cell r="D10" t="str">
            <v>2005</v>
          </cell>
          <cell r="E10" t="str">
            <v>2005</v>
          </cell>
          <cell r="F10" t="str">
            <v>2005</v>
          </cell>
          <cell r="G10" t="str">
            <v>2005</v>
          </cell>
          <cell r="H10" t="str">
            <v>2005</v>
          </cell>
          <cell r="I10" t="str">
            <v>2004</v>
          </cell>
          <cell r="J10" t="str">
            <v>2004</v>
          </cell>
        </row>
        <row r="11">
          <cell r="B11" t="str">
            <v>K E T E R A N G A N</v>
          </cell>
          <cell r="D11" t="str">
            <v>RKAP 2005</v>
          </cell>
          <cell r="H11" t="str">
            <v>Perubahan 2005 / 2004 %</v>
          </cell>
          <cell r="I11" t="str">
            <v>ESTIMASI 2004</v>
          </cell>
          <cell r="J11" t="str">
            <v>RKAP 2004</v>
          </cell>
        </row>
        <row r="12">
          <cell r="D12" t="str">
            <v>S/D TRW I</v>
          </cell>
          <cell r="E12" t="str">
            <v xml:space="preserve"> S/D TRW II</v>
          </cell>
          <cell r="F12" t="str">
            <v>S/D TRW  III</v>
          </cell>
          <cell r="G12" t="str">
            <v>S/D TRW IV</v>
          </cell>
        </row>
        <row r="13">
          <cell r="B13" t="str">
            <v>A. PENDAPATAN USAHA</v>
          </cell>
          <cell r="D13">
            <v>393916450.197483</v>
          </cell>
          <cell r="E13">
            <v>793124619.92363036</v>
          </cell>
          <cell r="F13">
            <v>1193159010.0170069</v>
          </cell>
          <cell r="G13">
            <v>1608641070.5079026</v>
          </cell>
          <cell r="H13">
            <v>1.2456331353345009</v>
          </cell>
          <cell r="I13">
            <v>1291424437</v>
          </cell>
          <cell r="J13">
            <v>1301589016</v>
          </cell>
        </row>
        <row r="14">
          <cell r="B14" t="str">
            <v>B. BEBAN USAHA</v>
          </cell>
          <cell r="D14">
            <v>322661023.05675739</v>
          </cell>
          <cell r="E14">
            <v>658681882.17500484</v>
          </cell>
          <cell r="F14">
            <v>984352826.7234565</v>
          </cell>
          <cell r="G14">
            <v>1313138201.25</v>
          </cell>
          <cell r="H14">
            <v>1.139186152626023</v>
          </cell>
          <cell r="I14">
            <v>1152698528</v>
          </cell>
          <cell r="J14">
            <v>1201739249</v>
          </cell>
        </row>
        <row r="15">
          <cell r="B15" t="str">
            <v xml:space="preserve"> - Pembelian Tenaga Listrik</v>
          </cell>
          <cell r="D15">
            <v>246025863.72222161</v>
          </cell>
          <cell r="E15">
            <v>497548990.13065672</v>
          </cell>
          <cell r="F15">
            <v>747940526.29733658</v>
          </cell>
          <cell r="G15">
            <v>1013882288</v>
          </cell>
          <cell r="H15">
            <v>1.1406726011869539</v>
          </cell>
          <cell r="I15">
            <v>888846008</v>
          </cell>
          <cell r="J15">
            <v>923434309</v>
          </cell>
        </row>
        <row r="16">
          <cell r="B16" t="str">
            <v xml:space="preserve"> - Sewa Pembangkit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 t="str">
            <v xml:space="preserve"> Fungsi Pembangkitan :</v>
          </cell>
        </row>
        <row r="18">
          <cell r="B18" t="str">
            <v xml:space="preserve"> -  Pembangkitan  PLTA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 t="str">
            <v xml:space="preserve"> -  Pembangkitan  PLTU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 t="str">
            <v xml:space="preserve"> -  Pembangkitan  PLTD</v>
          </cell>
          <cell r="D20">
            <v>1627581.1319751272</v>
          </cell>
          <cell r="E20">
            <v>3357666.1586128217</v>
          </cell>
          <cell r="F20">
            <v>5117779.5808783369</v>
          </cell>
          <cell r="G20">
            <v>6535873.2920333594</v>
          </cell>
          <cell r="H20">
            <v>1.2805118408563607</v>
          </cell>
          <cell r="I20">
            <v>5104110</v>
          </cell>
          <cell r="J20">
            <v>6090961</v>
          </cell>
        </row>
        <row r="21">
          <cell r="B21" t="str">
            <v xml:space="preserve"> -  Pembangkitan  PLTG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 t="str">
            <v xml:space="preserve"> -  Pembangkitan  PLTP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 t="str">
            <v xml:space="preserve"> -  Pembangkitan  PLTGU 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 t="str">
            <v xml:space="preserve"> -  Sewa Pembangkit 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 t="str">
            <v>Sub Jumlah</v>
          </cell>
          <cell r="D25">
            <v>1627581.1319751272</v>
          </cell>
          <cell r="E25">
            <v>3357666.1586128217</v>
          </cell>
          <cell r="F25">
            <v>5117779.5808783369</v>
          </cell>
          <cell r="G25">
            <v>6535873.2920333594</v>
          </cell>
          <cell r="H25">
            <v>1.2805118408563607</v>
          </cell>
          <cell r="I25">
            <v>5104110</v>
          </cell>
          <cell r="J25">
            <v>6090961</v>
          </cell>
        </row>
        <row r="26">
          <cell r="B26" t="str">
            <v>Fungsi Transmisi :</v>
          </cell>
        </row>
        <row r="27">
          <cell r="B27" t="str">
            <v>- Sistim Transmisi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 t="str">
            <v>- Sisitim Tele Informasi Data</v>
          </cell>
          <cell r="D28">
            <v>172447.36445657868</v>
          </cell>
          <cell r="E28">
            <v>388006.57002730196</v>
          </cell>
          <cell r="F28">
            <v>505024.42447998043</v>
          </cell>
          <cell r="G28">
            <v>615902.05531401548</v>
          </cell>
          <cell r="H28">
            <v>0</v>
          </cell>
          <cell r="I28">
            <v>0</v>
          </cell>
          <cell r="J28">
            <v>0</v>
          </cell>
        </row>
        <row r="29">
          <cell r="B29" t="str">
            <v>Sub Jumlah</v>
          </cell>
          <cell r="D29">
            <v>172447.36445657868</v>
          </cell>
          <cell r="E29">
            <v>388006.57002730196</v>
          </cell>
          <cell r="F29">
            <v>505024.42447998043</v>
          </cell>
          <cell r="G29">
            <v>615902.05531401548</v>
          </cell>
          <cell r="H29">
            <v>0</v>
          </cell>
          <cell r="I29">
            <v>0</v>
          </cell>
          <cell r="J29">
            <v>0</v>
          </cell>
        </row>
        <row r="30">
          <cell r="B30" t="str">
            <v>Fungsi Distribusi :</v>
          </cell>
        </row>
        <row r="31">
          <cell r="B31" t="str">
            <v>- Sistim Distribusi</v>
          </cell>
          <cell r="D31">
            <v>45477691.058312051</v>
          </cell>
          <cell r="E31">
            <v>99987514.604386702</v>
          </cell>
          <cell r="F31">
            <v>143652663.24508452</v>
          </cell>
          <cell r="G31">
            <v>177237959.7273261</v>
          </cell>
          <cell r="H31">
            <v>1.2642728967409567</v>
          </cell>
          <cell r="I31">
            <v>140189638</v>
          </cell>
          <cell r="J31">
            <v>154960749</v>
          </cell>
        </row>
        <row r="32">
          <cell r="B32" t="str">
            <v>- Unit Pengatur Distribusi</v>
          </cell>
          <cell r="D32">
            <v>1428289.6410622168</v>
          </cell>
          <cell r="E32">
            <v>2997752.1648032079</v>
          </cell>
          <cell r="F32">
            <v>4395680.5020195087</v>
          </cell>
          <cell r="G32">
            <v>5534522.1075462122</v>
          </cell>
          <cell r="H32">
            <v>1.0271491648744064</v>
          </cell>
          <cell r="I32">
            <v>5388236</v>
          </cell>
          <cell r="J32">
            <v>6587877</v>
          </cell>
        </row>
        <row r="33">
          <cell r="B33" t="str">
            <v>Sub Jumlah</v>
          </cell>
          <cell r="D33">
            <v>46905980.699374266</v>
          </cell>
          <cell r="E33">
            <v>102985266.76918991</v>
          </cell>
          <cell r="F33">
            <v>148048343.74710402</v>
          </cell>
          <cell r="G33">
            <v>182772481.83487231</v>
          </cell>
          <cell r="H33">
            <v>1.2554962977057373</v>
          </cell>
          <cell r="I33">
            <v>145577874</v>
          </cell>
          <cell r="J33">
            <v>161548626</v>
          </cell>
        </row>
        <row r="34">
          <cell r="B34" t="str">
            <v>Fungsi Tata Usaha Langganan</v>
          </cell>
          <cell r="D34">
            <v>10661098.678120708</v>
          </cell>
          <cell r="E34">
            <v>20662386.351915766</v>
          </cell>
          <cell r="F34">
            <v>30717696.940998338</v>
          </cell>
          <cell r="G34">
            <v>41296788.703254096</v>
          </cell>
          <cell r="H34">
            <v>1.0813125060518696</v>
          </cell>
          <cell r="I34">
            <v>38191354</v>
          </cell>
          <cell r="J34">
            <v>43106694</v>
          </cell>
        </row>
        <row r="35">
          <cell r="B35" t="str">
            <v>Fungsi Pendukung :</v>
          </cell>
        </row>
        <row r="36">
          <cell r="B36" t="str">
            <v>- Tata Usaha</v>
          </cell>
          <cell r="D36">
            <v>13333686.080484357</v>
          </cell>
          <cell r="E36">
            <v>25650554.625749148</v>
          </cell>
          <cell r="F36">
            <v>39570494.861379109</v>
          </cell>
          <cell r="G36">
            <v>53012810.378453352</v>
          </cell>
          <cell r="H36">
            <v>0.79510427677660955</v>
          </cell>
          <cell r="I36">
            <v>66674035</v>
          </cell>
          <cell r="J36">
            <v>61605735</v>
          </cell>
        </row>
        <row r="37">
          <cell r="B37" t="str">
            <v>- Gudang dan Persediaan Bahan</v>
          </cell>
          <cell r="D37">
            <v>356018.45073932078</v>
          </cell>
          <cell r="E37">
            <v>755146.70559824747</v>
          </cell>
          <cell r="F37">
            <v>1141403.5826887409</v>
          </cell>
          <cell r="G37">
            <v>1440256.2979882078</v>
          </cell>
          <cell r="H37">
            <v>1.8364830187277832</v>
          </cell>
          <cell r="I37">
            <v>784247</v>
          </cell>
          <cell r="J37">
            <v>3200029</v>
          </cell>
        </row>
        <row r="38">
          <cell r="B38" t="str">
            <v>- B e n g k e l</v>
          </cell>
          <cell r="D38">
            <v>407537.49015391432</v>
          </cell>
          <cell r="E38">
            <v>766713.82618768781</v>
          </cell>
          <cell r="F38">
            <v>1116181.2194362343</v>
          </cell>
          <cell r="G38">
            <v>1522992.571886485</v>
          </cell>
          <cell r="H38">
            <v>0.30632385284606717</v>
          </cell>
          <cell r="I38">
            <v>4971838</v>
          </cell>
          <cell r="J38">
            <v>347193</v>
          </cell>
        </row>
        <row r="39">
          <cell r="B39" t="str">
            <v>- Laboratorium</v>
          </cell>
          <cell r="D39">
            <v>43312.11244347789</v>
          </cell>
          <cell r="E39">
            <v>108459.53136748484</v>
          </cell>
          <cell r="F39">
            <v>237190.42466919191</v>
          </cell>
          <cell r="G39">
            <v>267710.76225251594</v>
          </cell>
          <cell r="H39">
            <v>0.74078076939737114</v>
          </cell>
          <cell r="I39">
            <v>361390</v>
          </cell>
          <cell r="J39">
            <v>255640</v>
          </cell>
        </row>
        <row r="40">
          <cell r="B40" t="str">
            <v>- Jasa-Jasa Teknik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 t="str">
            <v>- Wisma dan Rumah Dinas</v>
          </cell>
          <cell r="D41">
            <v>158990.41323001625</v>
          </cell>
          <cell r="E41">
            <v>364372.45883129037</v>
          </cell>
          <cell r="F41">
            <v>598485.42824010341</v>
          </cell>
          <cell r="G41">
            <v>715201.04976941412</v>
          </cell>
          <cell r="H41">
            <v>1.167109254401399</v>
          </cell>
          <cell r="I41">
            <v>612797</v>
          </cell>
          <cell r="J41">
            <v>1064860</v>
          </cell>
        </row>
        <row r="42">
          <cell r="B42" t="str">
            <v>- Sistim Telekomonikasi</v>
          </cell>
          <cell r="D42">
            <v>724284.47562386189</v>
          </cell>
          <cell r="E42">
            <v>1682152.5246569221</v>
          </cell>
          <cell r="F42">
            <v>2780134.4551400049</v>
          </cell>
          <cell r="G42">
            <v>2328931.3041762263</v>
          </cell>
          <cell r="H42">
            <v>1.4788039077236137</v>
          </cell>
          <cell r="I42">
            <v>1574875</v>
          </cell>
          <cell r="J42">
            <v>1085202</v>
          </cell>
        </row>
        <row r="43">
          <cell r="B43" t="str">
            <v>- Rupa-Rupa Jasa Umum dan Teknologi Informasi</v>
          </cell>
          <cell r="D43">
            <v>2244222.4379341276</v>
          </cell>
          <cell r="E43">
            <v>4412166.5222115945</v>
          </cell>
          <cell r="F43">
            <v>6579565.7611058</v>
          </cell>
          <cell r="G43">
            <v>8746965</v>
          </cell>
          <cell r="H43">
            <v>0</v>
          </cell>
          <cell r="I43">
            <v>0</v>
          </cell>
          <cell r="J43">
            <v>0</v>
          </cell>
        </row>
        <row r="44">
          <cell r="B44" t="str">
            <v>- Pendidikan dan Latihan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 t="str">
            <v>Sub Jumlah</v>
          </cell>
          <cell r="D45">
            <v>17268051.460609075</v>
          </cell>
          <cell r="E45">
            <v>33739566.194602378</v>
          </cell>
          <cell r="F45">
            <v>52023455.732659183</v>
          </cell>
          <cell r="G45">
            <v>68034867.364526212</v>
          </cell>
          <cell r="H45">
            <v>0.90738343030371038</v>
          </cell>
          <cell r="I45">
            <v>74979182</v>
          </cell>
          <cell r="J45">
            <v>67558659</v>
          </cell>
        </row>
        <row r="46">
          <cell r="B46" t="str">
            <v>C. LABA (RUGI) USAHA</v>
          </cell>
          <cell r="D46">
            <v>71255427.140725613</v>
          </cell>
          <cell r="E46">
            <v>134442737.74862552</v>
          </cell>
          <cell r="F46">
            <v>208806183.29355037</v>
          </cell>
          <cell r="G46">
            <v>295502869.25790262</v>
          </cell>
          <cell r="H46">
            <v>2.1301202593518607</v>
          </cell>
          <cell r="I46">
            <v>138725909</v>
          </cell>
          <cell r="J46">
            <v>99849767</v>
          </cell>
        </row>
        <row r="47">
          <cell r="B47" t="str">
            <v>D. PENDAPATAN (BEBAN) LAIN-LAIN</v>
          </cell>
          <cell r="D47">
            <v>-503994.57579430821</v>
          </cell>
          <cell r="E47">
            <v>-1007989.1515886164</v>
          </cell>
          <cell r="F47">
            <v>-4097726.0719742887</v>
          </cell>
          <cell r="G47">
            <v>-4635272</v>
          </cell>
          <cell r="H47">
            <v>-5.2928806653908165</v>
          </cell>
          <cell r="I47">
            <v>875756</v>
          </cell>
          <cell r="J47">
            <v>-3415865</v>
          </cell>
        </row>
        <row r="48">
          <cell r="B48" t="str">
            <v>E. LABA (RUGI) SEBELUM POS LUAR BIASA</v>
          </cell>
          <cell r="D48">
            <v>70751432.564931303</v>
          </cell>
          <cell r="E48">
            <v>133434748.5970369</v>
          </cell>
          <cell r="F48">
            <v>204708457.22157609</v>
          </cell>
          <cell r="G48">
            <v>290867597.25790262</v>
          </cell>
          <cell r="H48">
            <v>2.0835539265087033</v>
          </cell>
          <cell r="I48">
            <v>139601665</v>
          </cell>
          <cell r="J48">
            <v>96433902</v>
          </cell>
        </row>
        <row r="49">
          <cell r="B49" t="str">
            <v>LABA (RUGI) LUAR BIASA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 t="str">
            <v>F. LABA (RUGI) SEBELUM PPh BADAN</v>
          </cell>
          <cell r="D50">
            <v>70751432.564931303</v>
          </cell>
          <cell r="E50">
            <v>133434748.5970369</v>
          </cell>
          <cell r="F50">
            <v>204708457.22157609</v>
          </cell>
          <cell r="G50">
            <v>290867597.25790262</v>
          </cell>
          <cell r="H50">
            <v>2.0835539265087033</v>
          </cell>
          <cell r="I50">
            <v>139601665</v>
          </cell>
          <cell r="J50">
            <v>96433902</v>
          </cell>
        </row>
        <row r="51">
          <cell r="B51" t="str">
            <v xml:space="preserve">BEBAN PAJAK 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 t="str">
            <v>Beban Pajak Kini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 t="str">
            <v>Beban Pajak Tangguhan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B54" t="str">
            <v>G. LABA (RUGI) SEBELUM HAK MINORITAS</v>
          </cell>
          <cell r="D54">
            <v>70751432.564931303</v>
          </cell>
          <cell r="E54">
            <v>133434748.5970369</v>
          </cell>
          <cell r="F54">
            <v>204708457.22157609</v>
          </cell>
          <cell r="G54">
            <v>290867597.25790262</v>
          </cell>
          <cell r="H54">
            <v>2.0835539265087033</v>
          </cell>
          <cell r="I54">
            <v>139601665</v>
          </cell>
          <cell r="J54">
            <v>96433902</v>
          </cell>
        </row>
        <row r="55">
          <cell r="B55" t="str">
            <v>HAK MINORITAS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B56" t="str">
            <v>H. LABA ( RUGI ) BERSIH</v>
          </cell>
          <cell r="D56">
            <v>70751432.564931303</v>
          </cell>
          <cell r="E56">
            <v>133434748.5970369</v>
          </cell>
          <cell r="F56">
            <v>204708457.22157609</v>
          </cell>
          <cell r="G56">
            <v>290867597.25790262</v>
          </cell>
          <cell r="H56">
            <v>2.0835539265087033</v>
          </cell>
          <cell r="I56">
            <v>139601665</v>
          </cell>
          <cell r="J56">
            <v>96433902</v>
          </cell>
        </row>
        <row r="57">
          <cell r="B57" t="str">
            <v>D:\TM1-HASIL\TM1\PLN Budget Reports V1.2\Reports\[RKAP Laba_ Rugi.xls]LabaRugi Fungsi</v>
          </cell>
          <cell r="J57">
            <v>38413.62996539352</v>
          </cell>
        </row>
        <row r="58">
          <cell r="G58" t="str">
            <v>GENERAL MANAGER,</v>
          </cell>
        </row>
      </sheetData>
      <sheetData sheetId="7"/>
      <sheetData sheetId="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</row>
        <row r="7">
          <cell r="B7" t="str">
            <v>(Dalam ribuan rupiah)</v>
          </cell>
        </row>
        <row r="9">
          <cell r="C9" t="str">
            <v>Jumlah Awal Pelanggan</v>
          </cell>
          <cell r="D9" t="str">
            <v>Penambahan (Pengurangan) Pelanggan</v>
          </cell>
          <cell r="E9" t="str">
            <v>Jumlah Akhir Pelanggan</v>
          </cell>
          <cell r="F9" t="str">
            <v>Jumlah Awal Daya Tersambung - KVA</v>
          </cell>
          <cell r="G9" t="str">
            <v>Penambahan (Pengurangan) Daya Tersambung - KVA</v>
          </cell>
          <cell r="H9" t="str">
            <v>Jumlah Akhir Daya Tersambung - KVA</v>
          </cell>
          <cell r="I9" t="str">
            <v>Tarif BP</v>
          </cell>
        </row>
        <row r="10">
          <cell r="B10" t="str">
            <v>GOLONGAN TARIF</v>
          </cell>
          <cell r="C10" t="str">
            <v>PELANGGAN</v>
          </cell>
          <cell r="F10" t="str">
            <v>DAYA TERSAMBUNG</v>
          </cell>
        </row>
        <row r="11">
          <cell r="C11" t="str">
            <v>JUMLAH AWAL</v>
          </cell>
          <cell r="D11" t="str">
            <v>PENAMBAHAN/ (PENGURANGAN)</v>
          </cell>
          <cell r="E11" t="str">
            <v>JUMLAH AKHIR</v>
          </cell>
          <cell r="F11" t="str">
            <v>JUMLAH AWAL</v>
          </cell>
          <cell r="G11" t="str">
            <v>PENAMBAHAN/ (PENGURANGAN)</v>
          </cell>
          <cell r="H11" t="str">
            <v>JUMLAH AKHIR</v>
          </cell>
          <cell r="I11" t="str">
            <v>TARIF BP</v>
          </cell>
        </row>
        <row r="12">
          <cell r="C12" t="str">
            <v>Pelanggan</v>
          </cell>
          <cell r="D12" t="str">
            <v>Pelanggan</v>
          </cell>
          <cell r="E12" t="str">
            <v>Pelanggan</v>
          </cell>
          <cell r="F12" t="str">
            <v>kVA</v>
          </cell>
          <cell r="G12" t="str">
            <v>kVA</v>
          </cell>
          <cell r="H12" t="str">
            <v>kVA</v>
          </cell>
          <cell r="I12" t="str">
            <v>Rp/kVA</v>
          </cell>
        </row>
        <row r="13">
          <cell r="B13" t="str">
            <v>1</v>
          </cell>
          <cell r="C13" t="str">
            <v>2</v>
          </cell>
          <cell r="D13" t="str">
            <v>3</v>
          </cell>
          <cell r="E13" t="str">
            <v>4 = 2 + 3</v>
          </cell>
          <cell r="F13" t="str">
            <v>5</v>
          </cell>
          <cell r="G13" t="str">
            <v>6</v>
          </cell>
          <cell r="H13" t="str">
            <v>7 = 5 + 6</v>
          </cell>
          <cell r="I13" t="str">
            <v>8</v>
          </cell>
        </row>
        <row r="15">
          <cell r="B15" t="str">
            <v xml:space="preserve">S.1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B16" t="str">
            <v>S.2 / 450 VA</v>
          </cell>
          <cell r="C16">
            <v>10713</v>
          </cell>
          <cell r="D16">
            <v>42.002758620689654</v>
          </cell>
          <cell r="E16">
            <v>10755.002758620689</v>
          </cell>
          <cell r="F16">
            <v>4820.8500000000004</v>
          </cell>
          <cell r="G16">
            <v>10.93</v>
          </cell>
          <cell r="H16">
            <v>4831.7800000000007</v>
          </cell>
          <cell r="I16">
            <v>322657.80730897008</v>
          </cell>
        </row>
        <row r="17">
          <cell r="B17" t="str">
            <v>S.2 / 900 VA</v>
          </cell>
          <cell r="C17">
            <v>3288</v>
          </cell>
          <cell r="D17">
            <v>48.603192118226602</v>
          </cell>
          <cell r="E17">
            <v>3336.6031921182266</v>
          </cell>
          <cell r="F17">
            <v>2959.2</v>
          </cell>
          <cell r="G17">
            <v>25.34</v>
          </cell>
          <cell r="H17">
            <v>2984.54</v>
          </cell>
          <cell r="I17">
            <v>322657.80730897008</v>
          </cell>
        </row>
        <row r="18">
          <cell r="B18" t="str">
            <v>S.2 / 1.300 VA</v>
          </cell>
          <cell r="C18">
            <v>2643</v>
          </cell>
          <cell r="D18">
            <v>34.202246305418718</v>
          </cell>
          <cell r="E18">
            <v>2677.2022463054186</v>
          </cell>
          <cell r="F18">
            <v>3435.9</v>
          </cell>
          <cell r="G18">
            <v>25.84</v>
          </cell>
          <cell r="H18">
            <v>3461.7400000000002</v>
          </cell>
          <cell r="I18">
            <v>322657.80730897008</v>
          </cell>
        </row>
        <row r="19">
          <cell r="B19" t="str">
            <v>S.2 / &gt; 2.200 VA</v>
          </cell>
          <cell r="C19">
            <v>632</v>
          </cell>
          <cell r="D19">
            <v>50.403310344827588</v>
          </cell>
          <cell r="E19">
            <v>682.40331034482756</v>
          </cell>
          <cell r="F19">
            <v>1390.4</v>
          </cell>
          <cell r="G19">
            <v>64.375</v>
          </cell>
          <cell r="H19">
            <v>1454.7750000000001</v>
          </cell>
          <cell r="I19">
            <v>322657.80730897008</v>
          </cell>
        </row>
        <row r="20">
          <cell r="B20" t="str">
            <v>S.2 / &gt; 2.200 s/d 200 kVA</v>
          </cell>
          <cell r="C20">
            <v>762</v>
          </cell>
          <cell r="D20">
            <v>484.23180295566505</v>
          </cell>
          <cell r="E20">
            <v>1246.231802955665</v>
          </cell>
          <cell r="F20">
            <v>10289.299999999999</v>
          </cell>
          <cell r="G20">
            <v>293.47000000000003</v>
          </cell>
          <cell r="H20">
            <v>10582.769999999999</v>
          </cell>
          <cell r="I20">
            <v>350000</v>
          </cell>
        </row>
        <row r="21">
          <cell r="B21" t="str">
            <v>S.3 &gt; 200 kVA</v>
          </cell>
          <cell r="C21">
            <v>7</v>
          </cell>
          <cell r="D21">
            <v>0</v>
          </cell>
          <cell r="E21">
            <v>7</v>
          </cell>
          <cell r="F21">
            <v>4220</v>
          </cell>
          <cell r="G21">
            <v>0</v>
          </cell>
          <cell r="H21">
            <v>4220</v>
          </cell>
          <cell r="I21">
            <v>350000</v>
          </cell>
        </row>
        <row r="22">
          <cell r="B22" t="str">
            <v>Jumlah S</v>
          </cell>
          <cell r="C22">
            <v>18045</v>
          </cell>
          <cell r="D22">
            <v>659.44331034482764</v>
          </cell>
          <cell r="E22">
            <v>18704.443310344828</v>
          </cell>
          <cell r="F22">
            <v>27115.65</v>
          </cell>
          <cell r="G22">
            <v>419.95500000000004</v>
          </cell>
          <cell r="H22">
            <v>27535.605</v>
          </cell>
        </row>
        <row r="23">
          <cell r="B23" t="str">
            <v>R.1 / s/d 450 VA</v>
          </cell>
          <cell r="C23">
            <v>316810</v>
          </cell>
          <cell r="D23">
            <v>771.05064039408865</v>
          </cell>
          <cell r="E23">
            <v>317581.0506403941</v>
          </cell>
          <cell r="F23">
            <v>142564.5</v>
          </cell>
          <cell r="G23">
            <v>201.245</v>
          </cell>
          <cell r="H23">
            <v>142765.745</v>
          </cell>
          <cell r="I23">
            <v>300319.11112163472</v>
          </cell>
        </row>
        <row r="24">
          <cell r="B24" t="str">
            <v>R.1 / 900 VA</v>
          </cell>
          <cell r="C24">
            <v>131703</v>
          </cell>
          <cell r="D24">
            <v>3627.8382660098523</v>
          </cell>
          <cell r="E24">
            <v>135330.83826600984</v>
          </cell>
          <cell r="F24">
            <v>118532.7</v>
          </cell>
          <cell r="G24">
            <v>1894.1650000000002</v>
          </cell>
          <cell r="H24">
            <v>120426.86499999999</v>
          </cell>
          <cell r="I24">
            <v>300319.11112163472</v>
          </cell>
        </row>
        <row r="25">
          <cell r="B25" t="str">
            <v>R.1 / 1.300 VA</v>
          </cell>
          <cell r="C25">
            <v>97401</v>
          </cell>
          <cell r="D25">
            <v>4233.8780689655168</v>
          </cell>
          <cell r="E25">
            <v>101634.87806896551</v>
          </cell>
          <cell r="F25">
            <v>126621.3</v>
          </cell>
          <cell r="G25">
            <v>3193.2150000000001</v>
          </cell>
          <cell r="H25">
            <v>129814.515</v>
          </cell>
          <cell r="I25">
            <v>300319.11112163472</v>
          </cell>
        </row>
        <row r="26">
          <cell r="B26" t="str">
            <v>R.1 / 2.200 VA</v>
          </cell>
          <cell r="C26">
            <v>26331</v>
          </cell>
          <cell r="D26">
            <v>2247.1475862068964</v>
          </cell>
          <cell r="E26">
            <v>28578.147586206898</v>
          </cell>
          <cell r="F26">
            <v>57928.2</v>
          </cell>
          <cell r="G26">
            <v>2868.9650000000001</v>
          </cell>
          <cell r="H26">
            <v>60797.164999999994</v>
          </cell>
          <cell r="I26">
            <v>300319.11112163472</v>
          </cell>
        </row>
        <row r="27">
          <cell r="B27" t="str">
            <v>R.2 / &gt; 2.200 s/d 6.600 VA</v>
          </cell>
          <cell r="C27">
            <v>12772</v>
          </cell>
          <cell r="D27">
            <v>1407.6924532019705</v>
          </cell>
          <cell r="E27">
            <v>14179.692453201971</v>
          </cell>
          <cell r="F27">
            <v>54036</v>
          </cell>
          <cell r="G27">
            <v>3173.49</v>
          </cell>
          <cell r="H27">
            <v>57209.49</v>
          </cell>
          <cell r="I27">
            <v>347809.60404380795</v>
          </cell>
        </row>
        <row r="28">
          <cell r="B28" t="str">
            <v>R.3 / &gt; 6.600 VA</v>
          </cell>
          <cell r="C28">
            <v>2688</v>
          </cell>
          <cell r="D28">
            <v>84.605556650246299</v>
          </cell>
          <cell r="E28">
            <v>2772.6055566502464</v>
          </cell>
          <cell r="F28">
            <v>36628.199999999997</v>
          </cell>
          <cell r="G28">
            <v>1795.405</v>
          </cell>
          <cell r="H28">
            <v>38423.604999999996</v>
          </cell>
          <cell r="I28">
            <v>350000</v>
          </cell>
        </row>
        <row r="29">
          <cell r="B29" t="str">
            <v>Jumlah R</v>
          </cell>
          <cell r="C29">
            <v>587705</v>
          </cell>
          <cell r="D29">
            <v>12372.21257142857</v>
          </cell>
          <cell r="E29">
            <v>600077.21257142851</v>
          </cell>
          <cell r="F29">
            <v>536310.9</v>
          </cell>
          <cell r="G29">
            <v>13126.485000000001</v>
          </cell>
          <cell r="H29">
            <v>549437.38500000001</v>
          </cell>
        </row>
        <row r="30">
          <cell r="B30" t="str">
            <v>B.1 / s/d 450 VA</v>
          </cell>
          <cell r="C30">
            <v>6535</v>
          </cell>
          <cell r="D30">
            <v>24.001576354679806</v>
          </cell>
          <cell r="E30">
            <v>6559.0015763546799</v>
          </cell>
          <cell r="F30">
            <v>2940.75</v>
          </cell>
          <cell r="G30">
            <v>6.21</v>
          </cell>
          <cell r="H30">
            <v>2946.96</v>
          </cell>
          <cell r="I30">
            <v>312975.44535387581</v>
          </cell>
        </row>
        <row r="31">
          <cell r="B31" t="str">
            <v>B.1 / 900 VA</v>
          </cell>
          <cell r="C31">
            <v>5355</v>
          </cell>
          <cell r="D31">
            <v>56.403704433497538</v>
          </cell>
          <cell r="E31">
            <v>5411.4037044334973</v>
          </cell>
          <cell r="F31">
            <v>4819.5</v>
          </cell>
          <cell r="G31">
            <v>29.315000000000001</v>
          </cell>
          <cell r="H31">
            <v>4848.8149999999996</v>
          </cell>
          <cell r="I31">
            <v>312975.44535387581</v>
          </cell>
        </row>
        <row r="32">
          <cell r="B32" t="str">
            <v>B.1 / 1.300 VA</v>
          </cell>
          <cell r="C32">
            <v>11744</v>
          </cell>
          <cell r="D32">
            <v>217.2142660098522</v>
          </cell>
          <cell r="E32">
            <v>11961.214266009853</v>
          </cell>
          <cell r="F32">
            <v>15267.2</v>
          </cell>
          <cell r="G32">
            <v>163.64500000000001</v>
          </cell>
          <cell r="H32">
            <v>15430.845000000001</v>
          </cell>
          <cell r="I32">
            <v>312975.44535387581</v>
          </cell>
        </row>
        <row r="33">
          <cell r="B33" t="str">
            <v>B.1 / 2.200 VA</v>
          </cell>
          <cell r="C33">
            <v>9391</v>
          </cell>
          <cell r="D33">
            <v>591.03881773399019</v>
          </cell>
          <cell r="E33">
            <v>9982.0388177339901</v>
          </cell>
          <cell r="F33">
            <v>20660.2</v>
          </cell>
          <cell r="G33">
            <v>754.28499999999997</v>
          </cell>
          <cell r="H33">
            <v>21414.485000000001</v>
          </cell>
          <cell r="I33">
            <v>312975.44535387581</v>
          </cell>
        </row>
        <row r="34">
          <cell r="B34" t="str">
            <v>B.2 / &gt; 2.200 s/d 200 kVA</v>
          </cell>
          <cell r="C34">
            <v>16148</v>
          </cell>
          <cell r="D34">
            <v>1208.4793694581281</v>
          </cell>
          <cell r="E34">
            <v>17356.479369458128</v>
          </cell>
          <cell r="F34">
            <v>228678.1</v>
          </cell>
          <cell r="G34">
            <v>12797.715</v>
          </cell>
          <cell r="H34">
            <v>241475.815</v>
          </cell>
          <cell r="I34">
            <v>348120.83812711359</v>
          </cell>
        </row>
        <row r="35">
          <cell r="B35" t="str">
            <v>B.3 / &gt; 200 kVA</v>
          </cell>
          <cell r="C35">
            <v>164</v>
          </cell>
          <cell r="D35">
            <v>0</v>
          </cell>
          <cell r="E35">
            <v>164</v>
          </cell>
          <cell r="F35">
            <v>165408</v>
          </cell>
          <cell r="G35">
            <v>0</v>
          </cell>
          <cell r="H35">
            <v>165408</v>
          </cell>
          <cell r="I35">
            <v>250000</v>
          </cell>
        </row>
        <row r="36">
          <cell r="B36" t="str">
            <v>Jumlah B</v>
          </cell>
          <cell r="C36">
            <v>49337</v>
          </cell>
          <cell r="D36">
            <v>2097.1377339901478</v>
          </cell>
          <cell r="E36">
            <v>51434.137733990152</v>
          </cell>
          <cell r="F36">
            <v>437773.75</v>
          </cell>
          <cell r="G36">
            <v>13751.17</v>
          </cell>
          <cell r="H36">
            <v>451524.92</v>
          </cell>
        </row>
        <row r="37">
          <cell r="B37" t="str">
            <v>I.1 / 450 VA</v>
          </cell>
          <cell r="C37">
            <v>13</v>
          </cell>
          <cell r="D37">
            <v>0</v>
          </cell>
          <cell r="E37">
            <v>13</v>
          </cell>
          <cell r="F37">
            <v>5.85</v>
          </cell>
          <cell r="G37">
            <v>0</v>
          </cell>
          <cell r="H37">
            <v>5.85</v>
          </cell>
          <cell r="I37">
            <v>350000</v>
          </cell>
        </row>
        <row r="38">
          <cell r="B38" t="str">
            <v>I.1 / 900 VA</v>
          </cell>
          <cell r="C38">
            <v>5</v>
          </cell>
          <cell r="D38">
            <v>0</v>
          </cell>
          <cell r="E38">
            <v>5</v>
          </cell>
          <cell r="F38">
            <v>4.5</v>
          </cell>
          <cell r="G38">
            <v>0</v>
          </cell>
          <cell r="H38">
            <v>4.5</v>
          </cell>
          <cell r="I38">
            <v>350000</v>
          </cell>
        </row>
        <row r="39">
          <cell r="B39" t="str">
            <v>I.1 / 1.300 VA</v>
          </cell>
          <cell r="C39">
            <v>9</v>
          </cell>
          <cell r="D39">
            <v>0</v>
          </cell>
          <cell r="E39">
            <v>9</v>
          </cell>
          <cell r="F39">
            <v>11.7</v>
          </cell>
          <cell r="G39">
            <v>0</v>
          </cell>
          <cell r="H39">
            <v>11.7</v>
          </cell>
          <cell r="I39">
            <v>350000</v>
          </cell>
        </row>
        <row r="40">
          <cell r="B40" t="str">
            <v>I.1 / 2.200 VA</v>
          </cell>
          <cell r="C40">
            <v>30</v>
          </cell>
          <cell r="D40">
            <v>0</v>
          </cell>
          <cell r="E40">
            <v>30</v>
          </cell>
          <cell r="F40">
            <v>66</v>
          </cell>
          <cell r="G40">
            <v>0</v>
          </cell>
          <cell r="H40">
            <v>66</v>
          </cell>
          <cell r="I40">
            <v>350000</v>
          </cell>
        </row>
        <row r="41">
          <cell r="B41" t="str">
            <v>I.1 / 2.200 s/d 14 kVA</v>
          </cell>
          <cell r="C41">
            <v>196</v>
          </cell>
          <cell r="D41">
            <v>6.0003940886699514</v>
          </cell>
          <cell r="E41">
            <v>202.00039408866996</v>
          </cell>
          <cell r="F41">
            <v>1544.5</v>
          </cell>
          <cell r="G41">
            <v>718.84</v>
          </cell>
          <cell r="H41">
            <v>2263.34</v>
          </cell>
          <cell r="I41">
            <v>350000</v>
          </cell>
        </row>
        <row r="42">
          <cell r="B42" t="str">
            <v>I.2 / &gt; 14 kVA s/d 200 kVA</v>
          </cell>
          <cell r="C42">
            <v>325</v>
          </cell>
          <cell r="D42">
            <v>3.6002364532019704</v>
          </cell>
          <cell r="E42">
            <v>328.60023645320194</v>
          </cell>
          <cell r="F42">
            <v>20020.5</v>
          </cell>
          <cell r="G42">
            <v>672.46500000000003</v>
          </cell>
          <cell r="H42">
            <v>20692.965</v>
          </cell>
          <cell r="I42">
            <v>350000</v>
          </cell>
        </row>
        <row r="43">
          <cell r="B43" t="str">
            <v>I.3 / &gt; 200 kVA</v>
          </cell>
          <cell r="C43">
            <v>30</v>
          </cell>
          <cell r="D43">
            <v>3.6002364532019704</v>
          </cell>
          <cell r="E43">
            <v>33.600236453201973</v>
          </cell>
          <cell r="F43">
            <v>16005</v>
          </cell>
          <cell r="G43">
            <v>898.83</v>
          </cell>
          <cell r="H43">
            <v>16903.830000000002</v>
          </cell>
          <cell r="I43">
            <v>250000</v>
          </cell>
        </row>
        <row r="44">
          <cell r="B44" t="str">
            <v>I.4 / &gt; 30.000 kVA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Jumlah I</v>
          </cell>
          <cell r="C45">
            <v>608</v>
          </cell>
          <cell r="D45">
            <v>13.200866995073893</v>
          </cell>
          <cell r="E45">
            <v>621.20086699507385</v>
          </cell>
          <cell r="F45">
            <v>37658.050000000003</v>
          </cell>
          <cell r="G45">
            <v>2290.1350000000002</v>
          </cell>
          <cell r="H45">
            <v>39948.184999999998</v>
          </cell>
        </row>
        <row r="46">
          <cell r="B46" t="str">
            <v>P.1 / s/d 450 VA</v>
          </cell>
          <cell r="C46">
            <v>548</v>
          </cell>
          <cell r="D46">
            <v>0</v>
          </cell>
          <cell r="E46">
            <v>548</v>
          </cell>
          <cell r="F46">
            <v>246.6</v>
          </cell>
          <cell r="G46">
            <v>0</v>
          </cell>
          <cell r="H46">
            <v>246.6</v>
          </cell>
          <cell r="I46">
            <v>358233.61082206038</v>
          </cell>
        </row>
        <row r="47">
          <cell r="B47" t="str">
            <v>P.1 / 900 VA</v>
          </cell>
          <cell r="C47">
            <v>403</v>
          </cell>
          <cell r="D47">
            <v>0</v>
          </cell>
          <cell r="E47">
            <v>403</v>
          </cell>
          <cell r="F47">
            <v>362.7</v>
          </cell>
          <cell r="G47">
            <v>0</v>
          </cell>
          <cell r="H47">
            <v>362.7</v>
          </cell>
          <cell r="I47">
            <v>358233.61082206038</v>
          </cell>
        </row>
        <row r="48">
          <cell r="B48" t="str">
            <v>P.1 / 1.300 VA</v>
          </cell>
          <cell r="C48">
            <v>365</v>
          </cell>
          <cell r="D48">
            <v>3.0001970443349757</v>
          </cell>
          <cell r="E48">
            <v>368.00019704433498</v>
          </cell>
          <cell r="F48">
            <v>474.5</v>
          </cell>
          <cell r="G48">
            <v>2.1549999999999998</v>
          </cell>
          <cell r="H48">
            <v>476.65499999999997</v>
          </cell>
          <cell r="I48">
            <v>358233.61082206038</v>
          </cell>
        </row>
        <row r="49">
          <cell r="B49" t="str">
            <v>P.1 / 2.200 VA</v>
          </cell>
          <cell r="C49">
            <v>224</v>
          </cell>
          <cell r="D49">
            <v>3.6002364532019704</v>
          </cell>
          <cell r="E49">
            <v>227.60023645320197</v>
          </cell>
          <cell r="F49">
            <v>492.8</v>
          </cell>
          <cell r="G49">
            <v>4.8600000000000003</v>
          </cell>
          <cell r="H49">
            <v>497.66</v>
          </cell>
          <cell r="I49">
            <v>358233.61082206038</v>
          </cell>
        </row>
        <row r="50">
          <cell r="B50" t="str">
            <v>P.1 / &gt; 2.200 s/d 200 kVA</v>
          </cell>
          <cell r="C50">
            <v>751</v>
          </cell>
          <cell r="D50">
            <v>8.4005517241379319</v>
          </cell>
          <cell r="E50">
            <v>759.40055172413793</v>
          </cell>
          <cell r="F50">
            <v>14689.8</v>
          </cell>
          <cell r="G50">
            <v>93.47</v>
          </cell>
          <cell r="H50">
            <v>14783.269999999999</v>
          </cell>
          <cell r="I50">
            <v>358233.61082206038</v>
          </cell>
        </row>
        <row r="51">
          <cell r="B51" t="str">
            <v>P.2 / &gt; 200 kVA</v>
          </cell>
          <cell r="C51">
            <v>4</v>
          </cell>
          <cell r="D51">
            <v>3.0001970443349757</v>
          </cell>
          <cell r="E51">
            <v>7.0001970443349757</v>
          </cell>
          <cell r="F51">
            <v>1910</v>
          </cell>
          <cell r="G51">
            <v>22.085000000000001</v>
          </cell>
          <cell r="H51">
            <v>1932.085</v>
          </cell>
          <cell r="I51">
            <v>358233.61082206038</v>
          </cell>
        </row>
        <row r="52">
          <cell r="B52" t="str">
            <v>P.3</v>
          </cell>
          <cell r="C52">
            <v>2333</v>
          </cell>
          <cell r="D52">
            <v>66.00433497536946</v>
          </cell>
          <cell r="E52">
            <v>2399.0043349753696</v>
          </cell>
          <cell r="F52">
            <v>15096.502</v>
          </cell>
          <cell r="G52">
            <v>289.6849999999975</v>
          </cell>
          <cell r="H52">
            <v>15386.186999999998</v>
          </cell>
          <cell r="I52">
            <v>300000</v>
          </cell>
        </row>
        <row r="53">
          <cell r="B53" t="str">
            <v>Jumlah P</v>
          </cell>
          <cell r="C53">
            <v>4628</v>
          </cell>
          <cell r="D53">
            <v>84.005517241379309</v>
          </cell>
          <cell r="E53">
            <v>4712.0055172413795</v>
          </cell>
          <cell r="F53">
            <v>33272.902000000002</v>
          </cell>
          <cell r="G53">
            <v>412.25499999999749</v>
          </cell>
          <cell r="H53">
            <v>33685.156999999992</v>
          </cell>
        </row>
        <row r="54">
          <cell r="B54" t="str">
            <v>T (Traksi)</v>
          </cell>
        </row>
        <row r="55">
          <cell r="B55" t="str">
            <v>C (Curah)</v>
          </cell>
        </row>
        <row r="56">
          <cell r="B56" t="str">
            <v>M (Multiguna)</v>
          </cell>
        </row>
        <row r="57">
          <cell r="B57" t="str">
            <v xml:space="preserve">JUMLAH </v>
          </cell>
          <cell r="C57">
            <v>660323</v>
          </cell>
          <cell r="D57">
            <v>15226</v>
          </cell>
          <cell r="F57">
            <v>1072131.2519999999</v>
          </cell>
          <cell r="G57">
            <v>30000</v>
          </cell>
          <cell r="H57">
            <v>1102131.2519999999</v>
          </cell>
        </row>
        <row r="58">
          <cell r="B58" t="str">
            <v>D:\TM1-HASIL\TM1\PLN Budget Reports V1.2\Reports\[RKAP Laba_ Rugi.xls]JualGTarif(11A)</v>
          </cell>
        </row>
        <row r="61">
          <cell r="B61" t="str">
            <v>PT. PLN (PERSERO)</v>
          </cell>
        </row>
        <row r="62">
          <cell r="B62" t="str">
            <v>SATUAN ADMINISTRASI</v>
          </cell>
        </row>
        <row r="63">
          <cell r="B63" t="str">
            <v>DISTRIBUSI BALI</v>
          </cell>
        </row>
        <row r="64">
          <cell r="B64" t="str">
            <v>LEMBAR KERJA</v>
          </cell>
        </row>
        <row r="65">
          <cell r="B65" t="str">
            <v>ANGGARAN LABA RUGI</v>
          </cell>
        </row>
        <row r="66">
          <cell r="B66" t="str">
            <v>TAHUN 2005 - S/D TRW II</v>
          </cell>
        </row>
        <row r="67">
          <cell r="B67" t="str">
            <v>(Dalam ribuan rupiah)</v>
          </cell>
        </row>
        <row r="69">
          <cell r="C69" t="str">
            <v>Jumlah Awal Pelanggan</v>
          </cell>
          <cell r="D69" t="str">
            <v>Penambahan (Pengurangan) Pelanggan</v>
          </cell>
          <cell r="E69" t="str">
            <v>Jumlah Akhir Pelanggan</v>
          </cell>
          <cell r="F69" t="str">
            <v>Jumlah Awal Daya Tersambung - KVA</v>
          </cell>
          <cell r="G69" t="str">
            <v>Penambahan (Pengurangan) Daya Tersambung - KVA</v>
          </cell>
          <cell r="H69" t="str">
            <v>Jumlah Akhir Daya Tersambung - KVA</v>
          </cell>
          <cell r="I69" t="str">
            <v>Tarif BP</v>
          </cell>
        </row>
        <row r="70">
          <cell r="B70" t="str">
            <v>GOLONGAN TARIF</v>
          </cell>
          <cell r="C70" t="str">
            <v>PELANGGAN</v>
          </cell>
          <cell r="F70" t="str">
            <v>DAYA TERSAMBUNG</v>
          </cell>
        </row>
        <row r="71">
          <cell r="C71" t="str">
            <v>JUMLAH AWAL</v>
          </cell>
          <cell r="D71" t="str">
            <v>PENAMBAHAN/ (PENGURANGAN)</v>
          </cell>
          <cell r="E71" t="str">
            <v>JUMLAH AKHIR</v>
          </cell>
          <cell r="F71" t="str">
            <v>JUMLAH AWAL</v>
          </cell>
          <cell r="G71" t="str">
            <v>PENAMBAHAN/ (PENGURANGAN)</v>
          </cell>
          <cell r="H71" t="str">
            <v>JUMLAH AKHIR</v>
          </cell>
          <cell r="I71" t="str">
            <v>TARIF BP</v>
          </cell>
        </row>
        <row r="72">
          <cell r="C72" t="str">
            <v>Pelanggan</v>
          </cell>
          <cell r="D72" t="str">
            <v>Pelanggan</v>
          </cell>
          <cell r="E72" t="str">
            <v>Pelanggan</v>
          </cell>
          <cell r="F72" t="str">
            <v>kVA</v>
          </cell>
          <cell r="G72" t="str">
            <v>kVA</v>
          </cell>
          <cell r="H72" t="str">
            <v>kVA</v>
          </cell>
          <cell r="I72" t="str">
            <v>Rp/kVA</v>
          </cell>
        </row>
        <row r="73">
          <cell r="B73" t="str">
            <v>1</v>
          </cell>
          <cell r="C73" t="str">
            <v>2</v>
          </cell>
          <cell r="D73" t="str">
            <v>3</v>
          </cell>
          <cell r="E73" t="str">
            <v>4 = 2 + 3</v>
          </cell>
          <cell r="F73" t="str">
            <v>5</v>
          </cell>
          <cell r="G73" t="str">
            <v>6</v>
          </cell>
          <cell r="H73" t="str">
            <v>7 = 5 + 6</v>
          </cell>
          <cell r="I73" t="str">
            <v>8</v>
          </cell>
        </row>
        <row r="75">
          <cell r="B75" t="str">
            <v xml:space="preserve">S.1 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B76" t="str">
            <v>S.2 / 450 VA</v>
          </cell>
          <cell r="C76">
            <v>10713</v>
          </cell>
          <cell r="D76">
            <v>51.793103448275858</v>
          </cell>
          <cell r="E76">
            <v>10764.793103448275</v>
          </cell>
          <cell r="F76">
            <v>4820.8500000000004</v>
          </cell>
          <cell r="G76">
            <v>14.209</v>
          </cell>
          <cell r="H76">
            <v>4835.0590000000002</v>
          </cell>
          <cell r="I76">
            <v>322657.80730897008</v>
          </cell>
        </row>
        <row r="77">
          <cell r="B77" t="str">
            <v>S.2 / 900 VA</v>
          </cell>
          <cell r="C77">
            <v>3288</v>
          </cell>
          <cell r="D77">
            <v>59.9320197044335</v>
          </cell>
          <cell r="E77">
            <v>3347.9320197044335</v>
          </cell>
          <cell r="F77">
            <v>2959.2</v>
          </cell>
          <cell r="G77">
            <v>32.942</v>
          </cell>
          <cell r="H77">
            <v>2992.1419999999998</v>
          </cell>
          <cell r="I77">
            <v>322657.80730897008</v>
          </cell>
        </row>
        <row r="78">
          <cell r="B78" t="str">
            <v>S.2 / 1.300 VA</v>
          </cell>
          <cell r="C78">
            <v>2643</v>
          </cell>
          <cell r="D78">
            <v>42.1743842364532</v>
          </cell>
          <cell r="E78">
            <v>2685.1743842364531</v>
          </cell>
          <cell r="F78">
            <v>3435.9</v>
          </cell>
          <cell r="G78">
            <v>33.591999999999999</v>
          </cell>
          <cell r="H78">
            <v>3469.4920000000002</v>
          </cell>
          <cell r="I78">
            <v>322657.80730897008</v>
          </cell>
        </row>
        <row r="79">
          <cell r="B79" t="str">
            <v>S.2 / &gt; 2.200 VA</v>
          </cell>
          <cell r="C79">
            <v>632</v>
          </cell>
          <cell r="D79">
            <v>62.151724137931033</v>
          </cell>
          <cell r="E79">
            <v>694.15172413793107</v>
          </cell>
          <cell r="F79">
            <v>1390.4</v>
          </cell>
          <cell r="G79">
            <v>83.6875</v>
          </cell>
          <cell r="H79">
            <v>1474.0875000000001</v>
          </cell>
          <cell r="I79">
            <v>322657.80730897008</v>
          </cell>
        </row>
        <row r="80">
          <cell r="B80" t="str">
            <v>S.2 / &gt; 2.200 s/d 200 kVA</v>
          </cell>
          <cell r="C80">
            <v>762</v>
          </cell>
          <cell r="D80">
            <v>597.10049261083748</v>
          </cell>
          <cell r="E80">
            <v>1359.1004926108376</v>
          </cell>
          <cell r="F80">
            <v>10289.299999999999</v>
          </cell>
          <cell r="G80">
            <v>381.51100000000002</v>
          </cell>
          <cell r="H80">
            <v>10670.811</v>
          </cell>
          <cell r="I80">
            <v>350000</v>
          </cell>
        </row>
        <row r="81">
          <cell r="B81" t="str">
            <v>S.3 &gt; 200 kVA</v>
          </cell>
          <cell r="C81">
            <v>7</v>
          </cell>
          <cell r="D81">
            <v>0</v>
          </cell>
          <cell r="E81">
            <v>7</v>
          </cell>
          <cell r="F81">
            <v>4220</v>
          </cell>
          <cell r="G81">
            <v>0</v>
          </cell>
          <cell r="H81">
            <v>4220</v>
          </cell>
          <cell r="I81">
            <v>350000</v>
          </cell>
        </row>
        <row r="82">
          <cell r="B82" t="str">
            <v>Jumlah S</v>
          </cell>
          <cell r="C82">
            <v>18045</v>
          </cell>
          <cell r="D82">
            <v>813.15172413793107</v>
          </cell>
          <cell r="E82">
            <v>18858.151724137926</v>
          </cell>
          <cell r="F82">
            <v>27115.65</v>
          </cell>
          <cell r="G82">
            <v>545.94150000000002</v>
          </cell>
          <cell r="H82">
            <v>27661.591499999999</v>
          </cell>
        </row>
        <row r="83">
          <cell r="B83" t="str">
            <v>R.1 / s/d 450 VA</v>
          </cell>
          <cell r="C83">
            <v>316810</v>
          </cell>
          <cell r="D83">
            <v>950.77339901477831</v>
          </cell>
          <cell r="E83">
            <v>317760.77339901478</v>
          </cell>
          <cell r="F83">
            <v>142564.5</v>
          </cell>
          <cell r="G83">
            <v>261.61850000000004</v>
          </cell>
          <cell r="H83">
            <v>142826.11850000001</v>
          </cell>
          <cell r="I83">
            <v>300319.11112163472</v>
          </cell>
        </row>
        <row r="84">
          <cell r="B84" t="str">
            <v>R.1 / 900 VA</v>
          </cell>
          <cell r="C84">
            <v>131703</v>
          </cell>
          <cell r="D84">
            <v>4473.4443349753692</v>
          </cell>
          <cell r="E84">
            <v>136176.44433497536</v>
          </cell>
          <cell r="F84">
            <v>118532.7</v>
          </cell>
          <cell r="G84">
            <v>2462.4145000000003</v>
          </cell>
          <cell r="H84">
            <v>120995.1145</v>
          </cell>
          <cell r="I84">
            <v>300319.11112163472</v>
          </cell>
        </row>
        <row r="85">
          <cell r="B85" t="str">
            <v>R.1 / 1.300 VA</v>
          </cell>
          <cell r="C85">
            <v>97401</v>
          </cell>
          <cell r="D85">
            <v>5220.7448275862062</v>
          </cell>
          <cell r="E85">
            <v>102621.74482758621</v>
          </cell>
          <cell r="F85">
            <v>126621.3</v>
          </cell>
          <cell r="G85">
            <v>4151.1795000000002</v>
          </cell>
          <cell r="H85">
            <v>130772.4795</v>
          </cell>
          <cell r="I85">
            <v>300319.11112163472</v>
          </cell>
        </row>
        <row r="86">
          <cell r="B86" t="str">
            <v>R.1 / 2.200 VA</v>
          </cell>
          <cell r="C86">
            <v>26331</v>
          </cell>
          <cell r="D86">
            <v>2770.9310344827586</v>
          </cell>
          <cell r="E86">
            <v>29101.931034482757</v>
          </cell>
          <cell r="F86">
            <v>57928.2</v>
          </cell>
          <cell r="G86">
            <v>3729.6545000000001</v>
          </cell>
          <cell r="H86">
            <v>61657.854499999994</v>
          </cell>
          <cell r="I86">
            <v>300319.11112163472</v>
          </cell>
        </row>
        <row r="87">
          <cell r="B87" t="str">
            <v>R.2 / &gt; 2.200 s/d 6.600 VA</v>
          </cell>
          <cell r="C87">
            <v>12772</v>
          </cell>
          <cell r="D87">
            <v>1735.8088669950739</v>
          </cell>
          <cell r="E87">
            <v>14507.808866995074</v>
          </cell>
          <cell r="F87">
            <v>54036</v>
          </cell>
          <cell r="G87">
            <v>4125.5369999999994</v>
          </cell>
          <cell r="H87">
            <v>58161.536999999997</v>
          </cell>
          <cell r="I87">
            <v>347809.60404380795</v>
          </cell>
        </row>
        <row r="88">
          <cell r="B88" t="str">
            <v>R.3 / &gt; 6.600 VA</v>
          </cell>
          <cell r="C88">
            <v>2688</v>
          </cell>
          <cell r="D88">
            <v>104.32610837438423</v>
          </cell>
          <cell r="E88">
            <v>2792.3261083743841</v>
          </cell>
          <cell r="F88">
            <v>36628.199999999997</v>
          </cell>
          <cell r="G88">
            <v>2334.0264999999999</v>
          </cell>
          <cell r="H88">
            <v>38962.226499999997</v>
          </cell>
          <cell r="I88">
            <v>350000</v>
          </cell>
        </row>
        <row r="89">
          <cell r="B89" t="str">
            <v>Jumlah R</v>
          </cell>
          <cell r="C89">
            <v>587705</v>
          </cell>
          <cell r="D89">
            <v>15256.028571428571</v>
          </cell>
          <cell r="E89">
            <v>602961.02857142861</v>
          </cell>
          <cell r="F89">
            <v>536310.9</v>
          </cell>
          <cell r="G89">
            <v>17064.430499999999</v>
          </cell>
          <cell r="H89">
            <v>553375.33050000004</v>
          </cell>
        </row>
        <row r="90">
          <cell r="B90" t="str">
            <v>B.1 / s/d 450 VA</v>
          </cell>
          <cell r="C90">
            <v>6535</v>
          </cell>
          <cell r="D90">
            <v>29.596059113300495</v>
          </cell>
          <cell r="E90">
            <v>6564.5960591133007</v>
          </cell>
          <cell r="F90">
            <v>2940.75</v>
          </cell>
          <cell r="G90">
            <v>8.0730000000000004</v>
          </cell>
          <cell r="H90">
            <v>2948.8229999999999</v>
          </cell>
          <cell r="I90">
            <v>312975.44535387581</v>
          </cell>
        </row>
        <row r="91">
          <cell r="B91" t="str">
            <v>B.1 / 900 VA</v>
          </cell>
          <cell r="C91">
            <v>5355</v>
          </cell>
          <cell r="D91">
            <v>69.550738916256151</v>
          </cell>
          <cell r="E91">
            <v>5424.5507389162558</v>
          </cell>
          <cell r="F91">
            <v>4819.5</v>
          </cell>
          <cell r="G91">
            <v>38.109500000000004</v>
          </cell>
          <cell r="H91">
            <v>4857.6094999999996</v>
          </cell>
          <cell r="I91">
            <v>312975.44535387581</v>
          </cell>
        </row>
        <row r="92">
          <cell r="B92" t="str">
            <v>B.1 / 1.300 VA</v>
          </cell>
          <cell r="C92">
            <v>11744</v>
          </cell>
          <cell r="D92">
            <v>267.84433497536946</v>
          </cell>
          <cell r="E92">
            <v>12011.844334975369</v>
          </cell>
          <cell r="F92">
            <v>15267.2</v>
          </cell>
          <cell r="G92">
            <v>212.73850000000002</v>
          </cell>
          <cell r="H92">
            <v>15479.9385</v>
          </cell>
          <cell r="I92">
            <v>312975.44535387581</v>
          </cell>
        </row>
        <row r="93">
          <cell r="B93" t="str">
            <v>B.1 / 2.200 VA</v>
          </cell>
          <cell r="C93">
            <v>9391</v>
          </cell>
          <cell r="D93">
            <v>728.80295566502468</v>
          </cell>
          <cell r="E93">
            <v>10119.802955665025</v>
          </cell>
          <cell r="F93">
            <v>20660.2</v>
          </cell>
          <cell r="G93">
            <v>980.57050000000004</v>
          </cell>
          <cell r="H93">
            <v>21640.770500000002</v>
          </cell>
          <cell r="I93">
            <v>312975.44535387581</v>
          </cell>
        </row>
        <row r="94">
          <cell r="B94" t="str">
            <v>B.2 / &gt; 2.200 s/d 200 kVA</v>
          </cell>
          <cell r="C94">
            <v>16148</v>
          </cell>
          <cell r="D94">
            <v>1490.1615763546797</v>
          </cell>
          <cell r="E94">
            <v>17638.16157635468</v>
          </cell>
          <cell r="F94">
            <v>228678.1</v>
          </cell>
          <cell r="G94">
            <v>16637.029500000001</v>
          </cell>
          <cell r="H94">
            <v>245315.12950000001</v>
          </cell>
          <cell r="I94">
            <v>348120.83812711359</v>
          </cell>
        </row>
        <row r="95">
          <cell r="B95" t="str">
            <v>B.3 / &gt; 200 kVA</v>
          </cell>
          <cell r="C95">
            <v>164</v>
          </cell>
          <cell r="D95">
            <v>0</v>
          </cell>
          <cell r="E95">
            <v>164</v>
          </cell>
          <cell r="F95">
            <v>165408</v>
          </cell>
          <cell r="G95">
            <v>0</v>
          </cell>
          <cell r="H95">
            <v>165408</v>
          </cell>
          <cell r="I95">
            <v>250000</v>
          </cell>
        </row>
        <row r="96">
          <cell r="B96" t="str">
            <v>Jumlah B</v>
          </cell>
          <cell r="C96">
            <v>49337</v>
          </cell>
          <cell r="D96">
            <v>2585.9556650246304</v>
          </cell>
          <cell r="E96">
            <v>51922.95566502463</v>
          </cell>
          <cell r="F96">
            <v>437773.75</v>
          </cell>
          <cell r="G96">
            <v>17876.521000000001</v>
          </cell>
          <cell r="H96">
            <v>455650.27100000001</v>
          </cell>
        </row>
        <row r="97">
          <cell r="B97" t="str">
            <v>I.1 / 450 VA</v>
          </cell>
          <cell r="C97">
            <v>13</v>
          </cell>
          <cell r="D97">
            <v>0</v>
          </cell>
          <cell r="E97">
            <v>13</v>
          </cell>
          <cell r="F97">
            <v>5.85</v>
          </cell>
          <cell r="G97">
            <v>0</v>
          </cell>
          <cell r="H97">
            <v>5.85</v>
          </cell>
          <cell r="I97">
            <v>350000</v>
          </cell>
        </row>
        <row r="98">
          <cell r="B98" t="str">
            <v>I.1 / 900 VA</v>
          </cell>
          <cell r="C98">
            <v>5</v>
          </cell>
          <cell r="D98">
            <v>0</v>
          </cell>
          <cell r="E98">
            <v>5</v>
          </cell>
          <cell r="F98">
            <v>4.5</v>
          </cell>
          <cell r="G98">
            <v>0</v>
          </cell>
          <cell r="H98">
            <v>4.5</v>
          </cell>
          <cell r="I98">
            <v>350000</v>
          </cell>
        </row>
        <row r="99">
          <cell r="B99" t="str">
            <v>I.1 / 1.300 VA</v>
          </cell>
          <cell r="C99">
            <v>9</v>
          </cell>
          <cell r="D99">
            <v>0</v>
          </cell>
          <cell r="E99">
            <v>9</v>
          </cell>
          <cell r="F99">
            <v>11.7</v>
          </cell>
          <cell r="G99">
            <v>0</v>
          </cell>
          <cell r="H99">
            <v>11.7</v>
          </cell>
          <cell r="I99">
            <v>350000</v>
          </cell>
        </row>
        <row r="100">
          <cell r="B100" t="str">
            <v>I.1 / 2.200 VA</v>
          </cell>
          <cell r="C100">
            <v>30</v>
          </cell>
          <cell r="D100">
            <v>0</v>
          </cell>
          <cell r="E100">
            <v>30</v>
          </cell>
          <cell r="F100">
            <v>66</v>
          </cell>
          <cell r="G100">
            <v>0</v>
          </cell>
          <cell r="H100">
            <v>66</v>
          </cell>
          <cell r="I100">
            <v>350000</v>
          </cell>
        </row>
        <row r="101">
          <cell r="B101" t="str">
            <v>I.1 / 2.200 s/d 14 kVA</v>
          </cell>
          <cell r="C101">
            <v>196</v>
          </cell>
          <cell r="D101">
            <v>7.3990147783251237</v>
          </cell>
          <cell r="E101">
            <v>203.39901477832512</v>
          </cell>
          <cell r="F101">
            <v>1544.5</v>
          </cell>
          <cell r="G101">
            <v>934.49200000000008</v>
          </cell>
          <cell r="H101">
            <v>2478.9920000000002</v>
          </cell>
          <cell r="I101">
            <v>350000</v>
          </cell>
        </row>
        <row r="102">
          <cell r="B102" t="str">
            <v>I.2 / &gt; 14 kVA s/d 200 kVA</v>
          </cell>
          <cell r="C102">
            <v>325</v>
          </cell>
          <cell r="D102">
            <v>4.4394088669950742</v>
          </cell>
          <cell r="E102">
            <v>329.43940886699505</v>
          </cell>
          <cell r="F102">
            <v>20020.5</v>
          </cell>
          <cell r="G102">
            <v>874.20450000000005</v>
          </cell>
          <cell r="H102">
            <v>20894.7045</v>
          </cell>
          <cell r="I102">
            <v>350000</v>
          </cell>
        </row>
        <row r="103">
          <cell r="B103" t="str">
            <v>I.3 / &gt; 200 kVA</v>
          </cell>
          <cell r="C103">
            <v>30</v>
          </cell>
          <cell r="D103">
            <v>4.4394088669950742</v>
          </cell>
          <cell r="E103">
            <v>34.439408866995073</v>
          </cell>
          <cell r="F103">
            <v>16005</v>
          </cell>
          <cell r="G103">
            <v>1168.479</v>
          </cell>
          <cell r="H103">
            <v>17173.478999999999</v>
          </cell>
          <cell r="I103">
            <v>250000</v>
          </cell>
        </row>
        <row r="104">
          <cell r="B104" t="str">
            <v>I.4 / &gt; 30.000 kVA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B105" t="str">
            <v>Jumlah I</v>
          </cell>
          <cell r="C105">
            <v>608</v>
          </cell>
          <cell r="D105">
            <v>16.277832512315271</v>
          </cell>
          <cell r="E105">
            <v>624.27783251231529</v>
          </cell>
          <cell r="F105">
            <v>37658.050000000003</v>
          </cell>
          <cell r="G105">
            <v>2977.1755000000003</v>
          </cell>
          <cell r="H105">
            <v>40635.2255</v>
          </cell>
        </row>
        <row r="106">
          <cell r="B106" t="str">
            <v>P.1 / s/d 450 VA</v>
          </cell>
          <cell r="C106">
            <v>548</v>
          </cell>
          <cell r="D106">
            <v>0</v>
          </cell>
          <cell r="E106">
            <v>548</v>
          </cell>
          <cell r="F106">
            <v>246.6</v>
          </cell>
          <cell r="G106">
            <v>0</v>
          </cell>
          <cell r="H106">
            <v>246.6</v>
          </cell>
          <cell r="I106">
            <v>358233.61082206038</v>
          </cell>
        </row>
        <row r="107">
          <cell r="B107" t="str">
            <v>P.1 / 900 VA</v>
          </cell>
          <cell r="C107">
            <v>403</v>
          </cell>
          <cell r="D107">
            <v>0</v>
          </cell>
          <cell r="E107">
            <v>403</v>
          </cell>
          <cell r="F107">
            <v>362.7</v>
          </cell>
          <cell r="G107">
            <v>0</v>
          </cell>
          <cell r="H107">
            <v>362.7</v>
          </cell>
          <cell r="I107">
            <v>358233.61082206038</v>
          </cell>
        </row>
        <row r="108">
          <cell r="B108" t="str">
            <v>P.1 / 1.300 VA</v>
          </cell>
          <cell r="C108">
            <v>365</v>
          </cell>
          <cell r="D108">
            <v>3.6995073891625618</v>
          </cell>
          <cell r="E108">
            <v>368.69950738916253</v>
          </cell>
          <cell r="F108">
            <v>474.5</v>
          </cell>
          <cell r="G108">
            <v>2.8014999999999994</v>
          </cell>
          <cell r="H108">
            <v>477.30149999999998</v>
          </cell>
          <cell r="I108">
            <v>358233.61082206038</v>
          </cell>
        </row>
        <row r="109">
          <cell r="B109" t="str">
            <v>P.1 / 2.200 VA</v>
          </cell>
          <cell r="C109">
            <v>224</v>
          </cell>
          <cell r="D109">
            <v>4.4394088669950742</v>
          </cell>
          <cell r="E109">
            <v>228.43940886699508</v>
          </cell>
          <cell r="F109">
            <v>492.8</v>
          </cell>
          <cell r="G109">
            <v>6.3180000000000005</v>
          </cell>
          <cell r="H109">
            <v>499.11799999999999</v>
          </cell>
          <cell r="I109">
            <v>358233.61082206038</v>
          </cell>
        </row>
        <row r="110">
          <cell r="B110" t="str">
            <v>P.1 / &gt; 2.200 s/d 200 kVA</v>
          </cell>
          <cell r="C110">
            <v>751</v>
          </cell>
          <cell r="D110">
            <v>10.358620689655172</v>
          </cell>
          <cell r="E110">
            <v>761.35862068965514</v>
          </cell>
          <cell r="F110">
            <v>14689.8</v>
          </cell>
          <cell r="G110">
            <v>121.51100000000001</v>
          </cell>
          <cell r="H110">
            <v>14811.311</v>
          </cell>
          <cell r="I110">
            <v>358233.61082206038</v>
          </cell>
        </row>
        <row r="111">
          <cell r="B111" t="str">
            <v>P.2 / &gt; 200 kVA</v>
          </cell>
          <cell r="C111">
            <v>4</v>
          </cell>
          <cell r="D111">
            <v>3.6995073891625618</v>
          </cell>
          <cell r="E111">
            <v>7.6995073891625623</v>
          </cell>
          <cell r="F111">
            <v>1910</v>
          </cell>
          <cell r="G111">
            <v>28.7105</v>
          </cell>
          <cell r="H111">
            <v>1938.7104999999999</v>
          </cell>
          <cell r="I111">
            <v>358233.61082206038</v>
          </cell>
        </row>
        <row r="112">
          <cell r="B112" t="str">
            <v>P.3</v>
          </cell>
          <cell r="C112">
            <v>2333</v>
          </cell>
          <cell r="D112">
            <v>81.389162561576342</v>
          </cell>
          <cell r="E112">
            <v>2414.3891625615765</v>
          </cell>
          <cell r="F112">
            <v>15096.502</v>
          </cell>
          <cell r="G112">
            <v>376.59049999999678</v>
          </cell>
          <cell r="H112">
            <v>15473.092499999997</v>
          </cell>
          <cell r="I112">
            <v>300000</v>
          </cell>
        </row>
        <row r="113">
          <cell r="B113" t="str">
            <v>Jumlah P</v>
          </cell>
          <cell r="C113">
            <v>4628</v>
          </cell>
          <cell r="D113">
            <v>103.58620689655172</v>
          </cell>
          <cell r="E113">
            <v>4731.5862068965525</v>
          </cell>
          <cell r="F113">
            <v>33272.902000000002</v>
          </cell>
          <cell r="G113">
            <v>535.93149999999673</v>
          </cell>
          <cell r="H113">
            <v>33808.833500000001</v>
          </cell>
        </row>
        <row r="114">
          <cell r="B114" t="str">
            <v>T (Traksi)</v>
          </cell>
        </row>
        <row r="115">
          <cell r="B115" t="str">
            <v>C (Curah)</v>
          </cell>
        </row>
        <row r="116">
          <cell r="B116" t="str">
            <v>M (Multiguna)</v>
          </cell>
        </row>
        <row r="117">
          <cell r="B117" t="str">
            <v xml:space="preserve">JUMLAH </v>
          </cell>
          <cell r="C117">
            <v>660323</v>
          </cell>
          <cell r="D117">
            <v>18774.999999999996</v>
          </cell>
          <cell r="F117">
            <v>1072131.2519999999</v>
          </cell>
          <cell r="G117">
            <v>39000</v>
          </cell>
          <cell r="H117">
            <v>1111131.2520000003</v>
          </cell>
        </row>
        <row r="118">
          <cell r="B118" t="str">
            <v>D:\TM1-HASIL\TM1\PLN Budget Reports V1.2\Reports\[RKAP Laba_ Rugi.xls]JualGTarif(11A)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</row>
        <row r="125">
          <cell r="B125" t="str">
            <v>ANGGARAN LABA RUGI</v>
          </cell>
        </row>
        <row r="126">
          <cell r="B126" t="str">
            <v>TAHUN 2005 - S/D TRW III</v>
          </cell>
        </row>
        <row r="127">
          <cell r="B127" t="str">
            <v>(Dalam ribuan rupiah)</v>
          </cell>
        </row>
        <row r="129">
          <cell r="C129" t="str">
            <v>Jumlah Awal Pelanggan</v>
          </cell>
          <cell r="D129" t="str">
            <v>Penambahan (Pengurangan) Pelanggan</v>
          </cell>
          <cell r="E129" t="str">
            <v>Jumlah Akhir Pelanggan</v>
          </cell>
          <cell r="F129" t="str">
            <v>Jumlah Awal Daya Tersambung - KVA</v>
          </cell>
          <cell r="G129" t="str">
            <v>Penambahan (Pengurangan) Daya Tersambung - KVA</v>
          </cell>
          <cell r="H129" t="str">
            <v>Jumlah Akhir Daya Tersambung - KVA</v>
          </cell>
          <cell r="I129" t="str">
            <v>Tarif BP</v>
          </cell>
        </row>
        <row r="130">
          <cell r="B130" t="str">
            <v>GOLONGAN TARIF</v>
          </cell>
          <cell r="C130" t="str">
            <v>PELANGGAN</v>
          </cell>
          <cell r="F130" t="str">
            <v>DAYA TERSAMBUNG</v>
          </cell>
        </row>
        <row r="131">
          <cell r="C131" t="str">
            <v>JUMLAH AWAL</v>
          </cell>
          <cell r="D131" t="str">
            <v>PENAMBAHAN/ (PENGURANGAN)</v>
          </cell>
          <cell r="E131" t="str">
            <v>JUMLAH AKHIR</v>
          </cell>
          <cell r="F131" t="str">
            <v>JUMLAH AWAL</v>
          </cell>
          <cell r="G131" t="str">
            <v>PENAMBAHAN/ (PENGURANGAN)</v>
          </cell>
          <cell r="H131" t="str">
            <v>JUMLAH AKHIR</v>
          </cell>
          <cell r="I131" t="str">
            <v>TARIF BP</v>
          </cell>
        </row>
        <row r="132">
          <cell r="C132" t="str">
            <v>Pelanggan</v>
          </cell>
          <cell r="D132" t="str">
            <v>Pelanggan</v>
          </cell>
          <cell r="E132" t="str">
            <v>Pelanggan</v>
          </cell>
          <cell r="F132" t="str">
            <v>kVA</v>
          </cell>
          <cell r="G132" t="str">
            <v>kVA</v>
          </cell>
          <cell r="H132" t="str">
            <v>kVA</v>
          </cell>
          <cell r="I132" t="str">
            <v>Rp/kVA</v>
          </cell>
        </row>
        <row r="133">
          <cell r="B133" t="str">
            <v>1</v>
          </cell>
          <cell r="C133" t="str">
            <v>2</v>
          </cell>
          <cell r="D133" t="str">
            <v>3</v>
          </cell>
          <cell r="E133" t="str">
            <v>4 = 2 + 3</v>
          </cell>
          <cell r="F133" t="str">
            <v>5</v>
          </cell>
          <cell r="G133" t="str">
            <v>6</v>
          </cell>
          <cell r="H133" t="str">
            <v>7 = 5 + 6</v>
          </cell>
          <cell r="I133" t="str">
            <v>8</v>
          </cell>
        </row>
        <row r="135">
          <cell r="B135" t="str">
            <v xml:space="preserve">S.1 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B136" t="str">
            <v>S.2 / 450 VA</v>
          </cell>
          <cell r="C136">
            <v>10713</v>
          </cell>
          <cell r="D136">
            <v>60.896551724137929</v>
          </cell>
          <cell r="E136">
            <v>10773.896551724138</v>
          </cell>
          <cell r="F136">
            <v>4820.8500000000004</v>
          </cell>
          <cell r="G136">
            <v>17.488</v>
          </cell>
          <cell r="H136">
            <v>4838.3380000000006</v>
          </cell>
          <cell r="I136">
            <v>322657.80730897008</v>
          </cell>
        </row>
        <row r="137">
          <cell r="B137" t="str">
            <v>S.2 / 900 VA</v>
          </cell>
          <cell r="C137">
            <v>3288</v>
          </cell>
          <cell r="D137">
            <v>70.466009852216743</v>
          </cell>
          <cell r="E137">
            <v>3358.4660098522168</v>
          </cell>
          <cell r="F137">
            <v>2959.2</v>
          </cell>
          <cell r="G137">
            <v>40.543999999999997</v>
          </cell>
          <cell r="H137">
            <v>2999.7439999999997</v>
          </cell>
          <cell r="I137">
            <v>322657.80730897008</v>
          </cell>
        </row>
        <row r="138">
          <cell r="B138" t="str">
            <v>S.2 / 1.300 VA</v>
          </cell>
          <cell r="C138">
            <v>2643</v>
          </cell>
          <cell r="D138">
            <v>49.587192118226596</v>
          </cell>
          <cell r="E138">
            <v>2692.5871921182265</v>
          </cell>
          <cell r="F138">
            <v>3435.9</v>
          </cell>
          <cell r="G138">
            <v>41.344000000000001</v>
          </cell>
          <cell r="H138">
            <v>3477.2440000000001</v>
          </cell>
          <cell r="I138">
            <v>322657.80730897008</v>
          </cell>
        </row>
        <row r="139">
          <cell r="B139" t="str">
            <v>S.2 / &gt; 2.200 VA</v>
          </cell>
          <cell r="C139">
            <v>632</v>
          </cell>
          <cell r="D139">
            <v>73.07586206896552</v>
          </cell>
          <cell r="E139">
            <v>705.07586206896553</v>
          </cell>
          <cell r="F139">
            <v>1390.4</v>
          </cell>
          <cell r="G139">
            <v>103</v>
          </cell>
          <cell r="H139">
            <v>1493.4</v>
          </cell>
          <cell r="I139">
            <v>322657.80730897008</v>
          </cell>
        </row>
        <row r="140">
          <cell r="B140" t="str">
            <v>S.2 / &gt; 2.200 s/d 200 kVA</v>
          </cell>
          <cell r="C140">
            <v>762</v>
          </cell>
          <cell r="D140">
            <v>702.0502463054188</v>
          </cell>
          <cell r="E140">
            <v>1464.0502463054188</v>
          </cell>
          <cell r="F140">
            <v>10289.299999999999</v>
          </cell>
          <cell r="G140">
            <v>469.55200000000002</v>
          </cell>
          <cell r="H140">
            <v>10758.851999999999</v>
          </cell>
          <cell r="I140">
            <v>350000</v>
          </cell>
        </row>
        <row r="141">
          <cell r="B141" t="str">
            <v>S.3 &gt; 200 kVA</v>
          </cell>
          <cell r="C141">
            <v>7</v>
          </cell>
          <cell r="D141">
            <v>0</v>
          </cell>
          <cell r="E141">
            <v>7</v>
          </cell>
          <cell r="F141">
            <v>4220</v>
          </cell>
          <cell r="G141">
            <v>0</v>
          </cell>
          <cell r="H141">
            <v>4220</v>
          </cell>
          <cell r="I141">
            <v>350000</v>
          </cell>
        </row>
        <row r="142">
          <cell r="B142" t="str">
            <v>Jumlah S</v>
          </cell>
          <cell r="C142">
            <v>18045</v>
          </cell>
          <cell r="D142">
            <v>956.07586206896553</v>
          </cell>
          <cell r="E142">
            <v>19001.075862068967</v>
          </cell>
          <cell r="F142">
            <v>27115.65</v>
          </cell>
          <cell r="G142">
            <v>671.928</v>
          </cell>
          <cell r="H142">
            <v>27787.578000000001</v>
          </cell>
        </row>
        <row r="143">
          <cell r="B143" t="str">
            <v>R.1 / s/d 450 VA</v>
          </cell>
          <cell r="C143">
            <v>316810</v>
          </cell>
          <cell r="D143">
            <v>1117.8866995073893</v>
          </cell>
          <cell r="E143">
            <v>317927.88669950736</v>
          </cell>
          <cell r="F143">
            <v>142564.5</v>
          </cell>
          <cell r="G143">
            <v>321.99200000000002</v>
          </cell>
          <cell r="H143">
            <v>142886.492</v>
          </cell>
          <cell r="I143">
            <v>300319.11112163472</v>
          </cell>
        </row>
        <row r="144">
          <cell r="B144" t="str">
            <v>R.1 / 900 VA</v>
          </cell>
          <cell r="C144">
            <v>131703</v>
          </cell>
          <cell r="D144">
            <v>5259.7221674876846</v>
          </cell>
          <cell r="E144">
            <v>136962.72216748769</v>
          </cell>
          <cell r="F144">
            <v>118532.7</v>
          </cell>
          <cell r="G144">
            <v>3030.6640000000002</v>
          </cell>
          <cell r="H144">
            <v>121563.364</v>
          </cell>
          <cell r="I144">
            <v>300319.11112163472</v>
          </cell>
        </row>
        <row r="145">
          <cell r="B145" t="str">
            <v>R.1 / 1.300 VA</v>
          </cell>
          <cell r="C145">
            <v>97401</v>
          </cell>
          <cell r="D145">
            <v>6138.3724137931031</v>
          </cell>
          <cell r="E145">
            <v>103539.3724137931</v>
          </cell>
          <cell r="F145">
            <v>126621.3</v>
          </cell>
          <cell r="G145">
            <v>5109.1440000000002</v>
          </cell>
          <cell r="H145">
            <v>131730.44400000002</v>
          </cell>
          <cell r="I145">
            <v>300319.11112163472</v>
          </cell>
        </row>
        <row r="146">
          <cell r="B146" t="str">
            <v>R.1 / 2.200 VA</v>
          </cell>
          <cell r="C146">
            <v>26331</v>
          </cell>
          <cell r="D146">
            <v>3257.9655172413791</v>
          </cell>
          <cell r="E146">
            <v>29588.96551724138</v>
          </cell>
          <cell r="F146">
            <v>57928.2</v>
          </cell>
          <cell r="G146">
            <v>4590.3440000000001</v>
          </cell>
          <cell r="H146">
            <v>62518.543999999994</v>
          </cell>
          <cell r="I146">
            <v>300319.11112163472</v>
          </cell>
        </row>
        <row r="147">
          <cell r="B147" t="str">
            <v>R.2 / &gt; 2.200 s/d 6.600 VA</v>
          </cell>
          <cell r="C147">
            <v>12772</v>
          </cell>
          <cell r="D147">
            <v>2040.904433497537</v>
          </cell>
          <cell r="E147">
            <v>14812.904433497537</v>
          </cell>
          <cell r="F147">
            <v>54036</v>
          </cell>
          <cell r="G147">
            <v>5077.5839999999998</v>
          </cell>
          <cell r="H147">
            <v>59113.584000000003</v>
          </cell>
          <cell r="I147">
            <v>347809.60404380795</v>
          </cell>
        </row>
        <row r="148">
          <cell r="B148" t="str">
            <v>R.3 / &gt; 6.600 VA</v>
          </cell>
          <cell r="C148">
            <v>2688</v>
          </cell>
          <cell r="D148">
            <v>122.66305418719212</v>
          </cell>
          <cell r="E148">
            <v>2810.6630541871923</v>
          </cell>
          <cell r="F148">
            <v>36628.199999999997</v>
          </cell>
          <cell r="G148">
            <v>2872.6480000000001</v>
          </cell>
          <cell r="H148">
            <v>39500.847999999998</v>
          </cell>
          <cell r="I148">
            <v>350000</v>
          </cell>
        </row>
        <row r="149">
          <cell r="B149" t="str">
            <v>Jumlah R</v>
          </cell>
          <cell r="C149">
            <v>587705</v>
          </cell>
          <cell r="D149">
            <v>17937.514285714286</v>
          </cell>
          <cell r="E149">
            <v>605642.51428571437</v>
          </cell>
          <cell r="F149">
            <v>536310.9</v>
          </cell>
          <cell r="G149">
            <v>21002.376</v>
          </cell>
          <cell r="H149">
            <v>557313.27600000007</v>
          </cell>
        </row>
        <row r="150">
          <cell r="B150" t="str">
            <v>B.1 / s/d 450 VA</v>
          </cell>
          <cell r="C150">
            <v>6535</v>
          </cell>
          <cell r="D150">
            <v>34.798029556650249</v>
          </cell>
          <cell r="E150">
            <v>6569.7980295566504</v>
          </cell>
          <cell r="F150">
            <v>2940.75</v>
          </cell>
          <cell r="G150">
            <v>9.9359999999999999</v>
          </cell>
          <cell r="H150">
            <v>2950.6860000000001</v>
          </cell>
          <cell r="I150">
            <v>312975.44535387581</v>
          </cell>
        </row>
        <row r="151">
          <cell r="B151" t="str">
            <v>B.1 / 900 VA</v>
          </cell>
          <cell r="C151">
            <v>5355</v>
          </cell>
          <cell r="D151">
            <v>81.775369458128083</v>
          </cell>
          <cell r="E151">
            <v>5436.7753694581279</v>
          </cell>
          <cell r="F151">
            <v>4819.5</v>
          </cell>
          <cell r="G151">
            <v>46.904000000000003</v>
          </cell>
          <cell r="H151">
            <v>4866.4040000000005</v>
          </cell>
          <cell r="I151">
            <v>312975.44535387581</v>
          </cell>
        </row>
        <row r="152">
          <cell r="B152" t="str">
            <v>B.1 / 1.300 VA</v>
          </cell>
          <cell r="C152">
            <v>11744</v>
          </cell>
          <cell r="D152">
            <v>314.9221674876847</v>
          </cell>
          <cell r="E152">
            <v>12058.922167487684</v>
          </cell>
          <cell r="F152">
            <v>15267.2</v>
          </cell>
          <cell r="G152">
            <v>261.83200000000005</v>
          </cell>
          <cell r="H152">
            <v>15529.032000000001</v>
          </cell>
          <cell r="I152">
            <v>312975.44535387581</v>
          </cell>
        </row>
        <row r="153">
          <cell r="B153" t="str">
            <v>B.1 / 2.200 VA</v>
          </cell>
          <cell r="C153">
            <v>9391</v>
          </cell>
          <cell r="D153">
            <v>856.90147783251234</v>
          </cell>
          <cell r="E153">
            <v>10247.901477832513</v>
          </cell>
          <cell r="F153">
            <v>20660.2</v>
          </cell>
          <cell r="G153">
            <v>1206.856</v>
          </cell>
          <cell r="H153">
            <v>21867.056</v>
          </cell>
          <cell r="I153">
            <v>312975.44535387581</v>
          </cell>
        </row>
        <row r="154">
          <cell r="B154" t="str">
            <v>B.2 / &gt; 2.200 s/d 200 kVA</v>
          </cell>
          <cell r="C154">
            <v>16148</v>
          </cell>
          <cell r="D154">
            <v>1752.0807881773399</v>
          </cell>
          <cell r="E154">
            <v>17900.08078817734</v>
          </cell>
          <cell r="F154">
            <v>228678.1</v>
          </cell>
          <cell r="G154">
            <v>20476.344000000001</v>
          </cell>
          <cell r="H154">
            <v>249154.44400000002</v>
          </cell>
          <cell r="I154">
            <v>348120.83812711359</v>
          </cell>
        </row>
        <row r="155">
          <cell r="B155" t="str">
            <v>B.3 / &gt; 200 kVA</v>
          </cell>
          <cell r="C155">
            <v>164</v>
          </cell>
          <cell r="D155">
            <v>0</v>
          </cell>
          <cell r="E155">
            <v>164</v>
          </cell>
          <cell r="F155">
            <v>165408</v>
          </cell>
          <cell r="G155">
            <v>0</v>
          </cell>
          <cell r="H155">
            <v>165408</v>
          </cell>
          <cell r="I155">
            <v>250000</v>
          </cell>
        </row>
        <row r="156">
          <cell r="B156" t="str">
            <v>Jumlah B</v>
          </cell>
          <cell r="C156">
            <v>49337</v>
          </cell>
          <cell r="D156">
            <v>3040.4778325123152</v>
          </cell>
          <cell r="E156">
            <v>52377.477832512319</v>
          </cell>
          <cell r="F156">
            <v>437773.75</v>
          </cell>
          <cell r="G156">
            <v>22001.871999999999</v>
          </cell>
          <cell r="H156">
            <v>459775.62200000003</v>
          </cell>
        </row>
        <row r="157">
          <cell r="B157" t="str">
            <v>I.1 / 450 VA</v>
          </cell>
          <cell r="C157">
            <v>13</v>
          </cell>
          <cell r="D157">
            <v>0</v>
          </cell>
          <cell r="E157">
            <v>13</v>
          </cell>
          <cell r="F157">
            <v>5.85</v>
          </cell>
          <cell r="G157">
            <v>0</v>
          </cell>
          <cell r="H157">
            <v>5.85</v>
          </cell>
          <cell r="I157">
            <v>350000</v>
          </cell>
        </row>
        <row r="158">
          <cell r="B158" t="str">
            <v>I.1 / 900 VA</v>
          </cell>
          <cell r="C158">
            <v>5</v>
          </cell>
          <cell r="D158">
            <v>0</v>
          </cell>
          <cell r="E158">
            <v>5</v>
          </cell>
          <cell r="F158">
            <v>4.5</v>
          </cell>
          <cell r="G158">
            <v>0</v>
          </cell>
          <cell r="H158">
            <v>4.5</v>
          </cell>
          <cell r="I158">
            <v>350000</v>
          </cell>
        </row>
        <row r="159">
          <cell r="B159" t="str">
            <v>I.1 / 1.300 VA</v>
          </cell>
          <cell r="C159">
            <v>9</v>
          </cell>
          <cell r="D159">
            <v>0</v>
          </cell>
          <cell r="E159">
            <v>9</v>
          </cell>
          <cell r="F159">
            <v>11.7</v>
          </cell>
          <cell r="G159">
            <v>0</v>
          </cell>
          <cell r="H159">
            <v>11.7</v>
          </cell>
          <cell r="I159">
            <v>350000</v>
          </cell>
        </row>
        <row r="160">
          <cell r="B160" t="str">
            <v>I.1 / 2.200 VA</v>
          </cell>
          <cell r="C160">
            <v>30</v>
          </cell>
          <cell r="D160">
            <v>0</v>
          </cell>
          <cell r="E160">
            <v>30</v>
          </cell>
          <cell r="F160">
            <v>66</v>
          </cell>
          <cell r="G160">
            <v>0</v>
          </cell>
          <cell r="H160">
            <v>66</v>
          </cell>
          <cell r="I160">
            <v>350000</v>
          </cell>
        </row>
        <row r="161">
          <cell r="B161" t="str">
            <v>I.1 / 2.200 s/d 14 kVA</v>
          </cell>
          <cell r="C161">
            <v>196</v>
          </cell>
          <cell r="D161">
            <v>8.6995073891625623</v>
          </cell>
          <cell r="E161">
            <v>204.69950738916256</v>
          </cell>
          <cell r="F161">
            <v>1544.5</v>
          </cell>
          <cell r="G161">
            <v>1150.144</v>
          </cell>
          <cell r="H161">
            <v>2694.6440000000002</v>
          </cell>
          <cell r="I161">
            <v>350000</v>
          </cell>
        </row>
        <row r="162">
          <cell r="B162" t="str">
            <v>I.2 / &gt; 14 kVA s/d 200 kVA</v>
          </cell>
          <cell r="C162">
            <v>325</v>
          </cell>
          <cell r="D162">
            <v>5.2197044334975367</v>
          </cell>
          <cell r="E162">
            <v>330.21970443349755</v>
          </cell>
          <cell r="F162">
            <v>20020.5</v>
          </cell>
          <cell r="G162">
            <v>1075.944</v>
          </cell>
          <cell r="H162">
            <v>21096.444</v>
          </cell>
          <cell r="I162">
            <v>350000</v>
          </cell>
        </row>
        <row r="163">
          <cell r="B163" t="str">
            <v>I.3 / &gt; 200 kVA</v>
          </cell>
          <cell r="C163">
            <v>30</v>
          </cell>
          <cell r="D163">
            <v>5.2197044334975367</v>
          </cell>
          <cell r="E163">
            <v>35.21970443349754</v>
          </cell>
          <cell r="F163">
            <v>16005</v>
          </cell>
          <cell r="G163">
            <v>1438.1280000000002</v>
          </cell>
          <cell r="H163">
            <v>17443.128000000001</v>
          </cell>
          <cell r="I163">
            <v>250000</v>
          </cell>
        </row>
        <row r="164">
          <cell r="B164" t="str">
            <v>I.4 / &gt; 30.000 kVA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B165" t="str">
            <v>Jumlah I</v>
          </cell>
          <cell r="C165">
            <v>608</v>
          </cell>
          <cell r="D165">
            <v>19.138916256157636</v>
          </cell>
          <cell r="E165">
            <v>627.1389162561577</v>
          </cell>
          <cell r="F165">
            <v>37658.050000000003</v>
          </cell>
          <cell r="G165">
            <v>3664.2159999999999</v>
          </cell>
          <cell r="H165">
            <v>41322.266000000003</v>
          </cell>
        </row>
        <row r="166">
          <cell r="B166" t="str">
            <v>P.1 / s/d 450 VA</v>
          </cell>
          <cell r="C166">
            <v>548</v>
          </cell>
          <cell r="D166">
            <v>0</v>
          </cell>
          <cell r="E166">
            <v>548</v>
          </cell>
          <cell r="F166">
            <v>246.6</v>
          </cell>
          <cell r="G166">
            <v>0</v>
          </cell>
          <cell r="H166">
            <v>246.6</v>
          </cell>
          <cell r="I166">
            <v>358233.61082206038</v>
          </cell>
        </row>
        <row r="167">
          <cell r="B167" t="str">
            <v>P.1 / 900 VA</v>
          </cell>
          <cell r="C167">
            <v>403</v>
          </cell>
          <cell r="D167">
            <v>0</v>
          </cell>
          <cell r="E167">
            <v>403</v>
          </cell>
          <cell r="F167">
            <v>362.7</v>
          </cell>
          <cell r="G167">
            <v>0</v>
          </cell>
          <cell r="H167">
            <v>362.7</v>
          </cell>
          <cell r="I167">
            <v>358233.61082206038</v>
          </cell>
        </row>
        <row r="168">
          <cell r="B168" t="str">
            <v>P.1 / 1.300 VA</v>
          </cell>
          <cell r="C168">
            <v>365</v>
          </cell>
          <cell r="D168">
            <v>4.3497536945812811</v>
          </cell>
          <cell r="E168">
            <v>369.3497536945813</v>
          </cell>
          <cell r="F168">
            <v>474.5</v>
          </cell>
          <cell r="G168">
            <v>3.4479999999999995</v>
          </cell>
          <cell r="H168">
            <v>477.94799999999998</v>
          </cell>
          <cell r="I168">
            <v>358233.61082206038</v>
          </cell>
        </row>
        <row r="169">
          <cell r="B169" t="str">
            <v>P.1 / 2.200 VA</v>
          </cell>
          <cell r="C169">
            <v>224</v>
          </cell>
          <cell r="D169">
            <v>5.2197044334975367</v>
          </cell>
          <cell r="E169">
            <v>229.21970443349753</v>
          </cell>
          <cell r="F169">
            <v>492.8</v>
          </cell>
          <cell r="G169">
            <v>7.7760000000000007</v>
          </cell>
          <cell r="H169">
            <v>500.57600000000002</v>
          </cell>
          <cell r="I169">
            <v>358233.61082206038</v>
          </cell>
        </row>
        <row r="170">
          <cell r="B170" t="str">
            <v>P.1 / &gt; 2.200 s/d 200 kVA</v>
          </cell>
          <cell r="C170">
            <v>751</v>
          </cell>
          <cell r="D170">
            <v>12.179310344827586</v>
          </cell>
          <cell r="E170">
            <v>763.17931034482763</v>
          </cell>
          <cell r="F170">
            <v>14689.8</v>
          </cell>
          <cell r="G170">
            <v>149.55199999999999</v>
          </cell>
          <cell r="H170">
            <v>14839.351999999999</v>
          </cell>
          <cell r="I170">
            <v>358233.61082206038</v>
          </cell>
        </row>
        <row r="171">
          <cell r="B171" t="str">
            <v>P.2 / &gt; 200 kVA</v>
          </cell>
          <cell r="C171">
            <v>4</v>
          </cell>
          <cell r="D171">
            <v>4.3497536945812811</v>
          </cell>
          <cell r="E171">
            <v>8.3497536945812811</v>
          </cell>
          <cell r="F171">
            <v>1910</v>
          </cell>
          <cell r="G171">
            <v>35.335999999999999</v>
          </cell>
          <cell r="H171">
            <v>1945.336</v>
          </cell>
          <cell r="I171">
            <v>358233.61082206038</v>
          </cell>
        </row>
        <row r="172">
          <cell r="B172" t="str">
            <v>P.3</v>
          </cell>
          <cell r="C172">
            <v>2333</v>
          </cell>
          <cell r="D172">
            <v>95.694581280788171</v>
          </cell>
          <cell r="E172">
            <v>2428.694581280788</v>
          </cell>
          <cell r="F172">
            <v>15096.502</v>
          </cell>
          <cell r="G172">
            <v>463.495999999996</v>
          </cell>
          <cell r="H172">
            <v>15559.997999999996</v>
          </cell>
          <cell r="I172">
            <v>300000</v>
          </cell>
        </row>
        <row r="173">
          <cell r="B173" t="str">
            <v>Jumlah P</v>
          </cell>
          <cell r="C173">
            <v>4628</v>
          </cell>
          <cell r="D173">
            <v>121.79310344827586</v>
          </cell>
          <cell r="E173">
            <v>4749.7931034482754</v>
          </cell>
          <cell r="F173">
            <v>33272.902000000002</v>
          </cell>
          <cell r="G173">
            <v>659.60799999999597</v>
          </cell>
          <cell r="H173">
            <v>33932.509999999995</v>
          </cell>
        </row>
        <row r="174">
          <cell r="B174" t="str">
            <v>T (Traksi)</v>
          </cell>
        </row>
        <row r="175">
          <cell r="B175" t="str">
            <v>C (Curah)</v>
          </cell>
        </row>
        <row r="176">
          <cell r="B176" t="str">
            <v>M (Multiguna)</v>
          </cell>
        </row>
        <row r="177">
          <cell r="B177" t="str">
            <v xml:space="preserve">JUMLAH </v>
          </cell>
          <cell r="C177">
            <v>660323</v>
          </cell>
          <cell r="D177">
            <v>22075</v>
          </cell>
          <cell r="F177">
            <v>1072131.2519999999</v>
          </cell>
          <cell r="G177">
            <v>48000</v>
          </cell>
          <cell r="H177">
            <v>1120131.2520000001</v>
          </cell>
        </row>
        <row r="178">
          <cell r="B178" t="str">
            <v>D:\TM1-HASIL\TM1\PLN Budget Reports V1.2\Reports\[RKAP Laba_ Rugi.xls]JualGTarif(11A)</v>
          </cell>
        </row>
        <row r="180">
          <cell r="B180" t="str">
            <v>PT. PLN (PERSERO)</v>
          </cell>
        </row>
        <row r="181">
          <cell r="B181" t="str">
            <v>SATUAN ADMINISTRASI</v>
          </cell>
        </row>
        <row r="182">
          <cell r="B182" t="str">
            <v>DISTRIBUSI BALI</v>
          </cell>
        </row>
        <row r="183">
          <cell r="B183" t="str">
            <v>LEMBAR KERJA</v>
          </cell>
        </row>
        <row r="184">
          <cell r="B184" t="str">
            <v>ANGGARAN LABA RUGI</v>
          </cell>
        </row>
        <row r="185">
          <cell r="B185" t="str">
            <v>TAHUN 2005 - S/D TRW IV</v>
          </cell>
        </row>
        <row r="186">
          <cell r="B186" t="str">
            <v>(Dalam ribuan rupiah)</v>
          </cell>
        </row>
        <row r="188">
          <cell r="C188" t="str">
            <v>Jumlah Awal Pelanggan</v>
          </cell>
          <cell r="D188" t="str">
            <v>Penambahan (Pengurangan) Pelanggan</v>
          </cell>
          <cell r="E188" t="str">
            <v>Jumlah Akhir Pelanggan</v>
          </cell>
          <cell r="F188" t="str">
            <v>Jumlah Awal Daya Tersambung - KVA</v>
          </cell>
          <cell r="G188" t="str">
            <v>Penambahan (Pengurangan) Daya Tersambung - KVA</v>
          </cell>
          <cell r="H188" t="str">
            <v>Jumlah Akhir Daya Tersambung - KVA</v>
          </cell>
          <cell r="I188" t="str">
            <v>Tarif BP</v>
          </cell>
        </row>
        <row r="189">
          <cell r="B189" t="str">
            <v>GOLONGAN TARIF</v>
          </cell>
          <cell r="C189" t="str">
            <v>PELANGGAN</v>
          </cell>
          <cell r="F189" t="str">
            <v>DAYA TERSAMBUNG</v>
          </cell>
        </row>
        <row r="190">
          <cell r="C190" t="str">
            <v>JUMLAH AWAL</v>
          </cell>
          <cell r="D190" t="str">
            <v>PENAMBAHAN/ (PENGURANGAN)</v>
          </cell>
          <cell r="E190" t="str">
            <v>JUMLAH AKHIR</v>
          </cell>
          <cell r="F190" t="str">
            <v>JUMLAH AWAL</v>
          </cell>
          <cell r="G190" t="str">
            <v>PENAMBAHAN/ (PENGURANGAN)</v>
          </cell>
          <cell r="H190" t="str">
            <v>JUMLAH AKHIR</v>
          </cell>
          <cell r="I190" t="str">
            <v>TARIF BP</v>
          </cell>
        </row>
        <row r="191">
          <cell r="C191" t="str">
            <v>Pelanggan</v>
          </cell>
          <cell r="D191" t="str">
            <v>Pelanggan</v>
          </cell>
          <cell r="E191" t="str">
            <v>Pelanggan</v>
          </cell>
          <cell r="F191" t="str">
            <v>kVA</v>
          </cell>
          <cell r="G191" t="str">
            <v>kVA</v>
          </cell>
          <cell r="H191" t="str">
            <v>kVA</v>
          </cell>
          <cell r="I191" t="str">
            <v>Rp/kVA</v>
          </cell>
        </row>
        <row r="192">
          <cell r="B192" t="str">
            <v>1</v>
          </cell>
          <cell r="C192" t="str">
            <v>2</v>
          </cell>
          <cell r="D192" t="str">
            <v>3</v>
          </cell>
          <cell r="E192" t="str">
            <v>4 = 2 + 3</v>
          </cell>
          <cell r="F192" t="str">
            <v>5</v>
          </cell>
          <cell r="G192" t="str">
            <v>6</v>
          </cell>
          <cell r="H192" t="str">
            <v>7 = 5 + 6</v>
          </cell>
          <cell r="I192" t="str">
            <v>8</v>
          </cell>
        </row>
        <row r="194">
          <cell r="B194" t="str">
            <v xml:space="preserve">S.1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B195" t="str">
            <v>S.2 / 450 VA</v>
          </cell>
          <cell r="C195">
            <v>10713</v>
          </cell>
          <cell r="D195">
            <v>70</v>
          </cell>
          <cell r="E195">
            <v>10783</v>
          </cell>
          <cell r="F195">
            <v>4820.8500000000004</v>
          </cell>
          <cell r="G195">
            <v>21.86</v>
          </cell>
          <cell r="H195">
            <v>4842.71</v>
          </cell>
          <cell r="I195">
            <v>322657.80730897008</v>
          </cell>
        </row>
        <row r="196">
          <cell r="B196" t="str">
            <v>S.2 / 900 VA</v>
          </cell>
          <cell r="C196">
            <v>3288</v>
          </cell>
          <cell r="D196">
            <v>81</v>
          </cell>
          <cell r="E196">
            <v>3369</v>
          </cell>
          <cell r="F196">
            <v>2959.2</v>
          </cell>
          <cell r="G196">
            <v>50.68</v>
          </cell>
          <cell r="H196">
            <v>3009.8799999999997</v>
          </cell>
          <cell r="I196">
            <v>322657.80730897008</v>
          </cell>
        </row>
        <row r="197">
          <cell r="B197" t="str">
            <v>S.2 / 1.300 VA</v>
          </cell>
          <cell r="C197">
            <v>2643</v>
          </cell>
          <cell r="D197">
            <v>57</v>
          </cell>
          <cell r="E197">
            <v>2700</v>
          </cell>
          <cell r="F197">
            <v>3435.9</v>
          </cell>
          <cell r="G197">
            <v>51.68</v>
          </cell>
          <cell r="H197">
            <v>3487.58</v>
          </cell>
          <cell r="I197">
            <v>322657.80730897008</v>
          </cell>
        </row>
        <row r="198">
          <cell r="B198" t="str">
            <v>S.2 / &gt; 2.200 VA</v>
          </cell>
          <cell r="C198">
            <v>632</v>
          </cell>
          <cell r="D198">
            <v>84</v>
          </cell>
          <cell r="E198">
            <v>716</v>
          </cell>
          <cell r="F198">
            <v>1390.4</v>
          </cell>
          <cell r="G198">
            <v>128.75</v>
          </cell>
          <cell r="H198">
            <v>1519.15</v>
          </cell>
          <cell r="I198">
            <v>322657.80730897008</v>
          </cell>
        </row>
        <row r="199">
          <cell r="B199" t="str">
            <v>S.2 / &gt; 2.200 s/d 200 kVA</v>
          </cell>
          <cell r="C199">
            <v>762</v>
          </cell>
          <cell r="D199">
            <v>807</v>
          </cell>
          <cell r="E199">
            <v>1569</v>
          </cell>
          <cell r="F199">
            <v>10289.299999999999</v>
          </cell>
          <cell r="G199">
            <v>586.94000000000005</v>
          </cell>
          <cell r="H199">
            <v>10876.24</v>
          </cell>
          <cell r="I199">
            <v>350000</v>
          </cell>
        </row>
        <row r="200">
          <cell r="B200" t="str">
            <v>S.3 &gt; 200 kVA</v>
          </cell>
          <cell r="C200">
            <v>7</v>
          </cell>
          <cell r="D200">
            <v>0</v>
          </cell>
          <cell r="E200">
            <v>7</v>
          </cell>
          <cell r="F200">
            <v>4220</v>
          </cell>
          <cell r="G200">
            <v>0</v>
          </cell>
          <cell r="H200">
            <v>4220</v>
          </cell>
          <cell r="I200">
            <v>350000</v>
          </cell>
        </row>
        <row r="201">
          <cell r="B201" t="str">
            <v>Jumlah S</v>
          </cell>
          <cell r="C201">
            <v>18045</v>
          </cell>
          <cell r="D201">
            <v>1099</v>
          </cell>
          <cell r="E201">
            <v>19144</v>
          </cell>
          <cell r="F201">
            <v>27115.65</v>
          </cell>
          <cell r="G201">
            <v>839.91000000000008</v>
          </cell>
          <cell r="H201">
            <v>27955.559999999998</v>
          </cell>
        </row>
        <row r="202">
          <cell r="B202" t="str">
            <v>R.1 / s/d 450 VA</v>
          </cell>
          <cell r="C202">
            <v>316810</v>
          </cell>
          <cell r="D202">
            <v>1285</v>
          </cell>
          <cell r="E202">
            <v>318095</v>
          </cell>
          <cell r="F202">
            <v>142564.5</v>
          </cell>
          <cell r="G202">
            <v>402.49</v>
          </cell>
          <cell r="H202">
            <v>142966.99</v>
          </cell>
          <cell r="I202">
            <v>300319.11112163472</v>
          </cell>
        </row>
        <row r="203">
          <cell r="B203" t="str">
            <v>R.1 / 900 VA</v>
          </cell>
          <cell r="C203">
            <v>131703</v>
          </cell>
          <cell r="D203">
            <v>6046</v>
          </cell>
          <cell r="E203">
            <v>137749</v>
          </cell>
          <cell r="F203">
            <v>118532.7</v>
          </cell>
          <cell r="G203">
            <v>3788.33</v>
          </cell>
          <cell r="H203">
            <v>122321.03</v>
          </cell>
          <cell r="I203">
            <v>300319.11112163472</v>
          </cell>
        </row>
        <row r="204">
          <cell r="B204" t="str">
            <v>R.1 / 1.300 VA</v>
          </cell>
          <cell r="C204">
            <v>97401</v>
          </cell>
          <cell r="D204">
            <v>7056</v>
          </cell>
          <cell r="E204">
            <v>104457</v>
          </cell>
          <cell r="F204">
            <v>126621.3</v>
          </cell>
          <cell r="G204">
            <v>6386.43</v>
          </cell>
          <cell r="H204">
            <v>133007.73000000001</v>
          </cell>
          <cell r="I204">
            <v>300319.11112163472</v>
          </cell>
        </row>
        <row r="205">
          <cell r="B205" t="str">
            <v>R.1 / 2.200 VA</v>
          </cell>
          <cell r="C205">
            <v>26331</v>
          </cell>
          <cell r="D205">
            <v>3745</v>
          </cell>
          <cell r="E205">
            <v>30076</v>
          </cell>
          <cell r="F205">
            <v>57928.2</v>
          </cell>
          <cell r="G205">
            <v>5737.93</v>
          </cell>
          <cell r="H205">
            <v>63666.13</v>
          </cell>
          <cell r="I205">
            <v>300319.11112163472</v>
          </cell>
        </row>
        <row r="206">
          <cell r="B206" t="str">
            <v>R.2 / &gt; 2.200 s/d 6.600 VA</v>
          </cell>
          <cell r="C206">
            <v>12772</v>
          </cell>
          <cell r="D206">
            <v>2346</v>
          </cell>
          <cell r="E206">
            <v>15118</v>
          </cell>
          <cell r="F206">
            <v>54036</v>
          </cell>
          <cell r="G206">
            <v>6346.98</v>
          </cell>
          <cell r="H206">
            <v>60382.979999999996</v>
          </cell>
          <cell r="I206">
            <v>347809.60404380795</v>
          </cell>
        </row>
        <row r="207">
          <cell r="B207" t="str">
            <v>R.3 / &gt; 6.600 VA</v>
          </cell>
          <cell r="C207">
            <v>2688</v>
          </cell>
          <cell r="D207">
            <v>141</v>
          </cell>
          <cell r="E207">
            <v>2829</v>
          </cell>
          <cell r="F207">
            <v>36628.199999999997</v>
          </cell>
          <cell r="G207">
            <v>3590.81</v>
          </cell>
          <cell r="H207">
            <v>40219.009999999995</v>
          </cell>
          <cell r="I207">
            <v>350000</v>
          </cell>
        </row>
        <row r="208">
          <cell r="B208" t="str">
            <v>Jumlah R</v>
          </cell>
          <cell r="C208">
            <v>587705</v>
          </cell>
          <cell r="D208">
            <v>20619</v>
          </cell>
          <cell r="E208">
            <v>608324</v>
          </cell>
          <cell r="F208">
            <v>536310.9</v>
          </cell>
          <cell r="G208">
            <v>26252.97</v>
          </cell>
          <cell r="H208">
            <v>562563.87</v>
          </cell>
        </row>
        <row r="209">
          <cell r="B209" t="str">
            <v>B.1 / s/d 450 VA</v>
          </cell>
          <cell r="C209">
            <v>6535</v>
          </cell>
          <cell r="D209">
            <v>40</v>
          </cell>
          <cell r="E209">
            <v>6575</v>
          </cell>
          <cell r="F209">
            <v>2940.75</v>
          </cell>
          <cell r="G209">
            <v>12.42</v>
          </cell>
          <cell r="H209">
            <v>2953.17</v>
          </cell>
          <cell r="I209">
            <v>312975.44535387581</v>
          </cell>
        </row>
        <row r="210">
          <cell r="B210" t="str">
            <v>B.1 / 900 VA</v>
          </cell>
          <cell r="C210">
            <v>5355</v>
          </cell>
          <cell r="D210">
            <v>94</v>
          </cell>
          <cell r="E210">
            <v>5449</v>
          </cell>
          <cell r="F210">
            <v>4819.5</v>
          </cell>
          <cell r="G210">
            <v>58.63</v>
          </cell>
          <cell r="H210">
            <v>4878.13</v>
          </cell>
          <cell r="I210">
            <v>312975.44535387581</v>
          </cell>
        </row>
        <row r="211">
          <cell r="B211" t="str">
            <v>B.1 / 1.300 VA</v>
          </cell>
          <cell r="C211">
            <v>11744</v>
          </cell>
          <cell r="D211">
            <v>362</v>
          </cell>
          <cell r="E211">
            <v>12106</v>
          </cell>
          <cell r="F211">
            <v>15267.2</v>
          </cell>
          <cell r="G211">
            <v>327.29000000000002</v>
          </cell>
          <cell r="H211">
            <v>15594.490000000002</v>
          </cell>
          <cell r="I211">
            <v>312975.44535387581</v>
          </cell>
        </row>
        <row r="212">
          <cell r="B212" t="str">
            <v>B.1 / 2.200 VA</v>
          </cell>
          <cell r="C212">
            <v>9391</v>
          </cell>
          <cell r="D212">
            <v>985</v>
          </cell>
          <cell r="E212">
            <v>10376</v>
          </cell>
          <cell r="F212">
            <v>20660.2</v>
          </cell>
          <cell r="G212">
            <v>1508.57</v>
          </cell>
          <cell r="H212">
            <v>22168.77</v>
          </cell>
          <cell r="I212">
            <v>312975.44535387581</v>
          </cell>
        </row>
        <row r="213">
          <cell r="B213" t="str">
            <v>B.2 / &gt; 2.200 s/d 200 kVA</v>
          </cell>
          <cell r="C213">
            <v>16148</v>
          </cell>
          <cell r="D213">
            <v>2014</v>
          </cell>
          <cell r="E213">
            <v>18162</v>
          </cell>
          <cell r="F213">
            <v>228678.1</v>
          </cell>
          <cell r="G213">
            <v>25595.43</v>
          </cell>
          <cell r="H213">
            <v>254273.53</v>
          </cell>
          <cell r="I213">
            <v>348120.83812711359</v>
          </cell>
        </row>
        <row r="214">
          <cell r="B214" t="str">
            <v>B.3 / &gt; 200 kVA</v>
          </cell>
          <cell r="C214">
            <v>164</v>
          </cell>
          <cell r="D214">
            <v>0</v>
          </cell>
          <cell r="E214">
            <v>164</v>
          </cell>
          <cell r="F214">
            <v>165408</v>
          </cell>
          <cell r="G214">
            <v>0</v>
          </cell>
          <cell r="H214">
            <v>165408</v>
          </cell>
          <cell r="I214">
            <v>250000</v>
          </cell>
        </row>
        <row r="215">
          <cell r="B215" t="str">
            <v>Jumlah B</v>
          </cell>
          <cell r="C215">
            <v>49337</v>
          </cell>
          <cell r="D215">
            <v>3495</v>
          </cell>
          <cell r="E215">
            <v>52832</v>
          </cell>
          <cell r="F215">
            <v>437773.75</v>
          </cell>
          <cell r="G215">
            <v>27502.34</v>
          </cell>
          <cell r="H215">
            <v>465276.08999999997</v>
          </cell>
        </row>
        <row r="216">
          <cell r="B216" t="str">
            <v>I.1 / 450 VA</v>
          </cell>
          <cell r="C216">
            <v>13</v>
          </cell>
          <cell r="D216">
            <v>0</v>
          </cell>
          <cell r="E216">
            <v>13</v>
          </cell>
          <cell r="F216">
            <v>5.85</v>
          </cell>
          <cell r="G216">
            <v>0</v>
          </cell>
          <cell r="H216">
            <v>5.85</v>
          </cell>
          <cell r="I216">
            <v>350000</v>
          </cell>
        </row>
        <row r="217">
          <cell r="B217" t="str">
            <v>I.1 / 900 VA</v>
          </cell>
          <cell r="C217">
            <v>5</v>
          </cell>
          <cell r="D217">
            <v>0</v>
          </cell>
          <cell r="E217">
            <v>5</v>
          </cell>
          <cell r="F217">
            <v>4.5</v>
          </cell>
          <cell r="G217">
            <v>0</v>
          </cell>
          <cell r="H217">
            <v>4.5</v>
          </cell>
          <cell r="I217">
            <v>350000</v>
          </cell>
        </row>
        <row r="218">
          <cell r="B218" t="str">
            <v>I.1 / 1.300 VA</v>
          </cell>
          <cell r="C218">
            <v>9</v>
          </cell>
          <cell r="D218">
            <v>0</v>
          </cell>
          <cell r="E218">
            <v>9</v>
          </cell>
          <cell r="F218">
            <v>11.7</v>
          </cell>
          <cell r="G218">
            <v>0</v>
          </cell>
          <cell r="H218">
            <v>11.7</v>
          </cell>
          <cell r="I218">
            <v>350000</v>
          </cell>
        </row>
        <row r="219">
          <cell r="B219" t="str">
            <v>I.1 / 2.200 VA</v>
          </cell>
          <cell r="C219">
            <v>30</v>
          </cell>
          <cell r="D219">
            <v>0</v>
          </cell>
          <cell r="E219">
            <v>30</v>
          </cell>
          <cell r="F219">
            <v>66</v>
          </cell>
          <cell r="G219">
            <v>0</v>
          </cell>
          <cell r="H219">
            <v>66</v>
          </cell>
          <cell r="I219">
            <v>350000</v>
          </cell>
        </row>
        <row r="220">
          <cell r="B220" t="str">
            <v>I.1 / 2.200 s/d 14 kVA</v>
          </cell>
          <cell r="C220">
            <v>196</v>
          </cell>
          <cell r="D220">
            <v>10</v>
          </cell>
          <cell r="E220">
            <v>206</v>
          </cell>
          <cell r="F220">
            <v>1544.5</v>
          </cell>
          <cell r="G220">
            <v>1437.68</v>
          </cell>
          <cell r="H220">
            <v>2982.1800000000003</v>
          </cell>
          <cell r="I220">
            <v>350000</v>
          </cell>
        </row>
        <row r="221">
          <cell r="B221" t="str">
            <v>I.2 / &gt; 14 kVA s/d 200 kVA</v>
          </cell>
          <cell r="C221">
            <v>325</v>
          </cell>
          <cell r="D221">
            <v>6</v>
          </cell>
          <cell r="E221">
            <v>331</v>
          </cell>
          <cell r="F221">
            <v>20020.5</v>
          </cell>
          <cell r="G221">
            <v>1344.93</v>
          </cell>
          <cell r="H221">
            <v>21365.43</v>
          </cell>
          <cell r="I221">
            <v>350000</v>
          </cell>
        </row>
        <row r="222">
          <cell r="B222" t="str">
            <v>I.3 / &gt; 200 kVA</v>
          </cell>
          <cell r="C222">
            <v>30</v>
          </cell>
          <cell r="D222">
            <v>6</v>
          </cell>
          <cell r="E222">
            <v>36</v>
          </cell>
          <cell r="F222">
            <v>16005</v>
          </cell>
          <cell r="G222">
            <v>1797.66</v>
          </cell>
          <cell r="H222">
            <v>17802.66</v>
          </cell>
          <cell r="I222">
            <v>250000</v>
          </cell>
        </row>
        <row r="223">
          <cell r="B223" t="str">
            <v>I.4 / &gt; 30.000 kVA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B224" t="str">
            <v>Jumlah I</v>
          </cell>
          <cell r="C224">
            <v>608</v>
          </cell>
          <cell r="D224">
            <v>22</v>
          </cell>
          <cell r="E224">
            <v>630</v>
          </cell>
          <cell r="F224">
            <v>37658.050000000003</v>
          </cell>
          <cell r="G224">
            <v>4580.2700000000004</v>
          </cell>
          <cell r="H224">
            <v>42238.32</v>
          </cell>
        </row>
        <row r="225">
          <cell r="B225" t="str">
            <v>P.1 / s/d 450 VA</v>
          </cell>
          <cell r="C225">
            <v>548</v>
          </cell>
          <cell r="D225">
            <v>0</v>
          </cell>
          <cell r="E225">
            <v>548</v>
          </cell>
          <cell r="F225">
            <v>246.6</v>
          </cell>
          <cell r="G225">
            <v>0</v>
          </cell>
          <cell r="H225">
            <v>246.6</v>
          </cell>
          <cell r="I225">
            <v>358233.61082206038</v>
          </cell>
        </row>
        <row r="226">
          <cell r="B226" t="str">
            <v>P.1 / 900 VA</v>
          </cell>
          <cell r="C226">
            <v>403</v>
          </cell>
          <cell r="D226">
            <v>0</v>
          </cell>
          <cell r="E226">
            <v>403</v>
          </cell>
          <cell r="F226">
            <v>362.7</v>
          </cell>
          <cell r="G226">
            <v>0</v>
          </cell>
          <cell r="H226">
            <v>362.7</v>
          </cell>
          <cell r="I226">
            <v>358233.61082206038</v>
          </cell>
        </row>
        <row r="227">
          <cell r="B227" t="str">
            <v>P.1 / 1.300 VA</v>
          </cell>
          <cell r="C227">
            <v>365</v>
          </cell>
          <cell r="D227">
            <v>5</v>
          </cell>
          <cell r="E227">
            <v>370</v>
          </cell>
          <cell r="F227">
            <v>474.5</v>
          </cell>
          <cell r="G227">
            <v>4.3099999999999996</v>
          </cell>
          <cell r="H227">
            <v>478.81</v>
          </cell>
          <cell r="I227">
            <v>358233.61082206038</v>
          </cell>
        </row>
        <row r="228">
          <cell r="B228" t="str">
            <v>P.1 / 2.200 VA</v>
          </cell>
          <cell r="C228">
            <v>224</v>
          </cell>
          <cell r="D228">
            <v>6</v>
          </cell>
          <cell r="E228">
            <v>230</v>
          </cell>
          <cell r="F228">
            <v>492.8</v>
          </cell>
          <cell r="G228">
            <v>9.7200000000000006</v>
          </cell>
          <cell r="H228">
            <v>502.52000000000004</v>
          </cell>
          <cell r="I228">
            <v>358233.61082206038</v>
          </cell>
        </row>
        <row r="229">
          <cell r="B229" t="str">
            <v>P.1 / &gt; 2.200 s/d 200 kVA</v>
          </cell>
          <cell r="C229">
            <v>751</v>
          </cell>
          <cell r="D229">
            <v>14</v>
          </cell>
          <cell r="E229">
            <v>765</v>
          </cell>
          <cell r="F229">
            <v>14689.8</v>
          </cell>
          <cell r="G229">
            <v>186.94</v>
          </cell>
          <cell r="H229">
            <v>14876.74</v>
          </cell>
          <cell r="I229">
            <v>358233.61082206038</v>
          </cell>
        </row>
        <row r="230">
          <cell r="B230" t="str">
            <v>P.2 / &gt; 200 kVA</v>
          </cell>
          <cell r="C230">
            <v>4</v>
          </cell>
          <cell r="D230">
            <v>5</v>
          </cell>
          <cell r="E230">
            <v>9</v>
          </cell>
          <cell r="F230">
            <v>1910</v>
          </cell>
          <cell r="G230">
            <v>44.17</v>
          </cell>
          <cell r="H230">
            <v>1954.17</v>
          </cell>
          <cell r="I230">
            <v>358233.61082206038</v>
          </cell>
        </row>
        <row r="231">
          <cell r="B231" t="str">
            <v>P.3</v>
          </cell>
          <cell r="C231">
            <v>2333</v>
          </cell>
          <cell r="D231">
            <v>110</v>
          </cell>
          <cell r="E231">
            <v>2443</v>
          </cell>
          <cell r="F231">
            <v>15096.502</v>
          </cell>
          <cell r="G231">
            <v>579.369999999995</v>
          </cell>
          <cell r="H231">
            <v>15675.871999999996</v>
          </cell>
          <cell r="I231">
            <v>300000</v>
          </cell>
        </row>
        <row r="232">
          <cell r="B232" t="str">
            <v>Jumlah P</v>
          </cell>
          <cell r="C232">
            <v>4628</v>
          </cell>
          <cell r="D232">
            <v>140</v>
          </cell>
          <cell r="E232">
            <v>4768</v>
          </cell>
          <cell r="F232">
            <v>33272.902000000002</v>
          </cell>
          <cell r="G232">
            <v>824.50999999999499</v>
          </cell>
          <cell r="H232">
            <v>34097.411999999997</v>
          </cell>
        </row>
        <row r="233">
          <cell r="B233" t="str">
            <v>T (Traksi)</v>
          </cell>
        </row>
        <row r="234">
          <cell r="B234" t="str">
            <v>C (Curah)</v>
          </cell>
        </row>
        <row r="235">
          <cell r="B235" t="str">
            <v>M (Multiguna)</v>
          </cell>
        </row>
        <row r="236">
          <cell r="B236" t="str">
            <v xml:space="preserve">JUMLAH </v>
          </cell>
          <cell r="C236">
            <v>660323</v>
          </cell>
          <cell r="D236">
            <v>25375</v>
          </cell>
          <cell r="F236">
            <v>1072131.2519999999</v>
          </cell>
          <cell r="G236">
            <v>60000</v>
          </cell>
          <cell r="H236">
            <v>1132131.2519999999</v>
          </cell>
        </row>
        <row r="237">
          <cell r="B237" t="str">
            <v>D:\TM1-HASIL\TM1\PLN Budget Reports V1.2\Reports\[RKAP Laba_ Rugi.xls]JualGTarif(11A)</v>
          </cell>
        </row>
      </sheetData>
      <sheetData sheetId="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 xml:space="preserve">PENDAPATAN P3B, JASA DAN USAHA LAINNYA 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>No. Urut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1.</v>
          </cell>
          <cell r="C12" t="str">
            <v>Pendapatan P3B dan Anak Perusahaan: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 t="str">
            <v>Pendapatan PPA</v>
          </cell>
        </row>
        <row r="14">
          <cell r="C14" t="str">
            <v>Pendapatan PSA/HK</v>
          </cell>
        </row>
        <row r="15">
          <cell r="C15" t="str">
            <v>Pendapatan TSA/HE</v>
          </cell>
        </row>
        <row r="16">
          <cell r="C16" t="str">
            <v>Pendapatan Transfer</v>
          </cell>
        </row>
        <row r="17">
          <cell r="B17" t="str">
            <v>2</v>
          </cell>
          <cell r="C17" t="str">
            <v>Pendapatan Jasa  :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>Anak Perusahaan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 t="str">
            <v>Intern Holding / Induk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 t="str">
            <v>Luar PLN (Extern PLN).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 t="str">
            <v>3</v>
          </cell>
          <cell r="C21" t="str">
            <v>Pendapatan Usaha Lainnya:</v>
          </cell>
          <cell r="D21">
            <v>1484659.6000000003</v>
          </cell>
          <cell r="E21">
            <v>3340495.1000000006</v>
          </cell>
          <cell r="F21">
            <v>4347945.4000000004</v>
          </cell>
          <cell r="G21">
            <v>5302370</v>
          </cell>
        </row>
        <row r="22">
          <cell r="C22" t="str">
            <v>Sewa Trafo</v>
          </cell>
          <cell r="D22">
            <v>44114.753829214038</v>
          </cell>
          <cell r="E22">
            <v>99264.696115731567</v>
          </cell>
          <cell r="F22">
            <v>129200.06478555537</v>
          </cell>
          <cell r="G22">
            <v>157559.83510433583</v>
          </cell>
        </row>
        <row r="23">
          <cell r="C23" t="str">
            <v>Pendapatan Pemakaian Trafo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Pendapatan Biaya Administrasi</v>
          </cell>
          <cell r="D24">
            <v>40565.076848193305</v>
          </cell>
          <cell r="E24">
            <v>91270.422908434921</v>
          </cell>
          <cell r="F24">
            <v>118799.72505542322</v>
          </cell>
          <cell r="G24">
            <v>144875.27445783321</v>
          </cell>
        </row>
        <row r="25">
          <cell r="C25" t="str">
            <v>Ongkos Pasang Pesta (Non KwH)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 t="str">
            <v>Geser Tiang / Ganti Nama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 t="str">
            <v>Rubah Daya / Tarif (Non BPUJL)</v>
          </cell>
          <cell r="D27">
            <v>3899.6635737357828</v>
          </cell>
          <cell r="E27">
            <v>8779.7430409055105</v>
          </cell>
          <cell r="F27">
            <v>11425.300465940505</v>
          </cell>
          <cell r="G27">
            <v>13934.51276334208</v>
          </cell>
        </row>
        <row r="28">
          <cell r="C28" t="str">
            <v>Ganti Rugi MCB / kWH / Segel Rusak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 t="str">
            <v>Ongkos Pasang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 t="str">
            <v>OPAL (Non KwH)</v>
          </cell>
          <cell r="D30">
            <v>1396080.1057488571</v>
          </cell>
          <cell r="E30">
            <v>3141180.2379349284</v>
          </cell>
          <cell r="F30">
            <v>4088520.3096930808</v>
          </cell>
          <cell r="G30">
            <v>4986000.3776744893</v>
          </cell>
        </row>
        <row r="31">
          <cell r="C31" t="str">
            <v>Pendapatan Invoice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 t="str">
            <v>Lain-lain</v>
          </cell>
          <cell r="D32">
            <v>0</v>
          </cell>
          <cell r="E32">
            <v>0</v>
          </cell>
          <cell r="F32">
            <v>0</v>
          </cell>
        </row>
      </sheetData>
      <sheetData sheetId="10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K4" t="str">
            <v>Daftar</v>
          </cell>
          <cell r="L4" t="str">
            <v>12.0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K6" t="str">
            <v>Perihal</v>
          </cell>
          <cell r="L6" t="str">
            <v xml:space="preserve">IKHTISAR BEBAN USAHA  </v>
          </cell>
        </row>
        <row r="7">
          <cell r="B7" t="str">
            <v>(Dalam ribuan rupiah)</v>
          </cell>
        </row>
        <row r="8">
          <cell r="C8" t="str">
            <v>Jumlah Ikhtisar Beban Usaha L12</v>
          </cell>
          <cell r="D8" t="str">
            <v>Jumlah Ikhtisar Beban Usaha</v>
          </cell>
          <cell r="E8" t="str">
            <v>Bahan Bakar dan Minyak Pelumas L12</v>
          </cell>
          <cell r="F8" t="str">
            <v>Bahan Baku</v>
          </cell>
          <cell r="G8" t="str">
            <v>Pemakaian Material</v>
          </cell>
          <cell r="H8" t="str">
            <v>Jasa Borongan</v>
          </cell>
          <cell r="I8" t="str">
            <v>Gaji / Tunjangan</v>
          </cell>
          <cell r="J8" t="str">
            <v>Cuti dan lainnya</v>
          </cell>
          <cell r="K8" t="str">
            <v>Diklat dan lainnya</v>
          </cell>
          <cell r="L8" t="str">
            <v>Biaya Administrasi</v>
          </cell>
          <cell r="M8" t="str">
            <v>Penyusutan Aktiva Tetap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Bahan Bakar   dan                             M. Pelumas</v>
          </cell>
          <cell r="F9" t="str">
            <v>Bahan Baku</v>
          </cell>
          <cell r="G9" t="str">
            <v>Biaya Pemeliharaan</v>
          </cell>
          <cell r="I9" t="str">
            <v>Kepegawaian</v>
          </cell>
          <cell r="L9" t="str">
            <v>Biaya Administrasi</v>
          </cell>
          <cell r="M9" t="str">
            <v>Biaya                   Penyusutan</v>
          </cell>
        </row>
        <row r="10">
          <cell r="G10" t="str">
            <v>Pemakaian Material</v>
          </cell>
          <cell r="H10" t="str">
            <v>Jasa Borongan</v>
          </cell>
          <cell r="I10" t="str">
            <v>Gaji / Tunjangan</v>
          </cell>
          <cell r="J10" t="str">
            <v>Cuti dan lainnya</v>
          </cell>
          <cell r="K10" t="str">
            <v>Diklat dan lainnya</v>
          </cell>
        </row>
        <row r="11">
          <cell r="B11" t="str">
            <v>(1)</v>
          </cell>
          <cell r="C11" t="str">
            <v>(2)</v>
          </cell>
          <cell r="D11" t="str">
            <v>( 3 = 4 S/D 11 )</v>
          </cell>
          <cell r="E11" t="str">
            <v>(4)</v>
          </cell>
          <cell r="F11" t="str">
            <v>(5)</v>
          </cell>
          <cell r="G11" t="str">
            <v>(6)</v>
          </cell>
          <cell r="H11" t="str">
            <v>(7)</v>
          </cell>
          <cell r="I11" t="str">
            <v>(8)</v>
          </cell>
          <cell r="J11" t="str">
            <v>(9)</v>
          </cell>
          <cell r="K11" t="str">
            <v>(10)</v>
          </cell>
          <cell r="L11" t="str">
            <v>(10)</v>
          </cell>
          <cell r="M11" t="str">
            <v>(11)</v>
          </cell>
        </row>
        <row r="12">
          <cell r="C12" t="str">
            <v>PEMBELIAN :</v>
          </cell>
        </row>
        <row r="13">
          <cell r="B13" t="str">
            <v>6 00 1 00 000</v>
          </cell>
          <cell r="C13" t="str">
            <v>- Pembelian T. Listrik *)</v>
          </cell>
          <cell r="D13">
            <v>246025863.72222161</v>
          </cell>
          <cell r="E13" t="str">
            <v>XX</v>
          </cell>
          <cell r="F13" t="str">
            <v>XX</v>
          </cell>
          <cell r="G13" t="str">
            <v>XX</v>
          </cell>
          <cell r="H13" t="str">
            <v>XX</v>
          </cell>
          <cell r="I13" t="str">
            <v>XX</v>
          </cell>
          <cell r="J13" t="str">
            <v>XX</v>
          </cell>
          <cell r="K13" t="str">
            <v>XX</v>
          </cell>
          <cell r="L13" t="str">
            <v>XX</v>
          </cell>
          <cell r="M13" t="str">
            <v>XX</v>
          </cell>
        </row>
        <row r="14">
          <cell r="B14" t="str">
            <v>6 00 2 00 000</v>
          </cell>
          <cell r="C14" t="str">
            <v>- Sewa Genset *)</v>
          </cell>
          <cell r="D14">
            <v>0</v>
          </cell>
          <cell r="E14" t="str">
            <v>XX</v>
          </cell>
          <cell r="F14" t="str">
            <v>XX</v>
          </cell>
          <cell r="G14" t="str">
            <v>XX</v>
          </cell>
          <cell r="H14" t="str">
            <v>XX</v>
          </cell>
          <cell r="I14" t="str">
            <v>XX</v>
          </cell>
          <cell r="J14" t="str">
            <v>XX</v>
          </cell>
          <cell r="K14" t="str">
            <v>XX</v>
          </cell>
          <cell r="L14" t="str">
            <v>XX</v>
          </cell>
          <cell r="M14" t="str">
            <v>XX</v>
          </cell>
        </row>
        <row r="15">
          <cell r="C15" t="str">
            <v>Sub Jumlah</v>
          </cell>
          <cell r="D15">
            <v>246025863.72222161</v>
          </cell>
          <cell r="E15" t="str">
            <v>XX</v>
          </cell>
          <cell r="F15" t="str">
            <v>XX</v>
          </cell>
          <cell r="G15" t="str">
            <v>XX</v>
          </cell>
          <cell r="H15" t="str">
            <v>XX</v>
          </cell>
          <cell r="I15" t="str">
            <v>XX</v>
          </cell>
          <cell r="J15" t="str">
            <v>XX</v>
          </cell>
          <cell r="K15" t="str">
            <v>XX</v>
          </cell>
          <cell r="L15" t="str">
            <v>XX</v>
          </cell>
          <cell r="M15" t="str">
            <v>XX</v>
          </cell>
        </row>
        <row r="16">
          <cell r="C16" t="str">
            <v>PEMBANGKITAN :</v>
          </cell>
        </row>
        <row r="17">
          <cell r="B17" t="str">
            <v>6 11 0 00 000</v>
          </cell>
          <cell r="C17" t="str">
            <v>P L T 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 t="str">
            <v>6 12 0 00 000</v>
          </cell>
          <cell r="C18" t="str">
            <v>P L T 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 t="str">
            <v>6 13 0 00 000</v>
          </cell>
          <cell r="C19" t="str">
            <v>P L T D</v>
          </cell>
          <cell r="D19">
            <v>1627581.1319751272</v>
          </cell>
          <cell r="E19">
            <v>1059750.0203810132</v>
          </cell>
          <cell r="F19">
            <v>0</v>
          </cell>
          <cell r="G19">
            <v>67992.292661017258</v>
          </cell>
          <cell r="H19">
            <v>125049.640731591</v>
          </cell>
          <cell r="I19">
            <v>78170.143064616408</v>
          </cell>
          <cell r="J19">
            <v>19922.318902256</v>
          </cell>
          <cell r="K19">
            <v>23975.39238406095</v>
          </cell>
          <cell r="L19">
            <v>24285.147326294791</v>
          </cell>
          <cell r="M19">
            <v>228436.17652427757</v>
          </cell>
        </row>
        <row r="20">
          <cell r="B20" t="str">
            <v>6 14 0 00 000</v>
          </cell>
          <cell r="C20" t="str">
            <v>P L T G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 t="str">
            <v>6 15 0 00 000</v>
          </cell>
          <cell r="C21" t="str">
            <v>P L T P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6 16 0 00 000</v>
          </cell>
          <cell r="C22" t="str">
            <v>P L T G/U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C23" t="str">
            <v>Sewa Pembangkit</v>
          </cell>
          <cell r="D23">
            <v>0</v>
          </cell>
          <cell r="E23">
            <v>0</v>
          </cell>
        </row>
        <row r="24">
          <cell r="C24" t="str">
            <v>Sub Jumlah</v>
          </cell>
          <cell r="D24">
            <v>1627581.1319751272</v>
          </cell>
          <cell r="E24">
            <v>1059750.0203810132</v>
          </cell>
          <cell r="F24">
            <v>0</v>
          </cell>
          <cell r="G24">
            <v>67992.292661017258</v>
          </cell>
          <cell r="H24">
            <v>125049.640731591</v>
          </cell>
          <cell r="I24">
            <v>78170.143064616408</v>
          </cell>
          <cell r="J24">
            <v>19922.318902256</v>
          </cell>
          <cell r="K24">
            <v>23975.39238406095</v>
          </cell>
          <cell r="L24">
            <v>24285.147326294791</v>
          </cell>
          <cell r="M24">
            <v>228436.17652427757</v>
          </cell>
        </row>
        <row r="25">
          <cell r="C25" t="str">
            <v>TRANSMISI :</v>
          </cell>
        </row>
        <row r="26">
          <cell r="B26" t="str">
            <v>6 20 0 00 000</v>
          </cell>
          <cell r="C26" t="str">
            <v>Transmisi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6 30 0 00 000</v>
          </cell>
          <cell r="C27" t="str">
            <v>Tele Informasi Data</v>
          </cell>
          <cell r="D27">
            <v>172447.36445657868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172447.36445657868</v>
          </cell>
        </row>
        <row r="28">
          <cell r="C28" t="str">
            <v>Sub Jumlah</v>
          </cell>
          <cell r="D28">
            <v>172447.36445657868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172447.36445657868</v>
          </cell>
        </row>
        <row r="29">
          <cell r="C29" t="str">
            <v>DISTRIBUSI :</v>
          </cell>
        </row>
        <row r="30">
          <cell r="B30" t="str">
            <v>6 40 0 00 000</v>
          </cell>
          <cell r="C30" t="str">
            <v>Distribusi</v>
          </cell>
          <cell r="D30">
            <v>45477691.058312051</v>
          </cell>
          <cell r="F30">
            <v>0</v>
          </cell>
          <cell r="G30">
            <v>2754479.0961645129</v>
          </cell>
          <cell r="H30">
            <v>3951240.606105153</v>
          </cell>
          <cell r="I30">
            <v>3535800.9551036819</v>
          </cell>
          <cell r="J30">
            <v>919544.02315822477</v>
          </cell>
          <cell r="K30">
            <v>1088958.744539249</v>
          </cell>
          <cell r="L30">
            <v>2698558.7145536435</v>
          </cell>
          <cell r="M30">
            <v>30529108.918687586</v>
          </cell>
        </row>
        <row r="31">
          <cell r="B31" t="str">
            <v>6 50 0 00 000</v>
          </cell>
          <cell r="C31" t="str">
            <v>Unit Pengatur Distribusi</v>
          </cell>
          <cell r="D31">
            <v>1428289.6410622168</v>
          </cell>
          <cell r="F31">
            <v>0</v>
          </cell>
          <cell r="G31">
            <v>85120.987577649459</v>
          </cell>
          <cell r="H31">
            <v>116800.80207458622</v>
          </cell>
          <cell r="I31">
            <v>281956.64165896102</v>
          </cell>
          <cell r="J31">
            <v>104525.47881432949</v>
          </cell>
          <cell r="K31">
            <v>94462.513481733069</v>
          </cell>
          <cell r="L31">
            <v>57470.970860155358</v>
          </cell>
          <cell r="M31">
            <v>687952.24659480213</v>
          </cell>
        </row>
        <row r="32">
          <cell r="C32" t="str">
            <v>Sub Jumlah</v>
          </cell>
          <cell r="D32">
            <v>46905980.699374266</v>
          </cell>
          <cell r="E32">
            <v>0</v>
          </cell>
          <cell r="F32">
            <v>0</v>
          </cell>
          <cell r="G32">
            <v>2839600.0837421622</v>
          </cell>
          <cell r="H32">
            <v>4068041.408179739</v>
          </cell>
          <cell r="I32">
            <v>3817757.5967626427</v>
          </cell>
          <cell r="J32">
            <v>1024069.5019725543</v>
          </cell>
          <cell r="K32">
            <v>1183421.2580209821</v>
          </cell>
          <cell r="L32">
            <v>2756029.6854137988</v>
          </cell>
          <cell r="M32">
            <v>31217061.165282387</v>
          </cell>
        </row>
        <row r="34">
          <cell r="B34" t="str">
            <v>6 60 0 00 000</v>
          </cell>
          <cell r="C34" t="str">
            <v>TATA USAHA LANGGANAN</v>
          </cell>
          <cell r="D34">
            <v>10661098.678120708</v>
          </cell>
          <cell r="F34">
            <v>0</v>
          </cell>
          <cell r="G34">
            <v>65853.852380943281</v>
          </cell>
          <cell r="H34">
            <v>695270.24638959579</v>
          </cell>
          <cell r="I34">
            <v>1969566.5166287976</v>
          </cell>
          <cell r="J34">
            <v>750422.56181440584</v>
          </cell>
          <cell r="K34">
            <v>665197.98297412554</v>
          </cell>
          <cell r="L34">
            <v>6114525.4911904121</v>
          </cell>
          <cell r="M34">
            <v>400262.02674242767</v>
          </cell>
        </row>
        <row r="35">
          <cell r="C35" t="str">
            <v>LAINNYA :</v>
          </cell>
        </row>
        <row r="36">
          <cell r="B36" t="str">
            <v>6 71 0 00 000</v>
          </cell>
          <cell r="C36" t="str">
            <v>Tata Usaha</v>
          </cell>
          <cell r="D36">
            <v>13333686.080484357</v>
          </cell>
          <cell r="F36">
            <v>0</v>
          </cell>
          <cell r="G36">
            <v>734188.49530155514</v>
          </cell>
          <cell r="H36">
            <v>1605441.7564329901</v>
          </cell>
          <cell r="I36">
            <v>4196506.1503792685</v>
          </cell>
          <cell r="J36">
            <v>3620218.4502834859</v>
          </cell>
          <cell r="K36">
            <v>1910146.1382161218</v>
          </cell>
          <cell r="L36">
            <v>408508.95480956021</v>
          </cell>
          <cell r="M36">
            <v>858676.13506137638</v>
          </cell>
        </row>
        <row r="37">
          <cell r="B37" t="str">
            <v>6 72 0 00 000</v>
          </cell>
          <cell r="C37" t="str">
            <v>Gudang dan Persed. Bahan</v>
          </cell>
          <cell r="D37">
            <v>356018.45073932078</v>
          </cell>
          <cell r="F37">
            <v>0</v>
          </cell>
          <cell r="G37">
            <v>26372.958471662972</v>
          </cell>
          <cell r="H37">
            <v>51740.258400754217</v>
          </cell>
          <cell r="I37">
            <v>62701.713968760632</v>
          </cell>
          <cell r="J37">
            <v>0</v>
          </cell>
          <cell r="K37">
            <v>15325.317939663579</v>
          </cell>
          <cell r="L37">
            <v>66536.47070963234</v>
          </cell>
          <cell r="M37">
            <v>133341.73124884703</v>
          </cell>
        </row>
        <row r="38">
          <cell r="B38" t="str">
            <v>6 73 0 00 000</v>
          </cell>
          <cell r="C38" t="str">
            <v>B e n g k e l</v>
          </cell>
          <cell r="D38">
            <v>407537.49015391432</v>
          </cell>
          <cell r="F38">
            <v>0</v>
          </cell>
          <cell r="G38">
            <v>6898.1944518515575</v>
          </cell>
          <cell r="H38">
            <v>9380.8827390495171</v>
          </cell>
          <cell r="I38">
            <v>217888.47860659054</v>
          </cell>
          <cell r="J38">
            <v>31668.094344037578</v>
          </cell>
          <cell r="K38">
            <v>60995.683737631778</v>
          </cell>
          <cell r="L38">
            <v>5988.1267192655914</v>
          </cell>
          <cell r="M38">
            <v>74718.029555487767</v>
          </cell>
        </row>
        <row r="39">
          <cell r="B39" t="str">
            <v>6 74 0 00 000</v>
          </cell>
          <cell r="C39" t="str">
            <v>Laboratorium</v>
          </cell>
          <cell r="D39">
            <v>43312.11244347789</v>
          </cell>
          <cell r="F39">
            <v>0</v>
          </cell>
          <cell r="G39">
            <v>27319.581987530921</v>
          </cell>
          <cell r="H39">
            <v>13916.681481981963</v>
          </cell>
          <cell r="I39">
            <v>0</v>
          </cell>
          <cell r="J39">
            <v>0</v>
          </cell>
          <cell r="K39">
            <v>0</v>
          </cell>
          <cell r="L39">
            <v>138.48378630311973</v>
          </cell>
          <cell r="M39">
            <v>1937.3651876618887</v>
          </cell>
        </row>
        <row r="40">
          <cell r="B40" t="str">
            <v>6 75 0 00 000</v>
          </cell>
          <cell r="C40" t="str">
            <v>Jasa-Jasa Teknik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6 76 0 00 000</v>
          </cell>
          <cell r="C41" t="str">
            <v>Wisma dan Rumah Dinas</v>
          </cell>
          <cell r="D41">
            <v>158990.41323001625</v>
          </cell>
          <cell r="F41">
            <v>0</v>
          </cell>
          <cell r="G41">
            <v>30723.601903177274</v>
          </cell>
          <cell r="H41">
            <v>33172.056060943993</v>
          </cell>
          <cell r="I41">
            <v>0</v>
          </cell>
          <cell r="J41">
            <v>0</v>
          </cell>
          <cell r="K41">
            <v>0</v>
          </cell>
          <cell r="L41">
            <v>20810.680918355418</v>
          </cell>
          <cell r="M41">
            <v>74284.074347539543</v>
          </cell>
        </row>
        <row r="42">
          <cell r="B42" t="str">
            <v>6 77 0 00 000</v>
          </cell>
          <cell r="C42" t="str">
            <v>Telekomunikasi</v>
          </cell>
          <cell r="D42">
            <v>724284.47562386189</v>
          </cell>
          <cell r="F42">
            <v>0</v>
          </cell>
          <cell r="G42">
            <v>132665.9391000992</v>
          </cell>
          <cell r="H42">
            <v>320012.06958335428</v>
          </cell>
          <cell r="I42">
            <v>0</v>
          </cell>
          <cell r="J42">
            <v>0</v>
          </cell>
          <cell r="K42">
            <v>0</v>
          </cell>
          <cell r="L42">
            <v>6581.7711922508652</v>
          </cell>
          <cell r="M42">
            <v>265024.69574815745</v>
          </cell>
        </row>
        <row r="43">
          <cell r="B43" t="str">
            <v>6 78 0 00 000</v>
          </cell>
          <cell r="C43" t="str">
            <v>Rupa-Rupa Jasa Umum dan Teknologi Informasi</v>
          </cell>
          <cell r="D43">
            <v>2244222.4379341276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2244222.4379341276</v>
          </cell>
          <cell r="M43">
            <v>0</v>
          </cell>
        </row>
        <row r="44">
          <cell r="B44" t="str">
            <v>6 79 0 00 000</v>
          </cell>
          <cell r="C44" t="str">
            <v>Pendidikan dan Latihan</v>
          </cell>
          <cell r="D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C45" t="str">
            <v>Sub Jumlah</v>
          </cell>
          <cell r="D45">
            <v>17268051.460609075</v>
          </cell>
          <cell r="E45">
            <v>0</v>
          </cell>
          <cell r="F45">
            <v>0</v>
          </cell>
          <cell r="G45">
            <v>958168.77121587703</v>
          </cell>
          <cell r="H45">
            <v>2033663.7046990742</v>
          </cell>
          <cell r="I45">
            <v>4477096.3429546189</v>
          </cell>
          <cell r="J45">
            <v>3651886.5446275235</v>
          </cell>
          <cell r="K45">
            <v>1986467.1398934172</v>
          </cell>
          <cell r="L45">
            <v>2752786.9260694953</v>
          </cell>
          <cell r="M45">
            <v>1407982.0311490702</v>
          </cell>
        </row>
        <row r="46">
          <cell r="C46" t="str">
            <v>JUMLAH</v>
          </cell>
          <cell r="D46">
            <v>322661023.05675739</v>
          </cell>
          <cell r="E46">
            <v>1059750.0203810132</v>
          </cell>
          <cell r="F46">
            <v>0</v>
          </cell>
          <cell r="G46">
            <v>3931615</v>
          </cell>
          <cell r="H46">
            <v>6922024.9999999991</v>
          </cell>
          <cell r="I46">
            <v>10342590.599410675</v>
          </cell>
          <cell r="J46">
            <v>5446300.9273167402</v>
          </cell>
          <cell r="K46">
            <v>3859061.7732725861</v>
          </cell>
          <cell r="L46">
            <v>11647627.25</v>
          </cell>
          <cell r="M46">
            <v>33426188.764154743</v>
          </cell>
        </row>
        <row r="47">
          <cell r="B47" t="str">
            <v>D:\TM1-HASIL\TM1\PLN Budget Reports V1.2\Reports\[RKAP Laba_ Rugi.xls]IkhtisarBiop(12.0)</v>
          </cell>
          <cell r="M47">
            <v>38413.629965277774</v>
          </cell>
        </row>
        <row r="48">
          <cell r="B48" t="str">
            <v>*) Diisi Pada Kolom Jumlah</v>
          </cell>
        </row>
        <row r="49">
          <cell r="B49" t="str">
            <v>Jangan Mengubah / Menambah Baris !!!!!</v>
          </cell>
        </row>
        <row r="51">
          <cell r="B51" t="str">
            <v>PT. PLN (PERSERO)</v>
          </cell>
        </row>
        <row r="52">
          <cell r="B52" t="str">
            <v>SATUAN ADMINISTRASI</v>
          </cell>
        </row>
        <row r="53">
          <cell r="B53" t="str">
            <v>DISTRIBUSI BALI</v>
          </cell>
        </row>
        <row r="54">
          <cell r="B54" t="str">
            <v>LEMBAR KERJA</v>
          </cell>
          <cell r="K54" t="str">
            <v>Daftar</v>
          </cell>
          <cell r="L54" t="str">
            <v>12.0</v>
          </cell>
        </row>
        <row r="55">
          <cell r="B55" t="str">
            <v>ANGGARAN LABA RUGI</v>
          </cell>
        </row>
        <row r="56">
          <cell r="B56" t="str">
            <v>TAHUN 2005 - S/D TRW II</v>
          </cell>
          <cell r="K56" t="str">
            <v>Perihal</v>
          </cell>
          <cell r="L56" t="str">
            <v xml:space="preserve">IKHTISAR BEBAN USAHA  </v>
          </cell>
        </row>
        <row r="57">
          <cell r="B57" t="str">
            <v>(Dalam ribuan rupiah)</v>
          </cell>
        </row>
        <row r="58">
          <cell r="C58" t="str">
            <v>Jumlah Ikhtisar Beban Usaha L12</v>
          </cell>
          <cell r="D58" t="str">
            <v>Jumlah Ikhtisar Beban Usaha</v>
          </cell>
          <cell r="E58" t="str">
            <v>Bahan Bakar dan Minyak Pelumas L12</v>
          </cell>
          <cell r="F58" t="str">
            <v>Bahan Baku</v>
          </cell>
          <cell r="G58" t="str">
            <v>Pemakaian Material</v>
          </cell>
          <cell r="H58" t="str">
            <v>Jasa Borongan</v>
          </cell>
          <cell r="I58" t="str">
            <v>Gaji / Tunjangan</v>
          </cell>
          <cell r="J58" t="str">
            <v>Cuti dan lainnya</v>
          </cell>
          <cell r="K58" t="str">
            <v>Diklat dan lainnya</v>
          </cell>
          <cell r="L58" t="str">
            <v>Biaya Administrasi</v>
          </cell>
          <cell r="M58" t="str">
            <v>Penyusutan Aktiva Tetap</v>
          </cell>
        </row>
        <row r="59">
          <cell r="B59" t="str">
            <v>Kode Akun</v>
          </cell>
          <cell r="C59" t="str">
            <v>U r a i a n</v>
          </cell>
          <cell r="D59" t="str">
            <v>Jumlah</v>
          </cell>
          <cell r="E59" t="str">
            <v>Bahan Bakar   dan                             M. Pelumas</v>
          </cell>
          <cell r="F59" t="str">
            <v>Bahan Baku</v>
          </cell>
          <cell r="G59" t="str">
            <v>Biaya Pemeliharaan</v>
          </cell>
          <cell r="I59" t="str">
            <v>Kepegawaian</v>
          </cell>
          <cell r="L59" t="str">
            <v>Biaya Administrasi</v>
          </cell>
          <cell r="M59" t="str">
            <v>Biaya                   Penyusutan</v>
          </cell>
        </row>
        <row r="60">
          <cell r="G60" t="str">
            <v>Pemakaian Material</v>
          </cell>
          <cell r="H60" t="str">
            <v>Jasa Borongan</v>
          </cell>
          <cell r="I60" t="str">
            <v>Gaji / Tunjangan</v>
          </cell>
          <cell r="J60" t="str">
            <v>Cuti dan lainnya</v>
          </cell>
          <cell r="K60" t="str">
            <v>Diklat dan lainnya</v>
          </cell>
        </row>
        <row r="61">
          <cell r="B61" t="str">
            <v>(1)</v>
          </cell>
          <cell r="C61" t="str">
            <v>(2)</v>
          </cell>
          <cell r="D61" t="str">
            <v>( 3 = 4 S/D 11 )</v>
          </cell>
          <cell r="E61" t="str">
            <v>(4)</v>
          </cell>
          <cell r="F61" t="str">
            <v>(5)</v>
          </cell>
          <cell r="G61" t="str">
            <v>(6)</v>
          </cell>
          <cell r="H61" t="str">
            <v>(7)</v>
          </cell>
          <cell r="I61" t="str">
            <v>(8)</v>
          </cell>
          <cell r="J61" t="str">
            <v>(9)</v>
          </cell>
          <cell r="K61" t="str">
            <v>(10)</v>
          </cell>
          <cell r="L61" t="str">
            <v>(11)</v>
          </cell>
          <cell r="M61" t="str">
            <v>(12)</v>
          </cell>
        </row>
        <row r="62">
          <cell r="C62" t="str">
            <v>PEMBELIAN :</v>
          </cell>
        </row>
        <row r="63">
          <cell r="B63" t="str">
            <v>6 00 1 00 000</v>
          </cell>
          <cell r="C63" t="str">
            <v>- Pembelian T. Listrik *)</v>
          </cell>
          <cell r="D63">
            <v>497548990.13065672</v>
          </cell>
          <cell r="E63" t="str">
            <v>XX</v>
          </cell>
          <cell r="F63" t="str">
            <v>XX</v>
          </cell>
          <cell r="G63" t="str">
            <v>XX</v>
          </cell>
          <cell r="H63" t="str">
            <v>XX</v>
          </cell>
          <cell r="I63" t="str">
            <v>XX</v>
          </cell>
          <cell r="J63" t="str">
            <v>XX</v>
          </cell>
          <cell r="K63" t="str">
            <v>XX</v>
          </cell>
          <cell r="L63" t="str">
            <v>XX</v>
          </cell>
          <cell r="M63" t="str">
            <v>XX</v>
          </cell>
        </row>
        <row r="64">
          <cell r="B64" t="str">
            <v>6 00 2 00 000</v>
          </cell>
          <cell r="C64" t="str">
            <v>- Sewa Genset *)</v>
          </cell>
          <cell r="D64">
            <v>0</v>
          </cell>
          <cell r="E64" t="str">
            <v>XX</v>
          </cell>
          <cell r="F64" t="str">
            <v>XX</v>
          </cell>
          <cell r="G64" t="str">
            <v>XX</v>
          </cell>
          <cell r="H64" t="str">
            <v>XX</v>
          </cell>
          <cell r="I64" t="str">
            <v>XX</v>
          </cell>
          <cell r="J64" t="str">
            <v>XX</v>
          </cell>
          <cell r="K64" t="str">
            <v>XX</v>
          </cell>
          <cell r="L64" t="str">
            <v>XX</v>
          </cell>
          <cell r="M64" t="str">
            <v>XX</v>
          </cell>
        </row>
        <row r="65">
          <cell r="C65" t="str">
            <v>Sub Jumlah</v>
          </cell>
          <cell r="D65">
            <v>497548990.13065672</v>
          </cell>
          <cell r="E65" t="str">
            <v>XX</v>
          </cell>
          <cell r="F65" t="str">
            <v>XX</v>
          </cell>
          <cell r="G65" t="str">
            <v>XX</v>
          </cell>
          <cell r="H65" t="str">
            <v>XX</v>
          </cell>
          <cell r="I65" t="str">
            <v>XX</v>
          </cell>
          <cell r="J65" t="str">
            <v>XX</v>
          </cell>
          <cell r="K65" t="str">
            <v>XX</v>
          </cell>
          <cell r="L65" t="str">
            <v>XX</v>
          </cell>
          <cell r="M65" t="str">
            <v>XX</v>
          </cell>
        </row>
        <row r="66">
          <cell r="C66" t="str">
            <v>PEMBANGKITAN :</v>
          </cell>
        </row>
        <row r="67">
          <cell r="B67" t="str">
            <v>6 11 0 00 000</v>
          </cell>
          <cell r="C67" t="str">
            <v>P L T 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6 12 0 00 000</v>
          </cell>
          <cell r="C68" t="str">
            <v>P L T U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6 13 0 00 000</v>
          </cell>
          <cell r="C69" t="str">
            <v>P L T D</v>
          </cell>
          <cell r="D69">
            <v>3357666.1586128217</v>
          </cell>
          <cell r="E69">
            <v>2118600.125</v>
          </cell>
          <cell r="F69">
            <v>0</v>
          </cell>
          <cell r="G69">
            <v>180375.69078598221</v>
          </cell>
          <cell r="H69">
            <v>281715.97490733629</v>
          </cell>
          <cell r="I69">
            <v>137779.89014499172</v>
          </cell>
          <cell r="J69">
            <v>35114.364668839866</v>
          </cell>
          <cell r="K69">
            <v>42258.166601133358</v>
          </cell>
          <cell r="L69">
            <v>47840.549324913234</v>
          </cell>
          <cell r="M69">
            <v>513981.39717962447</v>
          </cell>
        </row>
        <row r="70">
          <cell r="B70" t="str">
            <v>6 14 0 00 000</v>
          </cell>
          <cell r="C70" t="str">
            <v>P L T 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6 15 0 00 000</v>
          </cell>
          <cell r="C71" t="str">
            <v>P L T P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6 16 0 00 000</v>
          </cell>
          <cell r="C72" t="str">
            <v>P L T G/U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C73" t="str">
            <v>Sewa Pembangkit</v>
          </cell>
          <cell r="D73">
            <v>0</v>
          </cell>
          <cell r="E73">
            <v>0</v>
          </cell>
        </row>
        <row r="74">
          <cell r="C74" t="str">
            <v>Sub Jumlah</v>
          </cell>
          <cell r="D74">
            <v>3357666.1586128217</v>
          </cell>
          <cell r="E74">
            <v>2118600.125</v>
          </cell>
          <cell r="F74">
            <v>0</v>
          </cell>
          <cell r="G74">
            <v>180375.69078598221</v>
          </cell>
          <cell r="H74">
            <v>281715.97490733629</v>
          </cell>
          <cell r="I74">
            <v>137779.89014499172</v>
          </cell>
          <cell r="J74">
            <v>35114.364668839866</v>
          </cell>
          <cell r="K74">
            <v>42258.166601133358</v>
          </cell>
          <cell r="L74">
            <v>47840.549324913234</v>
          </cell>
          <cell r="M74">
            <v>513981.39717962447</v>
          </cell>
        </row>
        <row r="75">
          <cell r="C75" t="str">
            <v>TRANSMISI :</v>
          </cell>
        </row>
        <row r="76">
          <cell r="B76" t="str">
            <v>6 20 0 00 000</v>
          </cell>
          <cell r="C76" t="str">
            <v>Transmisi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6 30 0 00 000</v>
          </cell>
          <cell r="C77" t="str">
            <v>Tele Informasi Data</v>
          </cell>
          <cell r="D77">
            <v>388006.57002730196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388006.57002730196</v>
          </cell>
        </row>
        <row r="78">
          <cell r="C78" t="str">
            <v>Sub Jumlah</v>
          </cell>
          <cell r="D78">
            <v>388006.57002730196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388006.57002730196</v>
          </cell>
        </row>
        <row r="79">
          <cell r="C79" t="str">
            <v>DISTRIBUSI :</v>
          </cell>
        </row>
        <row r="80">
          <cell r="B80" t="str">
            <v>6 40 0 00 000</v>
          </cell>
          <cell r="C80" t="str">
            <v>Distribusi</v>
          </cell>
          <cell r="D80">
            <v>99987514.604386702</v>
          </cell>
          <cell r="F80">
            <v>0</v>
          </cell>
          <cell r="G80">
            <v>7307314.5540668173</v>
          </cell>
          <cell r="H80">
            <v>8901485.7854058631</v>
          </cell>
          <cell r="I80">
            <v>6232075.9316769801</v>
          </cell>
          <cell r="J80">
            <v>1620755.3104961899</v>
          </cell>
          <cell r="K80">
            <v>1919359.6213713426</v>
          </cell>
          <cell r="L80">
            <v>5316028.3343224442</v>
          </cell>
          <cell r="M80">
            <v>68690495.06704706</v>
          </cell>
        </row>
        <row r="81">
          <cell r="B81" t="str">
            <v>6 50 0 00 000</v>
          </cell>
          <cell r="C81" t="str">
            <v>Unit Pengatur Distribusi</v>
          </cell>
          <cell r="D81">
            <v>2997752.1648032079</v>
          </cell>
          <cell r="F81">
            <v>0</v>
          </cell>
          <cell r="G81">
            <v>225816.13788567632</v>
          </cell>
          <cell r="H81">
            <v>263132.71780626761</v>
          </cell>
          <cell r="I81">
            <v>496966.66259533702</v>
          </cell>
          <cell r="J81">
            <v>184232.85955209922</v>
          </cell>
          <cell r="K81">
            <v>166496.23782285515</v>
          </cell>
          <cell r="L81">
            <v>113214.99430266784</v>
          </cell>
          <cell r="M81">
            <v>1547892.5548383049</v>
          </cell>
        </row>
        <row r="82">
          <cell r="C82" t="str">
            <v>Sub Jumlah</v>
          </cell>
          <cell r="D82">
            <v>102985266.76918991</v>
          </cell>
          <cell r="E82">
            <v>0</v>
          </cell>
          <cell r="F82">
            <v>0</v>
          </cell>
          <cell r="G82">
            <v>7533130.691952494</v>
          </cell>
          <cell r="H82">
            <v>9164618.5032121316</v>
          </cell>
          <cell r="I82">
            <v>6729042.5942723174</v>
          </cell>
          <cell r="J82">
            <v>1804988.170048289</v>
          </cell>
          <cell r="K82">
            <v>2085855.8591941977</v>
          </cell>
          <cell r="L82">
            <v>5429243.3286251118</v>
          </cell>
          <cell r="M82">
            <v>70238387.621885359</v>
          </cell>
        </row>
        <row r="84">
          <cell r="B84" t="str">
            <v>6 60 0 00 000</v>
          </cell>
          <cell r="C84" t="str">
            <v>TATA USAHA LANGGANAN</v>
          </cell>
          <cell r="D84">
            <v>20662386.351915766</v>
          </cell>
          <cell r="F84">
            <v>0</v>
          </cell>
          <cell r="G84">
            <v>174702.65598119964</v>
          </cell>
          <cell r="H84">
            <v>1566327.8530013962</v>
          </cell>
          <cell r="I84">
            <v>3471487.2924059345</v>
          </cell>
          <cell r="J84">
            <v>1322667.8892431611</v>
          </cell>
          <cell r="K84">
            <v>1172454.1036477997</v>
          </cell>
          <cell r="L84">
            <v>12054156.997465815</v>
          </cell>
          <cell r="M84">
            <v>900589.56017046212</v>
          </cell>
        </row>
        <row r="85">
          <cell r="C85" t="str">
            <v>LAINNYA :</v>
          </cell>
        </row>
        <row r="86">
          <cell r="B86" t="str">
            <v>6 71 0 00 000</v>
          </cell>
          <cell r="C86" t="str">
            <v>Tata Usaha</v>
          </cell>
          <cell r="D86">
            <v>25650554.625749148</v>
          </cell>
          <cell r="F86">
            <v>0</v>
          </cell>
          <cell r="G86">
            <v>1947717.1871138592</v>
          </cell>
          <cell r="H86">
            <v>3821840.0721317697</v>
          </cell>
          <cell r="I86">
            <v>7396611.2088869447</v>
          </cell>
          <cell r="J86">
            <v>6380867.1805630727</v>
          </cell>
          <cell r="K86">
            <v>3366755.0648685629</v>
          </cell>
          <cell r="L86">
            <v>804742.60829684068</v>
          </cell>
          <cell r="M86">
            <v>1932021.3038880965</v>
          </cell>
        </row>
        <row r="87">
          <cell r="B87" t="str">
            <v>6 72 0 00 000</v>
          </cell>
          <cell r="C87" t="str">
            <v>Gudang dan Persed. Bahan</v>
          </cell>
          <cell r="D87">
            <v>755146.70559824747</v>
          </cell>
          <cell r="F87">
            <v>0</v>
          </cell>
          <cell r="G87">
            <v>69964.409438477931</v>
          </cell>
          <cell r="H87">
            <v>116562.16884790821</v>
          </cell>
          <cell r="I87">
            <v>110515.79188459972</v>
          </cell>
          <cell r="J87">
            <v>0</v>
          </cell>
          <cell r="K87">
            <v>27011.855669990389</v>
          </cell>
          <cell r="L87">
            <v>131073.58444736543</v>
          </cell>
          <cell r="M87">
            <v>300018.89530990581</v>
          </cell>
        </row>
        <row r="88">
          <cell r="B88" t="str">
            <v>6 73 0 00 000</v>
          </cell>
          <cell r="C88" t="str">
            <v>B e n g k e l</v>
          </cell>
          <cell r="D88">
            <v>766713.82618768781</v>
          </cell>
          <cell r="F88">
            <v>0</v>
          </cell>
          <cell r="G88">
            <v>18300.112273492181</v>
          </cell>
          <cell r="H88">
            <v>21133.563526145401</v>
          </cell>
          <cell r="I88">
            <v>384042.41657150333</v>
          </cell>
          <cell r="J88">
            <v>55817.047132893618</v>
          </cell>
          <cell r="K88">
            <v>107508.80419577501</v>
          </cell>
          <cell r="L88">
            <v>11796.31598803087</v>
          </cell>
          <cell r="M88">
            <v>168115.56649984745</v>
          </cell>
        </row>
        <row r="89">
          <cell r="B89" t="str">
            <v>6 74 0 00 000</v>
          </cell>
          <cell r="C89" t="str">
            <v>Laboratorium</v>
          </cell>
          <cell r="D89">
            <v>108459.53136748484</v>
          </cell>
          <cell r="F89">
            <v>0</v>
          </cell>
          <cell r="G89">
            <v>72475.692172246258</v>
          </cell>
          <cell r="H89">
            <v>31351.961255023281</v>
          </cell>
          <cell r="I89">
            <v>0</v>
          </cell>
          <cell r="J89">
            <v>0</v>
          </cell>
          <cell r="K89">
            <v>0</v>
          </cell>
          <cell r="L89">
            <v>272.80626797605464</v>
          </cell>
          <cell r="M89">
            <v>4359.0716722392499</v>
          </cell>
        </row>
        <row r="90">
          <cell r="B90" t="str">
            <v>6 75 0 00 000</v>
          </cell>
          <cell r="C90" t="str">
            <v>Jasa-Jasa Teknik</v>
          </cell>
          <cell r="D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6 76 0 00 000</v>
          </cell>
          <cell r="C91" t="str">
            <v>Wisma dan Rumah Dinas</v>
          </cell>
          <cell r="D91">
            <v>364372.45883129037</v>
          </cell>
          <cell r="F91">
            <v>0</v>
          </cell>
          <cell r="G91">
            <v>81506.163416908152</v>
          </cell>
          <cell r="H91">
            <v>74731.107248425862</v>
          </cell>
          <cell r="I91">
            <v>0</v>
          </cell>
          <cell r="J91">
            <v>0</v>
          </cell>
          <cell r="K91">
            <v>0</v>
          </cell>
          <cell r="L91">
            <v>40996.020883992387</v>
          </cell>
          <cell r="M91">
            <v>167139.16728196398</v>
          </cell>
        </row>
        <row r="92">
          <cell r="B92" t="str">
            <v>6 77 0 00 000</v>
          </cell>
          <cell r="C92" t="str">
            <v>Telekomunikasi</v>
          </cell>
          <cell r="D92">
            <v>1682152.5246569221</v>
          </cell>
          <cell r="F92">
            <v>0</v>
          </cell>
          <cell r="G92">
            <v>351947.39686534076</v>
          </cell>
          <cell r="H92">
            <v>720933.7958698665</v>
          </cell>
          <cell r="I92">
            <v>0</v>
          </cell>
          <cell r="J92">
            <v>0</v>
          </cell>
          <cell r="K92">
            <v>0</v>
          </cell>
          <cell r="L92">
            <v>12965.766488360498</v>
          </cell>
          <cell r="M92">
            <v>596305.56543335423</v>
          </cell>
        </row>
        <row r="93">
          <cell r="B93" t="str">
            <v>6 78 0 00 000</v>
          </cell>
          <cell r="C93" t="str">
            <v>Rupa-Rupa Jasa Umum dan Teknologi Informasi</v>
          </cell>
          <cell r="D93">
            <v>4412166.5222115945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4412166.5222115945</v>
          </cell>
          <cell r="M93">
            <v>0</v>
          </cell>
        </row>
        <row r="94">
          <cell r="B94" t="str">
            <v>6 79 0 00 000</v>
          </cell>
          <cell r="C94" t="str">
            <v>Pendidikan dan Latihan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Sub Jumlah</v>
          </cell>
          <cell r="D95">
            <v>33739566.194602378</v>
          </cell>
          <cell r="E95">
            <v>0</v>
          </cell>
          <cell r="F95">
            <v>0</v>
          </cell>
          <cell r="G95">
            <v>2541910.9612803245</v>
          </cell>
          <cell r="H95">
            <v>4786552.6688791392</v>
          </cell>
          <cell r="I95">
            <v>7891169.4173430484</v>
          </cell>
          <cell r="J95">
            <v>6436684.2276959661</v>
          </cell>
          <cell r="K95">
            <v>3501275.7247343282</v>
          </cell>
          <cell r="L95">
            <v>5414013.6245841607</v>
          </cell>
          <cell r="M95">
            <v>3167959.5700854072</v>
          </cell>
        </row>
        <row r="96">
          <cell r="C96" t="str">
            <v>JUMLAH</v>
          </cell>
          <cell r="D96">
            <v>658681882.17500484</v>
          </cell>
          <cell r="E96">
            <v>2118600.125</v>
          </cell>
          <cell r="F96">
            <v>0</v>
          </cell>
          <cell r="G96">
            <v>10430120</v>
          </cell>
          <cell r="H96">
            <v>15799215.000000004</v>
          </cell>
          <cell r="I96">
            <v>18229479.194166292</v>
          </cell>
          <cell r="J96">
            <v>9599454.6516562551</v>
          </cell>
          <cell r="K96">
            <v>6801843.8541774591</v>
          </cell>
          <cell r="L96">
            <v>22945254.5</v>
          </cell>
          <cell r="M96">
            <v>75208924.719348148</v>
          </cell>
        </row>
        <row r="97">
          <cell r="B97" t="str">
            <v>D:\TM1-HASIL\TM1\PLN Budget Reports V1.2\Reports\[RKAP Laba_ Rugi.xls]IkhtisarBiop(12.0)</v>
          </cell>
          <cell r="M97">
            <v>38413.629965277774</v>
          </cell>
        </row>
        <row r="98">
          <cell r="B98" t="str">
            <v>*) Diisi Pada Kolom Jumlah</v>
          </cell>
        </row>
        <row r="99">
          <cell r="B99" t="str">
            <v>Jangan Mengubah / Menambah Baris !!!!!</v>
          </cell>
        </row>
        <row r="101">
          <cell r="B101" t="str">
            <v>PT. PLN (PERSERO)</v>
          </cell>
        </row>
        <row r="102">
          <cell r="B102" t="str">
            <v>SATUAN ADMINISTRASI</v>
          </cell>
        </row>
        <row r="103">
          <cell r="B103" t="str">
            <v>DISTRIBUSI BALI</v>
          </cell>
        </row>
        <row r="104">
          <cell r="B104" t="str">
            <v>LEMBAR KERJA</v>
          </cell>
          <cell r="K104" t="str">
            <v>Daftar</v>
          </cell>
          <cell r="L104" t="str">
            <v>12.0</v>
          </cell>
        </row>
        <row r="105">
          <cell r="B105" t="str">
            <v>ANGGARAN LABA RUGI</v>
          </cell>
        </row>
        <row r="106">
          <cell r="B106" t="str">
            <v>TAHUN 2005 - S/D TRW III</v>
          </cell>
          <cell r="K106" t="str">
            <v>Perihal</v>
          </cell>
          <cell r="L106" t="str">
            <v xml:space="preserve">IKHTISAR BEBAN USAHA  </v>
          </cell>
        </row>
        <row r="107">
          <cell r="B107" t="str">
            <v>(Dalam ribuan rupiah)</v>
          </cell>
        </row>
        <row r="108">
          <cell r="C108" t="str">
            <v>Jumlah Ikhtisar Beban Usaha L12</v>
          </cell>
          <cell r="D108" t="str">
            <v>Jumlah Ikhtisar Beban Usaha</v>
          </cell>
          <cell r="E108" t="str">
            <v>Bahan Bakar dan Minyak Pelumas L12</v>
          </cell>
          <cell r="F108" t="str">
            <v>Bahan Baku</v>
          </cell>
          <cell r="G108" t="str">
            <v>Pemakaian Material</v>
          </cell>
          <cell r="H108" t="str">
            <v>Jasa Borongan</v>
          </cell>
          <cell r="I108" t="str">
            <v>Gaji / Tunjangan</v>
          </cell>
          <cell r="J108" t="str">
            <v>Cuti dan lainnya</v>
          </cell>
          <cell r="K108" t="str">
            <v>Diklat dan lainnya</v>
          </cell>
          <cell r="L108" t="str">
            <v>Biaya Administrasi</v>
          </cell>
          <cell r="M108" t="str">
            <v>Penyusutan Aktiva Tetap</v>
          </cell>
        </row>
        <row r="109">
          <cell r="B109" t="str">
            <v>Kode Akun</v>
          </cell>
          <cell r="C109" t="str">
            <v>U r a i a n</v>
          </cell>
          <cell r="D109" t="str">
            <v>Jumlah</v>
          </cell>
          <cell r="E109" t="str">
            <v>Bahan Bakar   dan                             M. Pelumas</v>
          </cell>
          <cell r="F109" t="str">
            <v>Bahan Baku</v>
          </cell>
          <cell r="G109" t="str">
            <v>Biaya Pemeliharaan</v>
          </cell>
          <cell r="I109" t="str">
            <v>Kepegawaian</v>
          </cell>
          <cell r="L109" t="str">
            <v>Biaya Administrasi</v>
          </cell>
          <cell r="M109" t="str">
            <v>Biaya                   Penyusutan</v>
          </cell>
        </row>
        <row r="110">
          <cell r="G110" t="str">
            <v>Pemakaian Material</v>
          </cell>
          <cell r="H110" t="str">
            <v>Jasa Borongan</v>
          </cell>
          <cell r="I110" t="str">
            <v>Gaji / Tunjangan</v>
          </cell>
          <cell r="J110" t="str">
            <v>Cuti dan lainnya</v>
          </cell>
          <cell r="K110" t="str">
            <v>Diklat dan lainnya</v>
          </cell>
        </row>
        <row r="111">
          <cell r="B111" t="str">
            <v>(1)</v>
          </cell>
          <cell r="C111" t="str">
            <v>(2)</v>
          </cell>
          <cell r="D111" t="str">
            <v>( 3 = 4 S/D 11 )</v>
          </cell>
          <cell r="E111" t="str">
            <v>(4)</v>
          </cell>
          <cell r="F111" t="str">
            <v>(5)</v>
          </cell>
          <cell r="G111" t="str">
            <v>(6)</v>
          </cell>
          <cell r="H111" t="str">
            <v>(7)</v>
          </cell>
          <cell r="I111" t="str">
            <v>(8)</v>
          </cell>
          <cell r="J111" t="str">
            <v>(9)</v>
          </cell>
          <cell r="K111" t="str">
            <v>(10)</v>
          </cell>
          <cell r="L111" t="str">
            <v>(10)</v>
          </cell>
          <cell r="M111" t="str">
            <v>(11)</v>
          </cell>
        </row>
        <row r="112">
          <cell r="C112" t="str">
            <v>PEMBELIAN :</v>
          </cell>
        </row>
        <row r="113">
          <cell r="B113" t="str">
            <v>6 00 1 00 000</v>
          </cell>
          <cell r="C113" t="str">
            <v>- Pembelian T. Listrik *)</v>
          </cell>
          <cell r="D113">
            <v>747940526.29733658</v>
          </cell>
          <cell r="E113" t="str">
            <v>XX</v>
          </cell>
          <cell r="F113" t="str">
            <v>XX</v>
          </cell>
          <cell r="G113" t="str">
            <v>XX</v>
          </cell>
          <cell r="H113" t="str">
            <v>XX</v>
          </cell>
          <cell r="I113" t="str">
            <v>XX</v>
          </cell>
          <cell r="J113" t="str">
            <v>XX</v>
          </cell>
          <cell r="K113" t="str">
            <v>XX</v>
          </cell>
          <cell r="L113" t="str">
            <v>XX</v>
          </cell>
          <cell r="M113" t="str">
            <v>XX</v>
          </cell>
        </row>
        <row r="114">
          <cell r="B114" t="str">
            <v>6 00 2 00 000</v>
          </cell>
          <cell r="C114" t="str">
            <v>- Sewa Genset *)</v>
          </cell>
          <cell r="D114">
            <v>0</v>
          </cell>
          <cell r="E114" t="str">
            <v>XX</v>
          </cell>
          <cell r="F114" t="str">
            <v>XX</v>
          </cell>
          <cell r="G114" t="str">
            <v>XX</v>
          </cell>
          <cell r="H114" t="str">
            <v>XX</v>
          </cell>
          <cell r="I114" t="str">
            <v>XX</v>
          </cell>
          <cell r="J114" t="str">
            <v>XX</v>
          </cell>
          <cell r="K114" t="str">
            <v>XX</v>
          </cell>
          <cell r="L114" t="str">
            <v>XX</v>
          </cell>
          <cell r="M114" t="str">
            <v>XX</v>
          </cell>
        </row>
        <row r="115">
          <cell r="C115" t="str">
            <v>Sub Jumlah</v>
          </cell>
          <cell r="D115">
            <v>747940526.29733658</v>
          </cell>
          <cell r="E115" t="str">
            <v>XX</v>
          </cell>
          <cell r="F115" t="str">
            <v>XX</v>
          </cell>
          <cell r="G115" t="str">
            <v>XX</v>
          </cell>
          <cell r="H115" t="str">
            <v>XX</v>
          </cell>
          <cell r="I115" t="str">
            <v>XX</v>
          </cell>
          <cell r="J115" t="str">
            <v>XX</v>
          </cell>
          <cell r="K115" t="str">
            <v>XX</v>
          </cell>
          <cell r="L115" t="str">
            <v>XX</v>
          </cell>
          <cell r="M115" t="str">
            <v>XX</v>
          </cell>
        </row>
        <row r="116">
          <cell r="C116" t="str">
            <v>PEMBANGKITAN :</v>
          </cell>
        </row>
        <row r="117">
          <cell r="B117" t="str">
            <v>6 11 0 00 000</v>
          </cell>
          <cell r="C117" t="str">
            <v>P L T 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6 12 0 00 000</v>
          </cell>
          <cell r="C118" t="str">
            <v>P L T U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6 13 0 00 000</v>
          </cell>
          <cell r="C119" t="str">
            <v>P L T D</v>
          </cell>
          <cell r="D119">
            <v>5117779.5808783369</v>
          </cell>
          <cell r="E119">
            <v>3178355.1453810134</v>
          </cell>
          <cell r="F119">
            <v>0</v>
          </cell>
          <cell r="G119">
            <v>456858.09290800855</v>
          </cell>
          <cell r="H119">
            <v>427194.50173212239</v>
          </cell>
          <cell r="I119">
            <v>201713.79180797929</v>
          </cell>
          <cell r="J119">
            <v>51408.457626334486</v>
          </cell>
          <cell r="K119">
            <v>61867.192744875072</v>
          </cell>
          <cell r="L119">
            <v>71390.738856905416</v>
          </cell>
          <cell r="M119">
            <v>668991.65982109855</v>
          </cell>
        </row>
        <row r="120">
          <cell r="B120" t="str">
            <v>6 14 0 00 000</v>
          </cell>
          <cell r="C120" t="str">
            <v>P L T G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6 15 0 00 000</v>
          </cell>
          <cell r="C121" t="str">
            <v>P L T P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6 16 0 00 000</v>
          </cell>
          <cell r="C122" t="str">
            <v>P L T G/U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C123" t="str">
            <v>Sewa Pembangkit</v>
          </cell>
          <cell r="D123">
            <v>0</v>
          </cell>
          <cell r="E123">
            <v>0</v>
          </cell>
        </row>
        <row r="124">
          <cell r="C124" t="str">
            <v>Sub Jumlah</v>
          </cell>
          <cell r="D124">
            <v>5117779.5808783369</v>
          </cell>
          <cell r="E124">
            <v>3178355.1453810134</v>
          </cell>
          <cell r="F124">
            <v>0</v>
          </cell>
          <cell r="G124">
            <v>456858.09290800855</v>
          </cell>
          <cell r="H124">
            <v>427194.50173212239</v>
          </cell>
          <cell r="I124">
            <v>201713.79180797929</v>
          </cell>
          <cell r="J124">
            <v>51408.457626334486</v>
          </cell>
          <cell r="K124">
            <v>61867.192744875072</v>
          </cell>
          <cell r="L124">
            <v>71390.738856905416</v>
          </cell>
          <cell r="M124">
            <v>668991.65982109855</v>
          </cell>
        </row>
        <row r="125">
          <cell r="C125" t="str">
            <v>TRANSMISI :</v>
          </cell>
        </row>
        <row r="126">
          <cell r="B126" t="str">
            <v>6 20 0 00 000</v>
          </cell>
          <cell r="C126" t="str">
            <v>Transmisi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6 30 0 00 000</v>
          </cell>
          <cell r="C127" t="str">
            <v>Tele Informasi Data</v>
          </cell>
          <cell r="D127">
            <v>505024.42447998043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505024.42447998043</v>
          </cell>
        </row>
        <row r="128">
          <cell r="C128" t="str">
            <v>Sub Jumlah</v>
          </cell>
          <cell r="D128">
            <v>505024.42447998043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505024.42447998043</v>
          </cell>
        </row>
        <row r="129">
          <cell r="C129" t="str">
            <v>DISTRIBUSI :</v>
          </cell>
        </row>
        <row r="130">
          <cell r="B130" t="str">
            <v>6 40 0 00 000</v>
          </cell>
          <cell r="C130" t="str">
            <v>Distribusi</v>
          </cell>
          <cell r="D130">
            <v>143652663.24508452</v>
          </cell>
          <cell r="F130">
            <v>0</v>
          </cell>
          <cell r="G130">
            <v>18508069.335190833</v>
          </cell>
          <cell r="H130">
            <v>13498225.601238351</v>
          </cell>
          <cell r="I130">
            <v>9123941.5686201584</v>
          </cell>
          <cell r="J130">
            <v>2372833.2119372725</v>
          </cell>
          <cell r="K130">
            <v>2809998.6628129431</v>
          </cell>
          <cell r="L130">
            <v>7932918.7462713532</v>
          </cell>
          <cell r="M130">
            <v>89406676.119013622</v>
          </cell>
        </row>
        <row r="131">
          <cell r="B131" t="str">
            <v>6 50 0 00 000</v>
          </cell>
          <cell r="C131" t="str">
            <v>Unit Pengatur Distribusi</v>
          </cell>
          <cell r="D131">
            <v>4395680.5020195087</v>
          </cell>
          <cell r="F131">
            <v>0</v>
          </cell>
          <cell r="G131">
            <v>571950.29802940309</v>
          </cell>
          <cell r="H131">
            <v>399014.82445090963</v>
          </cell>
          <cell r="I131">
            <v>727573.73959849961</v>
          </cell>
          <cell r="J131">
            <v>269722.29863714747</v>
          </cell>
          <cell r="K131">
            <v>243755.36529800319</v>
          </cell>
          <cell r="L131">
            <v>168946.68240648287</v>
          </cell>
          <cell r="M131">
            <v>2014717.2935990633</v>
          </cell>
        </row>
        <row r="132">
          <cell r="C132" t="str">
            <v>Sub Jumlah</v>
          </cell>
          <cell r="D132">
            <v>148048343.74710402</v>
          </cell>
          <cell r="E132">
            <v>0</v>
          </cell>
          <cell r="F132">
            <v>0</v>
          </cell>
          <cell r="G132">
            <v>19080019.633220237</v>
          </cell>
          <cell r="H132">
            <v>13897240.425689261</v>
          </cell>
          <cell r="I132">
            <v>9851515.308218658</v>
          </cell>
          <cell r="J132">
            <v>2642555.51057442</v>
          </cell>
          <cell r="K132">
            <v>3053754.0281109465</v>
          </cell>
          <cell r="L132">
            <v>8101865.4286778364</v>
          </cell>
          <cell r="M132">
            <v>91421393.412612692</v>
          </cell>
        </row>
        <row r="134">
          <cell r="B134" t="str">
            <v>6 60 0 00 000</v>
          </cell>
          <cell r="C134" t="str">
            <v>TATA USAHA LANGGANAN</v>
          </cell>
          <cell r="D134">
            <v>30717696.940998338</v>
          </cell>
          <cell r="F134">
            <v>0</v>
          </cell>
          <cell r="G134">
            <v>442489.35036504082</v>
          </cell>
          <cell r="H134">
            <v>2375181.7657204908</v>
          </cell>
          <cell r="I134">
            <v>5082359.0019379202</v>
          </cell>
          <cell r="J134">
            <v>1936424.5025970687</v>
          </cell>
          <cell r="K134">
            <v>1716507.1239260237</v>
          </cell>
          <cell r="L134">
            <v>17992539.260991827</v>
          </cell>
          <cell r="M134">
            <v>1172195.9354599668</v>
          </cell>
        </row>
        <row r="135">
          <cell r="C135" t="str">
            <v>LAINNYA :</v>
          </cell>
        </row>
        <row r="136">
          <cell r="B136" t="str">
            <v>6 71 0 00 000</v>
          </cell>
          <cell r="C136" t="str">
            <v>Tata Usaha</v>
          </cell>
          <cell r="D136">
            <v>39570494.861379109</v>
          </cell>
          <cell r="F136">
            <v>0</v>
          </cell>
          <cell r="G136">
            <v>4933205.5542050973</v>
          </cell>
          <cell r="H136">
            <v>5822046.7643470895</v>
          </cell>
          <cell r="I136">
            <v>10828855.298867583</v>
          </cell>
          <cell r="J136">
            <v>9341776.31191306</v>
          </cell>
          <cell r="K136">
            <v>4929027.9554490056</v>
          </cell>
          <cell r="L136">
            <v>1200888.5810603907</v>
          </cell>
          <cell r="M136">
            <v>2514694.3955368875</v>
          </cell>
        </row>
        <row r="137">
          <cell r="B137" t="str">
            <v>6 72 0 00 000</v>
          </cell>
          <cell r="C137" t="str">
            <v>Gudang dan Persed. Bahan</v>
          </cell>
          <cell r="D137">
            <v>1141403.5826887409</v>
          </cell>
          <cell r="F137">
            <v>0</v>
          </cell>
          <cell r="G137">
            <v>177206.8427193081</v>
          </cell>
          <cell r="H137">
            <v>176755.03726111536</v>
          </cell>
          <cell r="I137">
            <v>161798.35397055905</v>
          </cell>
          <cell r="J137">
            <v>0</v>
          </cell>
          <cell r="K137">
            <v>39546.147302264224</v>
          </cell>
          <cell r="L137">
            <v>195596.41706387064</v>
          </cell>
          <cell r="M137">
            <v>390500.78437162348</v>
          </cell>
        </row>
        <row r="138">
          <cell r="B138" t="str">
            <v>6 73 0 00 000</v>
          </cell>
          <cell r="C138" t="str">
            <v>B e n g k e l</v>
          </cell>
          <cell r="D138">
            <v>1116181.2194362343</v>
          </cell>
          <cell r="F138">
            <v>0</v>
          </cell>
          <cell r="G138">
            <v>46350.782396669914</v>
          </cell>
          <cell r="H138">
            <v>32046.965541607751</v>
          </cell>
          <cell r="I138">
            <v>562249.33827582514</v>
          </cell>
          <cell r="J138">
            <v>81717.790693926872</v>
          </cell>
          <cell r="K138">
            <v>157396.03598355499</v>
          </cell>
          <cell r="L138">
            <v>17603.219989292575</v>
          </cell>
          <cell r="M138">
            <v>218817.086555357</v>
          </cell>
        </row>
        <row r="139">
          <cell r="B139" t="str">
            <v>6 74 0 00 000</v>
          </cell>
          <cell r="C139" t="str">
            <v>Laboratorium</v>
          </cell>
          <cell r="D139">
            <v>237190.42466919191</v>
          </cell>
          <cell r="F139">
            <v>0</v>
          </cell>
          <cell r="G139">
            <v>183567.45503631647</v>
          </cell>
          <cell r="H139">
            <v>47542.158271535402</v>
          </cell>
          <cell r="I139">
            <v>0</v>
          </cell>
          <cell r="J139">
            <v>0</v>
          </cell>
          <cell r="K139">
            <v>0</v>
          </cell>
          <cell r="L139">
            <v>407.0990260444882</v>
          </cell>
          <cell r="M139">
            <v>5673.7123352955323</v>
          </cell>
        </row>
        <row r="140">
          <cell r="B140" t="str">
            <v>6 75 0 00 000</v>
          </cell>
          <cell r="C140" t="str">
            <v>Jasa-Jasa Teknik</v>
          </cell>
          <cell r="D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6 76 0 00 000</v>
          </cell>
          <cell r="C141" t="str">
            <v>Wisma dan Rumah Dinas</v>
          </cell>
          <cell r="D141">
            <v>598485.42824010341</v>
          </cell>
          <cell r="F141">
            <v>0</v>
          </cell>
          <cell r="G141">
            <v>206439.95993384151</v>
          </cell>
          <cell r="H141">
            <v>113322.35644564337</v>
          </cell>
          <cell r="I141">
            <v>0</v>
          </cell>
          <cell r="J141">
            <v>0</v>
          </cell>
          <cell r="K141">
            <v>0</v>
          </cell>
          <cell r="L141">
            <v>61176.894128538508</v>
          </cell>
          <cell r="M141">
            <v>217546.21773208008</v>
          </cell>
        </row>
        <row r="142">
          <cell r="B142" t="str">
            <v>6 77 0 00 000</v>
          </cell>
          <cell r="C142" t="str">
            <v>Telekomunikasi</v>
          </cell>
          <cell r="D142">
            <v>2780134.4551400049</v>
          </cell>
          <cell r="F142">
            <v>0</v>
          </cell>
          <cell r="G142">
            <v>891417.32921548048</v>
          </cell>
          <cell r="H142">
            <v>1093225.024991137</v>
          </cell>
          <cell r="I142">
            <v>0</v>
          </cell>
          <cell r="J142">
            <v>0</v>
          </cell>
          <cell r="K142">
            <v>0</v>
          </cell>
          <cell r="L142">
            <v>19348.349099497693</v>
          </cell>
          <cell r="M142">
            <v>776143.75183388975</v>
          </cell>
        </row>
        <row r="143">
          <cell r="B143" t="str">
            <v>6 78 0 00 000</v>
          </cell>
          <cell r="C143" t="str">
            <v>Rupa-Rupa Jasa Umum dan Teknologi Informasi</v>
          </cell>
          <cell r="D143">
            <v>6579565.7611058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6579565.7611058</v>
          </cell>
          <cell r="M143">
            <v>0</v>
          </cell>
        </row>
        <row r="144">
          <cell r="B144" t="str">
            <v>6 79 0 00 000</v>
          </cell>
          <cell r="C144" t="str">
            <v>Pendidikan dan Latihan</v>
          </cell>
          <cell r="D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C145" t="str">
            <v>Sub Jumlah</v>
          </cell>
          <cell r="D145">
            <v>52023455.732659183</v>
          </cell>
          <cell r="E145">
            <v>0</v>
          </cell>
          <cell r="F145">
            <v>0</v>
          </cell>
          <cell r="G145">
            <v>6438187.9235067125</v>
          </cell>
          <cell r="H145">
            <v>7284938.3068581279</v>
          </cell>
          <cell r="I145">
            <v>11552902.991113968</v>
          </cell>
          <cell r="J145">
            <v>9423494.1026069876</v>
          </cell>
          <cell r="K145">
            <v>5125970.138734825</v>
          </cell>
          <cell r="L145">
            <v>8074586.3214734346</v>
          </cell>
          <cell r="M145">
            <v>4123375.9483651333</v>
          </cell>
        </row>
        <row r="146">
          <cell r="C146" t="str">
            <v>JUMLAH</v>
          </cell>
          <cell r="D146">
            <v>984352826.7234565</v>
          </cell>
          <cell r="E146">
            <v>3178355.1453810134</v>
          </cell>
          <cell r="F146">
            <v>0</v>
          </cell>
          <cell r="G146">
            <v>26417555</v>
          </cell>
          <cell r="H146">
            <v>23984555</v>
          </cell>
          <cell r="I146">
            <v>26688491.093078524</v>
          </cell>
          <cell r="J146">
            <v>14053882.573404811</v>
          </cell>
          <cell r="K146">
            <v>9958098.4835166708</v>
          </cell>
          <cell r="L146">
            <v>34240381.75</v>
          </cell>
          <cell r="M146">
            <v>97890981.380738884</v>
          </cell>
        </row>
        <row r="147">
          <cell r="B147" t="str">
            <v>D:\TM1-HASIL\TM1\PLN Budget Reports V1.2\Reports\[RKAP Laba_ Rugi.xls]IkhtisarBiop(12.0)</v>
          </cell>
          <cell r="M147">
            <v>38413.629965277774</v>
          </cell>
        </row>
        <row r="148">
          <cell r="B148" t="str">
            <v>*) Diisi Pada Kolom Jumlah</v>
          </cell>
        </row>
        <row r="149">
          <cell r="B149" t="str">
            <v>Jangan Mengubah / Menambah Baris !!!!!</v>
          </cell>
        </row>
        <row r="151">
          <cell r="B151" t="str">
            <v>PT. PLN (PERSERO)</v>
          </cell>
        </row>
        <row r="152">
          <cell r="B152" t="str">
            <v>SATUAN ADMINISTRASI</v>
          </cell>
        </row>
        <row r="153">
          <cell r="B153" t="str">
            <v>DISTRIBUSI BALI</v>
          </cell>
        </row>
        <row r="154">
          <cell r="B154" t="str">
            <v>LEMBAR KERJA</v>
          </cell>
          <cell r="K154" t="str">
            <v>Daftar</v>
          </cell>
          <cell r="L154" t="str">
            <v>12.0</v>
          </cell>
        </row>
        <row r="155">
          <cell r="B155" t="str">
            <v>ANGGARAN LABA RUGI</v>
          </cell>
        </row>
        <row r="156">
          <cell r="B156" t="str">
            <v>TAHUN 2005 - S/D TRW IV</v>
          </cell>
          <cell r="K156" t="str">
            <v>Perihal</v>
          </cell>
          <cell r="L156" t="str">
            <v xml:space="preserve">IKHTISAR BEBAN USAHA  </v>
          </cell>
        </row>
        <row r="157">
          <cell r="B157" t="str">
            <v>(Dalam ribuan rupiah)</v>
          </cell>
        </row>
        <row r="158">
          <cell r="C158" t="str">
            <v>Jumlah Ikhtisar Beban Usaha L12</v>
          </cell>
          <cell r="D158" t="str">
            <v>Jumlah Ikhtisar Beban Usaha</v>
          </cell>
          <cell r="E158" t="str">
            <v>Bahan Bakar dan Minyak Pelumas L12</v>
          </cell>
          <cell r="F158" t="str">
            <v>Bahan Baku</v>
          </cell>
          <cell r="G158" t="str">
            <v>Pemakaian Material</v>
          </cell>
          <cell r="H158" t="str">
            <v>Jasa Borongan</v>
          </cell>
          <cell r="I158" t="str">
            <v>Gaji / Tunjangan</v>
          </cell>
          <cell r="J158" t="str">
            <v>Cuti dan lainnya</v>
          </cell>
          <cell r="K158" t="str">
            <v>Diklat dan lainnya</v>
          </cell>
          <cell r="L158" t="str">
            <v>Biaya Administrasi</v>
          </cell>
          <cell r="M158" t="str">
            <v>Penyusutan Aktiva Tetap</v>
          </cell>
        </row>
        <row r="159">
          <cell r="B159" t="str">
            <v>Kode Akun</v>
          </cell>
          <cell r="C159" t="str">
            <v>U r a i a n</v>
          </cell>
          <cell r="D159" t="str">
            <v>Jumlah</v>
          </cell>
          <cell r="E159" t="str">
            <v>Bahan Bakar   dan                             M. Pelumas</v>
          </cell>
          <cell r="F159" t="str">
            <v>Bahan Baku</v>
          </cell>
          <cell r="G159" t="str">
            <v>Biaya Pemeliharaan</v>
          </cell>
          <cell r="I159" t="str">
            <v>Kepegawaian</v>
          </cell>
          <cell r="L159" t="str">
            <v>Biaya Administrasi</v>
          </cell>
          <cell r="M159" t="str">
            <v>Biaya                   Penyusutan</v>
          </cell>
        </row>
        <row r="160">
          <cell r="G160" t="str">
            <v>Pemakaian Material</v>
          </cell>
          <cell r="H160" t="str">
            <v>Jasa Borongan</v>
          </cell>
          <cell r="I160" t="str">
            <v>Gaji / Tunjangan</v>
          </cell>
          <cell r="J160" t="str">
            <v>Cuti dan lainnya</v>
          </cell>
          <cell r="K160" t="str">
            <v>Diklat dan lainnya</v>
          </cell>
        </row>
        <row r="161">
          <cell r="B161" t="str">
            <v>(1)</v>
          </cell>
          <cell r="C161" t="str">
            <v>(2)</v>
          </cell>
          <cell r="D161" t="str">
            <v>( 3 = 4 S/D 11 )</v>
          </cell>
          <cell r="E161" t="str">
            <v>(4)</v>
          </cell>
          <cell r="F161" t="str">
            <v>(5)</v>
          </cell>
          <cell r="G161" t="str">
            <v>(6)</v>
          </cell>
          <cell r="H161" t="str">
            <v>(7)</v>
          </cell>
          <cell r="I161" t="str">
            <v>(8)</v>
          </cell>
          <cell r="J161" t="str">
            <v>(9)</v>
          </cell>
          <cell r="K161" t="str">
            <v>(10)</v>
          </cell>
          <cell r="L161" t="str">
            <v>(10)</v>
          </cell>
          <cell r="M161" t="str">
            <v>(11)</v>
          </cell>
        </row>
        <row r="162">
          <cell r="C162" t="str">
            <v>PEMBELIAN :</v>
          </cell>
        </row>
        <row r="163">
          <cell r="B163" t="str">
            <v>6 00 1 00 000</v>
          </cell>
          <cell r="C163" t="str">
            <v>- Pembelian T. Listrik *)</v>
          </cell>
          <cell r="D163">
            <v>1013882288</v>
          </cell>
          <cell r="E163" t="str">
            <v>XX</v>
          </cell>
          <cell r="F163" t="str">
            <v>XX</v>
          </cell>
          <cell r="G163" t="str">
            <v>XX</v>
          </cell>
          <cell r="H163" t="str">
            <v>XX</v>
          </cell>
          <cell r="I163" t="str">
            <v>XX</v>
          </cell>
          <cell r="J163" t="str">
            <v>XX</v>
          </cell>
          <cell r="K163" t="str">
            <v>XX</v>
          </cell>
          <cell r="L163" t="str">
            <v>XX</v>
          </cell>
          <cell r="M163" t="str">
            <v>XX</v>
          </cell>
        </row>
        <row r="164">
          <cell r="B164" t="str">
            <v>6 00 2 00 000</v>
          </cell>
          <cell r="C164" t="str">
            <v>- Sewa Genset *)</v>
          </cell>
          <cell r="D164">
            <v>0</v>
          </cell>
          <cell r="E164" t="str">
            <v>XX</v>
          </cell>
          <cell r="F164" t="str">
            <v>XX</v>
          </cell>
          <cell r="G164" t="str">
            <v>XX</v>
          </cell>
          <cell r="H164" t="str">
            <v>XX</v>
          </cell>
          <cell r="I164" t="str">
            <v>XX</v>
          </cell>
          <cell r="J164" t="str">
            <v>XX</v>
          </cell>
          <cell r="K164" t="str">
            <v>XX</v>
          </cell>
          <cell r="L164" t="str">
            <v>XX</v>
          </cell>
          <cell r="M164" t="str">
            <v>XX</v>
          </cell>
        </row>
        <row r="165">
          <cell r="C165" t="str">
            <v>Sub Jumlah</v>
          </cell>
          <cell r="D165">
            <v>1013882288</v>
          </cell>
          <cell r="E165" t="str">
            <v>XX</v>
          </cell>
          <cell r="F165" t="str">
            <v>XX</v>
          </cell>
          <cell r="G165" t="str">
            <v>XX</v>
          </cell>
          <cell r="H165" t="str">
            <v>XX</v>
          </cell>
          <cell r="I165" t="str">
            <v>XX</v>
          </cell>
          <cell r="J165" t="str">
            <v>XX</v>
          </cell>
          <cell r="K165" t="str">
            <v>XX</v>
          </cell>
          <cell r="L165" t="str">
            <v>XX</v>
          </cell>
          <cell r="M165" t="str">
            <v>XX</v>
          </cell>
        </row>
        <row r="166">
          <cell r="C166" t="str">
            <v>PEMBANGKITAN :</v>
          </cell>
        </row>
        <row r="167">
          <cell r="B167" t="str">
            <v>6 11 0 00 000</v>
          </cell>
          <cell r="C167" t="str">
            <v>P L T 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6 12 0 00 000</v>
          </cell>
          <cell r="C168" t="str">
            <v>P L T 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6 13 0 00 000</v>
          </cell>
          <cell r="C169" t="str">
            <v>P L T D</v>
          </cell>
          <cell r="D169">
            <v>6535873.2920333594</v>
          </cell>
          <cell r="E169">
            <v>4237200.25</v>
          </cell>
          <cell r="F169">
            <v>0</v>
          </cell>
          <cell r="G169">
            <v>497755</v>
          </cell>
          <cell r="H169">
            <v>441379.99999999994</v>
          </cell>
          <cell r="I169">
            <v>287358.27453544107</v>
          </cell>
          <cell r="J169">
            <v>73235.674901667517</v>
          </cell>
          <cell r="K169">
            <v>88135.023382251471</v>
          </cell>
          <cell r="L169">
            <v>94940.928388897562</v>
          </cell>
          <cell r="M169">
            <v>815868.14082510315</v>
          </cell>
        </row>
        <row r="170">
          <cell r="B170" t="str">
            <v>6 14 0 00 000</v>
          </cell>
          <cell r="C170" t="str">
            <v>P L T G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6 15 0 00 000</v>
          </cell>
          <cell r="C171" t="str">
            <v>P L T P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6 16 0 00 000</v>
          </cell>
          <cell r="C172" t="str">
            <v>P L T G/U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C173" t="str">
            <v>Sewa Pembangkit</v>
          </cell>
          <cell r="D173">
            <v>0</v>
          </cell>
          <cell r="E173">
            <v>0</v>
          </cell>
        </row>
        <row r="174">
          <cell r="C174" t="str">
            <v>Sub Jumlah</v>
          </cell>
          <cell r="D174">
            <v>6535873.2920333594</v>
          </cell>
          <cell r="E174">
            <v>4237200.25</v>
          </cell>
          <cell r="F174">
            <v>0</v>
          </cell>
          <cell r="G174">
            <v>497755</v>
          </cell>
          <cell r="H174">
            <v>441379.99999999994</v>
          </cell>
          <cell r="I174">
            <v>287358.27453544107</v>
          </cell>
          <cell r="J174">
            <v>73235.674901667517</v>
          </cell>
          <cell r="K174">
            <v>88135.023382251471</v>
          </cell>
          <cell r="L174">
            <v>94940.928388897562</v>
          </cell>
          <cell r="M174">
            <v>815868.14082510315</v>
          </cell>
        </row>
        <row r="175">
          <cell r="C175" t="str">
            <v>TRANSMISI :</v>
          </cell>
        </row>
        <row r="176">
          <cell r="B176" t="str">
            <v>6 20 0 00 000</v>
          </cell>
          <cell r="C176" t="str">
            <v>Transmisi</v>
          </cell>
          <cell r="D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6 30 0 00 000</v>
          </cell>
          <cell r="C177" t="str">
            <v>Tele Informasi Data</v>
          </cell>
          <cell r="D177">
            <v>615902.05531401548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615902.05531401548</v>
          </cell>
        </row>
        <row r="178">
          <cell r="C178" t="str">
            <v>Sub Jumlah</v>
          </cell>
          <cell r="D178">
            <v>615902.05531401548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615902.05531401548</v>
          </cell>
        </row>
        <row r="179">
          <cell r="C179" t="str">
            <v>DISTRIBUSI :</v>
          </cell>
        </row>
        <row r="180">
          <cell r="B180" t="str">
            <v>6 40 0 00 000</v>
          </cell>
          <cell r="C180" t="str">
            <v>Distribusi</v>
          </cell>
          <cell r="D180">
            <v>177237959.7273261</v>
          </cell>
          <cell r="F180">
            <v>0</v>
          </cell>
          <cell r="G180">
            <v>20164870</v>
          </cell>
          <cell r="H180">
            <v>17106251</v>
          </cell>
          <cell r="I180">
            <v>12997822.72010793</v>
          </cell>
          <cell r="J180">
            <v>3380300.6300717937</v>
          </cell>
          <cell r="K180">
            <v>4003079.6107461909</v>
          </cell>
          <cell r="L180">
            <v>10549809.158220258</v>
          </cell>
          <cell r="M180">
            <v>109035826.60817994</v>
          </cell>
        </row>
        <row r="181">
          <cell r="B181" t="str">
            <v>6 50 0 00 000</v>
          </cell>
          <cell r="C181" t="str">
            <v>Unit Pengatur Distribusi</v>
          </cell>
          <cell r="D181">
            <v>5534522.1075462122</v>
          </cell>
          <cell r="F181">
            <v>0</v>
          </cell>
          <cell r="G181">
            <v>623150</v>
          </cell>
          <cell r="H181">
            <v>461665</v>
          </cell>
          <cell r="I181">
            <v>1036490.0314171413</v>
          </cell>
          <cell r="J181">
            <v>384242.11674076348</v>
          </cell>
          <cell r="K181">
            <v>347250.0345810242</v>
          </cell>
          <cell r="L181">
            <v>224678.3705102978</v>
          </cell>
          <cell r="M181">
            <v>2457046.5542969857</v>
          </cell>
        </row>
        <row r="182">
          <cell r="C182" t="str">
            <v>Sub Jumlah</v>
          </cell>
          <cell r="D182">
            <v>182772481.83487231</v>
          </cell>
          <cell r="E182">
            <v>0</v>
          </cell>
          <cell r="F182">
            <v>0</v>
          </cell>
          <cell r="G182">
            <v>20788020</v>
          </cell>
          <cell r="H182">
            <v>17567916</v>
          </cell>
          <cell r="I182">
            <v>14034312.751525071</v>
          </cell>
          <cell r="J182">
            <v>3764542.7468125573</v>
          </cell>
          <cell r="K182">
            <v>4350329.6453272151</v>
          </cell>
          <cell r="L182">
            <v>10774487.528730555</v>
          </cell>
          <cell r="M182">
            <v>111492873.16247693</v>
          </cell>
        </row>
        <row r="184">
          <cell r="B184" t="str">
            <v>6 60 0 00 000</v>
          </cell>
          <cell r="C184" t="str">
            <v>TATA USAHA LANGGANAN</v>
          </cell>
          <cell r="D184">
            <v>41296788.703254096</v>
          </cell>
          <cell r="F184">
            <v>0</v>
          </cell>
          <cell r="G184">
            <v>482100</v>
          </cell>
          <cell r="H184">
            <v>3010060</v>
          </cell>
          <cell r="I184">
            <v>7240248.1767673306</v>
          </cell>
          <cell r="J184">
            <v>2758599.6914090617</v>
          </cell>
          <cell r="K184">
            <v>2445308.8752043517</v>
          </cell>
          <cell r="L184">
            <v>23930921.52451783</v>
          </cell>
          <cell r="M184">
            <v>1429550.4353555231</v>
          </cell>
        </row>
        <row r="185">
          <cell r="C185" t="str">
            <v>LAINNYA :</v>
          </cell>
        </row>
        <row r="186">
          <cell r="B186" t="str">
            <v>6 71 0 00 000</v>
          </cell>
          <cell r="C186" t="str">
            <v>Tata Usaha</v>
          </cell>
          <cell r="D186">
            <v>53012810.378453352</v>
          </cell>
          <cell r="F186">
            <v>0</v>
          </cell>
          <cell r="G186">
            <v>5374815</v>
          </cell>
          <cell r="H186">
            <v>7217590</v>
          </cell>
          <cell r="I186">
            <v>15426615.830209497</v>
          </cell>
          <cell r="J186">
            <v>13308146.646922551</v>
          </cell>
          <cell r="K186">
            <v>7021815.195279819</v>
          </cell>
          <cell r="L186">
            <v>1597034.55382394</v>
          </cell>
          <cell r="M186">
            <v>3066793.1522175339</v>
          </cell>
        </row>
        <row r="187">
          <cell r="B187" t="str">
            <v>6 72 0 00 000</v>
          </cell>
          <cell r="C187" t="str">
            <v>Gudang dan Persed. Bahan</v>
          </cell>
          <cell r="D187">
            <v>1440256.2979882078</v>
          </cell>
          <cell r="F187">
            <v>0</v>
          </cell>
          <cell r="G187">
            <v>193070</v>
          </cell>
          <cell r="H187">
            <v>224000</v>
          </cell>
          <cell r="I187">
            <v>230495.37368230263</v>
          </cell>
          <cell r="J187">
            <v>0</v>
          </cell>
          <cell r="K187">
            <v>56336.81540288961</v>
          </cell>
          <cell r="L187">
            <v>260119.24968037577</v>
          </cell>
          <cell r="M187">
            <v>476234.8592226397</v>
          </cell>
        </row>
        <row r="188">
          <cell r="B188" t="str">
            <v>6 73 0 00 000</v>
          </cell>
          <cell r="C188" t="str">
            <v>B e n g k e l</v>
          </cell>
          <cell r="D188">
            <v>1522992.571886485</v>
          </cell>
          <cell r="F188">
            <v>0</v>
          </cell>
          <cell r="G188">
            <v>50500</v>
          </cell>
          <cell r="H188">
            <v>40615</v>
          </cell>
          <cell r="I188">
            <v>800971.50649687718</v>
          </cell>
          <cell r="J188">
            <v>116413.87097124732</v>
          </cell>
          <cell r="K188">
            <v>224223.90116987235</v>
          </cell>
          <cell r="L188">
            <v>23410.123990554272</v>
          </cell>
          <cell r="M188">
            <v>266858.1692579338</v>
          </cell>
        </row>
        <row r="189">
          <cell r="B189" t="str">
            <v>6 74 0 00 000</v>
          </cell>
          <cell r="C189" t="str">
            <v>Laboratorium</v>
          </cell>
          <cell r="D189">
            <v>267710.76225251594</v>
          </cell>
          <cell r="F189">
            <v>0</v>
          </cell>
          <cell r="G189">
            <v>200000</v>
          </cell>
          <cell r="H189">
            <v>60250</v>
          </cell>
          <cell r="I189">
            <v>0</v>
          </cell>
          <cell r="J189">
            <v>0</v>
          </cell>
          <cell r="K189">
            <v>0</v>
          </cell>
          <cell r="L189">
            <v>541.39178411292164</v>
          </cell>
          <cell r="M189">
            <v>6919.3704684030072</v>
          </cell>
        </row>
        <row r="190">
          <cell r="B190" t="str">
            <v>6 75 0 00 000</v>
          </cell>
          <cell r="C190" t="str">
            <v>Jasa-Jasa Teknik</v>
          </cell>
          <cell r="D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6 76 0 00 000</v>
          </cell>
          <cell r="C191" t="str">
            <v>Wisma dan Rumah Dinas</v>
          </cell>
          <cell r="D191">
            <v>715201.04976941412</v>
          </cell>
          <cell r="F191">
            <v>0</v>
          </cell>
          <cell r="G191">
            <v>224920</v>
          </cell>
          <cell r="H191">
            <v>143615</v>
          </cell>
          <cell r="I191">
            <v>0</v>
          </cell>
          <cell r="J191">
            <v>0</v>
          </cell>
          <cell r="K191">
            <v>0</v>
          </cell>
          <cell r="L191">
            <v>81357.767373084585</v>
          </cell>
          <cell r="M191">
            <v>265308.28239632957</v>
          </cell>
        </row>
        <row r="192">
          <cell r="B192" t="str">
            <v>6 77 0 00 000</v>
          </cell>
          <cell r="C192" t="str">
            <v>Telekomunikasi</v>
          </cell>
          <cell r="D192">
            <v>2328931.3041762263</v>
          </cell>
          <cell r="F192">
            <v>0</v>
          </cell>
          <cell r="G192">
            <v>971215</v>
          </cell>
          <cell r="H192">
            <v>385440</v>
          </cell>
          <cell r="I192">
            <v>0</v>
          </cell>
          <cell r="J192">
            <v>0</v>
          </cell>
          <cell r="K192">
            <v>0</v>
          </cell>
          <cell r="L192">
            <v>25730.931710634879</v>
          </cell>
          <cell r="M192">
            <v>946545.37246559118</v>
          </cell>
        </row>
        <row r="193">
          <cell r="B193" t="str">
            <v>6 78 0 00 000</v>
          </cell>
          <cell r="C193" t="str">
            <v>Rupa-Rupa Jasa Umum dan Teknologi Informasi</v>
          </cell>
          <cell r="D193">
            <v>8746965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8746965</v>
          </cell>
          <cell r="M193">
            <v>0</v>
          </cell>
        </row>
        <row r="194">
          <cell r="B194" t="str">
            <v>6 79 0 00 000</v>
          </cell>
          <cell r="C194" t="str">
            <v>Pendidikan dan Latihan</v>
          </cell>
          <cell r="D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C195" t="str">
            <v>Sub Jumlah</v>
          </cell>
          <cell r="D195">
            <v>68034867.364526212</v>
          </cell>
          <cell r="E195">
            <v>0</v>
          </cell>
          <cell r="F195">
            <v>0</v>
          </cell>
          <cell r="G195">
            <v>7014520</v>
          </cell>
          <cell r="H195">
            <v>8071510</v>
          </cell>
          <cell r="I195">
            <v>16458082.710388677</v>
          </cell>
          <cell r="J195">
            <v>13424560.517893799</v>
          </cell>
          <cell r="K195">
            <v>7302375.9118525805</v>
          </cell>
          <cell r="L195">
            <v>10735159.018362703</v>
          </cell>
          <cell r="M195">
            <v>5028659.2060284317</v>
          </cell>
        </row>
        <row r="196">
          <cell r="C196" t="str">
            <v>JUMLAH</v>
          </cell>
          <cell r="D196">
            <v>1313138201.25</v>
          </cell>
          <cell r="E196">
            <v>4237200.25</v>
          </cell>
          <cell r="F196">
            <v>0</v>
          </cell>
          <cell r="G196">
            <v>28782395</v>
          </cell>
          <cell r="H196">
            <v>29090866</v>
          </cell>
          <cell r="I196">
            <v>38020001.913216516</v>
          </cell>
          <cell r="J196">
            <v>20020938.631017085</v>
          </cell>
          <cell r="K196">
            <v>14186149.455766398</v>
          </cell>
          <cell r="L196">
            <v>45535508.999999985</v>
          </cell>
          <cell r="M196">
            <v>119382853</v>
          </cell>
        </row>
        <row r="197">
          <cell r="B197" t="str">
            <v>D:\TM1-HASIL\TM1\PLN Budget Reports V1.2\Reports\[RKAP Laba_ Rugi.xls]IkhtisarBiop(12.0)</v>
          </cell>
          <cell r="M197">
            <v>38413.629965277774</v>
          </cell>
        </row>
        <row r="198">
          <cell r="B198" t="str">
            <v>*) Diisi Pada Kolom Jumlah</v>
          </cell>
        </row>
        <row r="199">
          <cell r="B199" t="str">
            <v>Jangan Mengubah / Menambah Baris !!!!!</v>
          </cell>
        </row>
      </sheetData>
      <sheetData sheetId="1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L4" t="str">
            <v>11A1</v>
          </cell>
          <cell r="Q4" t="str">
            <v>Daftar</v>
          </cell>
          <cell r="R4" t="str">
            <v>12A1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 xml:space="preserve">RINCIAN PEMBELIAN TENAGA LISTRIK </v>
          </cell>
        </row>
        <row r="7">
          <cell r="B7" t="str">
            <v>(Dalam ribuan rupiah)</v>
          </cell>
        </row>
        <row r="8">
          <cell r="D8" t="str">
            <v>Nomor Perjanjian</v>
          </cell>
          <cell r="E8" t="str">
            <v>Nama Pusat Listrik</v>
          </cell>
          <cell r="F8" t="str">
            <v>Capacity Factor (CF)</v>
          </cell>
          <cell r="G8" t="str">
            <v>KWh Beli</v>
          </cell>
          <cell r="H8" t="str">
            <v>Fixed Porsi Rupiah</v>
          </cell>
          <cell r="I8" t="str">
            <v>Variable Porsi Rupiah</v>
          </cell>
          <cell r="J8" t="str">
            <v>Jumlah Porsi Rupiah</v>
          </cell>
          <cell r="K8" t="str">
            <v>Mata Uang</v>
          </cell>
          <cell r="L8" t="str">
            <v>Fixed Valas</v>
          </cell>
          <cell r="M8" t="str">
            <v>Variable Valas</v>
          </cell>
          <cell r="N8" t="str">
            <v>Jumlah Valas</v>
          </cell>
          <cell r="O8" t="str">
            <v>Fixed Equivalen Rupiah</v>
          </cell>
          <cell r="P8" t="str">
            <v>Variable Equivalen Rupiah</v>
          </cell>
          <cell r="Q8" t="str">
            <v>Jumlah Equivalen Rupiah</v>
          </cell>
          <cell r="R8" t="str">
            <v xml:space="preserve">Harga Beli </v>
          </cell>
          <cell r="S8" t="str">
            <v>Rupiah per kWh</v>
          </cell>
        </row>
        <row r="9">
          <cell r="B9" t="str">
            <v>No.</v>
          </cell>
          <cell r="C9" t="str">
            <v>Nama Perusahaan</v>
          </cell>
          <cell r="D9" t="str">
            <v>Nomor Perjanjian</v>
          </cell>
          <cell r="E9" t="str">
            <v>Nama Pusat Listrik</v>
          </cell>
          <cell r="F9" t="str">
            <v>Capacity Factor (CF)</v>
          </cell>
          <cell r="G9" t="str">
            <v>kWh Beli</v>
          </cell>
          <cell r="H9" t="str">
            <v>Porsi Rupiah</v>
          </cell>
          <cell r="K9" t="str">
            <v>Porsi Valas</v>
          </cell>
          <cell r="R9" t="str">
            <v>Harga Beli Rp</v>
          </cell>
          <cell r="S9" t="str">
            <v>Rupiah per kWh</v>
          </cell>
        </row>
        <row r="10">
          <cell r="K10" t="str">
            <v>Mata Uang</v>
          </cell>
          <cell r="L10" t="str">
            <v>Jumlah Valas</v>
          </cell>
          <cell r="O10" t="str">
            <v>Equivalen Rupiah</v>
          </cell>
        </row>
        <row r="11">
          <cell r="H11" t="str">
            <v>Fixed</v>
          </cell>
          <cell r="I11" t="str">
            <v>Variable</v>
          </cell>
          <cell r="J11" t="str">
            <v>Jumlah</v>
          </cell>
          <cell r="L11" t="str">
            <v>Fixed US$ '000</v>
          </cell>
          <cell r="M11" t="str">
            <v>Variable US$ '000</v>
          </cell>
          <cell r="N11" t="str">
            <v>Jumlah US$ '000</v>
          </cell>
          <cell r="O11" t="str">
            <v xml:space="preserve">Fixed </v>
          </cell>
          <cell r="P11" t="str">
            <v>Variable</v>
          </cell>
          <cell r="Q11" t="str">
            <v>Jumlah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 = 7 + 8</v>
          </cell>
          <cell r="K12" t="str">
            <v>10</v>
          </cell>
          <cell r="L12" t="str">
            <v>11</v>
          </cell>
          <cell r="M12" t="str">
            <v>12</v>
          </cell>
          <cell r="N12" t="str">
            <v>13 = 11 + 12</v>
          </cell>
          <cell r="O12" t="str">
            <v>14</v>
          </cell>
          <cell r="P12" t="str">
            <v>15</v>
          </cell>
          <cell r="Q12" t="str">
            <v>16 = 14 + 15</v>
          </cell>
          <cell r="R12" t="str">
            <v>17 = 9 + 16</v>
          </cell>
          <cell r="S12" t="str">
            <v>18 = 17 / 6</v>
          </cell>
        </row>
        <row r="13">
          <cell r="C13" t="str">
            <v>Pembelian dari Single Buyer</v>
          </cell>
          <cell r="J13">
            <v>0</v>
          </cell>
          <cell r="K13" t="str">
            <v>USD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 t="str">
            <v>Pembelian dari Kitlur - Sumbagut</v>
          </cell>
          <cell r="J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C15" t="str">
            <v>Pembelian dari Kitlur - Sumbagsel</v>
          </cell>
          <cell r="J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C16" t="str">
            <v>Pembelian dari PT Indonesia Power</v>
          </cell>
          <cell r="J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C17" t="str">
            <v>Pembelian dari PT PLN PJB</v>
          </cell>
          <cell r="F17">
            <v>376604.01509735011</v>
          </cell>
          <cell r="G17">
            <v>545062000</v>
          </cell>
          <cell r="H17">
            <v>124384397.50233771</v>
          </cell>
          <cell r="I17">
            <v>121641466.21988389</v>
          </cell>
          <cell r="J17">
            <v>246025863.72222161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246025863.72222161</v>
          </cell>
          <cell r="S17">
            <v>451.37225438981551</v>
          </cell>
        </row>
        <row r="18">
          <cell r="C18" t="str">
            <v>Pambangkitan Tanjung Jati B</v>
          </cell>
          <cell r="J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 t="str">
            <v>Pembelian dari PT Muara Tawar</v>
          </cell>
          <cell r="J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N20">
            <v>0</v>
          </cell>
          <cell r="S20">
            <v>0</v>
          </cell>
        </row>
        <row r="21">
          <cell r="C21" t="str">
            <v>Pembelian dari swasta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PLTU Paiton I</v>
          </cell>
          <cell r="J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C23" t="str">
            <v>PLTU Paiton II (Jawa Power)</v>
          </cell>
          <cell r="J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C24" t="str">
            <v>PLTGU Cikarang</v>
          </cell>
          <cell r="J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PLTP Gunung Salak 456</v>
          </cell>
          <cell r="J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PLTP Drajat II</v>
          </cell>
          <cell r="J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C27" t="str">
            <v>PLTP Wayang Windu</v>
          </cell>
          <cell r="J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C28" t="str">
            <v>PLTP Dieng</v>
          </cell>
          <cell r="J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PLTA PJT II (Jatiluhur)</v>
          </cell>
          <cell r="J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 t="str">
            <v>Pembelian Listrik PSK</v>
          </cell>
          <cell r="J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 t="str">
            <v>Jumlah Jawa Bali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PLTD Suppa</v>
          </cell>
          <cell r="J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C33" t="str">
            <v>PLTGU Sengkang</v>
          </cell>
          <cell r="J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C34" t="str">
            <v>PLTGU Palembang Timur</v>
          </cell>
          <cell r="J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C35" t="str">
            <v>PLTP Sibayak (Sumatera Utara)</v>
          </cell>
          <cell r="J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C36" t="str">
            <v>PT Inalum (Sumatera Utara)</v>
          </cell>
          <cell r="J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 t="str">
            <v>PT RPE P (Kerinci)</v>
          </cell>
          <cell r="J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C38" t="str">
            <v>PT IKPP (Riau)</v>
          </cell>
          <cell r="J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C39" t="str">
            <v>PT Pusri (Palembang)</v>
          </cell>
          <cell r="J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C40" t="str">
            <v>PT Bukit Asam (Lahat)</v>
          </cell>
          <cell r="J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C41" t="str">
            <v>PT Cita Contract (Lampung)</v>
          </cell>
          <cell r="J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C42" t="str">
            <v>PT Seputih Daya Prima (Lampung)</v>
          </cell>
          <cell r="J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PT Central Pertiwi Bahari (Lampung)</v>
          </cell>
          <cell r="J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PT Wijaya T (Banjarmasin)</v>
          </cell>
          <cell r="J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C45" t="str">
            <v>PT Gunung Meranti (Banjarmasin)</v>
          </cell>
          <cell r="J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C46" t="str">
            <v>PT INCO (Soroako)</v>
          </cell>
          <cell r="J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C47" t="str">
            <v>PLTM KUD Wai Kelo Sawa (Kupang)</v>
          </cell>
          <cell r="J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C48" t="str">
            <v>PT Emdeki Utama (Captive Gresik)</v>
          </cell>
          <cell r="J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C49" t="str">
            <v>Pembelian Swasta Lain lain -1</v>
          </cell>
          <cell r="J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C50" t="str">
            <v>Pembelian Swasta Lain lain -2</v>
          </cell>
          <cell r="J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C51" t="str">
            <v>Pembelian Swasta Lain lain -3</v>
          </cell>
          <cell r="J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C52" t="str">
            <v>Pembelian Listrik PSK</v>
          </cell>
          <cell r="J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C53" t="str">
            <v xml:space="preserve"> Jumlah Luar Jawa Bali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C54" t="str">
            <v>J u m l a h</v>
          </cell>
          <cell r="G54">
            <v>545062000</v>
          </cell>
          <cell r="H54">
            <v>124384397.50233771</v>
          </cell>
          <cell r="I54">
            <v>121641466.21988389</v>
          </cell>
          <cell r="J54">
            <v>246025863.72222161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246025863.72222161</v>
          </cell>
          <cell r="S54">
            <v>451.37225438981551</v>
          </cell>
        </row>
        <row r="55">
          <cell r="B55" t="str">
            <v>D:\TM1-HASIL\TM1\PLN Budget Reports V1.2\Reports\[RKAP Laba_ Rugi.xls]PembelianiTL(12A1</v>
          </cell>
          <cell r="S55">
            <v>38413.629965277774</v>
          </cell>
        </row>
        <row r="57">
          <cell r="B57" t="str">
            <v>PT. PLN (PERSERO)</v>
          </cell>
        </row>
        <row r="58">
          <cell r="B58" t="str">
            <v>SATUAN ADMINISTRASI</v>
          </cell>
        </row>
        <row r="59">
          <cell r="B59" t="str">
            <v>DISTRIBUSI BALI</v>
          </cell>
        </row>
        <row r="60">
          <cell r="B60" t="str">
            <v>LEMBAR KERJA</v>
          </cell>
          <cell r="L60" t="str">
            <v>11A1</v>
          </cell>
          <cell r="Q60" t="str">
            <v>Daftar</v>
          </cell>
          <cell r="R60" t="str">
            <v>12A1</v>
          </cell>
        </row>
        <row r="61">
          <cell r="B61" t="str">
            <v>ANGGARAN LABA RUGI</v>
          </cell>
        </row>
        <row r="62">
          <cell r="B62" t="str">
            <v>TAHUN 2005 - S/D TRW II</v>
          </cell>
          <cell r="Q62" t="str">
            <v>Perihal</v>
          </cell>
          <cell r="R62" t="str">
            <v xml:space="preserve">RINCIAN PEMBELIAN TENAGA LISTRIK </v>
          </cell>
        </row>
        <row r="63">
          <cell r="B63" t="str">
            <v>(Dalam ribuan rupiah)</v>
          </cell>
        </row>
        <row r="64">
          <cell r="D64" t="str">
            <v>Nomor Perjanjian</v>
          </cell>
          <cell r="E64" t="str">
            <v>Nama Pusat Listrik</v>
          </cell>
          <cell r="F64" t="str">
            <v>Capacity Factor (CF)</v>
          </cell>
          <cell r="G64" t="str">
            <v>KWh Beli</v>
          </cell>
          <cell r="H64" t="str">
            <v>Fixed Porsi Rupiah</v>
          </cell>
          <cell r="I64" t="str">
            <v>Variable Porsi Rupiah</v>
          </cell>
          <cell r="J64" t="str">
            <v>Jumlah Porsi Rupiah</v>
          </cell>
          <cell r="K64" t="str">
            <v>Mata Uang</v>
          </cell>
          <cell r="L64" t="str">
            <v>Fixed Valas</v>
          </cell>
          <cell r="M64" t="str">
            <v>Variable Valas</v>
          </cell>
          <cell r="N64" t="str">
            <v>Jumlah Valas</v>
          </cell>
          <cell r="O64" t="str">
            <v>Fixed Equivalen Rupiah</v>
          </cell>
          <cell r="P64" t="str">
            <v>Variable Equivalen Rupiah</v>
          </cell>
          <cell r="Q64" t="str">
            <v>Jumlah Equivalen Rupiah</v>
          </cell>
          <cell r="R64" t="str">
            <v xml:space="preserve">Harga Beli </v>
          </cell>
          <cell r="S64" t="str">
            <v>Rupiah per kWh</v>
          </cell>
        </row>
        <row r="65">
          <cell r="B65" t="str">
            <v>No.</v>
          </cell>
          <cell r="C65" t="str">
            <v>Nama Perusahaan</v>
          </cell>
          <cell r="D65" t="str">
            <v>Nomor Perjanjian</v>
          </cell>
          <cell r="E65" t="str">
            <v>Nama Pusat Listrik</v>
          </cell>
          <cell r="F65" t="str">
            <v>Capacity Factor (CF)</v>
          </cell>
          <cell r="G65" t="str">
            <v>kWh Beli</v>
          </cell>
          <cell r="H65" t="str">
            <v>Porsi Rupiah</v>
          </cell>
          <cell r="K65" t="str">
            <v>Porsi Valas</v>
          </cell>
          <cell r="R65" t="str">
            <v>Harga Beli Rp</v>
          </cell>
          <cell r="S65" t="str">
            <v>Rupiah per kWh</v>
          </cell>
        </row>
        <row r="66">
          <cell r="K66" t="str">
            <v>Mata Uang</v>
          </cell>
          <cell r="L66" t="str">
            <v>Jumlah Valas</v>
          </cell>
          <cell r="O66" t="str">
            <v>Equivalen Rupiah</v>
          </cell>
        </row>
        <row r="67">
          <cell r="H67" t="str">
            <v>Fixed</v>
          </cell>
          <cell r="I67" t="str">
            <v>Variable</v>
          </cell>
          <cell r="J67" t="str">
            <v>Jumlah</v>
          </cell>
          <cell r="L67" t="str">
            <v>Fixed US$ '000</v>
          </cell>
          <cell r="M67" t="str">
            <v>Variable US$ '000</v>
          </cell>
          <cell r="N67" t="str">
            <v>Jumlah US$ '000</v>
          </cell>
          <cell r="O67" t="str">
            <v xml:space="preserve">Fixed </v>
          </cell>
          <cell r="P67" t="str">
            <v>Variable</v>
          </cell>
          <cell r="Q67" t="str">
            <v>Jumlah</v>
          </cell>
        </row>
        <row r="68">
          <cell r="B68" t="str">
            <v>1</v>
          </cell>
          <cell r="C68" t="str">
            <v>2</v>
          </cell>
          <cell r="D68" t="str">
            <v>3</v>
          </cell>
          <cell r="E68" t="str">
            <v>4</v>
          </cell>
          <cell r="F68" t="str">
            <v>5</v>
          </cell>
          <cell r="G68" t="str">
            <v>6</v>
          </cell>
          <cell r="H68" t="str">
            <v>7</v>
          </cell>
          <cell r="I68" t="str">
            <v>8</v>
          </cell>
          <cell r="J68" t="str">
            <v>9 = 7 + 8</v>
          </cell>
          <cell r="K68" t="str">
            <v>10</v>
          </cell>
          <cell r="L68" t="str">
            <v>11</v>
          </cell>
          <cell r="M68" t="str">
            <v>12</v>
          </cell>
          <cell r="N68" t="str">
            <v>13 = 11 + 12</v>
          </cell>
          <cell r="O68" t="str">
            <v>14</v>
          </cell>
          <cell r="P68" t="str">
            <v>15</v>
          </cell>
          <cell r="Q68" t="str">
            <v>16 = 14 + 15</v>
          </cell>
          <cell r="R68" t="str">
            <v>17 = 9 + 16</v>
          </cell>
          <cell r="S68" t="str">
            <v>18 = 17 / 6</v>
          </cell>
        </row>
        <row r="69">
          <cell r="C69" t="str">
            <v>Pembelian dari Single Buyer</v>
          </cell>
          <cell r="J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C70" t="str">
            <v>Pembelian dari Kitlur - Sumbagut</v>
          </cell>
          <cell r="J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C71" t="str">
            <v>Pembelian dari Kitlur - Sumbagsel</v>
          </cell>
          <cell r="J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Pembelian dari PT Indonesia Power</v>
          </cell>
          <cell r="J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Pembelian dari PT PLN PJB</v>
          </cell>
          <cell r="F73">
            <v>380811.4816790148</v>
          </cell>
          <cell r="G73">
            <v>1102303000</v>
          </cell>
          <cell r="H73">
            <v>251548070.71492666</v>
          </cell>
          <cell r="I73">
            <v>246000919.41573006</v>
          </cell>
          <cell r="J73">
            <v>497548990.13065672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497548990.13065672</v>
          </cell>
          <cell r="S73">
            <v>451.37225438981545</v>
          </cell>
        </row>
        <row r="74">
          <cell r="C74" t="str">
            <v>Pambangkitan Tanjung Jati B</v>
          </cell>
          <cell r="J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C75" t="str">
            <v>Pembelian dari PT Muara Tawar</v>
          </cell>
          <cell r="J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N76">
            <v>0</v>
          </cell>
          <cell r="S76">
            <v>0</v>
          </cell>
        </row>
        <row r="77">
          <cell r="C77" t="str">
            <v>Pembelian dari swasta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C78" t="str">
            <v>PLTU Paiton I</v>
          </cell>
          <cell r="J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PLTU Paiton II (Jawa Power)</v>
          </cell>
          <cell r="J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C80" t="str">
            <v>PLTGU Cikarang</v>
          </cell>
          <cell r="J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C81" t="str">
            <v>PLTP Gunung Salak 456</v>
          </cell>
          <cell r="J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C82" t="str">
            <v>PLTP Drajat II</v>
          </cell>
          <cell r="J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C83" t="str">
            <v>PLTP Wayang Windu</v>
          </cell>
          <cell r="J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C84" t="str">
            <v>PLTP Dieng</v>
          </cell>
          <cell r="J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C85" t="str">
            <v>PLTA PJT II (Jatiluhur)</v>
          </cell>
          <cell r="J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C86" t="str">
            <v>Pembelian Listrik PSK</v>
          </cell>
          <cell r="J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C87" t="str">
            <v>Jumlah Jawa Bali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C88" t="str">
            <v>PLTD Suppa</v>
          </cell>
          <cell r="J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C89" t="str">
            <v>PLTGU Sengkang</v>
          </cell>
          <cell r="J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PLTGU Palembang Timur</v>
          </cell>
          <cell r="J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PLTP Sibayak (Sumatera Utara)</v>
          </cell>
          <cell r="J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C92" t="str">
            <v>PT Inalum (Sumatera Utara)</v>
          </cell>
          <cell r="J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C93" t="str">
            <v>PT RPE P (Kerinci)</v>
          </cell>
          <cell r="J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C94" t="str">
            <v>PT IKPP (Riau)</v>
          </cell>
          <cell r="J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C95" t="str">
            <v>PT Pusri (Palembang)</v>
          </cell>
          <cell r="J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C96" t="str">
            <v>PT Bukit Asam (Lahat)</v>
          </cell>
          <cell r="J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C97" t="str">
            <v>PT Cita Contract (Lampung)</v>
          </cell>
          <cell r="J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C98" t="str">
            <v>PT Seputih Daya Prima (Lampung)</v>
          </cell>
          <cell r="J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C99" t="str">
            <v>PT Central Pertiwi Bahari (Lampung)</v>
          </cell>
          <cell r="J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str">
            <v>PT Wijaya T (Banjarmasin)</v>
          </cell>
          <cell r="J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C101" t="str">
            <v>PT Gunung Meranti (Banjarmasin)</v>
          </cell>
          <cell r="J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C102" t="str">
            <v>PT INCO (Soroako)</v>
          </cell>
          <cell r="J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C103" t="str">
            <v>PLTM KUD Wai Kelo Sawa (Kupang)</v>
          </cell>
          <cell r="J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C104" t="str">
            <v>PT Emdeki Utama (Captive Gresik)</v>
          </cell>
          <cell r="J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C105" t="str">
            <v>Pembelian Swasta Lain lain -1</v>
          </cell>
          <cell r="J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C106" t="str">
            <v>Pembelian Swasta Lain lain -2</v>
          </cell>
          <cell r="J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C107" t="str">
            <v>Pembelian Swasta Lain lain -3</v>
          </cell>
          <cell r="J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C108" t="str">
            <v>Pembelian Listrik PSK</v>
          </cell>
          <cell r="J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C109" t="str">
            <v xml:space="preserve"> Jumlah Luar Jawa Bali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C110" t="str">
            <v>J u m l a h</v>
          </cell>
          <cell r="G110">
            <v>1102303000</v>
          </cell>
          <cell r="H110">
            <v>251548070.71492666</v>
          </cell>
          <cell r="I110">
            <v>246000919.41573006</v>
          </cell>
          <cell r="J110">
            <v>497548990.13065672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497548990.13065672</v>
          </cell>
          <cell r="S110">
            <v>451.37225438981545</v>
          </cell>
        </row>
        <row r="111">
          <cell r="B111" t="str">
            <v>D:\TM1-HASIL\TM1\PLN Budget Reports V1.2\Reports\[RKAP Laba_ Rugi.xls]PembelianiTL(12A1</v>
          </cell>
          <cell r="S111">
            <v>38413.629965277774</v>
          </cell>
        </row>
        <row r="113">
          <cell r="B113" t="str">
            <v>PT. PLN (PERSERO)</v>
          </cell>
        </row>
        <row r="114">
          <cell r="B114" t="str">
            <v>SATUAN ADMINISTRASI</v>
          </cell>
        </row>
        <row r="115">
          <cell r="B115" t="str">
            <v>DISTRIBUSI BALI</v>
          </cell>
        </row>
        <row r="116">
          <cell r="B116" t="str">
            <v>LEMBAR KERJA</v>
          </cell>
          <cell r="L116" t="str">
            <v>11A1</v>
          </cell>
          <cell r="Q116" t="str">
            <v>Daftar</v>
          </cell>
          <cell r="R116" t="str">
            <v>12A1</v>
          </cell>
        </row>
        <row r="117">
          <cell r="B117" t="str">
            <v>ANGGARAN LABA RUGI</v>
          </cell>
        </row>
        <row r="118">
          <cell r="B118" t="str">
            <v>TAHUN 2005 - S/D TRW III</v>
          </cell>
          <cell r="Q118" t="str">
            <v>Perihal</v>
          </cell>
          <cell r="R118" t="str">
            <v xml:space="preserve">RINCIAN PEMBELIAN TENAGA LISTRIK </v>
          </cell>
        </row>
        <row r="119">
          <cell r="B119" t="str">
            <v>(Dalam ribuan rupiah)</v>
          </cell>
        </row>
        <row r="120">
          <cell r="D120" t="str">
            <v>Nomor Perjanjian</v>
          </cell>
          <cell r="E120" t="str">
            <v>Nama Pusat Listrik</v>
          </cell>
          <cell r="F120" t="str">
            <v>Capacity Factor (CF)</v>
          </cell>
          <cell r="G120" t="str">
            <v>KWh Beli</v>
          </cell>
          <cell r="H120" t="str">
            <v>Fixed Porsi Rupiah</v>
          </cell>
          <cell r="I120" t="str">
            <v>Variable Porsi Rupiah</v>
          </cell>
          <cell r="J120" t="str">
            <v>Jumlah Porsi Rupiah</v>
          </cell>
          <cell r="K120" t="str">
            <v>Mata Uang</v>
          </cell>
          <cell r="L120" t="str">
            <v>Fixed Valas</v>
          </cell>
          <cell r="M120" t="str">
            <v>Variable Valas</v>
          </cell>
          <cell r="N120" t="str">
            <v>Jumlah Valas</v>
          </cell>
          <cell r="O120" t="str">
            <v>Fixed Equivalen Rupiah</v>
          </cell>
          <cell r="P120" t="str">
            <v>Variable Equivalen Rupiah</v>
          </cell>
          <cell r="Q120" t="str">
            <v>Jumlah Equivalen Rupiah</v>
          </cell>
          <cell r="R120" t="str">
            <v xml:space="preserve">Harga Beli </v>
          </cell>
          <cell r="S120" t="str">
            <v>Rupiah per kWh</v>
          </cell>
        </row>
        <row r="121">
          <cell r="B121" t="str">
            <v>No.</v>
          </cell>
          <cell r="C121" t="str">
            <v>Nama Perusahaan</v>
          </cell>
          <cell r="D121" t="str">
            <v>Nomor Perjanjian</v>
          </cell>
          <cell r="E121" t="str">
            <v>Nama Pusat Listrik</v>
          </cell>
          <cell r="F121" t="str">
            <v>Capacity Factor (CF)</v>
          </cell>
          <cell r="G121" t="str">
            <v>kWh Beli</v>
          </cell>
          <cell r="H121" t="str">
            <v>Porsi Rupiah</v>
          </cell>
          <cell r="K121" t="str">
            <v>Porsi Valas</v>
          </cell>
          <cell r="R121" t="str">
            <v>Harga Beli Rp</v>
          </cell>
          <cell r="S121" t="str">
            <v>Rupiah per kWh</v>
          </cell>
        </row>
        <row r="122">
          <cell r="K122" t="str">
            <v>Mata Uang</v>
          </cell>
          <cell r="L122" t="str">
            <v>Jumlah Valas</v>
          </cell>
          <cell r="O122" t="str">
            <v>Equivalen Rupiah</v>
          </cell>
        </row>
        <row r="123">
          <cell r="H123" t="str">
            <v>Fixed</v>
          </cell>
          <cell r="I123" t="str">
            <v>Variable</v>
          </cell>
          <cell r="J123" t="str">
            <v>Jumlah</v>
          </cell>
          <cell r="L123" t="str">
            <v>Fixed US$ '000</v>
          </cell>
          <cell r="M123" t="str">
            <v>Variable US$ '000</v>
          </cell>
          <cell r="N123" t="str">
            <v>Jumlah US$ '000</v>
          </cell>
          <cell r="O123" t="str">
            <v xml:space="preserve">Fixed </v>
          </cell>
          <cell r="P123" t="str">
            <v>Variable</v>
          </cell>
          <cell r="Q123" t="str">
            <v>Jumlah</v>
          </cell>
        </row>
        <row r="124">
          <cell r="B124" t="str">
            <v>1</v>
          </cell>
          <cell r="C124" t="str">
            <v>2</v>
          </cell>
          <cell r="D124" t="str">
            <v>3</v>
          </cell>
          <cell r="E124" t="str">
            <v>4</v>
          </cell>
          <cell r="F124" t="str">
            <v>5</v>
          </cell>
          <cell r="G124" t="str">
            <v>6</v>
          </cell>
          <cell r="H124" t="str">
            <v>7</v>
          </cell>
          <cell r="I124" t="str">
            <v>8</v>
          </cell>
          <cell r="J124" t="str">
            <v>9 = 7 + 8</v>
          </cell>
          <cell r="K124" t="str">
            <v>10</v>
          </cell>
          <cell r="L124" t="str">
            <v>11</v>
          </cell>
          <cell r="M124" t="str">
            <v>12</v>
          </cell>
          <cell r="N124" t="str">
            <v>13 = 11 + 12</v>
          </cell>
          <cell r="O124" t="str">
            <v>14</v>
          </cell>
          <cell r="P124" t="str">
            <v>15</v>
          </cell>
          <cell r="Q124" t="str">
            <v>16 = 14 + 15</v>
          </cell>
          <cell r="R124" t="str">
            <v>17 = 9 + 16</v>
          </cell>
          <cell r="S124" t="str">
            <v>18 = 17 / 6</v>
          </cell>
        </row>
        <row r="125">
          <cell r="C125" t="str">
            <v>Pembelian dari Single Buyer</v>
          </cell>
          <cell r="J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Pembelian dari Kitlur - Sumbagut</v>
          </cell>
          <cell r="J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C127" t="str">
            <v>Pembelian dari Kitlur - Sumbagsel</v>
          </cell>
          <cell r="J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C128" t="str">
            <v>Pembelian dari PT Indonesia Power</v>
          </cell>
          <cell r="J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C129" t="str">
            <v>Pembelian dari PT PLN PJB</v>
          </cell>
          <cell r="F129">
            <v>381636.5767349205</v>
          </cell>
          <cell r="G129">
            <v>1657037</v>
          </cell>
          <cell r="H129">
            <v>378139640.78229845</v>
          </cell>
          <cell r="I129">
            <v>369800885.51503813</v>
          </cell>
          <cell r="J129">
            <v>747940526.29733658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747940526.29733658</v>
          </cell>
          <cell r="S129">
            <v>451372.25438981538</v>
          </cell>
        </row>
        <row r="130">
          <cell r="C130" t="str">
            <v>Pambangkitan Tanjung Jati B</v>
          </cell>
          <cell r="J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C131" t="str">
            <v>Pembelian dari PT Muara Tawar</v>
          </cell>
          <cell r="J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N132">
            <v>0</v>
          </cell>
          <cell r="S132">
            <v>0</v>
          </cell>
        </row>
        <row r="133">
          <cell r="C133" t="str">
            <v>Pembelian dari swasta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C134" t="str">
            <v>PLTU Paiton I</v>
          </cell>
          <cell r="J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C135" t="str">
            <v>PLTU Paiton II (Jawa Power)</v>
          </cell>
          <cell r="J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C136" t="str">
            <v>PLTGU Cikarang</v>
          </cell>
          <cell r="J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PLTP Gunung Salak 456</v>
          </cell>
          <cell r="J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PLTP Drajat II</v>
          </cell>
          <cell r="J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C139" t="str">
            <v>PLTP Wayang Windu</v>
          </cell>
          <cell r="J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C140" t="str">
            <v>PLTP Dieng</v>
          </cell>
          <cell r="J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C141" t="str">
            <v>PLTA PJT II (Jatiluhur)</v>
          </cell>
          <cell r="J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C142" t="str">
            <v>Pembelian Listrik PSK</v>
          </cell>
          <cell r="J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C143" t="str">
            <v>Jumlah Jawa Bali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C144" t="str">
            <v>PLTD Suppa</v>
          </cell>
          <cell r="J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C145" t="str">
            <v>PLTGU Sengkang</v>
          </cell>
          <cell r="J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C146" t="str">
            <v>PLTGU Palembang Timur</v>
          </cell>
          <cell r="J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C147" t="str">
            <v>PLTP Sibayak (Sumatera Utara)</v>
          </cell>
          <cell r="J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C148" t="str">
            <v>PT Inalum (Sumatera Utara)</v>
          </cell>
          <cell r="J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C149" t="str">
            <v>PT RPE P (Kerinci)</v>
          </cell>
          <cell r="J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</row>
        <row r="150">
          <cell r="C150" t="str">
            <v>PT IKPP (Riau)</v>
          </cell>
          <cell r="J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C151" t="str">
            <v>PT Pusri (Palembang)</v>
          </cell>
          <cell r="J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C152" t="str">
            <v>PT Bukit Asam (Lahat)</v>
          </cell>
          <cell r="J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C153" t="str">
            <v>PT Cita Contract (Lampung)</v>
          </cell>
          <cell r="J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C154" t="str">
            <v>PT Seputih Daya Prima (Lampung)</v>
          </cell>
          <cell r="J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C155" t="str">
            <v>PT Central Pertiwi Bahari (Lampung)</v>
          </cell>
          <cell r="J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C156" t="str">
            <v>PT Wijaya T (Banjarmasin)</v>
          </cell>
          <cell r="J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C157" t="str">
            <v>PT Gunung Meranti (Banjarmasin)</v>
          </cell>
          <cell r="J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C158" t="str">
            <v>PT INCO (Soroako)</v>
          </cell>
          <cell r="J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C159" t="str">
            <v>PLTM KUD Wai Kelo Sawa (Kupang)</v>
          </cell>
          <cell r="J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C160" t="str">
            <v>PT Emdeki Utama (Captive Gresik)</v>
          </cell>
          <cell r="J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C161" t="str">
            <v>Pembelian Swasta Lain lain -1</v>
          </cell>
          <cell r="J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Pembelian Swasta Lain lain -2</v>
          </cell>
          <cell r="J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Pembelian Swasta Lain lain -3</v>
          </cell>
          <cell r="J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C164" t="str">
            <v>Pembelian Listrik PSK</v>
          </cell>
          <cell r="J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C165" t="str">
            <v xml:space="preserve"> Jumlah Luar Jawa Bali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J u m l a h</v>
          </cell>
          <cell r="G166">
            <v>1657037</v>
          </cell>
          <cell r="H166">
            <v>378139640.78229845</v>
          </cell>
          <cell r="I166">
            <v>369800885.51503813</v>
          </cell>
          <cell r="J166">
            <v>747940526.29733658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747940526.29733658</v>
          </cell>
          <cell r="S166">
            <v>451372.25438981538</v>
          </cell>
        </row>
        <row r="167">
          <cell r="B167" t="str">
            <v>D:\TM1-HASIL\TM1\PLN Budget Reports V1.2\Reports\[RKAP Laba_ Rugi.xls]PembelianiTL(12A1</v>
          </cell>
          <cell r="S167">
            <v>38413.629965277774</v>
          </cell>
        </row>
        <row r="169">
          <cell r="B169" t="str">
            <v>PT. PLN (PERSERO)</v>
          </cell>
        </row>
        <row r="170">
          <cell r="B170" t="str">
            <v>SATUAN ADMINISTRASI</v>
          </cell>
        </row>
        <row r="171">
          <cell r="B171" t="str">
            <v>DISTRIBUSI BALI</v>
          </cell>
        </row>
        <row r="172">
          <cell r="B172" t="str">
            <v>LEMBAR KERJA</v>
          </cell>
          <cell r="L172" t="str">
            <v>11A1</v>
          </cell>
          <cell r="Q172" t="str">
            <v>Daftar</v>
          </cell>
          <cell r="R172" t="str">
            <v>12A1</v>
          </cell>
        </row>
        <row r="173">
          <cell r="B173" t="str">
            <v>ANGGARAN LABA RUGI</v>
          </cell>
        </row>
        <row r="174">
          <cell r="B174" t="str">
            <v>TAHUN 2005 - S/D TRW IV</v>
          </cell>
          <cell r="Q174" t="str">
            <v>Perihal</v>
          </cell>
          <cell r="R174" t="str">
            <v xml:space="preserve">RINCIAN PEMBELIAN TENAGA LISTRIK </v>
          </cell>
        </row>
        <row r="175">
          <cell r="B175" t="str">
            <v>(Dalam ribuan rupiah)</v>
          </cell>
        </row>
        <row r="176">
          <cell r="D176" t="str">
            <v>Nomor Perjanjian</v>
          </cell>
          <cell r="E176" t="str">
            <v>Nama Pusat Listrik</v>
          </cell>
          <cell r="F176" t="str">
            <v>Capacity Factor (CF)</v>
          </cell>
          <cell r="G176" t="str">
            <v>KWh Beli</v>
          </cell>
          <cell r="H176" t="str">
            <v>Fixed Porsi Rupiah</v>
          </cell>
          <cell r="I176" t="str">
            <v>Variable Porsi Rupiah</v>
          </cell>
          <cell r="J176" t="str">
            <v>Jumlah Porsi Rupiah</v>
          </cell>
          <cell r="K176" t="str">
            <v>Mata Uang</v>
          </cell>
          <cell r="L176" t="str">
            <v>Fixed Valas</v>
          </cell>
          <cell r="M176" t="str">
            <v>Variable Valas</v>
          </cell>
          <cell r="N176" t="str">
            <v>Jumlah Valas</v>
          </cell>
          <cell r="O176" t="str">
            <v>Fixed Equivalen Rupiah</v>
          </cell>
          <cell r="P176" t="str">
            <v>Variable Equivalen Rupiah</v>
          </cell>
          <cell r="Q176" t="str">
            <v>Jumlah Equivalen Rupiah</v>
          </cell>
          <cell r="R176" t="str">
            <v xml:space="preserve">Harga Beli </v>
          </cell>
          <cell r="S176" t="str">
            <v>Rupiah per kWh</v>
          </cell>
        </row>
        <row r="177">
          <cell r="B177" t="str">
            <v>No.</v>
          </cell>
          <cell r="C177" t="str">
            <v>Nama Perusahaan</v>
          </cell>
          <cell r="D177" t="str">
            <v>Nomor Perjanjian</v>
          </cell>
          <cell r="E177" t="str">
            <v>Nama Pusat Listrik</v>
          </cell>
          <cell r="F177" t="str">
            <v>Capacity Factor (CF)</v>
          </cell>
          <cell r="G177" t="str">
            <v>kWh Beli</v>
          </cell>
          <cell r="H177" t="str">
            <v>Porsi Rupiah</v>
          </cell>
          <cell r="K177" t="str">
            <v>Porsi Valas</v>
          </cell>
          <cell r="R177" t="str">
            <v>Harga Beli Rp</v>
          </cell>
          <cell r="S177" t="str">
            <v>Rupiah per kWh</v>
          </cell>
        </row>
        <row r="178">
          <cell r="K178" t="str">
            <v>Mata Uang</v>
          </cell>
          <cell r="L178" t="str">
            <v>Jumlah Valas</v>
          </cell>
          <cell r="O178" t="str">
            <v>Equivalen Rupiah</v>
          </cell>
        </row>
        <row r="179">
          <cell r="H179" t="str">
            <v>Fixed</v>
          </cell>
          <cell r="I179" t="str">
            <v>Variable</v>
          </cell>
          <cell r="J179" t="str">
            <v>Jumlah</v>
          </cell>
          <cell r="L179" t="str">
            <v>Fixed US$ '000</v>
          </cell>
          <cell r="M179" t="str">
            <v>Variable US$ '000</v>
          </cell>
          <cell r="N179" t="str">
            <v>Jumlah US$ '000</v>
          </cell>
          <cell r="O179" t="str">
            <v xml:space="preserve">Fixed </v>
          </cell>
          <cell r="P179" t="str">
            <v>Variable</v>
          </cell>
          <cell r="Q179" t="str">
            <v>Jumlah</v>
          </cell>
        </row>
        <row r="180">
          <cell r="B180" t="str">
            <v>1</v>
          </cell>
          <cell r="C180" t="str">
            <v>2</v>
          </cell>
          <cell r="D180" t="str">
            <v>3</v>
          </cell>
          <cell r="E180" t="str">
            <v>4</v>
          </cell>
          <cell r="F180" t="str">
            <v>5</v>
          </cell>
          <cell r="G180" t="str">
            <v>6</v>
          </cell>
          <cell r="H180" t="str">
            <v>7</v>
          </cell>
          <cell r="I180" t="str">
            <v>8</v>
          </cell>
          <cell r="J180" t="str">
            <v>9 = 7 + 8</v>
          </cell>
          <cell r="K180" t="str">
            <v>10</v>
          </cell>
          <cell r="L180" t="str">
            <v>11</v>
          </cell>
          <cell r="M180" t="str">
            <v>12</v>
          </cell>
          <cell r="N180" t="str">
            <v>13 = 11 + 12</v>
          </cell>
          <cell r="O180" t="str">
            <v>14</v>
          </cell>
          <cell r="P180" t="str">
            <v>15</v>
          </cell>
          <cell r="Q180" t="str">
            <v>16 = 14 + 15</v>
          </cell>
          <cell r="R180" t="str">
            <v>17 = 9 + 16</v>
          </cell>
          <cell r="S180" t="str">
            <v>18 = 17 / 6</v>
          </cell>
        </row>
        <row r="181">
          <cell r="C181" t="str">
            <v>Pembelian dari Single Buyer</v>
          </cell>
          <cell r="J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C182" t="str">
            <v>Pembelian dari Kitlur - Sumbagut</v>
          </cell>
          <cell r="J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 t="str">
            <v>Pembelian dari Kitlur - Sumbagsel</v>
          </cell>
          <cell r="J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Pembelian dari PT Indonesia Power</v>
          </cell>
          <cell r="J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Pembelian dari PT PLN PJB</v>
          </cell>
          <cell r="F185">
            <v>388000</v>
          </cell>
          <cell r="G185">
            <v>2246222000</v>
          </cell>
          <cell r="H185">
            <v>512593008</v>
          </cell>
          <cell r="I185">
            <v>501289280</v>
          </cell>
          <cell r="J185">
            <v>1013882288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1013882288</v>
          </cell>
          <cell r="S185">
            <v>451.37225438981545</v>
          </cell>
        </row>
        <row r="186">
          <cell r="C186" t="str">
            <v>Pambangkitan Tanjung Jati B</v>
          </cell>
          <cell r="J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C187" t="str">
            <v>Pembelian dari PT Muara Tawar</v>
          </cell>
          <cell r="J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N188">
            <v>0</v>
          </cell>
          <cell r="S188">
            <v>0</v>
          </cell>
        </row>
        <row r="189">
          <cell r="C189" t="str">
            <v>Pembelian dari swasta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C190" t="str">
            <v>PLTU Paiton I</v>
          </cell>
          <cell r="J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C191" t="str">
            <v>PLTU Paiton II (Jawa Power)</v>
          </cell>
          <cell r="J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C192" t="str">
            <v>PLTGU Cikarang</v>
          </cell>
          <cell r="J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C193" t="str">
            <v>PLTP Gunung Salak 456</v>
          </cell>
          <cell r="J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C194" t="str">
            <v>PLTP Drajat II</v>
          </cell>
          <cell r="J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C195" t="str">
            <v>PLTP Wayang Windu</v>
          </cell>
          <cell r="J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C196" t="str">
            <v>PLTP Dieng</v>
          </cell>
          <cell r="J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C197" t="str">
            <v>PLTA PJT II (Jatiluhur)</v>
          </cell>
          <cell r="J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C198" t="str">
            <v>Pembelian Listrik PSK</v>
          </cell>
          <cell r="J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C199" t="str">
            <v>Jumlah Jawa Bali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C200" t="str">
            <v>PLTD Suppa</v>
          </cell>
          <cell r="J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C201" t="str">
            <v>PLTGU Sengkang</v>
          </cell>
          <cell r="J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C202" t="str">
            <v>PLTGU Palembang Timur</v>
          </cell>
          <cell r="J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C203" t="str">
            <v>PLTP Sibayak (Sumatera Utara)</v>
          </cell>
          <cell r="J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C204" t="str">
            <v>PT Inalum (Sumatera Utara)</v>
          </cell>
          <cell r="J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C205" t="str">
            <v>PT RPE P (Kerinci)</v>
          </cell>
          <cell r="J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C206" t="str">
            <v>PT IKPP (Riau)</v>
          </cell>
          <cell r="J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C207" t="str">
            <v>PT Pusri (Palembang)</v>
          </cell>
          <cell r="J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C208" t="str">
            <v>PT Bukit Asam (Lahat)</v>
          </cell>
          <cell r="J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C209" t="str">
            <v>PT Cita Contract (Lampung)</v>
          </cell>
          <cell r="J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C210" t="str">
            <v>PT Seputih Daya Prima (Lampung)</v>
          </cell>
          <cell r="J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C211" t="str">
            <v>PT Central Pertiwi Bahari (Lampung)</v>
          </cell>
          <cell r="J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C212" t="str">
            <v>PT Wijaya T (Banjarmasin)</v>
          </cell>
          <cell r="J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C213" t="str">
            <v>PT Gunung Meranti (Banjarmasin)</v>
          </cell>
          <cell r="J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C214" t="str">
            <v>PT INCO (Soroako)</v>
          </cell>
          <cell r="J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C215" t="str">
            <v>PLTM KUD Wai Kelo Sawa (Kupang)</v>
          </cell>
          <cell r="J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C216" t="str">
            <v>PT Emdeki Utama (Captive Gresik)</v>
          </cell>
          <cell r="J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C217" t="str">
            <v>Pembelian Swasta Lain lain -1</v>
          </cell>
          <cell r="J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C218" t="str">
            <v>Pembelian Swasta Lain lain -2</v>
          </cell>
          <cell r="J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C219" t="str">
            <v>Pembelian Swasta Lain lain -3</v>
          </cell>
          <cell r="J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C220" t="str">
            <v>Pembelian Listrik PSK</v>
          </cell>
          <cell r="J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</sheetData>
      <sheetData sheetId="1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R4" t="str">
            <v>Daftar</v>
          </cell>
          <cell r="S4" t="str">
            <v>12A2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R6" t="str">
            <v>Perihal</v>
          </cell>
          <cell r="S6" t="str">
            <v xml:space="preserve">RINCIAN SEWA Pembangkit           </v>
          </cell>
        </row>
        <row r="7">
          <cell r="B7" t="str">
            <v>(Dalam ribuan rupiah)</v>
          </cell>
        </row>
        <row r="8">
          <cell r="B8" t="str">
            <v>Nomor - Disewa dari</v>
          </cell>
          <cell r="C8" t="str">
            <v>Disewa dari</v>
          </cell>
          <cell r="D8" t="str">
            <v>Nomor Perjanjian</v>
          </cell>
          <cell r="E8" t="str">
            <v>Nama Pusat Listrik</v>
          </cell>
          <cell r="F8" t="str">
            <v>Jenis Bahan Bakar</v>
          </cell>
          <cell r="G8" t="str">
            <v>Lama kontrak</v>
          </cell>
          <cell r="H8" t="str">
            <v>Capacity Factor (CF)</v>
          </cell>
          <cell r="I8" t="str">
            <v>Sewa Pembangkit - kWh</v>
          </cell>
          <cell r="J8" t="str">
            <v>Kontrak - Rp/kWh</v>
          </cell>
          <cell r="K8" t="str">
            <v>Biaya mobilisasi</v>
          </cell>
          <cell r="L8" t="str">
            <v>Jumlah Sewa Pembangkit</v>
          </cell>
          <cell r="M8" t="str">
            <v>SFC - Satuan / kWh</v>
          </cell>
          <cell r="N8" t="str">
            <v>Bahan Bakar - Rp/Satuan</v>
          </cell>
          <cell r="O8" t="str">
            <v>Bahan Bakar dari PLN - Volume</v>
          </cell>
          <cell r="P8" t="str">
            <v>Bahan Bakar dari PLN - Rp</v>
          </cell>
          <cell r="Q8" t="str">
            <v>Transportasi dari PLN - Rp/Satuan</v>
          </cell>
          <cell r="R8" t="str">
            <v>Transportasi dari PLN - Rp</v>
          </cell>
          <cell r="S8" t="str">
            <v>Bahan Bakar Sewa Pembangkit</v>
          </cell>
          <cell r="T8" t="str">
            <v>Keterangan</v>
          </cell>
        </row>
        <row r="9">
          <cell r="B9" t="str">
            <v>No.</v>
          </cell>
          <cell r="C9" t="str">
            <v>Disewa dari</v>
          </cell>
          <cell r="D9" t="str">
            <v>Nomor Perjanjian</v>
          </cell>
          <cell r="E9" t="str">
            <v>Nama Pusat Listrik</v>
          </cell>
          <cell r="F9" t="str">
            <v>Jenis Bahan Bakar</v>
          </cell>
          <cell r="G9" t="str">
            <v>Lama kontrak</v>
          </cell>
          <cell r="H9" t="str">
            <v>Capacity Factor (CF)</v>
          </cell>
          <cell r="I9" t="str">
            <v xml:space="preserve">Jumlah </v>
          </cell>
          <cell r="J9" t="str">
            <v>Kontrak</v>
          </cell>
          <cell r="K9" t="str">
            <v>Biaya mobilisasi</v>
          </cell>
          <cell r="L9" t="str">
            <v>Jumlah</v>
          </cell>
          <cell r="M9" t="str">
            <v>SFC/SGC</v>
          </cell>
          <cell r="N9" t="str">
            <v>Bahan Bakar dan Transportasi dari  PLN</v>
          </cell>
          <cell r="T9" t="str">
            <v xml:space="preserve">Keterangan </v>
          </cell>
        </row>
        <row r="10">
          <cell r="N10" t="str">
            <v>Bahan Bakar</v>
          </cell>
          <cell r="Q10" t="str">
            <v>Biaya Transportasi</v>
          </cell>
          <cell r="S10" t="str">
            <v>Jumlah</v>
          </cell>
        </row>
        <row r="11">
          <cell r="I11" t="str">
            <v>kWh</v>
          </cell>
          <cell r="J11" t="str">
            <v>Rp/ kWh</v>
          </cell>
          <cell r="K11" t="str">
            <v>Rp</v>
          </cell>
          <cell r="L11" t="str">
            <v>Rp</v>
          </cell>
          <cell r="M11" t="str">
            <v>Satuan  / kWh</v>
          </cell>
          <cell r="N11" t="str">
            <v xml:space="preserve"> Rp/Satuan</v>
          </cell>
          <cell r="O11" t="str">
            <v>Volume</v>
          </cell>
          <cell r="P11" t="str">
            <v xml:space="preserve"> Rp</v>
          </cell>
          <cell r="Q11" t="str">
            <v>Rp/Satuan</v>
          </cell>
          <cell r="R11" t="str">
            <v>Rp</v>
          </cell>
          <cell r="S11" t="str">
            <v xml:space="preserve"> Rp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</v>
          </cell>
          <cell r="K12" t="str">
            <v>10</v>
          </cell>
          <cell r="L12" t="str">
            <v>11 = (8 * 9) + 10</v>
          </cell>
          <cell r="M12" t="str">
            <v>12</v>
          </cell>
          <cell r="N12" t="str">
            <v xml:space="preserve">13 </v>
          </cell>
          <cell r="O12" t="str">
            <v>14 = 8 * 12</v>
          </cell>
          <cell r="P12" t="str">
            <v>15 = 14 * 13</v>
          </cell>
          <cell r="Q12" t="str">
            <v>16</v>
          </cell>
          <cell r="R12" t="str">
            <v>17 = 16 * 14</v>
          </cell>
          <cell r="S12" t="str">
            <v>18 = 15 + 17</v>
          </cell>
          <cell r="T12" t="str">
            <v>18</v>
          </cell>
        </row>
        <row r="13">
          <cell r="B13">
            <v>1</v>
          </cell>
          <cell r="F13" t="str">
            <v>BBM - IDO</v>
          </cell>
          <cell r="L13">
            <v>0</v>
          </cell>
          <cell r="N13">
            <v>1716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B14">
            <v>2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B15">
            <v>3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</row>
        <row r="16">
          <cell r="B16">
            <v>4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B17">
            <v>5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</row>
        <row r="18">
          <cell r="B18">
            <v>6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</row>
        <row r="19">
          <cell r="B19">
            <v>7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</row>
        <row r="20">
          <cell r="B20">
            <v>8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</row>
        <row r="21">
          <cell r="B21">
            <v>9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</row>
        <row r="22">
          <cell r="B22">
            <v>10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</row>
        <row r="23">
          <cell r="B23">
            <v>11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</row>
        <row r="24">
          <cell r="B24">
            <v>12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</row>
        <row r="25">
          <cell r="B25">
            <v>13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B26">
            <v>14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B27">
            <v>15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B28">
            <v>16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B29">
            <v>17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B30">
            <v>18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B31">
            <v>19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B32">
            <v>20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B33">
            <v>21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B34">
            <v>22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C35" t="str">
            <v>J U M L A H</v>
          </cell>
          <cell r="I35">
            <v>0</v>
          </cell>
          <cell r="K35">
            <v>0</v>
          </cell>
          <cell r="L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B36" t="str">
            <v>D:\TM1-HASIL\TM1\PLN Budget Reports V1.2\Reports\[RKAP Laba_ Rugi.xls]SewaPemb(12A2)</v>
          </cell>
          <cell r="T36">
            <v>38413.629965162036</v>
          </cell>
        </row>
        <row r="39">
          <cell r="B39" t="str">
            <v>PT. PLN (PERSERO)</v>
          </cell>
        </row>
        <row r="40">
          <cell r="B40" t="str">
            <v>SATUAN ADMINISTRASI</v>
          </cell>
        </row>
        <row r="41">
          <cell r="B41" t="str">
            <v>DISTRIBUSI BALI</v>
          </cell>
        </row>
        <row r="42">
          <cell r="B42" t="str">
            <v>LEMBAR KERJA</v>
          </cell>
          <cell r="R42" t="str">
            <v>Daftar</v>
          </cell>
          <cell r="S42" t="str">
            <v>12A2</v>
          </cell>
        </row>
        <row r="43">
          <cell r="B43" t="str">
            <v>ANGGARAN LABA RUGI</v>
          </cell>
        </row>
        <row r="44">
          <cell r="B44" t="str">
            <v>TAHUN 2005 - S/D TRW II</v>
          </cell>
          <cell r="R44" t="str">
            <v>Perihal</v>
          </cell>
          <cell r="S44" t="str">
            <v xml:space="preserve">RINCIAN SEWA Pembangkit           </v>
          </cell>
        </row>
        <row r="45">
          <cell r="B45" t="str">
            <v>(Dalam ribuan rupiah)</v>
          </cell>
        </row>
        <row r="46">
          <cell r="B46" t="str">
            <v>Nomor - Disewa dari</v>
          </cell>
          <cell r="C46" t="str">
            <v>Disewa dari</v>
          </cell>
          <cell r="D46" t="str">
            <v>Nomor Perjanjian</v>
          </cell>
          <cell r="E46" t="str">
            <v>Nama Pusat Listrik</v>
          </cell>
          <cell r="G46" t="str">
            <v>Lama kontrak</v>
          </cell>
          <cell r="H46" t="str">
            <v>Capacity Factor (CF)</v>
          </cell>
          <cell r="I46" t="str">
            <v>Sewa Pembangkit - kWh</v>
          </cell>
          <cell r="J46" t="str">
            <v>Kontrak - Rp/kWh</v>
          </cell>
          <cell r="K46" t="str">
            <v>Biaya mobilisasi</v>
          </cell>
          <cell r="L46" t="str">
            <v>Jumlah Sewa Pembangkit</v>
          </cell>
          <cell r="M46" t="str">
            <v>SFC</v>
          </cell>
          <cell r="N46" t="str">
            <v>Bahan Bakar dari PLN - Liter</v>
          </cell>
          <cell r="P46" t="str">
            <v>Bahan Bakar dari PLN - Rp</v>
          </cell>
          <cell r="Q46" t="str">
            <v>Transportasi dari PLN - Rp/Liter</v>
          </cell>
          <cell r="R46" t="str">
            <v>Transportasi dari PLN - Rp</v>
          </cell>
          <cell r="S46" t="str">
            <v>Bahan Bakar Sewa Pembangkit</v>
          </cell>
          <cell r="T46" t="str">
            <v>Keterangan</v>
          </cell>
        </row>
        <row r="47">
          <cell r="B47" t="str">
            <v>No.</v>
          </cell>
          <cell r="C47" t="str">
            <v>Disewa dari</v>
          </cell>
          <cell r="D47" t="str">
            <v>Nomor Perjanjian</v>
          </cell>
          <cell r="E47" t="str">
            <v>Nama Pusat Listrik</v>
          </cell>
          <cell r="F47" t="str">
            <v>Jenis Bahan Bakar</v>
          </cell>
          <cell r="G47" t="str">
            <v>Lama kontrak</v>
          </cell>
          <cell r="H47" t="str">
            <v>Capacity Factor (CF)</v>
          </cell>
          <cell r="I47" t="str">
            <v xml:space="preserve">Jumlah </v>
          </cell>
          <cell r="J47" t="str">
            <v>Kontrak</v>
          </cell>
          <cell r="K47" t="str">
            <v>Biaya mobilisasi</v>
          </cell>
          <cell r="L47" t="str">
            <v>Jumlah</v>
          </cell>
          <cell r="M47" t="str">
            <v>SFC/SGC</v>
          </cell>
          <cell r="N47" t="str">
            <v>Bahan Bakar dan Transportasi dari  PLN</v>
          </cell>
          <cell r="T47" t="str">
            <v xml:space="preserve">Keterangan </v>
          </cell>
        </row>
        <row r="48">
          <cell r="N48" t="str">
            <v>Bahan Bakar</v>
          </cell>
          <cell r="Q48" t="str">
            <v>Biaya Transportasi</v>
          </cell>
          <cell r="S48" t="str">
            <v>Jumlah</v>
          </cell>
        </row>
        <row r="49">
          <cell r="I49" t="str">
            <v>kWh</v>
          </cell>
          <cell r="J49" t="str">
            <v>Rp/ kWh</v>
          </cell>
          <cell r="K49" t="str">
            <v>Rp</v>
          </cell>
          <cell r="L49" t="str">
            <v>Rp</v>
          </cell>
          <cell r="M49" t="str">
            <v>Satuan  / kWh</v>
          </cell>
          <cell r="N49" t="str">
            <v xml:space="preserve"> Rp/Satuan</v>
          </cell>
          <cell r="O49" t="str">
            <v>Volume</v>
          </cell>
          <cell r="P49" t="str">
            <v xml:space="preserve"> Rp</v>
          </cell>
          <cell r="Q49" t="str">
            <v>Rp/Satuan</v>
          </cell>
          <cell r="R49" t="str">
            <v>Rp</v>
          </cell>
          <cell r="S49" t="str">
            <v xml:space="preserve"> Rp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10</v>
          </cell>
          <cell r="L50" t="str">
            <v>11 = (8 * 9) + 10</v>
          </cell>
          <cell r="M50" t="str">
            <v>12</v>
          </cell>
          <cell r="N50" t="str">
            <v xml:space="preserve">13 </v>
          </cell>
          <cell r="O50" t="str">
            <v>14 = 8 * 12</v>
          </cell>
          <cell r="P50" t="str">
            <v>15 = 14 * 13</v>
          </cell>
          <cell r="Q50" t="str">
            <v>16</v>
          </cell>
          <cell r="R50" t="str">
            <v>17 = 16 * 14</v>
          </cell>
          <cell r="S50" t="str">
            <v>18 = 15 + 17</v>
          </cell>
          <cell r="T50" t="str">
            <v>18</v>
          </cell>
        </row>
        <row r="51">
          <cell r="B51">
            <v>1</v>
          </cell>
          <cell r="F51" t="str">
            <v>BBM - MFO</v>
          </cell>
          <cell r="L51">
            <v>0</v>
          </cell>
          <cell r="N51">
            <v>1716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B52">
            <v>2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B53">
            <v>3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B54">
            <v>4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B55">
            <v>5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B56">
            <v>6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B57">
            <v>7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B58">
            <v>8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B59">
            <v>9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B60">
            <v>10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B61">
            <v>11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B62">
            <v>12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B63">
            <v>13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B64">
            <v>14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B65">
            <v>15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B66">
            <v>16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B67">
            <v>17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B68">
            <v>18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B69">
            <v>19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B70">
            <v>20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B71">
            <v>21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B72">
            <v>22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C73" t="str">
            <v>J U M L A H</v>
          </cell>
          <cell r="I73">
            <v>0</v>
          </cell>
          <cell r="K73">
            <v>0</v>
          </cell>
          <cell r="L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B74" t="str">
            <v>D:\TM1-HASIL\TM1\PLN Budget Reports V1.2\Reports\[RKAP Laba_ Rugi.xls]SewaPemb(12A2)</v>
          </cell>
          <cell r="T74">
            <v>38413.629965162036</v>
          </cell>
        </row>
        <row r="77">
          <cell r="B77" t="str">
            <v>PT. PLN (PERSERO)</v>
          </cell>
        </row>
        <row r="78">
          <cell r="B78" t="str">
            <v>SATUAN ADMINISTRASI</v>
          </cell>
        </row>
        <row r="79">
          <cell r="B79" t="str">
            <v>DISTRIBUSI BALI</v>
          </cell>
        </row>
        <row r="80">
          <cell r="B80" t="str">
            <v>LEMBAR KERJA</v>
          </cell>
          <cell r="R80" t="str">
            <v>Daftar</v>
          </cell>
          <cell r="S80" t="str">
            <v>12A2</v>
          </cell>
        </row>
        <row r="81">
          <cell r="B81" t="str">
            <v>ANGGARAN LABA RUGI</v>
          </cell>
        </row>
        <row r="82">
          <cell r="B82" t="str">
            <v>TAHUN 2005 - S/D TRW III</v>
          </cell>
          <cell r="R82" t="str">
            <v>Perihal</v>
          </cell>
          <cell r="S82" t="str">
            <v xml:space="preserve">RINCIAN SEWA Pembangkit           </v>
          </cell>
        </row>
        <row r="83">
          <cell r="B83" t="str">
            <v>(Dalam ribuan rupiah)</v>
          </cell>
        </row>
        <row r="84">
          <cell r="B84" t="str">
            <v>Nomor - Disewa dari</v>
          </cell>
          <cell r="C84" t="str">
            <v>Disewa dari</v>
          </cell>
          <cell r="D84" t="str">
            <v>Nomor Perjanjian</v>
          </cell>
          <cell r="E84" t="str">
            <v>Nama Pusat Listrik</v>
          </cell>
          <cell r="G84" t="str">
            <v>Lama kontrak</v>
          </cell>
          <cell r="H84" t="str">
            <v>Capacity Factor (CF)</v>
          </cell>
          <cell r="I84" t="str">
            <v>Sewa Pembangkit - kWh</v>
          </cell>
          <cell r="J84" t="str">
            <v>Kontrak - Rp/kWh</v>
          </cell>
          <cell r="K84" t="str">
            <v>Biaya mobilisasi</v>
          </cell>
          <cell r="L84" t="str">
            <v>Jumlah Sewa Pembangkit</v>
          </cell>
          <cell r="M84" t="str">
            <v>SFC</v>
          </cell>
          <cell r="N84" t="str">
            <v>Bahan Bakar dari PLN - Liter</v>
          </cell>
          <cell r="P84" t="str">
            <v>Bahan Bakar dari PLN - Rp</v>
          </cell>
          <cell r="Q84" t="str">
            <v>Transportasi dari PLN - Rp/Liter</v>
          </cell>
          <cell r="R84" t="str">
            <v>Transportasi dari PLN - Rp</v>
          </cell>
          <cell r="S84" t="str">
            <v>Bahan Bakar Sewa Pembangkit</v>
          </cell>
          <cell r="T84" t="str">
            <v>Keterangan</v>
          </cell>
        </row>
        <row r="85">
          <cell r="B85" t="str">
            <v>No.</v>
          </cell>
          <cell r="C85" t="str">
            <v>Disewa dari</v>
          </cell>
          <cell r="D85" t="str">
            <v>Nomor Perjanjian</v>
          </cell>
          <cell r="E85" t="str">
            <v>Nama Pusat Listrik</v>
          </cell>
          <cell r="F85" t="str">
            <v>Jenis Bahan Bakar</v>
          </cell>
          <cell r="G85" t="str">
            <v>Lama kontrak</v>
          </cell>
          <cell r="H85" t="str">
            <v>Capacity Factor (CF)</v>
          </cell>
          <cell r="I85" t="str">
            <v xml:space="preserve">Jumlah </v>
          </cell>
          <cell r="J85" t="str">
            <v>Kontrak</v>
          </cell>
          <cell r="K85" t="str">
            <v>Biaya mobilisasi</v>
          </cell>
          <cell r="L85" t="str">
            <v>Jumlah</v>
          </cell>
          <cell r="M85" t="str">
            <v>SFC/SGC</v>
          </cell>
          <cell r="N85" t="str">
            <v>Bahan Bakar dan Transportasi dari  PLN</v>
          </cell>
          <cell r="T85" t="str">
            <v xml:space="preserve">Keterangan </v>
          </cell>
        </row>
        <row r="86">
          <cell r="N86" t="str">
            <v>Bahan Bakar</v>
          </cell>
          <cell r="Q86" t="str">
            <v>Biaya Transportasi</v>
          </cell>
          <cell r="S86" t="str">
            <v>Jumlah</v>
          </cell>
        </row>
        <row r="87">
          <cell r="I87" t="str">
            <v>kWh</v>
          </cell>
          <cell r="J87" t="str">
            <v>Rp/ kWh</v>
          </cell>
          <cell r="K87" t="str">
            <v>Rp</v>
          </cell>
          <cell r="L87" t="str">
            <v>Rp</v>
          </cell>
          <cell r="M87" t="str">
            <v>Satuan  / kWh</v>
          </cell>
          <cell r="N87" t="str">
            <v xml:space="preserve"> Rp/Satuan</v>
          </cell>
          <cell r="O87" t="str">
            <v>Volume</v>
          </cell>
          <cell r="P87" t="str">
            <v xml:space="preserve"> Rp</v>
          </cell>
          <cell r="Q87" t="str">
            <v>Rp/Satuan</v>
          </cell>
          <cell r="R87" t="str">
            <v>Rp</v>
          </cell>
          <cell r="S87" t="str">
            <v xml:space="preserve"> Rp</v>
          </cell>
        </row>
        <row r="88">
          <cell r="B88" t="str">
            <v>1</v>
          </cell>
          <cell r="C88" t="str">
            <v>2</v>
          </cell>
          <cell r="D88" t="str">
            <v>3</v>
          </cell>
          <cell r="E88" t="str">
            <v>4</v>
          </cell>
          <cell r="F88" t="str">
            <v>5</v>
          </cell>
          <cell r="G88" t="str">
            <v>6</v>
          </cell>
          <cell r="H88" t="str">
            <v>7</v>
          </cell>
          <cell r="I88" t="str">
            <v>8</v>
          </cell>
          <cell r="J88" t="str">
            <v>9</v>
          </cell>
          <cell r="K88" t="str">
            <v>10</v>
          </cell>
          <cell r="L88" t="str">
            <v>11 = (8 * 9) + 10</v>
          </cell>
          <cell r="M88" t="str">
            <v>12</v>
          </cell>
          <cell r="N88" t="str">
            <v xml:space="preserve">13 </v>
          </cell>
          <cell r="O88" t="str">
            <v>14 = 8 * 12</v>
          </cell>
          <cell r="P88" t="str">
            <v>15 = 14 * 13</v>
          </cell>
          <cell r="Q88" t="str">
            <v>16</v>
          </cell>
          <cell r="R88" t="str">
            <v>17 = 16 * 14</v>
          </cell>
          <cell r="S88" t="str">
            <v>18 = 15 + 17</v>
          </cell>
          <cell r="T88" t="str">
            <v>18</v>
          </cell>
        </row>
        <row r="89">
          <cell r="B89">
            <v>1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</row>
        <row r="90">
          <cell r="B90">
            <v>2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</row>
        <row r="91">
          <cell r="B91">
            <v>3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</row>
        <row r="92">
          <cell r="B92">
            <v>4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</row>
        <row r="93">
          <cell r="B93">
            <v>5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</row>
        <row r="94">
          <cell r="B94">
            <v>6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</row>
        <row r="95">
          <cell r="B95">
            <v>7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</row>
        <row r="96">
          <cell r="B96">
            <v>8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</row>
        <row r="97">
          <cell r="B97">
            <v>9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</row>
        <row r="98">
          <cell r="B98">
            <v>10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</row>
        <row r="99">
          <cell r="B99">
            <v>11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</row>
        <row r="100">
          <cell r="B100">
            <v>12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</row>
        <row r="101">
          <cell r="B101">
            <v>13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</row>
        <row r="102">
          <cell r="B102">
            <v>14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</row>
        <row r="103">
          <cell r="B103">
            <v>15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</row>
        <row r="104">
          <cell r="B104">
            <v>16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</row>
        <row r="105">
          <cell r="B105">
            <v>17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</row>
        <row r="106">
          <cell r="B106">
            <v>18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</row>
        <row r="107">
          <cell r="B107">
            <v>19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</row>
        <row r="108">
          <cell r="B108">
            <v>20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</row>
        <row r="109">
          <cell r="B109">
            <v>21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</row>
        <row r="110">
          <cell r="B110">
            <v>22</v>
          </cell>
          <cell r="L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</row>
        <row r="111">
          <cell r="C111" t="str">
            <v>J U M L A H</v>
          </cell>
          <cell r="I111">
            <v>0</v>
          </cell>
          <cell r="K111">
            <v>0</v>
          </cell>
          <cell r="L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</row>
        <row r="112">
          <cell r="B112" t="str">
            <v>D:\TM1-HASIL\TM1\PLN Budget Reports V1.2\Reports\[RKAP Laba_ Rugi.xls]SewaPemb(12A2)</v>
          </cell>
          <cell r="T112">
            <v>38413.629965162036</v>
          </cell>
        </row>
        <row r="115">
          <cell r="B115" t="str">
            <v>PT. PLN (PERSERO)</v>
          </cell>
        </row>
        <row r="116">
          <cell r="B116" t="str">
            <v>SATUAN ADMINISTRASI</v>
          </cell>
        </row>
        <row r="117">
          <cell r="B117" t="str">
            <v>DISTRIBUSI BALI</v>
          </cell>
        </row>
        <row r="118">
          <cell r="B118" t="str">
            <v>LEMBAR KERJA</v>
          </cell>
          <cell r="R118" t="str">
            <v>Daftar</v>
          </cell>
          <cell r="S118" t="str">
            <v>12A2</v>
          </cell>
        </row>
        <row r="119">
          <cell r="B119" t="str">
            <v>ANGGARAN LABA RUGI</v>
          </cell>
        </row>
        <row r="120">
          <cell r="B120" t="str">
            <v>TAHUN 2005 - S/D TRW IV</v>
          </cell>
          <cell r="R120" t="str">
            <v>Perihal</v>
          </cell>
          <cell r="S120" t="str">
            <v xml:space="preserve">RINCIAN SEWA Pembangkit           </v>
          </cell>
        </row>
        <row r="121">
          <cell r="B121" t="str">
            <v>(Dalam ribuan rupiah)</v>
          </cell>
        </row>
        <row r="122">
          <cell r="B122" t="str">
            <v>Nomor - Disewa dari</v>
          </cell>
          <cell r="C122" t="str">
            <v>Disewa dari</v>
          </cell>
          <cell r="D122" t="str">
            <v>Nomor Perjanjian</v>
          </cell>
          <cell r="E122" t="str">
            <v>Nama Pusat Listrik</v>
          </cell>
          <cell r="G122" t="str">
            <v>Lama kontrak</v>
          </cell>
          <cell r="H122" t="str">
            <v>Capacity Factor (CF)</v>
          </cell>
          <cell r="I122" t="str">
            <v>Sewa Pembangkit - kWh</v>
          </cell>
          <cell r="J122" t="str">
            <v>Kontrak - Rp/kWh</v>
          </cell>
          <cell r="K122" t="str">
            <v>Biaya mobilisasi</v>
          </cell>
          <cell r="L122" t="str">
            <v>Jumlah Sewa Pembangkit</v>
          </cell>
          <cell r="M122" t="str">
            <v>SFC</v>
          </cell>
          <cell r="N122" t="str">
            <v>Bahan Bakar dari PLN - Liter</v>
          </cell>
          <cell r="P122" t="str">
            <v>Bahan Bakar dari PLN - Rp</v>
          </cell>
          <cell r="Q122" t="str">
            <v>Transportasi dari PLN - Rp/Liter</v>
          </cell>
          <cell r="R122" t="str">
            <v>Transportasi dari PLN - Rp</v>
          </cell>
          <cell r="S122" t="str">
            <v>Bahan Bakar Sewa Pembangkit</v>
          </cell>
          <cell r="T122" t="str">
            <v>Keterangan</v>
          </cell>
        </row>
        <row r="123">
          <cell r="B123" t="str">
            <v>No.</v>
          </cell>
          <cell r="C123" t="str">
            <v>Disewa dari</v>
          </cell>
          <cell r="D123" t="str">
            <v>Nomor Perjanjian</v>
          </cell>
          <cell r="E123" t="str">
            <v>Nama Pusat Listrik</v>
          </cell>
          <cell r="F123" t="str">
            <v>Jenis Bahan Bakar</v>
          </cell>
          <cell r="G123" t="str">
            <v>Lama kontrak</v>
          </cell>
          <cell r="H123" t="str">
            <v>Capacity Factor (CF)</v>
          </cell>
          <cell r="I123" t="str">
            <v xml:space="preserve">Jumlah </v>
          </cell>
          <cell r="J123" t="str">
            <v>Kontrak</v>
          </cell>
          <cell r="K123" t="str">
            <v>Biaya mobilisasi</v>
          </cell>
          <cell r="L123" t="str">
            <v>Jumlah</v>
          </cell>
          <cell r="M123" t="str">
            <v>SFC/SGC</v>
          </cell>
          <cell r="N123" t="str">
            <v>Bahan Bakar dan Transportasi dari  PLN</v>
          </cell>
          <cell r="T123" t="str">
            <v xml:space="preserve">Keterangan </v>
          </cell>
        </row>
        <row r="124">
          <cell r="N124" t="str">
            <v>Bahan Bakar</v>
          </cell>
          <cell r="Q124" t="str">
            <v>Biaya Transportasi</v>
          </cell>
          <cell r="S124" t="str">
            <v>Jumlah</v>
          </cell>
        </row>
        <row r="125">
          <cell r="I125" t="str">
            <v>kWh</v>
          </cell>
          <cell r="J125" t="str">
            <v>Rp/ kWh</v>
          </cell>
          <cell r="K125" t="str">
            <v>Rp</v>
          </cell>
          <cell r="L125" t="str">
            <v>Rp</v>
          </cell>
          <cell r="M125" t="str">
            <v>Satuan  / kWh</v>
          </cell>
          <cell r="N125" t="str">
            <v xml:space="preserve"> Rp/Satuan</v>
          </cell>
          <cell r="O125" t="str">
            <v>Volume</v>
          </cell>
          <cell r="P125" t="str">
            <v xml:space="preserve"> Rp</v>
          </cell>
          <cell r="Q125" t="str">
            <v>Rp/Satuan</v>
          </cell>
          <cell r="R125" t="str">
            <v>Rp</v>
          </cell>
          <cell r="S125" t="str">
            <v xml:space="preserve"> Rp</v>
          </cell>
        </row>
        <row r="126">
          <cell r="B126" t="str">
            <v>1</v>
          </cell>
          <cell r="C126" t="str">
            <v>2</v>
          </cell>
          <cell r="D126" t="str">
            <v>3</v>
          </cell>
          <cell r="E126" t="str">
            <v>4</v>
          </cell>
          <cell r="F126" t="str">
            <v>5</v>
          </cell>
          <cell r="G126" t="str">
            <v>6</v>
          </cell>
          <cell r="H126" t="str">
            <v>7</v>
          </cell>
          <cell r="I126" t="str">
            <v>8</v>
          </cell>
          <cell r="J126" t="str">
            <v>9</v>
          </cell>
          <cell r="K126" t="str">
            <v>10</v>
          </cell>
          <cell r="L126" t="str">
            <v>11 = (8 * 9) + 10</v>
          </cell>
          <cell r="M126" t="str">
            <v>12</v>
          </cell>
          <cell r="N126" t="str">
            <v xml:space="preserve">13 </v>
          </cell>
          <cell r="O126" t="str">
            <v>14 = 8 * 12</v>
          </cell>
          <cell r="P126" t="str">
            <v>15 = 14 * 13</v>
          </cell>
          <cell r="Q126" t="str">
            <v>16</v>
          </cell>
          <cell r="R126" t="str">
            <v>17 = 16 * 14</v>
          </cell>
          <cell r="S126" t="str">
            <v>18 = 15 + 17</v>
          </cell>
          <cell r="T126" t="str">
            <v>18</v>
          </cell>
        </row>
        <row r="127">
          <cell r="B127">
            <v>1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</row>
        <row r="128">
          <cell r="B128">
            <v>2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</row>
        <row r="129">
          <cell r="B129">
            <v>3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</row>
        <row r="130">
          <cell r="B130">
            <v>4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</row>
        <row r="131">
          <cell r="B131">
            <v>5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</row>
        <row r="132">
          <cell r="B132">
            <v>6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</row>
        <row r="133">
          <cell r="B133">
            <v>7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</row>
        <row r="134">
          <cell r="B134">
            <v>8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</row>
        <row r="135">
          <cell r="B135">
            <v>9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</row>
        <row r="136">
          <cell r="B136">
            <v>10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</row>
        <row r="137">
          <cell r="B137">
            <v>11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</row>
        <row r="138">
          <cell r="B138">
            <v>12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</row>
        <row r="139">
          <cell r="B139">
            <v>13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</row>
        <row r="140">
          <cell r="B140">
            <v>14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</row>
        <row r="141">
          <cell r="B141">
            <v>15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</row>
        <row r="142">
          <cell r="B142">
            <v>16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</row>
        <row r="143">
          <cell r="B143">
            <v>17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</row>
        <row r="144">
          <cell r="B144">
            <v>18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</row>
        <row r="145">
          <cell r="B145">
            <v>19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</row>
        <row r="146">
          <cell r="B146">
            <v>20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</row>
        <row r="147">
          <cell r="B147">
            <v>21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</row>
        <row r="148">
          <cell r="B148">
            <v>22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</row>
        <row r="149">
          <cell r="C149" t="str">
            <v>J U M L A H</v>
          </cell>
          <cell r="I149">
            <v>0</v>
          </cell>
          <cell r="K149">
            <v>0</v>
          </cell>
          <cell r="L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</row>
        <row r="150">
          <cell r="B150" t="str">
            <v>D:\TM1-HASIL\TM1\PLN Budget Reports V1.2\Reports\[RKAP Laba_ Rugi.xls]SewaPemb(12A2)</v>
          </cell>
          <cell r="T150">
            <v>38413.629965162036</v>
          </cell>
        </row>
      </sheetData>
      <sheetData sheetId="1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H4" t="str">
            <v>Daftar</v>
          </cell>
          <cell r="I4" t="str">
            <v>12B1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H6" t="str">
            <v>Perihal</v>
          </cell>
          <cell r="I6" t="str">
            <v>PEMAKAIAN BAHAN BAKAR DAN MINYAK PELUMAS</v>
          </cell>
        </row>
        <row r="7">
          <cell r="B7" t="str">
            <v>(Dalam ribuan rupiah)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 xml:space="preserve">Pembangkitan PLTGU </v>
          </cell>
          <cell r="J8" t="str">
            <v>Sewa Pembangkit</v>
          </cell>
          <cell r="K8" t="str">
            <v>Fungsi Pembangkitan :</v>
          </cell>
        </row>
        <row r="9">
          <cell r="C9" t="str">
            <v>Satuan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Sewa Pembangkit</v>
          </cell>
          <cell r="K9" t="str">
            <v>Jumlah</v>
          </cell>
        </row>
        <row r="10">
          <cell r="B10" t="str">
            <v>1</v>
          </cell>
          <cell r="C10" t="str">
            <v>2</v>
          </cell>
          <cell r="D10" t="str">
            <v>3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9=3 s/d 9</v>
          </cell>
        </row>
        <row r="11">
          <cell r="B11" t="str">
            <v>Dalam  Rupiah</v>
          </cell>
        </row>
        <row r="12">
          <cell r="B12" t="str">
            <v>H   S   D</v>
          </cell>
          <cell r="C12" t="str">
            <v>Rp.</v>
          </cell>
          <cell r="D12">
            <v>0</v>
          </cell>
          <cell r="E12">
            <v>0</v>
          </cell>
          <cell r="F12">
            <v>942279.783045977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942279.783045977</v>
          </cell>
        </row>
        <row r="13">
          <cell r="B13" t="str">
            <v>M    F   O / Residu</v>
          </cell>
          <cell r="C13" t="str">
            <v>Rp.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 t="str">
            <v>I    D   O</v>
          </cell>
          <cell r="C14" t="str">
            <v>Rp.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B15" t="str">
            <v>Sub  Jumlah</v>
          </cell>
          <cell r="C15" t="str">
            <v>Rp.</v>
          </cell>
          <cell r="D15">
            <v>0</v>
          </cell>
          <cell r="E15">
            <v>0</v>
          </cell>
          <cell r="F15">
            <v>942279.783045977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942279.783045977</v>
          </cell>
        </row>
        <row r="16">
          <cell r="B16" t="str">
            <v>Batu  bara</v>
          </cell>
          <cell r="C16" t="str">
            <v>Rp.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B17" t="str">
            <v>Gas  alam</v>
          </cell>
          <cell r="C17" t="str">
            <v>Rp.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 t="str">
            <v>Panas  Bumi</v>
          </cell>
          <cell r="C18" t="str">
            <v>Rp.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 t="str">
            <v>E&amp;P</v>
          </cell>
          <cell r="C19" t="str">
            <v>Rp.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B20" t="str">
            <v>Retribusi Penggunaan Arus Air Pemda</v>
          </cell>
          <cell r="C20" t="str">
            <v>Rp.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B21" t="str">
            <v>Campuran  Minyak  Bakar  dll</v>
          </cell>
          <cell r="C21" t="str">
            <v>Rp.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B22" t="str">
            <v>Minyak  Pelumas</v>
          </cell>
          <cell r="C22" t="str">
            <v>Rp.</v>
          </cell>
          <cell r="D22">
            <v>0</v>
          </cell>
          <cell r="E22">
            <v>0</v>
          </cell>
          <cell r="F22">
            <v>117470.23733503619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117470.23733503619</v>
          </cell>
        </row>
        <row r="23">
          <cell r="B23" t="str">
            <v>Bahan Bakar Sewa Pembangkit</v>
          </cell>
          <cell r="C23" t="str">
            <v>Rp.</v>
          </cell>
          <cell r="J23">
            <v>0</v>
          </cell>
          <cell r="K23">
            <v>0</v>
          </cell>
        </row>
        <row r="24">
          <cell r="B24" t="str">
            <v>J u m l a h</v>
          </cell>
          <cell r="C24" t="str">
            <v>Rp.</v>
          </cell>
          <cell r="D24">
            <v>0</v>
          </cell>
          <cell r="E24">
            <v>0</v>
          </cell>
          <cell r="F24">
            <v>1059750.0203810132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1059750.0203810132</v>
          </cell>
        </row>
        <row r="25">
          <cell r="B25" t="str">
            <v>Dalam  Satuan  ( Unit )</v>
          </cell>
        </row>
        <row r="26">
          <cell r="B26" t="str">
            <v>H   S   D</v>
          </cell>
          <cell r="C26" t="str">
            <v>Liter</v>
          </cell>
          <cell r="D26">
            <v>0</v>
          </cell>
          <cell r="E26">
            <v>0</v>
          </cell>
          <cell r="F26">
            <v>371408.0459770115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371408.0459770115</v>
          </cell>
        </row>
        <row r="27">
          <cell r="B27" t="str">
            <v>M    F   O / Residu</v>
          </cell>
          <cell r="C27" t="str">
            <v>Liter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B28" t="str">
            <v>I    D   O</v>
          </cell>
          <cell r="C28" t="str">
            <v>Liter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B29" t="str">
            <v>Batu  bara</v>
          </cell>
          <cell r="C29" t="str">
            <v>Kg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B30" t="str">
            <v>Gas  alam</v>
          </cell>
          <cell r="C30" t="str">
            <v>1000 BTU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 t="str">
            <v>Panas  Bumi</v>
          </cell>
          <cell r="C31" t="str">
            <v>kWh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 t="str">
            <v>E&amp;P (PLTA)</v>
          </cell>
          <cell r="C32" t="str">
            <v>kWh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 t="str">
            <v>E&amp;P (PLTU)</v>
          </cell>
          <cell r="C33" t="str">
            <v>m3</v>
          </cell>
          <cell r="K33">
            <v>0</v>
          </cell>
        </row>
        <row r="34">
          <cell r="B34" t="str">
            <v>Retribusi Penggunaan Arus Air Pemda</v>
          </cell>
          <cell r="C34" t="str">
            <v>Liter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 t="str">
            <v>Campuran  Minyak  Bakar  dll</v>
          </cell>
          <cell r="C35" t="str">
            <v>Liter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Minyak  Pelumas</v>
          </cell>
          <cell r="C36" t="str">
            <v>Liter</v>
          </cell>
          <cell r="D36">
            <v>0</v>
          </cell>
          <cell r="E36">
            <v>0</v>
          </cell>
          <cell r="F36">
            <v>3789.3624946785867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3789.3624946785867</v>
          </cell>
        </row>
        <row r="37">
          <cell r="B37" t="str">
            <v>Bahan Bakar Sewa Pembangkit</v>
          </cell>
          <cell r="C37" t="str">
            <v>Liter</v>
          </cell>
          <cell r="J37">
            <v>0</v>
          </cell>
          <cell r="K37">
            <v>0</v>
          </cell>
        </row>
        <row r="38">
          <cell r="B38" t="str">
            <v>D:\TM1-HASIL\TM1\PLN Budget Reports V1.2\Reports\[RKAP Laba_ Rugi.xls]BBMJenis(12B1)</v>
          </cell>
          <cell r="K38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H44" t="str">
            <v>Daftar</v>
          </cell>
          <cell r="I44" t="str">
            <v>12B1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H46" t="str">
            <v>Perihal</v>
          </cell>
          <cell r="I46" t="str">
            <v>PEMAKAIAN BAHAN BAKAR DAN MINYAK PELUMAS</v>
          </cell>
        </row>
        <row r="47">
          <cell r="B47" t="str">
            <v>(Dalam ribuan rupiah)</v>
          </cell>
        </row>
        <row r="48">
          <cell r="D48" t="str">
            <v>Pembangkitan PLTA</v>
          </cell>
          <cell r="E48" t="str">
            <v>Pembangkitan PLTU</v>
          </cell>
          <cell r="F48" t="str">
            <v>Pembangkitan PLTD</v>
          </cell>
          <cell r="G48" t="str">
            <v>Pembangkitan PLTG</v>
          </cell>
          <cell r="H48" t="str">
            <v>Pembangkitan PLTP</v>
          </cell>
          <cell r="I48" t="str">
            <v xml:space="preserve">Pembangkitan PLTGU </v>
          </cell>
          <cell r="J48" t="str">
            <v>Sewa Pembangkit</v>
          </cell>
          <cell r="K48" t="str">
            <v>Fungsi Pembangkitan :</v>
          </cell>
        </row>
        <row r="49">
          <cell r="C49" t="str">
            <v>Satuan</v>
          </cell>
          <cell r="D49" t="str">
            <v>PLTA</v>
          </cell>
          <cell r="E49" t="str">
            <v>PLTU</v>
          </cell>
          <cell r="F49" t="str">
            <v>PLTD</v>
          </cell>
          <cell r="G49" t="str">
            <v>PLTG</v>
          </cell>
          <cell r="H49" t="str">
            <v>PLTP</v>
          </cell>
          <cell r="I49" t="str">
            <v>PLTGU</v>
          </cell>
          <cell r="J49" t="str">
            <v>Sewa Pembangkit</v>
          </cell>
          <cell r="K49" t="str">
            <v>Jumlah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9=3 s/d 9</v>
          </cell>
        </row>
        <row r="51">
          <cell r="B51" t="str">
            <v>Dalam  Rupiah</v>
          </cell>
        </row>
        <row r="52">
          <cell r="B52" t="str">
            <v>H   S   D</v>
          </cell>
          <cell r="C52" t="str">
            <v>Rp.</v>
          </cell>
          <cell r="F52">
            <v>1883759.625</v>
          </cell>
          <cell r="K52">
            <v>1883759.625</v>
          </cell>
        </row>
        <row r="53">
          <cell r="B53" t="str">
            <v>M    F   O / Residu</v>
          </cell>
          <cell r="C53" t="str">
            <v>Rp.</v>
          </cell>
          <cell r="K53">
            <v>0</v>
          </cell>
        </row>
        <row r="54">
          <cell r="B54" t="str">
            <v>I    D   O</v>
          </cell>
          <cell r="C54" t="str">
            <v>Rp.</v>
          </cell>
          <cell r="K54">
            <v>0</v>
          </cell>
        </row>
        <row r="55">
          <cell r="B55" t="str">
            <v>Sub  Jumlah</v>
          </cell>
          <cell r="C55" t="str">
            <v>Rp.</v>
          </cell>
          <cell r="D55">
            <v>0</v>
          </cell>
          <cell r="E55">
            <v>0</v>
          </cell>
          <cell r="F55">
            <v>1883759.625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1883759.625</v>
          </cell>
        </row>
        <row r="56">
          <cell r="B56" t="str">
            <v>Batu  bara</v>
          </cell>
          <cell r="C56" t="str">
            <v>Rp.</v>
          </cell>
          <cell r="K56">
            <v>0</v>
          </cell>
        </row>
        <row r="57">
          <cell r="B57" t="str">
            <v>Gas  alam</v>
          </cell>
          <cell r="C57" t="str">
            <v>Rp.</v>
          </cell>
          <cell r="K57">
            <v>0</v>
          </cell>
        </row>
        <row r="58">
          <cell r="B58" t="str">
            <v>Panas  Bumi</v>
          </cell>
          <cell r="C58" t="str">
            <v>Rp.</v>
          </cell>
          <cell r="K58">
            <v>0</v>
          </cell>
        </row>
        <row r="59">
          <cell r="B59" t="str">
            <v>E&amp;P</v>
          </cell>
          <cell r="C59" t="str">
            <v>Rp.</v>
          </cell>
          <cell r="K59">
            <v>0</v>
          </cell>
        </row>
        <row r="60">
          <cell r="B60" t="str">
            <v>Retribusi Penggunaan Arus Air Pemda</v>
          </cell>
          <cell r="C60" t="str">
            <v>Rp.</v>
          </cell>
          <cell r="K60">
            <v>0</v>
          </cell>
        </row>
        <row r="61">
          <cell r="B61" t="str">
            <v>Campuran  Minyak  Bakar  dll</v>
          </cell>
          <cell r="C61" t="str">
            <v>Rp.</v>
          </cell>
          <cell r="K61">
            <v>0</v>
          </cell>
        </row>
        <row r="62">
          <cell r="B62" t="str">
            <v>Minyak  Pelumas</v>
          </cell>
          <cell r="C62" t="str">
            <v>Rp.</v>
          </cell>
          <cell r="F62">
            <v>234840.5</v>
          </cell>
          <cell r="K62">
            <v>234840.5</v>
          </cell>
        </row>
        <row r="63">
          <cell r="B63" t="str">
            <v>Bahan Bakar Sewa Pembangkit</v>
          </cell>
          <cell r="C63" t="str">
            <v>Rp.</v>
          </cell>
          <cell r="J63">
            <v>0</v>
          </cell>
          <cell r="K63">
            <v>0</v>
          </cell>
        </row>
        <row r="64">
          <cell r="B64" t="str">
            <v>J u m l a h</v>
          </cell>
          <cell r="C64" t="str">
            <v>Rp.</v>
          </cell>
          <cell r="D64">
            <v>0</v>
          </cell>
          <cell r="E64">
            <v>0</v>
          </cell>
          <cell r="F64">
            <v>2118600.125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2118600.125</v>
          </cell>
        </row>
        <row r="65">
          <cell r="B65" t="str">
            <v>Dalam  Satuan  ( Unit )</v>
          </cell>
        </row>
        <row r="66">
          <cell r="B66" t="str">
            <v>H   S   D</v>
          </cell>
          <cell r="C66" t="str">
            <v>Liter</v>
          </cell>
          <cell r="F66">
            <v>742500</v>
          </cell>
          <cell r="K66">
            <v>742500</v>
          </cell>
        </row>
        <row r="67">
          <cell r="B67" t="str">
            <v>M    F   O / Residu</v>
          </cell>
          <cell r="C67" t="str">
            <v>Liter</v>
          </cell>
          <cell r="K67">
            <v>0</v>
          </cell>
        </row>
        <row r="68">
          <cell r="B68" t="str">
            <v>I    D   O</v>
          </cell>
          <cell r="C68" t="str">
            <v>Liter</v>
          </cell>
          <cell r="K68">
            <v>0</v>
          </cell>
        </row>
        <row r="69">
          <cell r="B69" t="str">
            <v>Batu  bara</v>
          </cell>
          <cell r="C69" t="str">
            <v>Kg</v>
          </cell>
          <cell r="K69">
            <v>0</v>
          </cell>
        </row>
        <row r="70">
          <cell r="B70" t="str">
            <v>Gas  alam</v>
          </cell>
          <cell r="C70" t="str">
            <v>1000 BTU</v>
          </cell>
          <cell r="K70">
            <v>0</v>
          </cell>
        </row>
        <row r="71">
          <cell r="B71" t="str">
            <v>Panas  Bumi</v>
          </cell>
          <cell r="C71" t="str">
            <v>kWh</v>
          </cell>
          <cell r="K71">
            <v>0</v>
          </cell>
        </row>
        <row r="72">
          <cell r="B72" t="str">
            <v>E&amp;P (PLTA)</v>
          </cell>
          <cell r="C72" t="str">
            <v>kWh</v>
          </cell>
          <cell r="K72">
            <v>0</v>
          </cell>
        </row>
        <row r="73">
          <cell r="B73" t="str">
            <v>E&amp;P (PLTU)</v>
          </cell>
          <cell r="C73" t="str">
            <v>m3</v>
          </cell>
          <cell r="K73">
            <v>0</v>
          </cell>
        </row>
        <row r="74">
          <cell r="B74" t="str">
            <v>Retribusi Penggunaan Arus Air Pemda</v>
          </cell>
          <cell r="C74" t="str">
            <v>Liter</v>
          </cell>
          <cell r="K74">
            <v>0</v>
          </cell>
        </row>
        <row r="75">
          <cell r="B75" t="str">
            <v>Campuran  Minyak  Bakar  dll</v>
          </cell>
          <cell r="C75" t="str">
            <v>Liter</v>
          </cell>
          <cell r="K75">
            <v>0</v>
          </cell>
        </row>
        <row r="76">
          <cell r="B76" t="str">
            <v>Minyak  Pelumas</v>
          </cell>
          <cell r="C76" t="str">
            <v>Liter</v>
          </cell>
          <cell r="F76">
            <v>7575.5</v>
          </cell>
          <cell r="K76">
            <v>7575.5</v>
          </cell>
        </row>
        <row r="77">
          <cell r="B77" t="str">
            <v>Bahan Bakar Sewa Pembangkit</v>
          </cell>
          <cell r="C77" t="str">
            <v>Liter</v>
          </cell>
          <cell r="J77">
            <v>0</v>
          </cell>
          <cell r="K77">
            <v>0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H84" t="str">
            <v>Daftar</v>
          </cell>
          <cell r="I84" t="str">
            <v>12B1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H86" t="str">
            <v>Perihal</v>
          </cell>
          <cell r="I86" t="str">
            <v>PEMAKAIAN BAHAN BAKAR DAN MINYAK PELUMAS</v>
          </cell>
        </row>
        <row r="87">
          <cell r="B87" t="str">
            <v>(Dalam ribuan rupiah)</v>
          </cell>
        </row>
        <row r="88">
          <cell r="D88" t="str">
            <v>Pembangkitan PLTA</v>
          </cell>
          <cell r="E88" t="str">
            <v>Pembangkitan PLTU</v>
          </cell>
          <cell r="F88" t="str">
            <v>Pembangkitan PLTD</v>
          </cell>
          <cell r="G88" t="str">
            <v>Pembangkitan PLTG</v>
          </cell>
          <cell r="H88" t="str">
            <v>Pembangkitan PLTP</v>
          </cell>
          <cell r="I88" t="str">
            <v xml:space="preserve">Pembangkitan PLTGU </v>
          </cell>
          <cell r="J88" t="str">
            <v>Sewa Pembangkit</v>
          </cell>
          <cell r="K88" t="str">
            <v>Fungsi Pembangkitan :</v>
          </cell>
        </row>
        <row r="89">
          <cell r="C89" t="str">
            <v>Satuan</v>
          </cell>
          <cell r="D89" t="str">
            <v>PLTA</v>
          </cell>
          <cell r="E89" t="str">
            <v>PLTU</v>
          </cell>
          <cell r="F89" t="str">
            <v>PLTD</v>
          </cell>
          <cell r="G89" t="str">
            <v>PLTG</v>
          </cell>
          <cell r="H89" t="str">
            <v>PLTP</v>
          </cell>
          <cell r="I89" t="str">
            <v>PLTGU</v>
          </cell>
          <cell r="J89" t="str">
            <v>Sewa Pembangkit</v>
          </cell>
          <cell r="K89" t="str">
            <v>Jumlah</v>
          </cell>
        </row>
        <row r="90">
          <cell r="B90" t="str">
            <v>1</v>
          </cell>
          <cell r="C90" t="str">
            <v>2</v>
          </cell>
          <cell r="D90" t="str">
            <v>3</v>
          </cell>
          <cell r="E90" t="str">
            <v>4</v>
          </cell>
          <cell r="F90" t="str">
            <v>5</v>
          </cell>
          <cell r="G90" t="str">
            <v>6</v>
          </cell>
          <cell r="H90" t="str">
            <v>7</v>
          </cell>
          <cell r="I90" t="str">
            <v>8</v>
          </cell>
          <cell r="J90" t="str">
            <v>9</v>
          </cell>
          <cell r="K90" t="str">
            <v>9=3 s/d 9</v>
          </cell>
        </row>
        <row r="91">
          <cell r="B91" t="str">
            <v>Dalam  Rupiah</v>
          </cell>
        </row>
        <row r="92">
          <cell r="B92" t="str">
            <v>H   S   D</v>
          </cell>
          <cell r="C92" t="str">
            <v>Rp.</v>
          </cell>
          <cell r="F92">
            <v>2826041.4080459774</v>
          </cell>
          <cell r="K92">
            <v>2826041.4080459774</v>
          </cell>
        </row>
        <row r="93">
          <cell r="B93" t="str">
            <v>M    F   O / Residu</v>
          </cell>
          <cell r="C93" t="str">
            <v>Rp.</v>
          </cell>
          <cell r="K93">
            <v>0</v>
          </cell>
        </row>
        <row r="94">
          <cell r="B94" t="str">
            <v>I    D   O</v>
          </cell>
          <cell r="C94" t="str">
            <v>Rp.</v>
          </cell>
          <cell r="K94">
            <v>0</v>
          </cell>
        </row>
        <row r="95">
          <cell r="B95" t="str">
            <v>Sub  Jumlah</v>
          </cell>
          <cell r="C95" t="str">
            <v>Rp.</v>
          </cell>
          <cell r="D95">
            <v>0</v>
          </cell>
          <cell r="E95">
            <v>0</v>
          </cell>
          <cell r="F95">
            <v>2826041.4080459774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2826041.4080459774</v>
          </cell>
        </row>
        <row r="96">
          <cell r="B96" t="str">
            <v>Batu  bara</v>
          </cell>
          <cell r="C96" t="str">
            <v>Rp.</v>
          </cell>
          <cell r="K96">
            <v>0</v>
          </cell>
        </row>
        <row r="97">
          <cell r="B97" t="str">
            <v>Gas  alam</v>
          </cell>
          <cell r="C97" t="str">
            <v>Rp.</v>
          </cell>
          <cell r="K97">
            <v>0</v>
          </cell>
        </row>
        <row r="98">
          <cell r="B98" t="str">
            <v>Panas  Bumi</v>
          </cell>
          <cell r="C98" t="str">
            <v>Rp.</v>
          </cell>
          <cell r="K98">
            <v>0</v>
          </cell>
        </row>
        <row r="99">
          <cell r="B99" t="str">
            <v>E&amp;P</v>
          </cell>
          <cell r="C99" t="str">
            <v>Rp.</v>
          </cell>
          <cell r="K99">
            <v>0</v>
          </cell>
        </row>
        <row r="100">
          <cell r="B100" t="str">
            <v>Retribusi Penggunaan Arus Air Pemda</v>
          </cell>
          <cell r="C100" t="str">
            <v>Rp.</v>
          </cell>
          <cell r="K100">
            <v>0</v>
          </cell>
        </row>
        <row r="101">
          <cell r="B101" t="str">
            <v>Campuran  Minyak  Bakar  dll</v>
          </cell>
          <cell r="C101" t="str">
            <v>Rp.</v>
          </cell>
          <cell r="K101">
            <v>0</v>
          </cell>
        </row>
        <row r="102">
          <cell r="B102" t="str">
            <v>Minyak  Pelumas</v>
          </cell>
          <cell r="C102" t="str">
            <v>Rp.</v>
          </cell>
          <cell r="F102">
            <v>352313.73733503616</v>
          </cell>
          <cell r="K102">
            <v>352313.73733503616</v>
          </cell>
        </row>
        <row r="103">
          <cell r="B103" t="str">
            <v>Bahan Bakar Sewa Pembangkit</v>
          </cell>
          <cell r="C103" t="str">
            <v>Rp.</v>
          </cell>
          <cell r="J103">
            <v>0</v>
          </cell>
          <cell r="K103">
            <v>0</v>
          </cell>
        </row>
        <row r="104">
          <cell r="B104" t="str">
            <v>J u m l a h</v>
          </cell>
          <cell r="C104" t="str">
            <v>Rp.</v>
          </cell>
          <cell r="D104">
            <v>0</v>
          </cell>
          <cell r="E104">
            <v>0</v>
          </cell>
          <cell r="F104">
            <v>3178355.1453810134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3178355.1453810134</v>
          </cell>
        </row>
        <row r="105">
          <cell r="B105" t="str">
            <v>Dalam  Satuan  ( Unit )</v>
          </cell>
        </row>
        <row r="106">
          <cell r="B106" t="str">
            <v>H   S   D</v>
          </cell>
          <cell r="C106" t="str">
            <v>Liter</v>
          </cell>
          <cell r="F106">
            <v>1113908.0459770116</v>
          </cell>
          <cell r="K106">
            <v>1113908.0459770116</v>
          </cell>
        </row>
        <row r="107">
          <cell r="B107" t="str">
            <v>M    F   O / Residu</v>
          </cell>
          <cell r="C107" t="str">
            <v>Liter</v>
          </cell>
          <cell r="K107">
            <v>0</v>
          </cell>
        </row>
        <row r="108">
          <cell r="B108" t="str">
            <v>I    D   O</v>
          </cell>
          <cell r="C108" t="str">
            <v>Liter</v>
          </cell>
          <cell r="K108">
            <v>0</v>
          </cell>
        </row>
        <row r="109">
          <cell r="B109" t="str">
            <v>Batu  bara</v>
          </cell>
          <cell r="C109" t="str">
            <v>Kg</v>
          </cell>
          <cell r="K109">
            <v>0</v>
          </cell>
        </row>
        <row r="110">
          <cell r="B110" t="str">
            <v>Gas  alam</v>
          </cell>
          <cell r="C110" t="str">
            <v>1000 BTU</v>
          </cell>
          <cell r="K110">
            <v>0</v>
          </cell>
        </row>
        <row r="111">
          <cell r="B111" t="str">
            <v>Panas  Bumi</v>
          </cell>
          <cell r="C111" t="str">
            <v>kWh</v>
          </cell>
          <cell r="K111">
            <v>0</v>
          </cell>
        </row>
        <row r="112">
          <cell r="B112" t="str">
            <v>E&amp;P (PLTA)</v>
          </cell>
          <cell r="C112" t="str">
            <v>kWh</v>
          </cell>
          <cell r="K112">
            <v>0</v>
          </cell>
        </row>
        <row r="113">
          <cell r="B113" t="str">
            <v>E&amp;P (PLTU)</v>
          </cell>
          <cell r="C113" t="str">
            <v>m3</v>
          </cell>
          <cell r="K113">
            <v>0</v>
          </cell>
        </row>
        <row r="114">
          <cell r="B114" t="str">
            <v>Retribusi Penggunaan Arus Air Pemda</v>
          </cell>
          <cell r="C114" t="str">
            <v>Liter</v>
          </cell>
          <cell r="K114">
            <v>0</v>
          </cell>
        </row>
        <row r="115">
          <cell r="B115" t="str">
            <v>Campuran  Minyak  Bakar  dll</v>
          </cell>
          <cell r="C115" t="str">
            <v>Liter</v>
          </cell>
          <cell r="K115">
            <v>0</v>
          </cell>
        </row>
        <row r="116">
          <cell r="B116" t="str">
            <v>Minyak  Pelumas</v>
          </cell>
          <cell r="C116" t="str">
            <v>Liter</v>
          </cell>
          <cell r="F116">
            <v>11364.862494678586</v>
          </cell>
          <cell r="K116">
            <v>11364.862494678586</v>
          </cell>
        </row>
        <row r="118">
          <cell r="B118" t="str">
            <v>D:\TM1-HASIL\TM1\PLN Budget Reports V1.2\Reports\[RKAP Laba_ Rugi.xls]BBMJenis(12B1)</v>
          </cell>
          <cell r="K118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H124" t="str">
            <v>Daftar</v>
          </cell>
          <cell r="I124" t="str">
            <v>12B1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H126" t="str">
            <v>Perihal</v>
          </cell>
          <cell r="I126" t="str">
            <v>PEMAKAIAN BAHAN BAKAR DAN MINYAK PELUMAS</v>
          </cell>
        </row>
        <row r="127">
          <cell r="B127" t="str">
            <v>(Dalam ribuan rupiah)</v>
          </cell>
        </row>
        <row r="128">
          <cell r="D128" t="str">
            <v>Pembangkitan PLTA</v>
          </cell>
          <cell r="E128" t="str">
            <v>Pembangkitan PLTU</v>
          </cell>
          <cell r="F128" t="str">
            <v>Pembangkitan PLTD</v>
          </cell>
          <cell r="G128" t="str">
            <v>Pembangkitan PLTG</v>
          </cell>
          <cell r="H128" t="str">
            <v>Pembangkitan PLTP</v>
          </cell>
          <cell r="I128" t="str">
            <v xml:space="preserve">Pembangkitan PLTGU </v>
          </cell>
          <cell r="J128" t="str">
            <v>Sewa Pembangkit</v>
          </cell>
          <cell r="K128" t="str">
            <v>Fungsi Pembangkitan :</v>
          </cell>
        </row>
        <row r="129">
          <cell r="C129" t="str">
            <v>Satuan</v>
          </cell>
          <cell r="D129" t="str">
            <v>PLTA</v>
          </cell>
          <cell r="E129" t="str">
            <v>PLTU</v>
          </cell>
          <cell r="F129" t="str">
            <v>PLTD</v>
          </cell>
          <cell r="G129" t="str">
            <v>PLTG</v>
          </cell>
          <cell r="H129" t="str">
            <v>PLTP</v>
          </cell>
          <cell r="I129" t="str">
            <v>PLTGU</v>
          </cell>
          <cell r="J129" t="str">
            <v>Sewa Pembangkit</v>
          </cell>
          <cell r="K129" t="str">
            <v>Jumlah</v>
          </cell>
        </row>
        <row r="130">
          <cell r="B130" t="str">
            <v>1</v>
          </cell>
          <cell r="C130" t="str">
            <v>2</v>
          </cell>
          <cell r="D130" t="str">
            <v>3</v>
          </cell>
          <cell r="E130" t="str">
            <v>4</v>
          </cell>
          <cell r="F130" t="str">
            <v>5</v>
          </cell>
          <cell r="G130" t="str">
            <v>6</v>
          </cell>
          <cell r="H130" t="str">
            <v>7</v>
          </cell>
          <cell r="I130" t="str">
            <v>8</v>
          </cell>
          <cell r="J130" t="str">
            <v>9</v>
          </cell>
          <cell r="K130" t="str">
            <v>9=3 s/d 9</v>
          </cell>
        </row>
        <row r="131">
          <cell r="B131" t="str">
            <v>Dalam  Rupiah</v>
          </cell>
        </row>
        <row r="132">
          <cell r="B132" t="str">
            <v>H   S   D</v>
          </cell>
          <cell r="C132" t="str">
            <v>Rp.</v>
          </cell>
          <cell r="F132">
            <v>3767520.25</v>
          </cell>
          <cell r="K132">
            <v>3767520.25</v>
          </cell>
        </row>
        <row r="133">
          <cell r="B133" t="str">
            <v>M    F   O / Residu</v>
          </cell>
          <cell r="C133" t="str">
            <v>Rp.</v>
          </cell>
          <cell r="K133">
            <v>0</v>
          </cell>
        </row>
        <row r="134">
          <cell r="B134" t="str">
            <v>I    D   O</v>
          </cell>
          <cell r="C134" t="str">
            <v>Rp.</v>
          </cell>
          <cell r="K134">
            <v>0</v>
          </cell>
        </row>
        <row r="135">
          <cell r="B135" t="str">
            <v>Sub  Jumlah</v>
          </cell>
          <cell r="C135" t="str">
            <v>Rp.</v>
          </cell>
          <cell r="D135">
            <v>0</v>
          </cell>
          <cell r="E135">
            <v>0</v>
          </cell>
          <cell r="F135">
            <v>3767520.25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3767520.25</v>
          </cell>
        </row>
        <row r="136">
          <cell r="B136" t="str">
            <v>Batu  bara</v>
          </cell>
          <cell r="C136" t="str">
            <v>Rp.</v>
          </cell>
          <cell r="K136">
            <v>0</v>
          </cell>
        </row>
        <row r="137">
          <cell r="B137" t="str">
            <v>Gas  alam</v>
          </cell>
          <cell r="C137" t="str">
            <v>Rp.</v>
          </cell>
          <cell r="K137">
            <v>0</v>
          </cell>
        </row>
        <row r="138">
          <cell r="B138" t="str">
            <v>Panas  Bumi</v>
          </cell>
          <cell r="C138" t="str">
            <v>Rp.</v>
          </cell>
          <cell r="K138">
            <v>0</v>
          </cell>
        </row>
        <row r="139">
          <cell r="B139" t="str">
            <v>E&amp;P</v>
          </cell>
          <cell r="C139" t="str">
            <v>Rp.</v>
          </cell>
          <cell r="K139">
            <v>0</v>
          </cell>
        </row>
        <row r="140">
          <cell r="B140" t="str">
            <v>Retribusi Penggunaan Arus Air Pemda</v>
          </cell>
          <cell r="C140" t="str">
            <v>Rp.</v>
          </cell>
          <cell r="K140">
            <v>0</v>
          </cell>
        </row>
        <row r="141">
          <cell r="B141" t="str">
            <v>Campuran  Minyak  Bakar  dll</v>
          </cell>
          <cell r="C141" t="str">
            <v>Rp.</v>
          </cell>
          <cell r="K141">
            <v>0</v>
          </cell>
        </row>
        <row r="142">
          <cell r="B142" t="str">
            <v>Minyak  Pelumas</v>
          </cell>
          <cell r="C142" t="str">
            <v>Rp.</v>
          </cell>
          <cell r="F142">
            <v>469680</v>
          </cell>
          <cell r="K142">
            <v>469680</v>
          </cell>
        </row>
        <row r="143">
          <cell r="B143" t="str">
            <v>Bahan Bakar Sewa Pembangkit</v>
          </cell>
          <cell r="C143" t="str">
            <v>Rp.</v>
          </cell>
          <cell r="J143">
            <v>0</v>
          </cell>
          <cell r="K143">
            <v>0</v>
          </cell>
        </row>
        <row r="144">
          <cell r="B144" t="str">
            <v>J u m l a h</v>
          </cell>
          <cell r="C144" t="str">
            <v>Rp.</v>
          </cell>
          <cell r="D144">
            <v>0</v>
          </cell>
          <cell r="E144">
            <v>0</v>
          </cell>
          <cell r="F144">
            <v>4237200.25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4237200.25</v>
          </cell>
        </row>
        <row r="145">
          <cell r="B145" t="str">
            <v>Dalam  Satuan  ( Unit )</v>
          </cell>
        </row>
        <row r="146">
          <cell r="B146" t="str">
            <v>H   S   D</v>
          </cell>
          <cell r="C146" t="str">
            <v>Liter</v>
          </cell>
          <cell r="F146">
            <v>1485000</v>
          </cell>
          <cell r="K146">
            <v>1485000</v>
          </cell>
        </row>
        <row r="147">
          <cell r="B147" t="str">
            <v>M    F   O / Residu</v>
          </cell>
          <cell r="C147" t="str">
            <v>Liter</v>
          </cell>
          <cell r="K147">
            <v>0</v>
          </cell>
        </row>
        <row r="148">
          <cell r="B148" t="str">
            <v>I    D   O</v>
          </cell>
          <cell r="C148" t="str">
            <v>Liter</v>
          </cell>
          <cell r="K148">
            <v>0</v>
          </cell>
        </row>
        <row r="149">
          <cell r="B149" t="str">
            <v>Batu  bara</v>
          </cell>
          <cell r="C149" t="str">
            <v>Kg</v>
          </cell>
          <cell r="K149">
            <v>0</v>
          </cell>
        </row>
        <row r="150">
          <cell r="B150" t="str">
            <v>Gas  alam</v>
          </cell>
          <cell r="C150" t="str">
            <v>1000 BTU</v>
          </cell>
          <cell r="K150">
            <v>0</v>
          </cell>
        </row>
        <row r="151">
          <cell r="B151" t="str">
            <v>Panas  Bumi</v>
          </cell>
          <cell r="C151" t="str">
            <v>kWh</v>
          </cell>
          <cell r="K151">
            <v>0</v>
          </cell>
        </row>
        <row r="152">
          <cell r="B152" t="str">
            <v>E&amp;P (PLTA)</v>
          </cell>
          <cell r="C152" t="str">
            <v>kWh</v>
          </cell>
          <cell r="K152">
            <v>0</v>
          </cell>
        </row>
        <row r="153">
          <cell r="B153" t="str">
            <v>E&amp;P (PLTU)</v>
          </cell>
          <cell r="C153" t="str">
            <v>m3</v>
          </cell>
          <cell r="K153">
            <v>0</v>
          </cell>
        </row>
        <row r="154">
          <cell r="B154" t="str">
            <v>Retribusi Penggunaan Arus Air Pemda</v>
          </cell>
          <cell r="C154" t="str">
            <v>Liter</v>
          </cell>
          <cell r="K154">
            <v>0</v>
          </cell>
        </row>
        <row r="155">
          <cell r="B155" t="str">
            <v>Campuran  Minyak  Bakar  dll</v>
          </cell>
          <cell r="C155" t="str">
            <v>Liter</v>
          </cell>
          <cell r="K155">
            <v>0</v>
          </cell>
        </row>
      </sheetData>
      <sheetData sheetId="1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T4" t="str">
            <v>Daftar</v>
          </cell>
          <cell r="U4" t="str">
            <v>12B2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T6" t="str">
            <v>Perihal</v>
          </cell>
          <cell r="U6" t="str">
            <v>PRODUKSI TENAGA LISTRIK DAN BAHAN BAKAR / TRANSPORTASI</v>
          </cell>
        </row>
        <row r="7">
          <cell r="B7" t="str">
            <v>(Dalam ribuan rupiah)</v>
          </cell>
        </row>
        <row r="8">
          <cell r="C8" t="str">
            <v>Nama Pusat Listrik</v>
          </cell>
          <cell r="D8" t="str">
            <v>Jenis Bahan Bakar</v>
          </cell>
          <cell r="E8" t="str">
            <v>Pembangkitan</v>
          </cell>
          <cell r="F8" t="str">
            <v>Produksi Bruto - MWh</v>
          </cell>
          <cell r="G8" t="str">
            <v>PS Sentral - MWh</v>
          </cell>
          <cell r="H8" t="str">
            <v xml:space="preserve">Produksi Netto - MWh </v>
          </cell>
          <cell r="I8" t="str">
            <v>SFC - unit/kWh</v>
          </cell>
          <cell r="J8" t="str">
            <v>Volume Bahan Bakar</v>
          </cell>
          <cell r="K8" t="str">
            <v xml:space="preserve">Satuan Bahan Bakar </v>
          </cell>
          <cell r="L8" t="str">
            <v>Biaya Bahan Bakar / Satuan - Rp/Satuan</v>
          </cell>
          <cell r="M8" t="str">
            <v>Biaya Bahan Bakar -  Rp</v>
          </cell>
          <cell r="N8" t="str">
            <v>Biaya Bahan Bakar / Satuan - USD/Satuan</v>
          </cell>
          <cell r="O8" t="str">
            <v>Biaya Bahan Bakar -  USD</v>
          </cell>
          <cell r="P8" t="str">
            <v>Equivalen Rupiah -  Rp</v>
          </cell>
          <cell r="Q8" t="str">
            <v>Jumlah Biaya Bahan Bakar</v>
          </cell>
          <cell r="R8" t="str">
            <v>Nilai Kalor - Kcal</v>
          </cell>
          <cell r="S8" t="str">
            <v>Tara Kalor - Kcal/kwH</v>
          </cell>
          <cell r="T8" t="str">
            <v>Biaya Transportasi -  Rp/Liter</v>
          </cell>
          <cell r="U8" t="str">
            <v xml:space="preserve">Biaya Transportasi -  Rp </v>
          </cell>
          <cell r="V8" t="str">
            <v>Jumlah Biaya Bahan Bakar / Transportasi - Rp</v>
          </cell>
          <cell r="W8" t="str">
            <v>Biaya Produksi / kWh</v>
          </cell>
        </row>
        <row r="9">
          <cell r="B9" t="str">
            <v>No.</v>
          </cell>
          <cell r="C9" t="str">
            <v>Nama Pusat Listrik</v>
          </cell>
          <cell r="D9" t="str">
            <v>Jenis        Bahan Bakar</v>
          </cell>
          <cell r="E9" t="str">
            <v>Pembangkitan</v>
          </cell>
          <cell r="F9" t="str">
            <v>Produksi Bruto</v>
          </cell>
          <cell r="G9" t="str">
            <v>PS Sentral</v>
          </cell>
          <cell r="H9" t="str">
            <v>Produksi Netto</v>
          </cell>
          <cell r="I9" t="str">
            <v>SFC/SGC</v>
          </cell>
          <cell r="J9" t="str">
            <v>Volume Bahan Bakar</v>
          </cell>
          <cell r="K9" t="str">
            <v xml:space="preserve">Satuan            Bahan Bakar </v>
          </cell>
          <cell r="L9" t="str">
            <v>Porsi Rupiah</v>
          </cell>
          <cell r="N9" t="str">
            <v>Porsi Valas (USD)</v>
          </cell>
          <cell r="Q9" t="str">
            <v>Jumlah Biaya Bahan Bakar</v>
          </cell>
          <cell r="R9" t="str">
            <v>Kalor</v>
          </cell>
          <cell r="T9" t="str">
            <v>Biaya Transportasi</v>
          </cell>
          <cell r="V9" t="str">
            <v>Jumlah Biaya Bahan Bakar &amp; Transportasi</v>
          </cell>
          <cell r="W9" t="str">
            <v>Biaya Produksi / kWh</v>
          </cell>
        </row>
        <row r="10">
          <cell r="L10" t="str">
            <v>Biaya Bahan Bakar / Satuan</v>
          </cell>
          <cell r="M10" t="str">
            <v>Biaya Bahan Bakar</v>
          </cell>
          <cell r="N10" t="str">
            <v>Biaya Bahan Bakar / Satuan</v>
          </cell>
          <cell r="O10" t="str">
            <v>Biaya Bahan Bakar</v>
          </cell>
          <cell r="P10" t="str">
            <v>Equivalen Rupiah</v>
          </cell>
          <cell r="R10" t="str">
            <v>Nilai Kalor</v>
          </cell>
          <cell r="S10" t="str">
            <v>Tara Kalor</v>
          </cell>
        </row>
        <row r="11">
          <cell r="F11" t="str">
            <v>MWh</v>
          </cell>
          <cell r="G11" t="str">
            <v>MWh</v>
          </cell>
          <cell r="H11" t="str">
            <v xml:space="preserve">MWh </v>
          </cell>
          <cell r="I11" t="str">
            <v>unit/kWh</v>
          </cell>
          <cell r="L11" t="str">
            <v>Rp/Satuan</v>
          </cell>
          <cell r="M11" t="str">
            <v xml:space="preserve"> Rp</v>
          </cell>
          <cell r="N11" t="str">
            <v>USD/Satuan</v>
          </cell>
          <cell r="O11" t="str">
            <v xml:space="preserve"> USD</v>
          </cell>
          <cell r="P11" t="str">
            <v xml:space="preserve"> Rp</v>
          </cell>
          <cell r="Q11" t="str">
            <v>Rp</v>
          </cell>
          <cell r="R11" t="str">
            <v>Kcal</v>
          </cell>
          <cell r="S11" t="str">
            <v>Kcal/kwH</v>
          </cell>
          <cell r="T11" t="str">
            <v xml:space="preserve"> Rp/Liter</v>
          </cell>
          <cell r="U11" t="str">
            <v xml:space="preserve"> Rp </v>
          </cell>
          <cell r="V11" t="str">
            <v>Rp</v>
          </cell>
          <cell r="W11" t="str">
            <v xml:space="preserve">Rp / kWh 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7=5-6</v>
          </cell>
          <cell r="I12" t="str">
            <v>8</v>
          </cell>
          <cell r="J12" t="str">
            <v>9=8*5</v>
          </cell>
          <cell r="K12" t="str">
            <v>10</v>
          </cell>
          <cell r="L12" t="str">
            <v>11</v>
          </cell>
          <cell r="M12" t="str">
            <v>12=9*11</v>
          </cell>
          <cell r="N12" t="str">
            <v>13</v>
          </cell>
          <cell r="O12" t="str">
            <v>14=9*13</v>
          </cell>
          <cell r="P12" t="str">
            <v>15=14*Assptn</v>
          </cell>
          <cell r="Q12" t="str">
            <v>16=12+15</v>
          </cell>
          <cell r="R12">
            <v>17</v>
          </cell>
          <cell r="S12" t="str">
            <v>18=(9*17)/5</v>
          </cell>
          <cell r="T12" t="str">
            <v>19</v>
          </cell>
          <cell r="U12" t="str">
            <v>20=19*9</v>
          </cell>
          <cell r="V12" t="str">
            <v>21=16+20</v>
          </cell>
          <cell r="W12" t="str">
            <v>22= 21 / 5</v>
          </cell>
        </row>
        <row r="13">
          <cell r="B13">
            <v>1</v>
          </cell>
          <cell r="C13" t="str">
            <v>PLTD Nusa Penida &amp; Jungut Batu</v>
          </cell>
          <cell r="D13" t="str">
            <v>HSD</v>
          </cell>
          <cell r="E13" t="str">
            <v>PLTD</v>
          </cell>
          <cell r="F13">
            <v>1175</v>
          </cell>
          <cell r="H13">
            <v>1175</v>
          </cell>
          <cell r="I13">
            <v>0.316</v>
          </cell>
          <cell r="J13">
            <v>371300</v>
          </cell>
          <cell r="K13" t="str">
            <v>liter</v>
          </cell>
          <cell r="L13">
            <v>1830</v>
          </cell>
          <cell r="M13">
            <v>679479</v>
          </cell>
          <cell r="O13">
            <v>0</v>
          </cell>
          <cell r="P13">
            <v>0</v>
          </cell>
          <cell r="Q13">
            <v>679479</v>
          </cell>
          <cell r="S13">
            <v>0</v>
          </cell>
          <cell r="T13">
            <v>707.05</v>
          </cell>
          <cell r="U13">
            <v>262527.66499999998</v>
          </cell>
          <cell r="V13">
            <v>942006.66500000004</v>
          </cell>
          <cell r="W13">
            <v>801.70780000000002</v>
          </cell>
        </row>
        <row r="14">
          <cell r="B14">
            <v>2</v>
          </cell>
          <cell r="H14">
            <v>0</v>
          </cell>
          <cell r="J14">
            <v>0</v>
          </cell>
          <cell r="K14" t="str">
            <v/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B15">
            <v>3</v>
          </cell>
          <cell r="H15">
            <v>0</v>
          </cell>
          <cell r="J15">
            <v>0</v>
          </cell>
          <cell r="K15" t="str">
            <v/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B16">
            <v>4</v>
          </cell>
          <cell r="H16">
            <v>0</v>
          </cell>
          <cell r="J16">
            <v>0</v>
          </cell>
          <cell r="K16" t="str">
            <v/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B17">
            <v>5</v>
          </cell>
          <cell r="H17">
            <v>0</v>
          </cell>
          <cell r="J17">
            <v>0</v>
          </cell>
          <cell r="K17" t="str">
            <v/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B18">
            <v>6</v>
          </cell>
          <cell r="H18">
            <v>0</v>
          </cell>
          <cell r="J18">
            <v>0</v>
          </cell>
          <cell r="K18" t="str">
            <v/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>
            <v>7</v>
          </cell>
          <cell r="H19">
            <v>0</v>
          </cell>
          <cell r="J19">
            <v>0</v>
          </cell>
          <cell r="K19" t="str">
            <v/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>
            <v>8</v>
          </cell>
          <cell r="H20">
            <v>0</v>
          </cell>
          <cell r="J20">
            <v>0</v>
          </cell>
          <cell r="K20" t="str">
            <v/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>
            <v>9</v>
          </cell>
          <cell r="H21">
            <v>0</v>
          </cell>
          <cell r="J21">
            <v>0</v>
          </cell>
          <cell r="K21" t="str">
            <v/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B22">
            <v>10</v>
          </cell>
          <cell r="H22">
            <v>0</v>
          </cell>
          <cell r="J22">
            <v>0</v>
          </cell>
          <cell r="K22" t="str">
            <v/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B23">
            <v>11</v>
          </cell>
          <cell r="H23">
            <v>0</v>
          </cell>
          <cell r="J23">
            <v>0</v>
          </cell>
          <cell r="K23" t="str">
            <v/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B24">
            <v>12</v>
          </cell>
          <cell r="H24">
            <v>0</v>
          </cell>
          <cell r="J24">
            <v>0</v>
          </cell>
          <cell r="K24" t="str">
            <v/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>
            <v>13</v>
          </cell>
          <cell r="H25">
            <v>0</v>
          </cell>
          <cell r="J25">
            <v>0</v>
          </cell>
          <cell r="K25" t="str">
            <v/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B26">
            <v>14</v>
          </cell>
          <cell r="H26">
            <v>0</v>
          </cell>
          <cell r="J26">
            <v>0</v>
          </cell>
          <cell r="K26" t="str">
            <v/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>
            <v>15</v>
          </cell>
          <cell r="H27">
            <v>0</v>
          </cell>
          <cell r="J27">
            <v>0</v>
          </cell>
          <cell r="K27" t="str">
            <v/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>
            <v>16</v>
          </cell>
          <cell r="H28">
            <v>0</v>
          </cell>
          <cell r="J28">
            <v>0</v>
          </cell>
          <cell r="K28" t="str">
            <v/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B29">
            <v>17</v>
          </cell>
          <cell r="H29">
            <v>0</v>
          </cell>
          <cell r="J29">
            <v>0</v>
          </cell>
          <cell r="K29" t="str">
            <v/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>
            <v>18</v>
          </cell>
          <cell r="H30">
            <v>0</v>
          </cell>
          <cell r="J30">
            <v>0</v>
          </cell>
          <cell r="K30" t="str">
            <v/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>
            <v>19</v>
          </cell>
          <cell r="H31">
            <v>0</v>
          </cell>
          <cell r="J31">
            <v>0</v>
          </cell>
          <cell r="K31" t="str">
            <v/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>
            <v>20</v>
          </cell>
          <cell r="H32">
            <v>0</v>
          </cell>
          <cell r="J32">
            <v>0</v>
          </cell>
          <cell r="K32" t="str">
            <v/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B33">
            <v>21</v>
          </cell>
          <cell r="H33">
            <v>0</v>
          </cell>
          <cell r="J33">
            <v>0</v>
          </cell>
          <cell r="K33" t="str">
            <v/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B34">
            <v>22</v>
          </cell>
          <cell r="H34">
            <v>0</v>
          </cell>
          <cell r="J34">
            <v>0</v>
          </cell>
          <cell r="K34" t="str">
            <v/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B35">
            <v>23</v>
          </cell>
          <cell r="H35">
            <v>0</v>
          </cell>
          <cell r="J35">
            <v>0</v>
          </cell>
          <cell r="K35" t="str">
            <v/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J U M L A H</v>
          </cell>
          <cell r="F36">
            <v>1175</v>
          </cell>
          <cell r="G36">
            <v>0</v>
          </cell>
          <cell r="H36">
            <v>1175</v>
          </cell>
          <cell r="J36">
            <v>371300</v>
          </cell>
          <cell r="M36">
            <v>679479</v>
          </cell>
          <cell r="O36">
            <v>0</v>
          </cell>
          <cell r="P36">
            <v>0</v>
          </cell>
          <cell r="Q36">
            <v>679479</v>
          </cell>
          <cell r="S36">
            <v>0</v>
          </cell>
          <cell r="U36">
            <v>262527.66499999998</v>
          </cell>
          <cell r="V36">
            <v>942006.66500000004</v>
          </cell>
          <cell r="W36">
            <v>801.70780000000002</v>
          </cell>
        </row>
        <row r="37">
          <cell r="B37" t="str">
            <v>D:\TM1-HASIL\TM1\PLN Budget Reports V1.2\Reports\[RKAP Laba_ Rugi.xls]ProduksiTL(12B2)</v>
          </cell>
          <cell r="W37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T44" t="str">
            <v>Daftar</v>
          </cell>
          <cell r="U44" t="str">
            <v>12B2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T46" t="str">
            <v>Perihal</v>
          </cell>
          <cell r="U46" t="str">
            <v>PRODUKSI TENAGA LISTRIK DAN BAHAN BAKAR / TRANSPORTASI</v>
          </cell>
        </row>
        <row r="47">
          <cell r="B47" t="str">
            <v>(Dalam ribuan rupiah)</v>
          </cell>
        </row>
        <row r="48">
          <cell r="C48" t="str">
            <v>Nama Pusat Listrik</v>
          </cell>
          <cell r="D48" t="str">
            <v>Jenis Bahan Bakar</v>
          </cell>
          <cell r="E48" t="str">
            <v>Pembangkitan</v>
          </cell>
          <cell r="F48" t="str">
            <v>Produksi Bruto - MWh</v>
          </cell>
          <cell r="G48" t="str">
            <v>PS Sentral - MWh</v>
          </cell>
          <cell r="H48" t="str">
            <v xml:space="preserve">Produksi Netto - MWh </v>
          </cell>
          <cell r="I48" t="str">
            <v>SFC - unit/kWh</v>
          </cell>
          <cell r="J48" t="str">
            <v>Volume Bahan Bakar</v>
          </cell>
          <cell r="K48" t="str">
            <v xml:space="preserve">Satuan Bahan Bakar </v>
          </cell>
          <cell r="L48" t="str">
            <v>Biaya Bahan Bakar / Satuan - Rp/Satuan</v>
          </cell>
          <cell r="M48" t="str">
            <v>Biaya Bahan Bakar -  Rp</v>
          </cell>
          <cell r="N48" t="str">
            <v>Biaya Bahan Bakar / Satuan - USD/Satuan</v>
          </cell>
          <cell r="O48" t="str">
            <v>Biaya Bahan Bakar -  USD</v>
          </cell>
          <cell r="P48" t="str">
            <v>Equivalen Rupiah -  Rp</v>
          </cell>
          <cell r="Q48" t="str">
            <v>Jumlah Biaya Bahan Bakar</v>
          </cell>
          <cell r="R48" t="str">
            <v>Nilai Kalor - Kcal</v>
          </cell>
          <cell r="S48" t="str">
            <v>Tara Kalor - Kcal/kwH</v>
          </cell>
          <cell r="T48" t="str">
            <v>Biaya Transportasi -  Rp/Liter</v>
          </cell>
          <cell r="U48" t="str">
            <v xml:space="preserve">Biaya Transportasi -  Rp </v>
          </cell>
          <cell r="V48" t="str">
            <v>Jumlah Biaya Bahan Bakar / Transportasi - Rp</v>
          </cell>
          <cell r="W48" t="str">
            <v>Biaya Produksi / kWh</v>
          </cell>
        </row>
        <row r="49">
          <cell r="B49" t="str">
            <v>No.</v>
          </cell>
          <cell r="C49" t="str">
            <v>Nama Pusat Listrik</v>
          </cell>
          <cell r="D49" t="str">
            <v>Jenis        Bahan Bakar</v>
          </cell>
          <cell r="E49" t="str">
            <v>Pembangkitan</v>
          </cell>
          <cell r="F49" t="str">
            <v>Produksi Bruto</v>
          </cell>
          <cell r="G49" t="str">
            <v>PS Sentral</v>
          </cell>
          <cell r="H49" t="str">
            <v>Produksi Netto</v>
          </cell>
          <cell r="I49" t="str">
            <v>SFC</v>
          </cell>
          <cell r="J49" t="str">
            <v>Volume Bahan Bakar</v>
          </cell>
          <cell r="K49" t="str">
            <v xml:space="preserve">Satuan            Bahan Bakar </v>
          </cell>
          <cell r="L49" t="str">
            <v>Porsi Rupiah</v>
          </cell>
          <cell r="N49" t="str">
            <v>Porsi Valas (USD)</v>
          </cell>
          <cell r="Q49" t="str">
            <v>Jumlah Biaya Bahan Bakar</v>
          </cell>
          <cell r="R49" t="str">
            <v>Kalor</v>
          </cell>
          <cell r="T49" t="str">
            <v>Biaya Transportasi</v>
          </cell>
          <cell r="V49" t="str">
            <v>Jumlah Biaya Bahan Bakar / Transportasi</v>
          </cell>
          <cell r="W49" t="str">
            <v>Biaya Produksi / kWh</v>
          </cell>
        </row>
        <row r="50">
          <cell r="L50" t="str">
            <v>Biaya Bahan Bakar / Satuan</v>
          </cell>
          <cell r="M50" t="str">
            <v>Biaya Bahan Bakar</v>
          </cell>
          <cell r="N50" t="str">
            <v>Biaya Bahan Bakar / Satuan</v>
          </cell>
          <cell r="O50" t="str">
            <v>Biaya Bahan Bakar</v>
          </cell>
          <cell r="P50" t="str">
            <v>Equivalen Rupiah</v>
          </cell>
          <cell r="R50" t="str">
            <v>Nilai Kalor</v>
          </cell>
          <cell r="S50" t="str">
            <v>Tara Kalor</v>
          </cell>
        </row>
        <row r="51">
          <cell r="F51" t="str">
            <v>MWh</v>
          </cell>
          <cell r="G51" t="str">
            <v>MWh</v>
          </cell>
          <cell r="H51" t="str">
            <v xml:space="preserve">MWh </v>
          </cell>
          <cell r="I51" t="str">
            <v>unit/kWh</v>
          </cell>
          <cell r="L51" t="str">
            <v>Rp/Satuan</v>
          </cell>
          <cell r="M51" t="str">
            <v xml:space="preserve"> Rp</v>
          </cell>
          <cell r="N51" t="str">
            <v>USD/Satuan</v>
          </cell>
          <cell r="O51" t="str">
            <v xml:space="preserve"> USD</v>
          </cell>
          <cell r="P51" t="str">
            <v xml:space="preserve"> Rp</v>
          </cell>
          <cell r="Q51" t="str">
            <v>Rp</v>
          </cell>
          <cell r="R51" t="str">
            <v>Kcal</v>
          </cell>
          <cell r="S51" t="str">
            <v>Kcal/kwH</v>
          </cell>
          <cell r="T51" t="str">
            <v xml:space="preserve"> Rp/Liter</v>
          </cell>
          <cell r="U51" t="str">
            <v xml:space="preserve"> Rp </v>
          </cell>
          <cell r="V51" t="str">
            <v>Rp</v>
          </cell>
          <cell r="W51" t="str">
            <v xml:space="preserve">Rp / kWh </v>
          </cell>
        </row>
        <row r="52">
          <cell r="B52" t="str">
            <v>1</v>
          </cell>
          <cell r="C52" t="str">
            <v>2</v>
          </cell>
          <cell r="D52" t="str">
            <v>3</v>
          </cell>
          <cell r="E52" t="str">
            <v>4</v>
          </cell>
          <cell r="F52" t="str">
            <v>5</v>
          </cell>
          <cell r="G52" t="str">
            <v>6</v>
          </cell>
          <cell r="H52" t="str">
            <v>7=5-6</v>
          </cell>
          <cell r="I52" t="str">
            <v>8</v>
          </cell>
          <cell r="J52" t="str">
            <v>9=8*5</v>
          </cell>
          <cell r="K52" t="str">
            <v>10</v>
          </cell>
          <cell r="L52" t="str">
            <v>11</v>
          </cell>
          <cell r="M52" t="str">
            <v>12=9*11</v>
          </cell>
          <cell r="N52" t="str">
            <v>13</v>
          </cell>
          <cell r="O52" t="str">
            <v>14=9*13</v>
          </cell>
          <cell r="P52" t="str">
            <v>15=14*Assumption</v>
          </cell>
          <cell r="Q52" t="str">
            <v>16=12+15</v>
          </cell>
          <cell r="R52">
            <v>17</v>
          </cell>
          <cell r="S52" t="str">
            <v>18=(9*17)/5</v>
          </cell>
          <cell r="T52" t="str">
            <v>19</v>
          </cell>
          <cell r="U52" t="str">
            <v>20=19*9</v>
          </cell>
          <cell r="V52" t="str">
            <v>21=16+20</v>
          </cell>
          <cell r="W52" t="str">
            <v>22= 21 / 5</v>
          </cell>
        </row>
        <row r="53">
          <cell r="B53">
            <v>1</v>
          </cell>
          <cell r="C53" t="str">
            <v>PLTD Nusa Penida &amp; Jungut Batu</v>
          </cell>
          <cell r="D53" t="str">
            <v>HSD</v>
          </cell>
          <cell r="E53" t="str">
            <v>PLTD</v>
          </cell>
          <cell r="F53">
            <v>2349</v>
          </cell>
          <cell r="H53">
            <v>2349</v>
          </cell>
          <cell r="I53">
            <v>0.316</v>
          </cell>
          <cell r="J53">
            <v>742284</v>
          </cell>
          <cell r="K53" t="str">
            <v>liter</v>
          </cell>
          <cell r="L53">
            <v>1830</v>
          </cell>
          <cell r="M53">
            <v>1358379.72</v>
          </cell>
          <cell r="O53">
            <v>0</v>
          </cell>
          <cell r="P53">
            <v>0</v>
          </cell>
          <cell r="Q53">
            <v>1358379.72</v>
          </cell>
          <cell r="S53">
            <v>0</v>
          </cell>
          <cell r="T53">
            <v>707.05</v>
          </cell>
          <cell r="U53">
            <v>524831.90220000001</v>
          </cell>
          <cell r="V53">
            <v>1883211.6222000001</v>
          </cell>
          <cell r="W53">
            <v>801.70780000000002</v>
          </cell>
        </row>
        <row r="54">
          <cell r="B54">
            <v>2</v>
          </cell>
          <cell r="H54">
            <v>0</v>
          </cell>
          <cell r="J54">
            <v>0</v>
          </cell>
          <cell r="K54" t="str">
            <v/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>
            <v>3</v>
          </cell>
          <cell r="H55">
            <v>0</v>
          </cell>
          <cell r="J55">
            <v>0</v>
          </cell>
          <cell r="K55" t="str">
            <v/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B56">
            <v>4</v>
          </cell>
          <cell r="H56">
            <v>0</v>
          </cell>
          <cell r="J56">
            <v>0</v>
          </cell>
          <cell r="K56" t="str">
            <v/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B57">
            <v>5</v>
          </cell>
          <cell r="H57">
            <v>0</v>
          </cell>
          <cell r="J57">
            <v>0</v>
          </cell>
          <cell r="K57" t="str">
            <v/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B58">
            <v>6</v>
          </cell>
          <cell r="H58">
            <v>0</v>
          </cell>
          <cell r="J58">
            <v>0</v>
          </cell>
          <cell r="K58" t="str">
            <v/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B59">
            <v>7</v>
          </cell>
          <cell r="H59">
            <v>0</v>
          </cell>
          <cell r="J59">
            <v>0</v>
          </cell>
          <cell r="K59" t="str">
            <v/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B60">
            <v>8</v>
          </cell>
          <cell r="H60">
            <v>0</v>
          </cell>
          <cell r="J60">
            <v>0</v>
          </cell>
          <cell r="K60" t="str">
            <v/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B61">
            <v>9</v>
          </cell>
          <cell r="H61">
            <v>0</v>
          </cell>
          <cell r="J61">
            <v>0</v>
          </cell>
          <cell r="K61" t="str">
            <v/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B62">
            <v>10</v>
          </cell>
          <cell r="H62">
            <v>0</v>
          </cell>
          <cell r="J62">
            <v>0</v>
          </cell>
          <cell r="K62" t="str">
            <v/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B63">
            <v>11</v>
          </cell>
          <cell r="H63">
            <v>0</v>
          </cell>
          <cell r="J63">
            <v>0</v>
          </cell>
          <cell r="K63" t="str">
            <v/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B64">
            <v>12</v>
          </cell>
          <cell r="H64">
            <v>0</v>
          </cell>
          <cell r="J64">
            <v>0</v>
          </cell>
          <cell r="K64" t="str">
            <v/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B65">
            <v>13</v>
          </cell>
          <cell r="H65">
            <v>0</v>
          </cell>
          <cell r="J65">
            <v>0</v>
          </cell>
          <cell r="K65" t="str">
            <v/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B66">
            <v>14</v>
          </cell>
          <cell r="H66">
            <v>0</v>
          </cell>
          <cell r="J66">
            <v>0</v>
          </cell>
          <cell r="K66" t="str">
            <v/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B67">
            <v>15</v>
          </cell>
          <cell r="H67">
            <v>0</v>
          </cell>
          <cell r="J67">
            <v>0</v>
          </cell>
          <cell r="K67" t="str">
            <v/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B68">
            <v>16</v>
          </cell>
          <cell r="H68">
            <v>0</v>
          </cell>
          <cell r="J68">
            <v>0</v>
          </cell>
          <cell r="K68" t="str">
            <v/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B69">
            <v>17</v>
          </cell>
          <cell r="H69">
            <v>0</v>
          </cell>
          <cell r="J69">
            <v>0</v>
          </cell>
          <cell r="K69" t="str">
            <v/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B70">
            <v>18</v>
          </cell>
          <cell r="H70">
            <v>0</v>
          </cell>
          <cell r="J70">
            <v>0</v>
          </cell>
          <cell r="K70" t="str">
            <v/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B71">
            <v>19</v>
          </cell>
          <cell r="H71">
            <v>0</v>
          </cell>
          <cell r="J71">
            <v>0</v>
          </cell>
          <cell r="K71" t="str">
            <v/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B72">
            <v>20</v>
          </cell>
          <cell r="H72">
            <v>0</v>
          </cell>
          <cell r="J72">
            <v>0</v>
          </cell>
          <cell r="K72" t="str">
            <v/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B73">
            <v>21</v>
          </cell>
          <cell r="H73">
            <v>0</v>
          </cell>
          <cell r="J73">
            <v>0</v>
          </cell>
          <cell r="K73" t="str">
            <v/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B74">
            <v>22</v>
          </cell>
          <cell r="H74">
            <v>0</v>
          </cell>
          <cell r="J74">
            <v>0</v>
          </cell>
          <cell r="K74" t="str">
            <v/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B75">
            <v>23</v>
          </cell>
          <cell r="H75">
            <v>0</v>
          </cell>
          <cell r="J75">
            <v>0</v>
          </cell>
          <cell r="K75" t="str">
            <v/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J U M L A H</v>
          </cell>
          <cell r="F76">
            <v>2349</v>
          </cell>
          <cell r="G76">
            <v>0</v>
          </cell>
          <cell r="H76">
            <v>2349</v>
          </cell>
          <cell r="J76">
            <v>742284</v>
          </cell>
          <cell r="M76">
            <v>1358379.72</v>
          </cell>
          <cell r="O76">
            <v>0</v>
          </cell>
          <cell r="P76">
            <v>0</v>
          </cell>
          <cell r="Q76">
            <v>1358379.72</v>
          </cell>
          <cell r="S76">
            <v>0</v>
          </cell>
          <cell r="U76">
            <v>524831.90220000001</v>
          </cell>
          <cell r="V76">
            <v>1883211.6222000001</v>
          </cell>
          <cell r="W76">
            <v>801.70780000000002</v>
          </cell>
        </row>
        <row r="77">
          <cell r="B77" t="str">
            <v>D:\TM1-HASIL\TM1\PLN Budget Reports V1.2\Reports\[RKAP Laba_ Rugi.xls]ProduksiTL(12B2)</v>
          </cell>
          <cell r="W77">
            <v>38413.629965162036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T84" t="str">
            <v>Daftar</v>
          </cell>
          <cell r="U84" t="str">
            <v>12B2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T86" t="str">
            <v>Perihal</v>
          </cell>
          <cell r="U86" t="str">
            <v>PRODUKSI TENAGA LISTRIK DAN BAHAN BAKAR / TRANSPORTASI</v>
          </cell>
        </row>
        <row r="87">
          <cell r="B87" t="str">
            <v>(Dalam ribuan rupiah)</v>
          </cell>
        </row>
        <row r="88">
          <cell r="C88" t="str">
            <v>Nama Pusat Listrik</v>
          </cell>
          <cell r="D88" t="str">
            <v>Jenis Bahan Bakar</v>
          </cell>
          <cell r="E88" t="str">
            <v>Pembangkitan</v>
          </cell>
          <cell r="F88" t="str">
            <v>Produksi Bruto - MWh</v>
          </cell>
          <cell r="G88" t="str">
            <v>PS Sentral - MWh</v>
          </cell>
          <cell r="H88" t="str">
            <v xml:space="preserve">Produksi Netto - MWh </v>
          </cell>
          <cell r="I88" t="str">
            <v>SFC - unit/kWh</v>
          </cell>
          <cell r="J88" t="str">
            <v>Volume Bahan Bakar</v>
          </cell>
          <cell r="K88" t="str">
            <v xml:space="preserve">Satuan Bahan Bakar </v>
          </cell>
          <cell r="L88" t="str">
            <v>Biaya Bahan Bakar / Satuan - Rp/Satuan</v>
          </cell>
          <cell r="M88" t="str">
            <v>Biaya Bahan Bakar -  Rp</v>
          </cell>
          <cell r="N88" t="str">
            <v>Biaya Bahan Bakar / Satuan - USD/Satuan</v>
          </cell>
          <cell r="O88" t="str">
            <v>Biaya Bahan Bakar -  USD</v>
          </cell>
          <cell r="P88" t="str">
            <v>Equivalen Rupiah -  Rp</v>
          </cell>
          <cell r="Q88" t="str">
            <v>Jumlah Biaya Bahan Bakar</v>
          </cell>
          <cell r="R88" t="str">
            <v>Nilai Kalor - Kcal</v>
          </cell>
          <cell r="S88" t="str">
            <v>Tara Kalor - Kcal/kwH</v>
          </cell>
          <cell r="T88" t="str">
            <v>Biaya Transportasi -  Rp/Liter</v>
          </cell>
          <cell r="U88" t="str">
            <v xml:space="preserve">Biaya Transportasi -  Rp </v>
          </cell>
          <cell r="V88" t="str">
            <v>Jumlah Biaya Bahan Bakar / Transportasi - Rp</v>
          </cell>
          <cell r="W88" t="str">
            <v>Biaya Produksi / kWh</v>
          </cell>
        </row>
        <row r="89">
          <cell r="B89" t="str">
            <v>No.</v>
          </cell>
          <cell r="C89" t="str">
            <v>Nama Pusat Listrik</v>
          </cell>
          <cell r="D89" t="str">
            <v>Jenis        Bahan Bakar</v>
          </cell>
          <cell r="E89" t="str">
            <v>Pembangkitan</v>
          </cell>
          <cell r="F89" t="str">
            <v>Produksi Bruto</v>
          </cell>
          <cell r="G89" t="str">
            <v>PS Sentral</v>
          </cell>
          <cell r="H89" t="str">
            <v>Produksi Netto</v>
          </cell>
          <cell r="I89" t="str">
            <v>SFC</v>
          </cell>
          <cell r="J89" t="str">
            <v>Volume Bahan Bakar</v>
          </cell>
          <cell r="K89" t="str">
            <v xml:space="preserve">Satuan            Bahan Bakar </v>
          </cell>
          <cell r="L89" t="str">
            <v>Porsi Rupiah</v>
          </cell>
          <cell r="N89" t="str">
            <v>Porsi Valas (USD)</v>
          </cell>
          <cell r="Q89" t="str">
            <v>Jumlah Biaya Bahan Bakar</v>
          </cell>
          <cell r="R89" t="str">
            <v>Kalor</v>
          </cell>
          <cell r="T89" t="str">
            <v>Biaya Transportasi</v>
          </cell>
          <cell r="V89" t="str">
            <v>Jumlah Biaya Bahan Bakar / Transportasi</v>
          </cell>
          <cell r="W89" t="str">
            <v>Biaya Produksi / kWh</v>
          </cell>
        </row>
        <row r="90">
          <cell r="L90" t="str">
            <v>Biaya Bahan Bakar / Satuan</v>
          </cell>
          <cell r="M90" t="str">
            <v>Biaya Bahan Bakar</v>
          </cell>
          <cell r="N90" t="str">
            <v>Biaya Bahan Bakar / Satuan</v>
          </cell>
          <cell r="O90" t="str">
            <v>Biaya Bahan Bakar</v>
          </cell>
          <cell r="P90" t="str">
            <v>Equivalen Rupiah</v>
          </cell>
          <cell r="R90" t="str">
            <v>Nilai Kalor</v>
          </cell>
          <cell r="S90" t="str">
            <v>Tara Kalor</v>
          </cell>
        </row>
        <row r="91">
          <cell r="F91" t="str">
            <v>MWh</v>
          </cell>
          <cell r="G91" t="str">
            <v>MWh</v>
          </cell>
          <cell r="H91" t="str">
            <v xml:space="preserve">MWh </v>
          </cell>
          <cell r="I91" t="str">
            <v>unit/kWh</v>
          </cell>
          <cell r="L91" t="str">
            <v>Rp/Satuan</v>
          </cell>
          <cell r="M91" t="str">
            <v xml:space="preserve"> Rp</v>
          </cell>
          <cell r="N91" t="str">
            <v>USD/Satuan</v>
          </cell>
          <cell r="O91" t="str">
            <v xml:space="preserve"> USD</v>
          </cell>
          <cell r="P91" t="str">
            <v xml:space="preserve"> Rp</v>
          </cell>
          <cell r="Q91" t="str">
            <v>Rp</v>
          </cell>
          <cell r="R91" t="str">
            <v>Kcal</v>
          </cell>
          <cell r="S91" t="str">
            <v>Kcal/kwH</v>
          </cell>
          <cell r="T91" t="str">
            <v xml:space="preserve"> Rp/Liter</v>
          </cell>
          <cell r="U91" t="str">
            <v xml:space="preserve"> Rp </v>
          </cell>
          <cell r="V91" t="str">
            <v>Rp</v>
          </cell>
          <cell r="W91" t="str">
            <v xml:space="preserve">Rp / kWh </v>
          </cell>
        </row>
        <row r="92">
          <cell r="B92" t="str">
            <v>1</v>
          </cell>
          <cell r="C92" t="str">
            <v>2</v>
          </cell>
          <cell r="D92" t="str">
            <v>3</v>
          </cell>
          <cell r="E92" t="str">
            <v>4</v>
          </cell>
          <cell r="F92" t="str">
            <v>5</v>
          </cell>
          <cell r="G92" t="str">
            <v>6</v>
          </cell>
          <cell r="H92" t="str">
            <v>7=5-6</v>
          </cell>
          <cell r="I92" t="str">
            <v>8</v>
          </cell>
          <cell r="J92" t="str">
            <v>9=8*5</v>
          </cell>
          <cell r="K92" t="str">
            <v>10</v>
          </cell>
          <cell r="L92" t="str">
            <v>11</v>
          </cell>
          <cell r="M92" t="str">
            <v>12=9*11</v>
          </cell>
          <cell r="N92" t="str">
            <v>13</v>
          </cell>
          <cell r="O92" t="str">
            <v>14=9*13</v>
          </cell>
          <cell r="P92" t="str">
            <v>15=14*Assumption</v>
          </cell>
          <cell r="Q92" t="str">
            <v>16=12+15</v>
          </cell>
          <cell r="R92">
            <v>17</v>
          </cell>
          <cell r="S92" t="str">
            <v>18=(9*17)/5</v>
          </cell>
          <cell r="T92" t="str">
            <v>19</v>
          </cell>
          <cell r="U92" t="str">
            <v>20=19*9</v>
          </cell>
          <cell r="V92" t="str">
            <v>21=16+20</v>
          </cell>
          <cell r="W92" t="str">
            <v>22= 21 / 5</v>
          </cell>
        </row>
        <row r="93">
          <cell r="B93">
            <v>1</v>
          </cell>
          <cell r="C93" t="str">
            <v>PLTD Nusa Penida &amp; Jungut Batu</v>
          </cell>
          <cell r="D93" t="str">
            <v>HSD</v>
          </cell>
          <cell r="E93" t="str">
            <v>PLTD</v>
          </cell>
          <cell r="F93">
            <v>3524</v>
          </cell>
          <cell r="H93">
            <v>3524</v>
          </cell>
          <cell r="I93">
            <v>0.316</v>
          </cell>
          <cell r="J93">
            <v>1113584</v>
          </cell>
          <cell r="K93" t="str">
            <v>liter</v>
          </cell>
          <cell r="L93">
            <v>1830</v>
          </cell>
          <cell r="M93">
            <v>2037858.72</v>
          </cell>
          <cell r="O93">
            <v>0</v>
          </cell>
          <cell r="P93">
            <v>0</v>
          </cell>
          <cell r="Q93">
            <v>2037858.72</v>
          </cell>
          <cell r="S93">
            <v>0</v>
          </cell>
          <cell r="T93">
            <v>707.05</v>
          </cell>
          <cell r="U93">
            <v>787359.56719999993</v>
          </cell>
          <cell r="V93">
            <v>2825218.2872000001</v>
          </cell>
          <cell r="W93">
            <v>801.70780000000002</v>
          </cell>
        </row>
        <row r="94">
          <cell r="B94">
            <v>2</v>
          </cell>
          <cell r="H94">
            <v>0</v>
          </cell>
          <cell r="J94">
            <v>0</v>
          </cell>
          <cell r="K94" t="str">
            <v/>
          </cell>
          <cell r="M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B95">
            <v>3</v>
          </cell>
          <cell r="H95">
            <v>0</v>
          </cell>
          <cell r="J95">
            <v>0</v>
          </cell>
          <cell r="K95" t="str">
            <v/>
          </cell>
          <cell r="M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B96">
            <v>4</v>
          </cell>
          <cell r="H96">
            <v>0</v>
          </cell>
          <cell r="J96">
            <v>0</v>
          </cell>
          <cell r="K96" t="str">
            <v/>
          </cell>
          <cell r="M96">
            <v>0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B97">
            <v>5</v>
          </cell>
          <cell r="H97">
            <v>0</v>
          </cell>
          <cell r="J97">
            <v>0</v>
          </cell>
          <cell r="K97" t="str">
            <v/>
          </cell>
          <cell r="M97">
            <v>0</v>
          </cell>
          <cell r="O97">
            <v>0</v>
          </cell>
          <cell r="P97">
            <v>0</v>
          </cell>
          <cell r="Q97">
            <v>0</v>
          </cell>
          <cell r="S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B98">
            <v>6</v>
          </cell>
          <cell r="H98">
            <v>0</v>
          </cell>
          <cell r="J98">
            <v>0</v>
          </cell>
          <cell r="K98" t="str">
            <v/>
          </cell>
          <cell r="M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B99">
            <v>7</v>
          </cell>
          <cell r="H99">
            <v>0</v>
          </cell>
          <cell r="J99">
            <v>0</v>
          </cell>
          <cell r="K99" t="str">
            <v/>
          </cell>
          <cell r="M99">
            <v>0</v>
          </cell>
          <cell r="O99">
            <v>0</v>
          </cell>
          <cell r="P99">
            <v>0</v>
          </cell>
          <cell r="Q99">
            <v>0</v>
          </cell>
          <cell r="S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B100">
            <v>8</v>
          </cell>
          <cell r="H100">
            <v>0</v>
          </cell>
          <cell r="J100">
            <v>0</v>
          </cell>
          <cell r="K100" t="str">
            <v/>
          </cell>
          <cell r="M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B101">
            <v>9</v>
          </cell>
          <cell r="H101">
            <v>0</v>
          </cell>
          <cell r="J101">
            <v>0</v>
          </cell>
          <cell r="K101" t="str">
            <v/>
          </cell>
          <cell r="M101">
            <v>0</v>
          </cell>
          <cell r="O101">
            <v>0</v>
          </cell>
          <cell r="P101">
            <v>0</v>
          </cell>
          <cell r="Q101">
            <v>0</v>
          </cell>
          <cell r="S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B102">
            <v>10</v>
          </cell>
          <cell r="H102">
            <v>0</v>
          </cell>
          <cell r="J102">
            <v>0</v>
          </cell>
          <cell r="K102" t="str">
            <v/>
          </cell>
          <cell r="M102">
            <v>0</v>
          </cell>
          <cell r="O102">
            <v>0</v>
          </cell>
          <cell r="P102">
            <v>0</v>
          </cell>
          <cell r="Q102">
            <v>0</v>
          </cell>
          <cell r="S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B103">
            <v>11</v>
          </cell>
          <cell r="H103">
            <v>0</v>
          </cell>
          <cell r="J103">
            <v>0</v>
          </cell>
          <cell r="K103" t="str">
            <v/>
          </cell>
          <cell r="M103">
            <v>0</v>
          </cell>
          <cell r="O103">
            <v>0</v>
          </cell>
          <cell r="P103">
            <v>0</v>
          </cell>
          <cell r="Q103">
            <v>0</v>
          </cell>
          <cell r="S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B104">
            <v>12</v>
          </cell>
          <cell r="H104">
            <v>0</v>
          </cell>
          <cell r="J104">
            <v>0</v>
          </cell>
          <cell r="K104" t="str">
            <v/>
          </cell>
          <cell r="M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B105">
            <v>13</v>
          </cell>
          <cell r="H105">
            <v>0</v>
          </cell>
          <cell r="J105">
            <v>0</v>
          </cell>
          <cell r="K105" t="str">
            <v/>
          </cell>
          <cell r="M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B106">
            <v>14</v>
          </cell>
          <cell r="H106">
            <v>0</v>
          </cell>
          <cell r="J106">
            <v>0</v>
          </cell>
          <cell r="K106" t="str">
            <v/>
          </cell>
          <cell r="M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B107">
            <v>15</v>
          </cell>
          <cell r="H107">
            <v>0</v>
          </cell>
          <cell r="J107">
            <v>0</v>
          </cell>
          <cell r="K107" t="str">
            <v/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B108">
            <v>16</v>
          </cell>
          <cell r="H108">
            <v>0</v>
          </cell>
          <cell r="J108">
            <v>0</v>
          </cell>
          <cell r="K108" t="str">
            <v/>
          </cell>
          <cell r="M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B109">
            <v>17</v>
          </cell>
          <cell r="H109">
            <v>0</v>
          </cell>
          <cell r="J109">
            <v>0</v>
          </cell>
          <cell r="K109" t="str">
            <v/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S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B110">
            <v>18</v>
          </cell>
          <cell r="H110">
            <v>0</v>
          </cell>
          <cell r="J110">
            <v>0</v>
          </cell>
          <cell r="K110" t="str">
            <v/>
          </cell>
          <cell r="M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B111">
            <v>19</v>
          </cell>
          <cell r="H111">
            <v>0</v>
          </cell>
          <cell r="J111">
            <v>0</v>
          </cell>
          <cell r="K111" t="str">
            <v/>
          </cell>
          <cell r="M111">
            <v>0</v>
          </cell>
          <cell r="O111">
            <v>0</v>
          </cell>
          <cell r="P111">
            <v>0</v>
          </cell>
          <cell r="Q111">
            <v>0</v>
          </cell>
          <cell r="S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B112">
            <v>20</v>
          </cell>
          <cell r="H112">
            <v>0</v>
          </cell>
          <cell r="J112">
            <v>0</v>
          </cell>
          <cell r="K112" t="str">
            <v/>
          </cell>
          <cell r="M112">
            <v>0</v>
          </cell>
          <cell r="O112">
            <v>0</v>
          </cell>
          <cell r="P112">
            <v>0</v>
          </cell>
          <cell r="Q112">
            <v>0</v>
          </cell>
          <cell r="S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B113">
            <v>21</v>
          </cell>
          <cell r="H113">
            <v>0</v>
          </cell>
          <cell r="J113">
            <v>0</v>
          </cell>
          <cell r="K113" t="str">
            <v/>
          </cell>
          <cell r="M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B114">
            <v>22</v>
          </cell>
          <cell r="H114">
            <v>0</v>
          </cell>
          <cell r="J114">
            <v>0</v>
          </cell>
          <cell r="K114" t="str">
            <v/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S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B115">
            <v>23</v>
          </cell>
          <cell r="H115">
            <v>0</v>
          </cell>
          <cell r="J115">
            <v>0</v>
          </cell>
          <cell r="K115" t="str">
            <v/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J U M L A H</v>
          </cell>
          <cell r="F116">
            <v>3524</v>
          </cell>
          <cell r="G116">
            <v>0</v>
          </cell>
          <cell r="H116">
            <v>3524</v>
          </cell>
          <cell r="J116">
            <v>1113584</v>
          </cell>
          <cell r="M116">
            <v>2037858.72</v>
          </cell>
          <cell r="O116">
            <v>0</v>
          </cell>
          <cell r="P116">
            <v>0</v>
          </cell>
          <cell r="Q116">
            <v>2037858.72</v>
          </cell>
          <cell r="S116">
            <v>0</v>
          </cell>
          <cell r="U116">
            <v>787359.56719999993</v>
          </cell>
          <cell r="V116">
            <v>2825218.2872000001</v>
          </cell>
          <cell r="W116">
            <v>801.70780000000002</v>
          </cell>
        </row>
        <row r="117">
          <cell r="B117" t="str">
            <v>D:\TM1-HASIL\TM1\PLN Budget Reports V1.2\Reports\[RKAP Laba_ Rugi.xls]ProduksiTL(12B2)</v>
          </cell>
          <cell r="W117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T124" t="str">
            <v>Daftar</v>
          </cell>
          <cell r="U124" t="str">
            <v>12B2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T126" t="str">
            <v>Perihal</v>
          </cell>
          <cell r="U126" t="str">
            <v>PRODUKSI TENAGA LISTRIK DAN BAHAN BAKAR / TRANSPORTASI</v>
          </cell>
        </row>
        <row r="127">
          <cell r="B127" t="str">
            <v>(Dalam ribuan rupiah)</v>
          </cell>
        </row>
        <row r="128">
          <cell r="C128" t="str">
            <v>Nama Pusat Listrik</v>
          </cell>
          <cell r="D128" t="str">
            <v>Jenis Bahan Bakar</v>
          </cell>
          <cell r="E128" t="str">
            <v>Pembangkitan</v>
          </cell>
          <cell r="F128" t="str">
            <v>Produksi Bruto - MWh</v>
          </cell>
          <cell r="G128" t="str">
            <v>PS Sentral - MWh</v>
          </cell>
          <cell r="H128" t="str">
            <v xml:space="preserve">Produksi Netto - MWh </v>
          </cell>
          <cell r="I128" t="str">
            <v>SFC - unit/kWh</v>
          </cell>
          <cell r="J128" t="str">
            <v>Volume Bahan Bakar</v>
          </cell>
          <cell r="K128" t="str">
            <v xml:space="preserve">Satuan Bahan Bakar </v>
          </cell>
          <cell r="L128" t="str">
            <v>Biaya Bahan Bakar / Satuan - Rp/Satuan</v>
          </cell>
          <cell r="M128" t="str">
            <v>Biaya Bahan Bakar -  Rp</v>
          </cell>
          <cell r="N128" t="str">
            <v>Biaya Bahan Bakar / Satuan - USD/Satuan</v>
          </cell>
          <cell r="O128" t="str">
            <v>Biaya Bahan Bakar -  USD</v>
          </cell>
          <cell r="P128" t="str">
            <v>Equivalen Rupiah -  Rp</v>
          </cell>
          <cell r="Q128" t="str">
            <v>Jumlah Biaya Bahan Bakar</v>
          </cell>
          <cell r="R128" t="str">
            <v>Nilai Kalor - Kcal</v>
          </cell>
          <cell r="S128" t="str">
            <v>Tara Kalor - Kcal/kwH</v>
          </cell>
          <cell r="T128" t="str">
            <v>Biaya Transportasi -  Rp/Liter</v>
          </cell>
          <cell r="U128" t="str">
            <v xml:space="preserve">Biaya Transportasi -  Rp </v>
          </cell>
          <cell r="V128" t="str">
            <v>Jumlah Biaya Bahan Bakar / Transportasi - Rp</v>
          </cell>
          <cell r="W128" t="str">
            <v>Biaya Produksi / kWh</v>
          </cell>
        </row>
        <row r="129">
          <cell r="B129" t="str">
            <v>No.</v>
          </cell>
          <cell r="C129" t="str">
            <v>Nama Pusat Listrik</v>
          </cell>
          <cell r="D129" t="str">
            <v>Jenis        Bahan Bakar</v>
          </cell>
          <cell r="E129" t="str">
            <v>Pembangkitan</v>
          </cell>
          <cell r="F129" t="str">
            <v>Produksi Bruto</v>
          </cell>
          <cell r="G129" t="str">
            <v>PS Sentral</v>
          </cell>
          <cell r="H129" t="str">
            <v>Produksi Netto</v>
          </cell>
          <cell r="I129" t="str">
            <v>SFC</v>
          </cell>
          <cell r="J129" t="str">
            <v>Volume Bahan Bakar</v>
          </cell>
          <cell r="K129" t="str">
            <v xml:space="preserve">Satuan            Bahan Bakar </v>
          </cell>
          <cell r="L129" t="str">
            <v>Porsi Rupiah</v>
          </cell>
          <cell r="N129" t="str">
            <v>Porsi Valas (USD)</v>
          </cell>
          <cell r="Q129" t="str">
            <v>Jumlah Biaya Bahan Bakar</v>
          </cell>
          <cell r="R129" t="str">
            <v>Kalor</v>
          </cell>
          <cell r="T129" t="str">
            <v>Biaya Transportasi</v>
          </cell>
          <cell r="V129" t="str">
            <v>Jumlah Biaya Bahan Bakar / Transportasi</v>
          </cell>
          <cell r="W129" t="str">
            <v>Biaya Produksi / kWh</v>
          </cell>
        </row>
        <row r="130">
          <cell r="L130" t="str">
            <v>Biaya Bahan Bakar / Satuan</v>
          </cell>
          <cell r="M130" t="str">
            <v>Biaya Bahan Bakar</v>
          </cell>
          <cell r="N130" t="str">
            <v>Biaya Bahan Bakar / Satuan</v>
          </cell>
          <cell r="O130" t="str">
            <v>Biaya Bahan Bakar</v>
          </cell>
          <cell r="P130" t="str">
            <v>Equivalen Rupiah</v>
          </cell>
          <cell r="R130" t="str">
            <v>Nilai Kalor</v>
          </cell>
          <cell r="S130" t="str">
            <v>Tara Kalor</v>
          </cell>
        </row>
        <row r="131">
          <cell r="F131" t="str">
            <v>MWh</v>
          </cell>
          <cell r="G131" t="str">
            <v>MWh</v>
          </cell>
          <cell r="H131" t="str">
            <v xml:space="preserve">MWh </v>
          </cell>
          <cell r="I131" t="str">
            <v>unit/kWh</v>
          </cell>
          <cell r="L131" t="str">
            <v>Rp/Satuan</v>
          </cell>
          <cell r="M131" t="str">
            <v xml:space="preserve"> Rp</v>
          </cell>
          <cell r="N131" t="str">
            <v>USD/Satuan</v>
          </cell>
          <cell r="O131" t="str">
            <v xml:space="preserve"> USD</v>
          </cell>
          <cell r="P131" t="str">
            <v xml:space="preserve"> Rp</v>
          </cell>
          <cell r="Q131" t="str">
            <v>Rp</v>
          </cell>
          <cell r="R131" t="str">
            <v>Kcal</v>
          </cell>
          <cell r="S131" t="str">
            <v>Kcal/kwH</v>
          </cell>
          <cell r="T131" t="str">
            <v xml:space="preserve"> Rp/Liter</v>
          </cell>
          <cell r="U131" t="str">
            <v xml:space="preserve"> Rp </v>
          </cell>
          <cell r="V131" t="str">
            <v>Rp</v>
          </cell>
          <cell r="W131" t="str">
            <v xml:space="preserve">Rp / kWh </v>
          </cell>
        </row>
        <row r="132">
          <cell r="B132" t="str">
            <v>1</v>
          </cell>
          <cell r="C132" t="str">
            <v>2</v>
          </cell>
          <cell r="D132" t="str">
            <v>3</v>
          </cell>
          <cell r="E132" t="str">
            <v>4</v>
          </cell>
          <cell r="F132" t="str">
            <v>5</v>
          </cell>
          <cell r="G132" t="str">
            <v>6</v>
          </cell>
          <cell r="H132" t="str">
            <v>7=5-6</v>
          </cell>
          <cell r="I132" t="str">
            <v>8</v>
          </cell>
          <cell r="J132" t="str">
            <v>9=8*5</v>
          </cell>
          <cell r="K132" t="str">
            <v>10</v>
          </cell>
          <cell r="L132" t="str">
            <v>11</v>
          </cell>
          <cell r="M132" t="str">
            <v>12=9*11</v>
          </cell>
          <cell r="N132" t="str">
            <v>13</v>
          </cell>
          <cell r="O132" t="str">
            <v>14=9*13</v>
          </cell>
          <cell r="P132" t="str">
            <v>15=14*Assumption</v>
          </cell>
          <cell r="Q132" t="str">
            <v>16=12+15</v>
          </cell>
          <cell r="R132">
            <v>17</v>
          </cell>
          <cell r="S132" t="str">
            <v>18=(9*17)/5</v>
          </cell>
          <cell r="T132" t="str">
            <v>19</v>
          </cell>
          <cell r="U132" t="str">
            <v>20=19*9</v>
          </cell>
          <cell r="V132" t="str">
            <v>21=16+20</v>
          </cell>
          <cell r="W132" t="str">
            <v>22= 21 / 5</v>
          </cell>
        </row>
        <row r="133">
          <cell r="B133">
            <v>1</v>
          </cell>
          <cell r="C133" t="str">
            <v>PLTD Nusa Penida &amp; Jungut Batu</v>
          </cell>
          <cell r="D133" t="str">
            <v>HSD</v>
          </cell>
          <cell r="E133" t="str">
            <v>PLTD</v>
          </cell>
          <cell r="F133">
            <v>4698</v>
          </cell>
          <cell r="H133">
            <v>4698</v>
          </cell>
          <cell r="I133">
            <v>0.316</v>
          </cell>
          <cell r="J133">
            <v>1484568</v>
          </cell>
          <cell r="K133" t="str">
            <v>liter</v>
          </cell>
          <cell r="L133">
            <v>1830</v>
          </cell>
          <cell r="M133">
            <v>2716759.44</v>
          </cell>
          <cell r="O133">
            <v>0</v>
          </cell>
          <cell r="P133">
            <v>0</v>
          </cell>
          <cell r="Q133">
            <v>2716759.44</v>
          </cell>
          <cell r="S133">
            <v>0</v>
          </cell>
          <cell r="T133">
            <v>707.05</v>
          </cell>
          <cell r="U133">
            <v>1049663.8044</v>
          </cell>
          <cell r="V133">
            <v>3766423.2444000002</v>
          </cell>
          <cell r="W133">
            <v>801.70780000000002</v>
          </cell>
        </row>
        <row r="134">
          <cell r="B134">
            <v>2</v>
          </cell>
          <cell r="H134">
            <v>0</v>
          </cell>
          <cell r="J134">
            <v>0</v>
          </cell>
          <cell r="K134" t="str">
            <v/>
          </cell>
          <cell r="M134">
            <v>0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B135">
            <v>3</v>
          </cell>
          <cell r="H135">
            <v>0</v>
          </cell>
          <cell r="J135">
            <v>0</v>
          </cell>
          <cell r="K135" t="str">
            <v/>
          </cell>
          <cell r="M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B136">
            <v>4</v>
          </cell>
          <cell r="H136">
            <v>0</v>
          </cell>
          <cell r="J136">
            <v>0</v>
          </cell>
          <cell r="K136" t="str">
            <v/>
          </cell>
          <cell r="M136">
            <v>0</v>
          </cell>
          <cell r="O136">
            <v>0</v>
          </cell>
          <cell r="P136">
            <v>0</v>
          </cell>
          <cell r="Q136">
            <v>0</v>
          </cell>
          <cell r="S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B137">
            <v>5</v>
          </cell>
          <cell r="H137">
            <v>0</v>
          </cell>
          <cell r="J137">
            <v>0</v>
          </cell>
          <cell r="K137" t="str">
            <v/>
          </cell>
          <cell r="M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B138">
            <v>6</v>
          </cell>
          <cell r="H138">
            <v>0</v>
          </cell>
          <cell r="J138">
            <v>0</v>
          </cell>
          <cell r="K138" t="str">
            <v/>
          </cell>
          <cell r="M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B139">
            <v>7</v>
          </cell>
          <cell r="H139">
            <v>0</v>
          </cell>
          <cell r="J139">
            <v>0</v>
          </cell>
          <cell r="K139" t="str">
            <v/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B140">
            <v>8</v>
          </cell>
          <cell r="H140">
            <v>0</v>
          </cell>
          <cell r="J140">
            <v>0</v>
          </cell>
          <cell r="K140" t="str">
            <v/>
          </cell>
          <cell r="M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B141">
            <v>9</v>
          </cell>
          <cell r="H141">
            <v>0</v>
          </cell>
          <cell r="J141">
            <v>0</v>
          </cell>
          <cell r="K141" t="str">
            <v/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B142">
            <v>10</v>
          </cell>
          <cell r="H142">
            <v>0</v>
          </cell>
          <cell r="J142">
            <v>0</v>
          </cell>
          <cell r="K142" t="str">
            <v/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S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B143">
            <v>11</v>
          </cell>
          <cell r="H143">
            <v>0</v>
          </cell>
          <cell r="J143">
            <v>0</v>
          </cell>
          <cell r="K143" t="str">
            <v/>
          </cell>
          <cell r="M143">
            <v>0</v>
          </cell>
          <cell r="O143">
            <v>0</v>
          </cell>
          <cell r="P143">
            <v>0</v>
          </cell>
          <cell r="Q143">
            <v>0</v>
          </cell>
          <cell r="S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B144">
            <v>12</v>
          </cell>
          <cell r="H144">
            <v>0</v>
          </cell>
          <cell r="J144">
            <v>0</v>
          </cell>
          <cell r="K144" t="str">
            <v/>
          </cell>
          <cell r="M144">
            <v>0</v>
          </cell>
          <cell r="O144">
            <v>0</v>
          </cell>
          <cell r="P144">
            <v>0</v>
          </cell>
          <cell r="Q144">
            <v>0</v>
          </cell>
          <cell r="S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B145">
            <v>13</v>
          </cell>
          <cell r="H145">
            <v>0</v>
          </cell>
          <cell r="J145">
            <v>0</v>
          </cell>
          <cell r="K145" t="str">
            <v/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B146">
            <v>14</v>
          </cell>
          <cell r="H146">
            <v>0</v>
          </cell>
          <cell r="J146">
            <v>0</v>
          </cell>
          <cell r="K146" t="str">
            <v/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S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B147">
            <v>15</v>
          </cell>
          <cell r="H147">
            <v>0</v>
          </cell>
          <cell r="J147">
            <v>0</v>
          </cell>
          <cell r="K147" t="str">
            <v/>
          </cell>
          <cell r="M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B148">
            <v>16</v>
          </cell>
          <cell r="H148">
            <v>0</v>
          </cell>
          <cell r="J148">
            <v>0</v>
          </cell>
          <cell r="K148" t="str">
            <v/>
          </cell>
          <cell r="M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B149">
            <v>17</v>
          </cell>
          <cell r="H149">
            <v>0</v>
          </cell>
          <cell r="J149">
            <v>0</v>
          </cell>
          <cell r="K149" t="str">
            <v/>
          </cell>
          <cell r="M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B150">
            <v>18</v>
          </cell>
          <cell r="H150">
            <v>0</v>
          </cell>
          <cell r="J150">
            <v>0</v>
          </cell>
          <cell r="K150" t="str">
            <v/>
          </cell>
          <cell r="M150">
            <v>0</v>
          </cell>
          <cell r="O150">
            <v>0</v>
          </cell>
          <cell r="P150">
            <v>0</v>
          </cell>
          <cell r="Q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B151">
            <v>19</v>
          </cell>
          <cell r="H151">
            <v>0</v>
          </cell>
          <cell r="J151">
            <v>0</v>
          </cell>
          <cell r="K151" t="str">
            <v/>
          </cell>
          <cell r="M151">
            <v>0</v>
          </cell>
          <cell r="O151">
            <v>0</v>
          </cell>
          <cell r="P151">
            <v>0</v>
          </cell>
          <cell r="Q151">
            <v>0</v>
          </cell>
          <cell r="S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B152">
            <v>20</v>
          </cell>
          <cell r="H152">
            <v>0</v>
          </cell>
          <cell r="J152">
            <v>0</v>
          </cell>
          <cell r="K152" t="str">
            <v/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B153">
            <v>21</v>
          </cell>
          <cell r="H153">
            <v>0</v>
          </cell>
          <cell r="J153">
            <v>0</v>
          </cell>
          <cell r="K153" t="str">
            <v/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B154">
            <v>22</v>
          </cell>
          <cell r="H154">
            <v>0</v>
          </cell>
          <cell r="J154">
            <v>0</v>
          </cell>
          <cell r="K154" t="str">
            <v/>
          </cell>
          <cell r="M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B155">
            <v>23</v>
          </cell>
          <cell r="H155">
            <v>0</v>
          </cell>
          <cell r="J155">
            <v>0</v>
          </cell>
          <cell r="K155" t="str">
            <v/>
          </cell>
          <cell r="M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J U M L A H</v>
          </cell>
          <cell r="F156">
            <v>4698</v>
          </cell>
          <cell r="G156">
            <v>0</v>
          </cell>
          <cell r="H156">
            <v>4698</v>
          </cell>
          <cell r="J156">
            <v>1484568</v>
          </cell>
          <cell r="M156">
            <v>2716759.44</v>
          </cell>
          <cell r="O156">
            <v>0</v>
          </cell>
          <cell r="P156">
            <v>0</v>
          </cell>
          <cell r="Q156">
            <v>2716759.44</v>
          </cell>
          <cell r="S156">
            <v>0</v>
          </cell>
          <cell r="U156">
            <v>1049663.8044</v>
          </cell>
          <cell r="V156">
            <v>3766423.2444000002</v>
          </cell>
          <cell r="W156">
            <v>801.70780000000002</v>
          </cell>
        </row>
        <row r="157">
          <cell r="B157" t="str">
            <v>D:\TM1-HASIL\TM1\PLN Budget Reports V1.2\Reports\[RKAP Laba_ Rugi.xls]ProduksiTL(12B2)</v>
          </cell>
          <cell r="W157">
            <v>38413.629965162036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</sheetData>
      <sheetData sheetId="18">
        <row r="1">
          <cell r="B1" t="str">
            <v>PT. PLN (PERSERO)</v>
          </cell>
        </row>
      </sheetData>
      <sheetData sheetId="19">
        <row r="1">
          <cell r="B1" t="str">
            <v>PT. PLN (PERSERO)</v>
          </cell>
        </row>
      </sheetData>
      <sheetData sheetId="20"/>
      <sheetData sheetId="21">
        <row r="1">
          <cell r="B1" t="str">
            <v>PT. PLN (PERSERO)</v>
          </cell>
        </row>
      </sheetData>
      <sheetData sheetId="22">
        <row r="1">
          <cell r="B1" t="str">
            <v>PT. PLN (PERSERO)</v>
          </cell>
        </row>
      </sheetData>
      <sheetData sheetId="23">
        <row r="1">
          <cell r="B1" t="str">
            <v>PT. PLN (PERSERO)</v>
          </cell>
        </row>
      </sheetData>
      <sheetData sheetId="2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15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BIAYA PINJAMAN LUAR NEGERI / DALAM NEGERI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C13" t="str">
            <v>Bunga</v>
          </cell>
          <cell r="D13">
            <v>480889.26074613706</v>
          </cell>
          <cell r="E13">
            <v>961778.52149227413</v>
          </cell>
          <cell r="F13">
            <v>1442667.7822384113</v>
          </cell>
          <cell r="G13">
            <v>1923557.0429845483</v>
          </cell>
        </row>
        <row r="14">
          <cell r="C14" t="str">
            <v>Bank fee</v>
          </cell>
          <cell r="D14">
            <v>15166.362888836666</v>
          </cell>
          <cell r="E14">
            <v>30332.725777673331</v>
          </cell>
          <cell r="F14">
            <v>45499.088666509997</v>
          </cell>
          <cell r="G14">
            <v>60665.451555346663</v>
          </cell>
        </row>
        <row r="15">
          <cell r="C15" t="str">
            <v>Com. Charge</v>
          </cell>
          <cell r="D15">
            <v>-22071.373634973686</v>
          </cell>
          <cell r="E15">
            <v>-44142.747269947373</v>
          </cell>
          <cell r="F15">
            <v>-66214.120904921059</v>
          </cell>
          <cell r="G15">
            <v>-88285.494539894746</v>
          </cell>
        </row>
        <row r="16">
          <cell r="C16" t="str">
            <v>Denda / Penalty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 t="str">
            <v>Lainnya *)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 xml:space="preserve">J U M L A H </v>
          </cell>
          <cell r="D18">
            <v>473984.25</v>
          </cell>
          <cell r="E18">
            <v>947968.5</v>
          </cell>
          <cell r="F18">
            <v>1421952.7500000002</v>
          </cell>
          <cell r="G18">
            <v>1895937</v>
          </cell>
        </row>
        <row r="19">
          <cell r="B19" t="str">
            <v>Catatan :</v>
          </cell>
          <cell r="C19" t="str">
            <v>*)     Uraikan yang Dominan pada Kolom Dibawah</v>
          </cell>
        </row>
        <row r="22">
          <cell r="B22" t="str">
            <v>No. Urut</v>
          </cell>
          <cell r="C22" t="str">
            <v>URAIAN</v>
          </cell>
          <cell r="D22" t="str">
            <v>RKAP 2005</v>
          </cell>
        </row>
        <row r="23">
          <cell r="D23" t="str">
            <v>S/D TRW I</v>
          </cell>
          <cell r="E23" t="str">
            <v xml:space="preserve"> S/D TRW II</v>
          </cell>
          <cell r="F23" t="str">
            <v>S/D TRW  III</v>
          </cell>
          <cell r="G23" t="str">
            <v>S/D TRW IV</v>
          </cell>
        </row>
        <row r="24">
          <cell r="B24" t="str">
            <v>1</v>
          </cell>
          <cell r="C24" t="str">
            <v>2</v>
          </cell>
          <cell r="D24" t="str">
            <v>3</v>
          </cell>
          <cell r="E24" t="str">
            <v>4</v>
          </cell>
          <cell r="F24" t="str">
            <v>5</v>
          </cell>
          <cell r="G24" t="str">
            <v>6</v>
          </cell>
        </row>
        <row r="25">
          <cell r="B25" t="str">
            <v>1</v>
          </cell>
        </row>
        <row r="26">
          <cell r="B26" t="str">
            <v>2</v>
          </cell>
        </row>
        <row r="27">
          <cell r="B27" t="str">
            <v>3</v>
          </cell>
        </row>
        <row r="28">
          <cell r="B28" t="str">
            <v>4</v>
          </cell>
        </row>
        <row r="29">
          <cell r="B29" t="str">
            <v>5</v>
          </cell>
        </row>
        <row r="30">
          <cell r="B30" t="str">
            <v>6</v>
          </cell>
        </row>
        <row r="31">
          <cell r="B31" t="str">
            <v>7</v>
          </cell>
        </row>
        <row r="32">
          <cell r="B32" t="str">
            <v>8</v>
          </cell>
        </row>
        <row r="33">
          <cell r="B33" t="str">
            <v>9</v>
          </cell>
        </row>
        <row r="34">
          <cell r="B34" t="str">
            <v>10</v>
          </cell>
        </row>
        <row r="35">
          <cell r="B35" t="str">
            <v>11</v>
          </cell>
        </row>
        <row r="36">
          <cell r="B36" t="str">
            <v>12</v>
          </cell>
        </row>
        <row r="37">
          <cell r="B37" t="str">
            <v>13</v>
          </cell>
        </row>
        <row r="38">
          <cell r="B38" t="str">
            <v>14</v>
          </cell>
        </row>
        <row r="39">
          <cell r="B39" t="str">
            <v>15</v>
          </cell>
        </row>
        <row r="40">
          <cell r="B40" t="str">
            <v>16</v>
          </cell>
        </row>
        <row r="41">
          <cell r="B41" t="str">
            <v>17</v>
          </cell>
        </row>
        <row r="42">
          <cell r="B42" t="str">
            <v>18</v>
          </cell>
        </row>
        <row r="43">
          <cell r="B43" t="str">
            <v>19</v>
          </cell>
        </row>
        <row r="44">
          <cell r="B44" t="str">
            <v>20</v>
          </cell>
        </row>
        <row r="45">
          <cell r="C45" t="str">
            <v>J u m l a 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 t="str">
            <v>D:\TM1-HASIL\TM1\PLN Budget Reports V1.2\Reports\[RKAP Laba_ Rugi.xls]BiPinjamin(15)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  <cell r="D47">
            <v>0</v>
          </cell>
        </row>
        <row r="48">
          <cell r="B48" t="str">
            <v xml:space="preserve">                   sisanya dikelompokkan dalam pos Lainnya.</v>
          </cell>
          <cell r="D48">
            <v>0</v>
          </cell>
        </row>
        <row r="49">
          <cell r="B49" t="str">
            <v xml:space="preserve">                -  Biaya billing untuk pemberitahuan tagihan rekening konsumen.</v>
          </cell>
          <cell r="D49">
            <v>0</v>
          </cell>
        </row>
      </sheetData>
      <sheetData sheetId="25">
        <row r="1">
          <cell r="B1" t="str">
            <v>PT. PLN (PERSERO)</v>
          </cell>
        </row>
      </sheetData>
      <sheetData sheetId="26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>
            <v>20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>LABA RUGI LAINNYA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 xml:space="preserve">No. 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B13">
            <v>1</v>
          </cell>
          <cell r="C13" t="str">
            <v>Pendapatan Penyambungan</v>
          </cell>
          <cell r="D13">
            <v>9598032.5551796388</v>
          </cell>
          <cell r="E13">
            <v>9834662.8897528015</v>
          </cell>
          <cell r="F13">
            <v>10094751.681588091</v>
          </cell>
          <cell r="G13">
            <v>10366355.507902529</v>
          </cell>
        </row>
        <row r="15">
          <cell r="B15">
            <v>2</v>
          </cell>
          <cell r="C15" t="str">
            <v>Subsidi  Listrik  Pemerintah</v>
          </cell>
          <cell r="D15">
            <v>55270143.042303361</v>
          </cell>
          <cell r="E15">
            <v>112843071.93387772</v>
          </cell>
          <cell r="F15">
            <v>170416547.93541864</v>
          </cell>
          <cell r="G15">
            <v>230292564.99999997</v>
          </cell>
        </row>
        <row r="17">
          <cell r="B17">
            <v>3</v>
          </cell>
          <cell r="C17" t="str">
            <v>Beban Bunga Pajak Revaluasi</v>
          </cell>
        </row>
        <row r="19">
          <cell r="B19">
            <v>4</v>
          </cell>
          <cell r="C19" t="str">
            <v>Laba / Rugi Selisih Kurs</v>
          </cell>
          <cell r="D19">
            <v>0</v>
          </cell>
          <cell r="E19">
            <v>0</v>
          </cell>
          <cell r="F19">
            <v>0</v>
          </cell>
        </row>
        <row r="21">
          <cell r="B21">
            <v>5</v>
          </cell>
          <cell r="C21" t="str">
            <v>Laba Rugi Luar Biasa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3">
          <cell r="B23">
            <v>6</v>
          </cell>
          <cell r="C23" t="str">
            <v>Beban Pajak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Beban Pajak Tahun ini</v>
          </cell>
        </row>
        <row r="25">
          <cell r="C25" t="str">
            <v>Beban Pajak Tangguhan</v>
          </cell>
        </row>
        <row r="27">
          <cell r="B27">
            <v>7</v>
          </cell>
          <cell r="C27" t="str">
            <v>Hak Minoritas</v>
          </cell>
        </row>
        <row r="29">
          <cell r="B29" t="str">
            <v>D:\TM1-HASIL\TM1\PLN Budget Reports V1.2\Reports\[RKAP Laba_ Rugi.xls]LabaRugi Lainnya 2005(20)</v>
          </cell>
          <cell r="G29">
            <v>38413.629965046297</v>
          </cell>
        </row>
      </sheetData>
      <sheetData sheetId="27">
        <row r="1">
          <cell r="D1" t="str">
            <v>PT. PLN (PERSERO)</v>
          </cell>
        </row>
        <row r="2">
          <cell r="D2" t="str">
            <v>SATUAN ADMINISTRASI</v>
          </cell>
        </row>
        <row r="3">
          <cell r="D3" t="str">
            <v>DISTRIBUSI BALI</v>
          </cell>
        </row>
        <row r="4">
          <cell r="D4" t="str">
            <v>LEMBAR KERJA</v>
          </cell>
          <cell r="E4" t="str">
            <v>Daftar</v>
          </cell>
          <cell r="F4" t="str">
            <v>21A</v>
          </cell>
        </row>
        <row r="5">
          <cell r="D5" t="str">
            <v>ANGGARAN LABA RUGI</v>
          </cell>
        </row>
        <row r="6">
          <cell r="D6" t="str">
            <v>Tahun 2005</v>
          </cell>
          <cell r="E6" t="str">
            <v>Perihal</v>
          </cell>
          <cell r="F6" t="str">
            <v>Laba Rugi Unsur 2004</v>
          </cell>
        </row>
        <row r="7">
          <cell r="D7" t="str">
            <v>(Dalam ribuan rupiah)</v>
          </cell>
        </row>
        <row r="8">
          <cell r="E8" t="str">
            <v>2004</v>
          </cell>
          <cell r="G8" t="str">
            <v>2004</v>
          </cell>
        </row>
        <row r="9">
          <cell r="E9" t="str">
            <v>ESTIMASI</v>
          </cell>
          <cell r="G9" t="str">
            <v>RKAP</v>
          </cell>
        </row>
        <row r="10">
          <cell r="E10">
            <v>2004</v>
          </cell>
          <cell r="G10">
            <v>2004</v>
          </cell>
        </row>
        <row r="11">
          <cell r="D11" t="str">
            <v>KETERANGAN</v>
          </cell>
          <cell r="E11" t="str">
            <v>ESTIMASI 2004</v>
          </cell>
          <cell r="G11" t="str">
            <v>RKAP 2004</v>
          </cell>
        </row>
        <row r="13">
          <cell r="D13" t="str">
            <v>PENDAPATAN USAHA</v>
          </cell>
          <cell r="E13">
            <v>1291424437</v>
          </cell>
          <cell r="G13">
            <v>1301589016</v>
          </cell>
        </row>
        <row r="14">
          <cell r="D14" t="str">
            <v>Penjualan Tenaga Listrik</v>
          </cell>
          <cell r="E14">
            <v>1222223767</v>
          </cell>
          <cell r="G14">
            <v>1231508887</v>
          </cell>
        </row>
        <row r="15">
          <cell r="D15" t="str">
            <v>Penjualan Tenaga Listrik (Bruto)</v>
          </cell>
          <cell r="E15">
            <v>1223508536</v>
          </cell>
          <cell r="G15">
            <v>1231508887</v>
          </cell>
        </row>
        <row r="16">
          <cell r="D16" t="str">
            <v>Discount</v>
          </cell>
          <cell r="E16">
            <v>1284769</v>
          </cell>
        </row>
        <row r="17">
          <cell r="D17" t="str">
            <v>Subsidi Listrik Pemerintah</v>
          </cell>
          <cell r="E17">
            <v>55938718</v>
          </cell>
          <cell r="G17">
            <v>56363679</v>
          </cell>
        </row>
        <row r="18">
          <cell r="D18" t="str">
            <v>Penyambungan Pelanggan</v>
          </cell>
          <cell r="E18">
            <v>9944633</v>
          </cell>
          <cell r="G18">
            <v>9568604</v>
          </cell>
        </row>
        <row r="19">
          <cell r="D19" t="str">
            <v>Lain - lain</v>
          </cell>
          <cell r="E19">
            <v>3317319</v>
          </cell>
          <cell r="G19">
            <v>4147846</v>
          </cell>
        </row>
        <row r="20">
          <cell r="D20" t="str">
            <v>BEBAN USAHA</v>
          </cell>
          <cell r="E20">
            <v>1152698528</v>
          </cell>
          <cell r="G20">
            <v>1201739249</v>
          </cell>
        </row>
        <row r="21">
          <cell r="D21" t="str">
            <v xml:space="preserve">Pembelian Tenaga Listrik </v>
          </cell>
          <cell r="E21">
            <v>888846008</v>
          </cell>
          <cell r="G21">
            <v>923434309</v>
          </cell>
        </row>
        <row r="22">
          <cell r="D22" t="str">
            <v>Pembelian dari Single Buyer</v>
          </cell>
        </row>
        <row r="23">
          <cell r="D23" t="str">
            <v>Pembelian dari Kitlur - Sumbagut</v>
          </cell>
        </row>
        <row r="24">
          <cell r="D24" t="str">
            <v>Pembelian dari Kitlur - Sumbagsel</v>
          </cell>
        </row>
        <row r="25">
          <cell r="D25" t="str">
            <v>Pembelian dari PT. Indonesia Power</v>
          </cell>
        </row>
        <row r="26">
          <cell r="D26" t="str">
            <v xml:space="preserve">Pembelian dari PT. PJB </v>
          </cell>
          <cell r="E26">
            <v>888846008</v>
          </cell>
          <cell r="G26">
            <v>923434309</v>
          </cell>
        </row>
        <row r="27">
          <cell r="D27" t="str">
            <v>Pembelian dari PT Muara Tawar</v>
          </cell>
        </row>
        <row r="28">
          <cell r="D28" t="str">
            <v>Pembelian dari Swasta</v>
          </cell>
        </row>
        <row r="30">
          <cell r="D30" t="str">
            <v>Sewa Pembangkit</v>
          </cell>
          <cell r="E30">
            <v>0</v>
          </cell>
          <cell r="G30">
            <v>0</v>
          </cell>
        </row>
        <row r="31">
          <cell r="D31" t="str">
            <v>Bahan Bakar, Minyak Pelumas dan Bahan Baku</v>
          </cell>
          <cell r="E31">
            <v>3340129</v>
          </cell>
          <cell r="G31">
            <v>3468813</v>
          </cell>
        </row>
        <row r="32">
          <cell r="D32" t="str">
            <v>HSD</v>
          </cell>
          <cell r="E32">
            <v>3167630</v>
          </cell>
          <cell r="G32">
            <v>3168048</v>
          </cell>
        </row>
        <row r="33">
          <cell r="D33" t="str">
            <v>MFO / Residu</v>
          </cell>
          <cell r="E33">
            <v>0</v>
          </cell>
          <cell r="G33">
            <v>0</v>
          </cell>
        </row>
        <row r="34">
          <cell r="D34" t="str">
            <v>IDO</v>
          </cell>
          <cell r="E34">
            <v>0</v>
          </cell>
          <cell r="G34">
            <v>0</v>
          </cell>
        </row>
        <row r="35">
          <cell r="D35" t="str">
            <v>Batu bara</v>
          </cell>
          <cell r="E35">
            <v>0</v>
          </cell>
          <cell r="G35">
            <v>0</v>
          </cell>
        </row>
        <row r="36">
          <cell r="D36" t="str">
            <v>Gas alam</v>
          </cell>
          <cell r="E36">
            <v>0</v>
          </cell>
          <cell r="G36">
            <v>0</v>
          </cell>
        </row>
        <row r="37">
          <cell r="D37" t="str">
            <v>Panas Bumi</v>
          </cell>
          <cell r="E37">
            <v>0</v>
          </cell>
          <cell r="G37">
            <v>0</v>
          </cell>
        </row>
        <row r="38">
          <cell r="D38" t="str">
            <v>E&amp;P</v>
          </cell>
          <cell r="E38">
            <v>0</v>
          </cell>
          <cell r="G38">
            <v>0</v>
          </cell>
        </row>
        <row r="39">
          <cell r="D39" t="str">
            <v>Retribusi Penggunaan Arus Air Pemda</v>
          </cell>
          <cell r="E39">
            <v>0</v>
          </cell>
          <cell r="G39">
            <v>0</v>
          </cell>
        </row>
        <row r="40">
          <cell r="D40" t="str">
            <v>Campuran Minyak Bakar  dll</v>
          </cell>
          <cell r="E40">
            <v>0</v>
          </cell>
          <cell r="G40">
            <v>0</v>
          </cell>
        </row>
        <row r="41">
          <cell r="D41" t="str">
            <v>Minyak Pelumas</v>
          </cell>
          <cell r="E41">
            <v>172499</v>
          </cell>
          <cell r="G41">
            <v>300765</v>
          </cell>
        </row>
        <row r="42">
          <cell r="D42" t="str">
            <v>Bahan Bakar Sewa Pembangkit</v>
          </cell>
          <cell r="E42">
            <v>0</v>
          </cell>
          <cell r="G42">
            <v>0</v>
          </cell>
        </row>
        <row r="43">
          <cell r="D43" t="str">
            <v>Bahan Baku</v>
          </cell>
          <cell r="E43">
            <v>0</v>
          </cell>
        </row>
        <row r="44">
          <cell r="D44" t="str">
            <v xml:space="preserve">Pemeliharaan  </v>
          </cell>
          <cell r="E44">
            <v>41559638</v>
          </cell>
          <cell r="G44">
            <v>43788133</v>
          </cell>
        </row>
        <row r="45">
          <cell r="D45" t="str">
            <v>Pemakaian Material</v>
          </cell>
          <cell r="E45">
            <v>17755551</v>
          </cell>
          <cell r="G45">
            <v>17061692</v>
          </cell>
        </row>
        <row r="46">
          <cell r="D46" t="str">
            <v>Jasa Borongan</v>
          </cell>
          <cell r="E46">
            <v>23804087</v>
          </cell>
          <cell r="G46">
            <v>26726441</v>
          </cell>
        </row>
        <row r="47">
          <cell r="D47" t="str">
            <v xml:space="preserve">Kepegawaian  </v>
          </cell>
          <cell r="E47">
            <v>82558599</v>
          </cell>
          <cell r="G47">
            <v>86616124</v>
          </cell>
        </row>
        <row r="48">
          <cell r="D48" t="str">
            <v>Gaji / Tunjangan</v>
          </cell>
          <cell r="E48">
            <v>39571188</v>
          </cell>
          <cell r="G48">
            <v>48007625</v>
          </cell>
        </row>
        <row r="49">
          <cell r="D49" t="str">
            <v>Cuti dan lainnya</v>
          </cell>
          <cell r="E49">
            <v>22982569</v>
          </cell>
          <cell r="G49">
            <v>25469418</v>
          </cell>
        </row>
        <row r="50">
          <cell r="D50" t="str">
            <v>Diklat dan lainnya</v>
          </cell>
          <cell r="E50">
            <v>20004842</v>
          </cell>
          <cell r="G50">
            <v>13139081</v>
          </cell>
        </row>
        <row r="51">
          <cell r="D51" t="str">
            <v>Penyusutan Aktiva Tetap</v>
          </cell>
          <cell r="E51">
            <v>99972629</v>
          </cell>
          <cell r="G51">
            <v>107181870</v>
          </cell>
        </row>
        <row r="52">
          <cell r="D52" t="str">
            <v>Biaya Administrasi</v>
          </cell>
          <cell r="E52">
            <v>36421525</v>
          </cell>
          <cell r="G52">
            <v>37250000</v>
          </cell>
        </row>
        <row r="53">
          <cell r="D53" t="str">
            <v>LABA (RUGI) USAHA</v>
          </cell>
          <cell r="E53">
            <v>138725909</v>
          </cell>
          <cell r="G53">
            <v>99849767</v>
          </cell>
        </row>
        <row r="54">
          <cell r="D54" t="str">
            <v>PENDAPATAN ( BEBAN ) LAIN-LAIN</v>
          </cell>
          <cell r="E54">
            <v>875756</v>
          </cell>
          <cell r="G54">
            <v>-3415865</v>
          </cell>
        </row>
        <row r="55">
          <cell r="D55" t="str">
            <v>Pendapatan</v>
          </cell>
          <cell r="E55">
            <v>10023468</v>
          </cell>
          <cell r="G55">
            <v>6150468</v>
          </cell>
        </row>
        <row r="56">
          <cell r="D56" t="str">
            <v>Pendapatan Jasa Giro / Bunga Deposito</v>
          </cell>
          <cell r="E56">
            <v>764775</v>
          </cell>
          <cell r="G56">
            <v>424927.20300507365</v>
          </cell>
        </row>
        <row r="57">
          <cell r="D57" t="str">
            <v>Pend. Penjualan Akt.Tetap yg tl dihapus</v>
          </cell>
          <cell r="E57">
            <v>264900</v>
          </cell>
          <cell r="G57">
            <v>0</v>
          </cell>
        </row>
        <row r="58">
          <cell r="D58" t="str">
            <v>Pend. Penjualan Material yg tl dihapus</v>
          </cell>
          <cell r="E58">
            <v>0</v>
          </cell>
          <cell r="G58">
            <v>0</v>
          </cell>
        </row>
        <row r="59">
          <cell r="D59" t="str">
            <v>Pend. Perubahan Daya Ters. &amp; Adm Pelanggan</v>
          </cell>
          <cell r="E59">
            <v>0</v>
          </cell>
        </row>
        <row r="60">
          <cell r="D60" t="str">
            <v>Pendapatan Jasa-Jasa</v>
          </cell>
          <cell r="E60">
            <v>2695</v>
          </cell>
          <cell r="G60">
            <v>3059.466070200217</v>
          </cell>
        </row>
        <row r="61">
          <cell r="D61" t="str">
            <v>Pendapatan Denda</v>
          </cell>
          <cell r="E61">
            <v>0</v>
          </cell>
          <cell r="G61">
            <v>0</v>
          </cell>
        </row>
        <row r="62">
          <cell r="D62" t="str">
            <v>Pendapatan P F K</v>
          </cell>
          <cell r="E62">
            <v>464682</v>
          </cell>
          <cell r="G62">
            <v>164979.79854606453</v>
          </cell>
        </row>
        <row r="63">
          <cell r="D63" t="str">
            <v>Premi PPJU</v>
          </cell>
          <cell r="E63">
            <v>1694393</v>
          </cell>
          <cell r="G63">
            <v>960578.64381415071</v>
          </cell>
        </row>
        <row r="64">
          <cell r="D64" t="str">
            <v>Selisih Pendapatan</v>
          </cell>
          <cell r="E64">
            <v>561</v>
          </cell>
          <cell r="G64">
            <v>36.933567756071625</v>
          </cell>
        </row>
        <row r="65">
          <cell r="D65" t="str">
            <v>Lainnya</v>
          </cell>
          <cell r="E65">
            <v>6831462</v>
          </cell>
          <cell r="G65">
            <v>4596885.9549967553</v>
          </cell>
        </row>
        <row r="66">
          <cell r="D66" t="str">
            <v>Beban Pinjaman  (  )</v>
          </cell>
          <cell r="E66">
            <v>-1034046</v>
          </cell>
          <cell r="G66">
            <v>-3417655</v>
          </cell>
        </row>
        <row r="67">
          <cell r="D67" t="str">
            <v>Bunga ( )</v>
          </cell>
          <cell r="E67">
            <v>-1049110</v>
          </cell>
          <cell r="G67">
            <v>-3584556.4044218762</v>
          </cell>
        </row>
        <row r="68">
          <cell r="D68" t="str">
            <v>Bank Fee ( )</v>
          </cell>
          <cell r="E68">
            <v>-33087</v>
          </cell>
          <cell r="G68">
            <v>-114390.2570335965</v>
          </cell>
        </row>
        <row r="69">
          <cell r="D69" t="str">
            <v>Com. Charge ( )</v>
          </cell>
          <cell r="E69">
            <v>48151</v>
          </cell>
          <cell r="G69">
            <v>281291.66145547264</v>
          </cell>
        </row>
        <row r="70">
          <cell r="D70" t="str">
            <v>Denda / Penalty ( )</v>
          </cell>
          <cell r="E70">
            <v>0</v>
          </cell>
          <cell r="G70">
            <v>0</v>
          </cell>
        </row>
        <row r="71">
          <cell r="D71" t="str">
            <v>Lainnya (Komisi, Provisi, dll) ( )</v>
          </cell>
          <cell r="E71">
            <v>0</v>
          </cell>
          <cell r="G71">
            <v>0</v>
          </cell>
        </row>
        <row r="72">
          <cell r="D72" t="str">
            <v>Beban Bunga Pajak Revaluasi ( )</v>
          </cell>
          <cell r="E72">
            <v>0</v>
          </cell>
          <cell r="G72">
            <v>0</v>
          </cell>
        </row>
        <row r="73">
          <cell r="D73" t="str">
            <v>Beban Lain-Lain  (  )</v>
          </cell>
          <cell r="E73">
            <v>-6055071</v>
          </cell>
          <cell r="G73">
            <v>-6148678</v>
          </cell>
        </row>
        <row r="74">
          <cell r="D74" t="str">
            <v>Beban Penjualan atas AT yang Dihapus ( )</v>
          </cell>
          <cell r="E74">
            <v>0</v>
          </cell>
          <cell r="G74">
            <v>0</v>
          </cell>
        </row>
        <row r="75">
          <cell r="D75" t="str">
            <v>Beban Penjualan atas Material yang Dihapus ( )</v>
          </cell>
          <cell r="E75">
            <v>0</v>
          </cell>
          <cell r="G75">
            <v>0</v>
          </cell>
        </row>
        <row r="76">
          <cell r="D76" t="str">
            <v>Penelitian dan Pengembangan ( )</v>
          </cell>
          <cell r="E76">
            <v>-1239981</v>
          </cell>
          <cell r="G76">
            <v>-573593.51481897023</v>
          </cell>
        </row>
        <row r="77">
          <cell r="D77" t="str">
            <v>Selisih Penerimaan BBM ( )</v>
          </cell>
          <cell r="E77">
            <v>0</v>
          </cell>
          <cell r="G77">
            <v>0</v>
          </cell>
        </row>
        <row r="78">
          <cell r="D78" t="str">
            <v>Beban P F K ( )</v>
          </cell>
          <cell r="E78">
            <v>-1698</v>
          </cell>
          <cell r="G78">
            <v>-187876.91042966349</v>
          </cell>
        </row>
        <row r="79">
          <cell r="D79" t="str">
            <v>Beban Pensiun ( )</v>
          </cell>
          <cell r="E79">
            <v>-1366185</v>
          </cell>
          <cell r="G79">
            <v>-1921269.4850332369</v>
          </cell>
        </row>
        <row r="80">
          <cell r="D80" t="str">
            <v>Beban Emisi Obligasi  ( )</v>
          </cell>
          <cell r="E80">
            <v>0</v>
          </cell>
          <cell r="G80">
            <v>0</v>
          </cell>
        </row>
        <row r="81">
          <cell r="D81" t="str">
            <v>Selisih-selisih ( )</v>
          </cell>
          <cell r="E81">
            <v>-361</v>
          </cell>
          <cell r="G81">
            <v>0</v>
          </cell>
        </row>
        <row r="82">
          <cell r="D82" t="str">
            <v>Lainnya ( )</v>
          </cell>
          <cell r="E82">
            <v>-3446846</v>
          </cell>
          <cell r="G82">
            <v>-3465938.0897181295</v>
          </cell>
        </row>
        <row r="83">
          <cell r="D83" t="str">
            <v>Beban Selisih Kurs  (  )</v>
          </cell>
          <cell r="E83">
            <v>-2058595</v>
          </cell>
          <cell r="G83">
            <v>0</v>
          </cell>
        </row>
        <row r="84">
          <cell r="D84" t="str">
            <v>LABA (RUGI) LUAR BIASA</v>
          </cell>
          <cell r="E84">
            <v>0</v>
          </cell>
          <cell r="G84">
            <v>0</v>
          </cell>
        </row>
        <row r="85">
          <cell r="D85" t="str">
            <v xml:space="preserve">BEBAN PAJAK </v>
          </cell>
          <cell r="E85">
            <v>0</v>
          </cell>
          <cell r="G85">
            <v>0</v>
          </cell>
        </row>
        <row r="86">
          <cell r="D86" t="str">
            <v>Beban Pajak Kini</v>
          </cell>
          <cell r="E86">
            <v>0</v>
          </cell>
          <cell r="G86">
            <v>0</v>
          </cell>
        </row>
        <row r="87">
          <cell r="D87" t="str">
            <v>Beban Pajak Tangguhan</v>
          </cell>
          <cell r="E87">
            <v>0</v>
          </cell>
          <cell r="G87">
            <v>0</v>
          </cell>
        </row>
        <row r="88">
          <cell r="D88" t="str">
            <v>Hak Minoritas</v>
          </cell>
        </row>
        <row r="89">
          <cell r="D89" t="str">
            <v>LABA  (RUGI)  BERSIH</v>
          </cell>
          <cell r="E89">
            <v>139601665</v>
          </cell>
          <cell r="G89">
            <v>96433902</v>
          </cell>
        </row>
        <row r="90">
          <cell r="D90" t="str">
            <v>D:\TM1-HASIL\TM1\PLN Budget Reports V1.2\Reports\[RKAP Laba_ Rugi.xls]LabaRugi Unsur2004(21A)</v>
          </cell>
          <cell r="G90">
            <v>38413.629965046297</v>
          </cell>
        </row>
      </sheetData>
      <sheetData sheetId="2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C4" t="str">
            <v>Daftar</v>
          </cell>
          <cell r="D4" t="str">
            <v>21B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C6" t="str">
            <v>Perihal</v>
          </cell>
          <cell r="D6" t="str">
            <v>Laba Usaha Fungsi 2004</v>
          </cell>
        </row>
        <row r="7">
          <cell r="B7" t="str">
            <v>(Dalam ribuan rupiah)</v>
          </cell>
        </row>
        <row r="9">
          <cell r="C9" t="str">
            <v>2004</v>
          </cell>
          <cell r="E9" t="str">
            <v>2004</v>
          </cell>
        </row>
        <row r="10">
          <cell r="C10" t="str">
            <v>ESTIMASI</v>
          </cell>
          <cell r="E10" t="str">
            <v>RKAP</v>
          </cell>
        </row>
        <row r="11">
          <cell r="C11">
            <v>2004</v>
          </cell>
          <cell r="E11">
            <v>2004</v>
          </cell>
        </row>
        <row r="12">
          <cell r="B12" t="str">
            <v>KETERANGAN</v>
          </cell>
          <cell r="C12" t="str">
            <v>ESTIMASI 2004</v>
          </cell>
          <cell r="E12" t="str">
            <v>RKAP 2004</v>
          </cell>
        </row>
        <row r="15">
          <cell r="B15" t="str">
            <v>PENDAPATAN USAHA</v>
          </cell>
          <cell r="C15">
            <v>1291424437</v>
          </cell>
          <cell r="E15">
            <v>1301589016</v>
          </cell>
        </row>
        <row r="16">
          <cell r="B16" t="str">
            <v>BEBAN USAHA</v>
          </cell>
          <cell r="C16">
            <v>1152698528</v>
          </cell>
          <cell r="E16">
            <v>1201739249</v>
          </cell>
        </row>
        <row r="17">
          <cell r="B17" t="str">
            <v>Pembelian Tenaga Listrik</v>
          </cell>
          <cell r="C17">
            <v>888846008</v>
          </cell>
          <cell r="E17">
            <v>923434309</v>
          </cell>
        </row>
        <row r="18">
          <cell r="B18" t="str">
            <v xml:space="preserve">Sewa Pembangkit </v>
          </cell>
          <cell r="C18">
            <v>0</v>
          </cell>
          <cell r="E18">
            <v>0</v>
          </cell>
        </row>
        <row r="19">
          <cell r="B19" t="str">
            <v>Fungsi Pembangkitan</v>
          </cell>
          <cell r="C19">
            <v>5104110</v>
          </cell>
          <cell r="E19">
            <v>6090961</v>
          </cell>
        </row>
        <row r="20">
          <cell r="B20" t="str">
            <v>Pembangkitan  PLTA</v>
          </cell>
          <cell r="E20">
            <v>0</v>
          </cell>
        </row>
        <row r="21">
          <cell r="B21" t="str">
            <v>Pembangkitan  PLTU</v>
          </cell>
        </row>
        <row r="22">
          <cell r="B22" t="str">
            <v>Pembangkitan  PLTD</v>
          </cell>
          <cell r="C22">
            <v>5104110</v>
          </cell>
          <cell r="E22">
            <v>6090961</v>
          </cell>
        </row>
        <row r="23">
          <cell r="B23" t="str">
            <v>Pembangkitan  PLTG</v>
          </cell>
          <cell r="C23">
            <v>0</v>
          </cell>
          <cell r="E23">
            <v>0</v>
          </cell>
        </row>
        <row r="24">
          <cell r="B24" t="str">
            <v>Pembangkitan  PLTP</v>
          </cell>
          <cell r="C24">
            <v>0</v>
          </cell>
          <cell r="E24">
            <v>0</v>
          </cell>
        </row>
        <row r="25">
          <cell r="B25" t="str">
            <v xml:space="preserve">Pembangkitan  PLTGU </v>
          </cell>
          <cell r="C25">
            <v>0</v>
          </cell>
          <cell r="E25">
            <v>0</v>
          </cell>
        </row>
        <row r="26">
          <cell r="B26" t="str">
            <v xml:space="preserve">Sewa Pembangkit </v>
          </cell>
          <cell r="C26">
            <v>0</v>
          </cell>
          <cell r="E26">
            <v>0</v>
          </cell>
        </row>
        <row r="27">
          <cell r="B27" t="str">
            <v xml:space="preserve">Fungsi Transmisi </v>
          </cell>
          <cell r="C27">
            <v>0</v>
          </cell>
          <cell r="E27">
            <v>0</v>
          </cell>
        </row>
        <row r="28">
          <cell r="B28" t="str">
            <v>Sistim Transmisi</v>
          </cell>
          <cell r="C28">
            <v>0</v>
          </cell>
          <cell r="E28">
            <v>0</v>
          </cell>
        </row>
        <row r="29">
          <cell r="B29" t="str">
            <v>Sisitim Tele Informasi Data</v>
          </cell>
          <cell r="C29">
            <v>0</v>
          </cell>
          <cell r="E29">
            <v>0</v>
          </cell>
        </row>
        <row r="30">
          <cell r="B30" t="str">
            <v xml:space="preserve">Fungsi Distribusi </v>
          </cell>
          <cell r="C30">
            <v>145577874</v>
          </cell>
          <cell r="E30">
            <v>161548626</v>
          </cell>
        </row>
        <row r="31">
          <cell r="B31" t="str">
            <v>Sistim Distribusi</v>
          </cell>
          <cell r="C31">
            <v>140189638</v>
          </cell>
          <cell r="E31">
            <v>154960749</v>
          </cell>
        </row>
        <row r="32">
          <cell r="B32" t="str">
            <v>Unit Pengatur Distribusi</v>
          </cell>
          <cell r="C32">
            <v>5388236</v>
          </cell>
          <cell r="E32">
            <v>6587877</v>
          </cell>
        </row>
        <row r="33">
          <cell r="B33" t="str">
            <v>Fungsi Tata Usaha Langganan</v>
          </cell>
          <cell r="C33">
            <v>38191354</v>
          </cell>
          <cell r="E33">
            <v>43106694</v>
          </cell>
        </row>
        <row r="34">
          <cell r="B34" t="str">
            <v>Fungsi Pendukung</v>
          </cell>
          <cell r="C34">
            <v>74979182</v>
          </cell>
          <cell r="E34">
            <v>67558659</v>
          </cell>
        </row>
        <row r="35">
          <cell r="B35" t="str">
            <v>Tata Usaha</v>
          </cell>
          <cell r="C35">
            <v>66674035</v>
          </cell>
          <cell r="E35">
            <v>61605735</v>
          </cell>
        </row>
        <row r="36">
          <cell r="B36" t="str">
            <v>Gudang dan Persediaan Bahan</v>
          </cell>
          <cell r="C36">
            <v>784247</v>
          </cell>
          <cell r="E36">
            <v>3200029</v>
          </cell>
        </row>
        <row r="37">
          <cell r="B37" t="str">
            <v>B e n g k e l</v>
          </cell>
          <cell r="C37">
            <v>4971838</v>
          </cell>
          <cell r="E37">
            <v>347193</v>
          </cell>
        </row>
        <row r="38">
          <cell r="B38" t="str">
            <v>Laboratorium</v>
          </cell>
          <cell r="C38">
            <v>361390</v>
          </cell>
          <cell r="E38">
            <v>255640</v>
          </cell>
        </row>
        <row r="39">
          <cell r="B39" t="str">
            <v>Jasa-Jasa Teknik</v>
          </cell>
          <cell r="C39">
            <v>0</v>
          </cell>
          <cell r="E39">
            <v>0</v>
          </cell>
        </row>
        <row r="40">
          <cell r="B40" t="str">
            <v>Wisma dan Rumah Dinas</v>
          </cell>
          <cell r="C40">
            <v>612797</v>
          </cell>
          <cell r="E40">
            <v>1064860</v>
          </cell>
        </row>
        <row r="41">
          <cell r="B41" t="str">
            <v>Sistim Telekomonikasi</v>
          </cell>
          <cell r="C41">
            <v>1574875</v>
          </cell>
          <cell r="E41">
            <v>1085202</v>
          </cell>
        </row>
        <row r="42">
          <cell r="B42" t="str">
            <v>Rupa-Rupa Jasa Umum</v>
          </cell>
          <cell r="C42">
            <v>0</v>
          </cell>
          <cell r="E42">
            <v>0</v>
          </cell>
        </row>
        <row r="43">
          <cell r="B43" t="str">
            <v>Pendidikan dan Latihan</v>
          </cell>
          <cell r="C43">
            <v>0</v>
          </cell>
          <cell r="E43">
            <v>0</v>
          </cell>
        </row>
        <row r="44">
          <cell r="B44" t="str">
            <v>LABA  USAHA</v>
          </cell>
          <cell r="C44">
            <v>138725909</v>
          </cell>
          <cell r="E44">
            <v>99849767</v>
          </cell>
        </row>
        <row r="45">
          <cell r="B45" t="str">
            <v>D:\TM1-HASIL\TM1\PLN Budget Reports V1.2\Reports\[RKAP Laba_ Rugi.xls]LabaRugi Fungsi2004(21B)</v>
          </cell>
          <cell r="E45">
            <v>38413.629965046297</v>
          </cell>
        </row>
      </sheetData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aruskas"/>
      <sheetName val="Hal-1"/>
      <sheetName val="INDEX"/>
      <sheetName val="W-NAD"/>
      <sheetName val="prod03"/>
      <sheetName val="REFERENSI"/>
      <sheetName val="Data"/>
      <sheetName val="DeVIASI"/>
      <sheetName val="KoMposisi"/>
      <sheetName val="L20Keu"/>
      <sheetName val="ASUMSI"/>
      <sheetName val="dengan pembangkitan"/>
      <sheetName val="FORM A1_A2  Gambir"/>
      <sheetName val="FORM A1_A2  Kebayoran"/>
      <sheetName val="FORM A1_A2  Kramatjati"/>
      <sheetName val="FORM A1_A2  Tangerang"/>
      <sheetName val="FORM A1_A2 KD"/>
      <sheetName val="TID1_Old"/>
      <sheetName val="Basket 6"/>
      <sheetName val="Trunking"/>
      <sheetName val="BiPinjamin(15)"/>
      <sheetName val="Resume"/>
      <sheetName val="scada 2001"/>
      <sheetName val="Cover"/>
      <sheetName val="PRK"/>
      <sheetName val="GenlistHI"/>
      <sheetName val="divI"/>
      <sheetName val="divII"/>
      <sheetName val="ANALISA"/>
      <sheetName val="AN-MAJOR"/>
      <sheetName val="bahan"/>
      <sheetName val="Upah"/>
      <sheetName val="CiMaPlbStd"/>
      <sheetName val="61005"/>
      <sheetName val="61007"/>
      <sheetName val="MAP"/>
      <sheetName val="H.Dasar"/>
      <sheetName val="ANAL"/>
      <sheetName val="SAT"/>
      <sheetName val="UshDeb00"/>
      <sheetName val="Basic"/>
      <sheetName val="NRCPTK01"/>
      <sheetName val="JAN07"/>
      <sheetName val="BBMJenis(12B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>
        <row r="2">
          <cell r="A2" t="str">
            <v>Wil. Nanggroe Aceh Darussalam</v>
          </cell>
        </row>
      </sheetData>
      <sheetData sheetId="1">
        <row r="2">
          <cell r="A2" t="str">
            <v>Wil. Nanggroe Aceh Darussalam</v>
          </cell>
        </row>
      </sheetData>
      <sheetData sheetId="2">
        <row r="2">
          <cell r="A2" t="str">
            <v>Wil. Nanggroe Aceh Darussalam</v>
          </cell>
        </row>
      </sheetData>
      <sheetData sheetId="3">
        <row r="2">
          <cell r="A2" t="str">
            <v>Wil. Nanggroe Aceh Darussalam</v>
          </cell>
        </row>
      </sheetData>
      <sheetData sheetId="4">
        <row r="2">
          <cell r="A2" t="str">
            <v>Wil. Nanggroe Aceh Darussalam</v>
          </cell>
        </row>
      </sheetData>
      <sheetData sheetId="5">
        <row r="2">
          <cell r="A2" t="str">
            <v>Wil. Nanggroe Aceh Darussalam</v>
          </cell>
        </row>
      </sheetData>
      <sheetData sheetId="6">
        <row r="2">
          <cell r="A2" t="str">
            <v>Wil. Nanggroe Aceh Darussalam</v>
          </cell>
        </row>
      </sheetData>
      <sheetData sheetId="7">
        <row r="2">
          <cell r="A2" t="str">
            <v>Wil. Nanggroe Aceh Darussalam</v>
          </cell>
        </row>
      </sheetData>
      <sheetData sheetId="8">
        <row r="2">
          <cell r="A2" t="str">
            <v>Wil. Nanggroe Aceh Darussalam</v>
          </cell>
        </row>
      </sheetData>
      <sheetData sheetId="9">
        <row r="2">
          <cell r="A2" t="str">
            <v>Wil. Nanggroe Aceh Darussalam</v>
          </cell>
        </row>
      </sheetData>
      <sheetData sheetId="10">
        <row r="2">
          <cell r="A2" t="str">
            <v>Wil. Nanggroe Aceh Darussalam</v>
          </cell>
        </row>
      </sheetData>
      <sheetData sheetId="11">
        <row r="2">
          <cell r="A2" t="str">
            <v>Wil. Nanggroe Aceh Darussalam</v>
          </cell>
        </row>
      </sheetData>
      <sheetData sheetId="12">
        <row r="2">
          <cell r="A2" t="str">
            <v>Wil. Nanggroe Aceh Darussalam</v>
          </cell>
        </row>
      </sheetData>
      <sheetData sheetId="13">
        <row r="2">
          <cell r="A2" t="str">
            <v>Wil. Nanggroe Aceh Darussalam</v>
          </cell>
        </row>
      </sheetData>
      <sheetData sheetId="14">
        <row r="2">
          <cell r="A2" t="str">
            <v>Wil. Nanggroe Aceh Darussalam</v>
          </cell>
        </row>
      </sheetData>
      <sheetData sheetId="15">
        <row r="2">
          <cell r="A2" t="str">
            <v>Wil. Nanggroe Aceh Darussalam</v>
          </cell>
        </row>
      </sheetData>
      <sheetData sheetId="16">
        <row r="2">
          <cell r="A2" t="str">
            <v>Wil. Nanggroe Aceh Darussalam</v>
          </cell>
        </row>
      </sheetData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FIN%20ANALISIS-DISJAYA-CALL%20C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PBN"/>
      <sheetName val="x"/>
      <sheetName val="Rekap PMG.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</sheetNames>
    <sheetDataSet>
      <sheetData sheetId="0">
        <row r="1">
          <cell r="L1">
            <v>6</v>
          </cell>
        </row>
      </sheetData>
      <sheetData sheetId="1">
        <row r="1">
          <cell r="L1">
            <v>6</v>
          </cell>
        </row>
      </sheetData>
      <sheetData sheetId="2">
        <row r="1">
          <cell r="L1">
            <v>6</v>
          </cell>
        </row>
      </sheetData>
      <sheetData sheetId="3">
        <row r="1">
          <cell r="L1">
            <v>6</v>
          </cell>
        </row>
      </sheetData>
      <sheetData sheetId="4">
        <row r="1">
          <cell r="L1">
            <v>6</v>
          </cell>
        </row>
      </sheetData>
      <sheetData sheetId="5">
        <row r="1">
          <cell r="L1">
            <v>6</v>
          </cell>
        </row>
      </sheetData>
      <sheetData sheetId="6">
        <row r="1">
          <cell r="L1">
            <v>6</v>
          </cell>
        </row>
        <row r="4">
          <cell r="D4">
            <v>1</v>
          </cell>
          <cell r="E4" t="str">
            <v>JANUARI</v>
          </cell>
          <cell r="F4">
            <v>16</v>
          </cell>
          <cell r="G4" t="str">
            <v>Ir. Mardikun</v>
          </cell>
          <cell r="H4" t="str">
            <v>Ir. BAMBANG KUNTJORO</v>
          </cell>
          <cell r="I4" t="str">
            <v>ASMAN NIAGA</v>
          </cell>
          <cell r="J4" t="str">
            <v>Ir. Mardikun</v>
          </cell>
        </row>
        <row r="5">
          <cell r="D5">
            <v>2</v>
          </cell>
          <cell r="E5" t="str">
            <v>PEBRUARI</v>
          </cell>
        </row>
        <row r="6">
          <cell r="D6">
            <v>3</v>
          </cell>
          <cell r="E6" t="str">
            <v>MARET</v>
          </cell>
        </row>
        <row r="7">
          <cell r="D7">
            <v>4</v>
          </cell>
          <cell r="E7" t="str">
            <v>APRIL</v>
          </cell>
        </row>
        <row r="8">
          <cell r="D8">
            <v>5</v>
          </cell>
          <cell r="E8" t="str">
            <v>MEI</v>
          </cell>
        </row>
        <row r="9">
          <cell r="D9">
            <v>6</v>
          </cell>
          <cell r="E9" t="str">
            <v>JUNI</v>
          </cell>
        </row>
        <row r="10">
          <cell r="D10">
            <v>7</v>
          </cell>
          <cell r="E10" t="str">
            <v>JULI</v>
          </cell>
        </row>
        <row r="11">
          <cell r="D11">
            <v>8</v>
          </cell>
          <cell r="E11" t="str">
            <v>AGUSTUS</v>
          </cell>
        </row>
        <row r="12">
          <cell r="D12">
            <v>9</v>
          </cell>
          <cell r="E12" t="str">
            <v>SEPTEMBER</v>
          </cell>
        </row>
        <row r="13">
          <cell r="D13">
            <v>10</v>
          </cell>
          <cell r="E13" t="str">
            <v>OKTOBER</v>
          </cell>
        </row>
        <row r="14">
          <cell r="D14">
            <v>11</v>
          </cell>
          <cell r="E14" t="str">
            <v>NOPEMBER</v>
          </cell>
        </row>
        <row r="15">
          <cell r="D15">
            <v>12</v>
          </cell>
          <cell r="E15" t="str">
            <v>DESEMBER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onductr_SUTM_total"/>
      <sheetName val="CashFlow"/>
      <sheetName val="BC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 refreshError="1"/>
      <sheetData sheetId="1">
        <row r="8">
          <cell r="A8">
            <v>2007</v>
          </cell>
          <cell r="B8" t="str">
            <v>B</v>
          </cell>
          <cell r="C8" t="str">
            <v>COST (BIAYA)</v>
          </cell>
          <cell r="D8" t="str">
            <v>D</v>
          </cell>
          <cell r="E8" t="str">
            <v>F</v>
          </cell>
          <cell r="F8" t="str">
            <v>G</v>
          </cell>
          <cell r="G8" t="str">
            <v>H</v>
          </cell>
          <cell r="H8" t="str">
            <v>I</v>
          </cell>
          <cell r="I8" t="str">
            <v>J</v>
          </cell>
          <cell r="J8" t="str">
            <v>K</v>
          </cell>
        </row>
        <row r="9">
          <cell r="A9">
            <v>2006</v>
          </cell>
          <cell r="F9">
            <v>0</v>
          </cell>
          <cell r="H9">
            <v>0</v>
          </cell>
          <cell r="I9">
            <v>0</v>
          </cell>
        </row>
        <row r="10">
          <cell r="A10">
            <v>2007</v>
          </cell>
          <cell r="B10">
            <v>0</v>
          </cell>
          <cell r="C10">
            <v>1836710870</v>
          </cell>
          <cell r="D10">
            <v>55101326.100000001</v>
          </cell>
          <cell r="F10">
            <v>1891812196.0999999</v>
          </cell>
          <cell r="G10">
            <v>0</v>
          </cell>
          <cell r="H10">
            <v>-1891812196.0999999</v>
          </cell>
          <cell r="I10">
            <v>-1891812196.0999999</v>
          </cell>
          <cell r="J10">
            <v>100000000000000</v>
          </cell>
        </row>
        <row r="11">
          <cell r="A11">
            <v>2008</v>
          </cell>
          <cell r="B11">
            <v>1</v>
          </cell>
          <cell r="D11">
            <v>55101326.100000001</v>
          </cell>
          <cell r="E11">
            <v>46472041.861217268</v>
          </cell>
          <cell r="F11">
            <v>55101326.100000001</v>
          </cell>
          <cell r="G11">
            <v>46472041.861217268</v>
          </cell>
          <cell r="H11">
            <v>-8629284.2387827337</v>
          </cell>
          <cell r="I11">
            <v>-1900441480.3387825</v>
          </cell>
          <cell r="J11">
            <v>100000000000000</v>
          </cell>
        </row>
        <row r="12">
          <cell r="A12">
            <v>2009</v>
          </cell>
          <cell r="B12">
            <v>2</v>
          </cell>
          <cell r="D12">
            <v>59068621.579200007</v>
          </cell>
          <cell r="E12">
            <v>46472041.861217268</v>
          </cell>
          <cell r="F12">
            <v>59068621.579200007</v>
          </cell>
          <cell r="G12">
            <v>46472041.861217268</v>
          </cell>
          <cell r="H12">
            <v>-12596579.717982739</v>
          </cell>
          <cell r="I12">
            <v>-1913038060.0567653</v>
          </cell>
          <cell r="J12">
            <v>100000000000000</v>
          </cell>
        </row>
        <row r="13">
          <cell r="A13">
            <v>2010</v>
          </cell>
          <cell r="B13">
            <v>3</v>
          </cell>
          <cell r="D13">
            <v>63321562.332902409</v>
          </cell>
          <cell r="E13">
            <v>46472041.861217268</v>
          </cell>
          <cell r="F13">
            <v>63321562.332902409</v>
          </cell>
          <cell r="G13">
            <v>46472041.861217268</v>
          </cell>
          <cell r="H13">
            <v>-16849520.471685141</v>
          </cell>
          <cell r="I13">
            <v>-1929887580.5284505</v>
          </cell>
          <cell r="J13">
            <v>100000000000000</v>
          </cell>
        </row>
        <row r="14">
          <cell r="A14">
            <v>2011</v>
          </cell>
          <cell r="B14">
            <v>4</v>
          </cell>
          <cell r="D14">
            <v>67880714.820871383</v>
          </cell>
          <cell r="E14">
            <v>46472041.861217268</v>
          </cell>
          <cell r="F14">
            <v>67880714.820871383</v>
          </cell>
          <cell r="G14">
            <v>46472041.861217268</v>
          </cell>
          <cell r="H14">
            <v>-21408672.959654115</v>
          </cell>
          <cell r="I14">
            <v>-1951296253.4881046</v>
          </cell>
          <cell r="J14">
            <v>100000000000000</v>
          </cell>
        </row>
        <row r="15">
          <cell r="A15">
            <v>2012</v>
          </cell>
          <cell r="B15">
            <v>5</v>
          </cell>
          <cell r="D15">
            <v>72768126.287974134</v>
          </cell>
          <cell r="E15">
            <v>46472041.861217268</v>
          </cell>
          <cell r="F15">
            <v>72768126.287974134</v>
          </cell>
          <cell r="G15">
            <v>46472041.861217268</v>
          </cell>
          <cell r="H15">
            <v>-26296084.426756866</v>
          </cell>
          <cell r="I15">
            <v>-1977592337.9148614</v>
          </cell>
          <cell r="J15">
            <v>100000000000000</v>
          </cell>
        </row>
        <row r="16">
          <cell r="A16">
            <v>2013</v>
          </cell>
          <cell r="B16">
            <v>6</v>
          </cell>
          <cell r="D16">
            <v>78007431.380708277</v>
          </cell>
          <cell r="E16">
            <v>46472041.861217268</v>
          </cell>
          <cell r="F16">
            <v>78007431.380708277</v>
          </cell>
          <cell r="G16">
            <v>46472041.861217268</v>
          </cell>
          <cell r="H16">
            <v>-31535389.519491009</v>
          </cell>
          <cell r="I16">
            <v>-2009127727.4343524</v>
          </cell>
          <cell r="J16">
            <v>100000000000000</v>
          </cell>
        </row>
        <row r="17">
          <cell r="A17">
            <v>2014</v>
          </cell>
          <cell r="B17">
            <v>7</v>
          </cell>
          <cell r="D17">
            <v>83623966.440119281</v>
          </cell>
          <cell r="E17">
            <v>46472041.861217268</v>
          </cell>
          <cell r="F17">
            <v>83623966.440119281</v>
          </cell>
          <cell r="G17">
            <v>46472041.861217268</v>
          </cell>
          <cell r="H17">
            <v>-37151924.578902014</v>
          </cell>
          <cell r="I17">
            <v>-2046279652.0132544</v>
          </cell>
          <cell r="J17">
            <v>100000000000000</v>
          </cell>
        </row>
        <row r="18">
          <cell r="A18">
            <v>2015</v>
          </cell>
          <cell r="B18">
            <v>8</v>
          </cell>
          <cell r="D18">
            <v>89644892.023807868</v>
          </cell>
          <cell r="E18">
            <v>46472041.861217268</v>
          </cell>
          <cell r="F18">
            <v>89644892.023807868</v>
          </cell>
          <cell r="G18">
            <v>46472041.861217268</v>
          </cell>
          <cell r="H18">
            <v>-43172850.162590601</v>
          </cell>
          <cell r="I18">
            <v>-2089452502.1758449</v>
          </cell>
          <cell r="J18">
            <v>100000000000000</v>
          </cell>
        </row>
        <row r="19">
          <cell r="A19">
            <v>2016</v>
          </cell>
          <cell r="B19">
            <v>9</v>
          </cell>
          <cell r="D19">
            <v>96099324.249522045</v>
          </cell>
          <cell r="E19">
            <v>46472041.861217268</v>
          </cell>
          <cell r="F19">
            <v>96099324.249522045</v>
          </cell>
          <cell r="G19">
            <v>46472041.861217268</v>
          </cell>
          <cell r="H19">
            <v>-49627282.388304777</v>
          </cell>
          <cell r="I19">
            <v>-2139079784.5641496</v>
          </cell>
          <cell r="J19">
            <v>100000000000000</v>
          </cell>
        </row>
        <row r="20">
          <cell r="A20">
            <v>2017</v>
          </cell>
          <cell r="B20">
            <v>10</v>
          </cell>
          <cell r="D20">
            <v>103018475.59548764</v>
          </cell>
          <cell r="E20">
            <v>46472041.861217268</v>
          </cell>
          <cell r="F20">
            <v>103018475.59548764</v>
          </cell>
          <cell r="G20">
            <v>46472041.861217268</v>
          </cell>
          <cell r="H20">
            <v>-56546433.734270371</v>
          </cell>
          <cell r="I20">
            <v>-2195626218.29842</v>
          </cell>
          <cell r="J20">
            <v>100000000000000</v>
          </cell>
        </row>
        <row r="21">
          <cell r="A21">
            <v>2018</v>
          </cell>
          <cell r="B21">
            <v>11</v>
          </cell>
          <cell r="D21">
            <v>110435805.83836275</v>
          </cell>
          <cell r="E21">
            <v>46472041.861217268</v>
          </cell>
          <cell r="F21">
            <v>110435805.83836275</v>
          </cell>
          <cell r="G21">
            <v>46472041.861217268</v>
          </cell>
          <cell r="H21">
            <v>-63963763.977145486</v>
          </cell>
          <cell r="I21">
            <v>-2259589982.2755656</v>
          </cell>
        </row>
        <row r="22">
          <cell r="A22">
            <v>2019</v>
          </cell>
          <cell r="B22">
            <v>12</v>
          </cell>
          <cell r="D22">
            <v>118387183.85872488</v>
          </cell>
          <cell r="E22">
            <v>46472041.861217268</v>
          </cell>
          <cell r="F22">
            <v>118387183.85872488</v>
          </cell>
          <cell r="G22">
            <v>46472041.861217268</v>
          </cell>
          <cell r="H22">
            <v>-71915141.997507602</v>
          </cell>
          <cell r="I22">
            <v>-2331505124.2730732</v>
          </cell>
        </row>
        <row r="23">
          <cell r="A23">
            <v>2020</v>
          </cell>
          <cell r="B23">
            <v>13</v>
          </cell>
          <cell r="D23">
            <v>126911061.09655307</v>
          </cell>
          <cell r="E23">
            <v>46472041.861217268</v>
          </cell>
          <cell r="F23">
            <v>126911061.09655307</v>
          </cell>
          <cell r="G23">
            <v>46472041.861217268</v>
          </cell>
          <cell r="H23">
            <v>-80439019.235335797</v>
          </cell>
          <cell r="I23">
            <v>-2411944143.508409</v>
          </cell>
        </row>
        <row r="24">
          <cell r="A24">
            <v>2021</v>
          </cell>
          <cell r="B24">
            <v>14</v>
          </cell>
          <cell r="D24">
            <v>136048657.49550492</v>
          </cell>
          <cell r="E24">
            <v>46472041.861217268</v>
          </cell>
          <cell r="F24">
            <v>136048657.49550492</v>
          </cell>
          <cell r="G24">
            <v>46472041.861217268</v>
          </cell>
          <cell r="H24">
            <v>-89576615.634287655</v>
          </cell>
          <cell r="I24">
            <v>-2501520759.1426969</v>
          </cell>
        </row>
        <row r="25">
          <cell r="A25">
            <v>2022</v>
          </cell>
          <cell r="B25">
            <v>15</v>
          </cell>
          <cell r="D25">
            <v>145844160.83518127</v>
          </cell>
          <cell r="E25">
            <v>46472041.861217268</v>
          </cell>
          <cell r="F25">
            <v>145844160.83518127</v>
          </cell>
          <cell r="G25">
            <v>46472041.861217268</v>
          </cell>
          <cell r="H25">
            <v>-99372118.973964006</v>
          </cell>
          <cell r="I25">
            <v>-2600892878.1166611</v>
          </cell>
        </row>
        <row r="26">
          <cell r="A26">
            <v>2023</v>
          </cell>
          <cell r="B26">
            <v>16</v>
          </cell>
          <cell r="E26" t="e">
            <v>#REF!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</row>
        <row r="27">
          <cell r="A27">
            <v>2024</v>
          </cell>
          <cell r="B27">
            <v>17</v>
          </cell>
          <cell r="E27" t="e">
            <v>#REF!</v>
          </cell>
          <cell r="F27">
            <v>0</v>
          </cell>
          <cell r="G27" t="e">
            <v>#REF!</v>
          </cell>
          <cell r="H27" t="e">
            <v>#REF!</v>
          </cell>
          <cell r="I27" t="e">
            <v>#REF!</v>
          </cell>
        </row>
        <row r="28">
          <cell r="A28">
            <v>2025</v>
          </cell>
          <cell r="B28">
            <v>18</v>
          </cell>
          <cell r="E28" t="e">
            <v>#REF!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</row>
        <row r="29">
          <cell r="A29">
            <v>2026</v>
          </cell>
          <cell r="B29">
            <v>19</v>
          </cell>
          <cell r="E29" t="e">
            <v>#REF!</v>
          </cell>
          <cell r="F29">
            <v>0</v>
          </cell>
          <cell r="G29" t="e">
            <v>#REF!</v>
          </cell>
          <cell r="H29" t="e">
            <v>#REF!</v>
          </cell>
          <cell r="I29" t="e">
            <v>#REF!</v>
          </cell>
          <cell r="J29">
            <v>100000000000000</v>
          </cell>
        </row>
        <row r="30">
          <cell r="A30">
            <v>2027</v>
          </cell>
          <cell r="B30">
            <v>20</v>
          </cell>
          <cell r="E30" t="e">
            <v>#REF!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</row>
        <row r="31">
          <cell r="A31">
            <v>2028</v>
          </cell>
          <cell r="H31">
            <v>0</v>
          </cell>
        </row>
        <row r="32">
          <cell r="A32">
            <v>2029</v>
          </cell>
          <cell r="H32">
            <v>0</v>
          </cell>
        </row>
        <row r="33">
          <cell r="C33">
            <v>1836710870</v>
          </cell>
          <cell r="D33">
            <v>1461262636.0349197</v>
          </cell>
          <cell r="E33" t="e">
            <v>#REF!</v>
          </cell>
          <cell r="F33">
            <v>3297973506.0349197</v>
          </cell>
          <cell r="G33">
            <v>697080627.91825902</v>
          </cell>
          <cell r="H33" t="e">
            <v>#REF!</v>
          </cell>
        </row>
        <row r="34">
          <cell r="J34">
            <v>100000000000000</v>
          </cell>
        </row>
        <row r="35">
          <cell r="F35" t="str">
            <v>Rata2 Revenue</v>
          </cell>
          <cell r="G35">
            <v>46472041.861217268</v>
          </cell>
          <cell r="J35">
            <v>100000000000000</v>
          </cell>
        </row>
        <row r="36">
          <cell r="J36">
            <v>100000000000000</v>
          </cell>
        </row>
        <row r="37">
          <cell r="J37">
            <v>100000000000000</v>
          </cell>
        </row>
        <row r="56">
          <cell r="I56" t="str">
            <v>J</v>
          </cell>
          <cell r="J56" t="str">
            <v>K</v>
          </cell>
        </row>
        <row r="57">
          <cell r="J57">
            <v>100000000000000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MAT"/>
      <sheetName val="JS"/>
      <sheetName val="DExp.Lmb"/>
      <sheetName val="PkRp"/>
      <sheetName val="PUNCAK-89"/>
      <sheetName val="INISIATIF STRATEGIS"/>
      <sheetName val="GRAFIK GANGGUAN PENYULANG  2001"/>
      <sheetName val="Section Gangguan"/>
      <sheetName val="LAMP"/>
      <sheetName val="GInc.Lmb"/>
      <sheetName val="Setting"/>
      <sheetName val="GJantho"/>
      <sheetName val="prod03"/>
      <sheetName val="x"/>
      <sheetName val="FORM-B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ca"/>
      <sheetName val="HARGA SATUAN"/>
      <sheetName val="NO. PRK"/>
      <sheetName val="AHS - Personel"/>
      <sheetName val="AHS - Non Personel"/>
      <sheetName val="KEBIJAKAN PB-PD"/>
      <sheetName val="WAN"/>
      <sheetName val="TRNS-C1"/>
      <sheetName val="chemcal"/>
      <sheetName val="CashFlow"/>
      <sheetName val="E7"/>
      <sheetName val="REKAP"/>
      <sheetName val="Dasar Pemadaman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Parameter"/>
      <sheetName val="DivVII"/>
      <sheetName val="DFTR GARDIST"/>
      <sheetName val="ANALISA"/>
      <sheetName val="NRCPTK01"/>
      <sheetName val="Sheet1"/>
      <sheetName val="Cover"/>
      <sheetName val="Sheet3"/>
      <sheetName val="MENU"/>
      <sheetName val="Hal-1"/>
      <sheetName val="INPBA"/>
      <sheetName val="THN-7"/>
      <sheetName val="C"/>
      <sheetName val="M"/>
      <sheetName val="Analisa Struktur Data"/>
      <sheetName val="SAA"/>
      <sheetName val="MAIN"/>
      <sheetName val="DAFGED"/>
      <sheetName val="Kpg"/>
      <sheetName val="Usulan"/>
      <sheetName val="TRANS"/>
      <sheetName val="FAS"/>
      <sheetName val="見積伺"/>
      <sheetName val="RINCIAN HARGA MATERIAL"/>
      <sheetName val="AHS-JTR"/>
      <sheetName val="Uraian"/>
      <sheetName val="rkap2008"/>
      <sheetName val="Penjualan"/>
      <sheetName val="ProdSendiri"/>
      <sheetName val="PS&amp;Susut TL"/>
      <sheetName val="SewaBeli"/>
      <sheetName val="Transfer"/>
      <sheetName val="Listing"/>
      <sheetName val="Koordinat"/>
      <sheetName val="AHSP"/>
      <sheetName val="HB"/>
      <sheetName val="HSA"/>
      <sheetName val="C.10"/>
      <sheetName val="C.12"/>
      <sheetName val="C.14"/>
      <sheetName val="C.16"/>
      <sheetName val="C.19"/>
      <sheetName val="C.21"/>
      <sheetName val="C.23"/>
      <sheetName val="C.25"/>
      <sheetName val="C.7"/>
      <sheetName val="C.9"/>
      <sheetName val="Sheet8"/>
    </sheetNames>
    <sheetDataSet>
      <sheetData sheetId="0">
        <row r="8">
          <cell r="D8" t="str">
            <v>JAN99</v>
          </cell>
        </row>
      </sheetData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A8">
            <v>2007</v>
          </cell>
        </row>
      </sheetData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C2" t="str">
            <v>-</v>
          </cell>
        </row>
        <row r="3">
          <cell r="C3" t="str">
            <v>TIANG BETON</v>
          </cell>
        </row>
        <row r="4">
          <cell r="C4" t="str">
            <v>C9-200E</v>
          </cell>
        </row>
        <row r="5">
          <cell r="C5" t="str">
            <v>C11-200E</v>
          </cell>
        </row>
        <row r="6">
          <cell r="C6" t="str">
            <v>C11-350E</v>
          </cell>
        </row>
        <row r="7">
          <cell r="C7" t="str">
            <v>C11-350E-BC</v>
          </cell>
        </row>
        <row r="8">
          <cell r="C8" t="str">
            <v>C12-200E</v>
          </cell>
        </row>
        <row r="9">
          <cell r="C9" t="str">
            <v>C12-350E</v>
          </cell>
        </row>
        <row r="10">
          <cell r="C10" t="str">
            <v>C12-350E-BC</v>
          </cell>
        </row>
        <row r="11">
          <cell r="C11" t="str">
            <v>C13-350E</v>
          </cell>
        </row>
        <row r="12">
          <cell r="C12" t="str">
            <v>C14-350E</v>
          </cell>
        </row>
        <row r="13">
          <cell r="C13" t="str">
            <v>C14-350E-BC</v>
          </cell>
        </row>
        <row r="14">
          <cell r="C14" t="str">
            <v>C14-500E</v>
          </cell>
        </row>
        <row r="16">
          <cell r="C16" t="str">
            <v>JTM 1 PHASA</v>
          </cell>
        </row>
        <row r="17">
          <cell r="C17" t="str">
            <v>CA1</v>
          </cell>
        </row>
        <row r="18">
          <cell r="C18" t="str">
            <v>CA1'</v>
          </cell>
        </row>
        <row r="19">
          <cell r="C19" t="str">
            <v>CA1-N</v>
          </cell>
        </row>
        <row r="20">
          <cell r="C20" t="str">
            <v>CA1-P</v>
          </cell>
        </row>
        <row r="21">
          <cell r="C21" t="str">
            <v>CA1-P</v>
          </cell>
        </row>
        <row r="22">
          <cell r="C22" t="str">
            <v>CA1-P'</v>
          </cell>
        </row>
        <row r="23">
          <cell r="C23" t="str">
            <v>CA2</v>
          </cell>
        </row>
        <row r="24">
          <cell r="C24" t="str">
            <v>CA2'</v>
          </cell>
        </row>
        <row r="25">
          <cell r="C25" t="str">
            <v>CA2-N</v>
          </cell>
        </row>
        <row r="26">
          <cell r="C26" t="str">
            <v>CA3</v>
          </cell>
        </row>
        <row r="27">
          <cell r="C27" t="str">
            <v>CA3'</v>
          </cell>
        </row>
        <row r="28">
          <cell r="C28" t="str">
            <v>CA3-N</v>
          </cell>
        </row>
        <row r="29">
          <cell r="C29" t="str">
            <v>CA4</v>
          </cell>
        </row>
        <row r="30">
          <cell r="C30" t="str">
            <v>CA4'</v>
          </cell>
        </row>
        <row r="31">
          <cell r="C31" t="str">
            <v>CA4-N</v>
          </cell>
        </row>
        <row r="32">
          <cell r="C32" t="str">
            <v>CA5</v>
          </cell>
        </row>
        <row r="33">
          <cell r="C33" t="str">
            <v>CA5'</v>
          </cell>
        </row>
        <row r="34">
          <cell r="C34" t="str">
            <v>CA5-N</v>
          </cell>
        </row>
        <row r="35">
          <cell r="C35" t="str">
            <v>CA5-1</v>
          </cell>
        </row>
        <row r="36">
          <cell r="C36" t="str">
            <v>CA5-1'</v>
          </cell>
        </row>
        <row r="37">
          <cell r="C37" t="str">
            <v>CA5-2</v>
          </cell>
        </row>
        <row r="38">
          <cell r="C38" t="str">
            <v>CA5-2'</v>
          </cell>
        </row>
        <row r="39">
          <cell r="C39" t="str">
            <v>CA5-3</v>
          </cell>
        </row>
        <row r="40">
          <cell r="C40" t="str">
            <v>CA5-3'</v>
          </cell>
        </row>
        <row r="41">
          <cell r="C41" t="str">
            <v>CA5-4</v>
          </cell>
        </row>
        <row r="42">
          <cell r="C42" t="str">
            <v>CA5-4'</v>
          </cell>
        </row>
        <row r="43">
          <cell r="C43" t="str">
            <v>CA6</v>
          </cell>
        </row>
        <row r="44">
          <cell r="C44" t="str">
            <v>CA6'</v>
          </cell>
        </row>
        <row r="45">
          <cell r="C45" t="str">
            <v>CA6-N</v>
          </cell>
        </row>
        <row r="46">
          <cell r="C46" t="str">
            <v>CA7</v>
          </cell>
        </row>
        <row r="47">
          <cell r="C47" t="str">
            <v>CA7-A</v>
          </cell>
        </row>
        <row r="48">
          <cell r="C48" t="str">
            <v>CA8</v>
          </cell>
        </row>
        <row r="49">
          <cell r="C49" t="str">
            <v>CA8-A</v>
          </cell>
        </row>
        <row r="50">
          <cell r="C50" t="str">
            <v>CA9</v>
          </cell>
        </row>
        <row r="51">
          <cell r="C51" t="str">
            <v>CA9-A</v>
          </cell>
        </row>
        <row r="52">
          <cell r="C52" t="str">
            <v>CA9-N</v>
          </cell>
        </row>
        <row r="54">
          <cell r="C54" t="str">
            <v>SA1</v>
          </cell>
        </row>
        <row r="55">
          <cell r="C55" t="str">
            <v>SA1'</v>
          </cell>
        </row>
        <row r="56">
          <cell r="C56" t="str">
            <v>SA1-N</v>
          </cell>
        </row>
        <row r="57">
          <cell r="C57" t="str">
            <v>SA1-PN</v>
          </cell>
        </row>
        <row r="58">
          <cell r="C58" t="str">
            <v>SA1-P</v>
          </cell>
        </row>
        <row r="59">
          <cell r="C59" t="str">
            <v>SA1-P'</v>
          </cell>
        </row>
        <row r="60">
          <cell r="C60" t="str">
            <v>SA2</v>
          </cell>
        </row>
        <row r="61">
          <cell r="C61" t="str">
            <v>SA2'</v>
          </cell>
        </row>
        <row r="62">
          <cell r="C62" t="str">
            <v>SA2-N</v>
          </cell>
        </row>
        <row r="63">
          <cell r="C63" t="str">
            <v>SA3</v>
          </cell>
        </row>
        <row r="64">
          <cell r="C64" t="str">
            <v>SA3'</v>
          </cell>
        </row>
        <row r="65">
          <cell r="C65" t="str">
            <v>SA3-N</v>
          </cell>
        </row>
        <row r="66">
          <cell r="C66" t="str">
            <v>SA4</v>
          </cell>
        </row>
        <row r="67">
          <cell r="C67" t="str">
            <v>SA4'</v>
          </cell>
        </row>
        <row r="68">
          <cell r="C68" t="str">
            <v>SA4-N</v>
          </cell>
        </row>
        <row r="69">
          <cell r="C69" t="str">
            <v>SA5</v>
          </cell>
        </row>
        <row r="70">
          <cell r="C70" t="str">
            <v>SA5'</v>
          </cell>
        </row>
        <row r="71">
          <cell r="C71" t="str">
            <v>SA5-N</v>
          </cell>
        </row>
        <row r="72">
          <cell r="C72" t="str">
            <v>SA5-1</v>
          </cell>
        </row>
        <row r="73">
          <cell r="C73" t="str">
            <v>SA5-1'</v>
          </cell>
        </row>
        <row r="74">
          <cell r="C74" t="str">
            <v>SA5-2</v>
          </cell>
        </row>
        <row r="75">
          <cell r="C75" t="str">
            <v>SA5-2'</v>
          </cell>
        </row>
        <row r="76">
          <cell r="C76" t="str">
            <v>SA5-3</v>
          </cell>
        </row>
        <row r="77">
          <cell r="C77" t="str">
            <v>SA5-3'</v>
          </cell>
        </row>
        <row r="78">
          <cell r="C78" t="str">
            <v>SA5-4</v>
          </cell>
        </row>
        <row r="79">
          <cell r="C79" t="str">
            <v>SA5-4'</v>
          </cell>
        </row>
        <row r="80">
          <cell r="C80" t="str">
            <v>SA6</v>
          </cell>
        </row>
        <row r="81">
          <cell r="C81" t="str">
            <v>SA6'</v>
          </cell>
        </row>
        <row r="82">
          <cell r="C82" t="str">
            <v>SA6-N</v>
          </cell>
        </row>
        <row r="83">
          <cell r="C83" t="str">
            <v>SA7</v>
          </cell>
        </row>
        <row r="84">
          <cell r="C84" t="str">
            <v>SA7-A</v>
          </cell>
        </row>
        <row r="85">
          <cell r="C85" t="str">
            <v>SA8</v>
          </cell>
        </row>
        <row r="86">
          <cell r="C86" t="str">
            <v>SA8-A</v>
          </cell>
        </row>
        <row r="87">
          <cell r="C87" t="str">
            <v>SA9</v>
          </cell>
        </row>
        <row r="88">
          <cell r="C88" t="str">
            <v>SA9-A</v>
          </cell>
        </row>
        <row r="89">
          <cell r="C89" t="str">
            <v>SA9-N</v>
          </cell>
        </row>
        <row r="91">
          <cell r="C91" t="str">
            <v>MODIFIKASI JTM 1 PH KE 3 PH</v>
          </cell>
        </row>
        <row r="92">
          <cell r="C92" t="str">
            <v>CB-1</v>
          </cell>
        </row>
        <row r="93">
          <cell r="C93" t="str">
            <v>CB1-AA'</v>
          </cell>
        </row>
        <row r="94">
          <cell r="C94" t="str">
            <v>CB-2</v>
          </cell>
        </row>
        <row r="95">
          <cell r="C95" t="str">
            <v>CB2-AA'</v>
          </cell>
        </row>
        <row r="96">
          <cell r="C96" t="str">
            <v>CB-3</v>
          </cell>
        </row>
        <row r="97">
          <cell r="C97" t="str">
            <v>CB3-AA'</v>
          </cell>
        </row>
        <row r="98">
          <cell r="C98" t="str">
            <v>CB-4</v>
          </cell>
        </row>
        <row r="99">
          <cell r="C99" t="str">
            <v>CB4-AA'</v>
          </cell>
        </row>
        <row r="100">
          <cell r="C100" t="str">
            <v>CB-5</v>
          </cell>
        </row>
        <row r="101">
          <cell r="C101" t="str">
            <v>CB5-AA'</v>
          </cell>
        </row>
        <row r="103">
          <cell r="C103" t="str">
            <v>SB-1</v>
          </cell>
        </row>
        <row r="104">
          <cell r="C104" t="str">
            <v>SB1-AA'</v>
          </cell>
        </row>
        <row r="105">
          <cell r="C105" t="str">
            <v>SB-2</v>
          </cell>
        </row>
        <row r="106">
          <cell r="C106" t="str">
            <v>SB2-AA'</v>
          </cell>
        </row>
        <row r="107">
          <cell r="C107" t="str">
            <v>SB-3</v>
          </cell>
        </row>
        <row r="108">
          <cell r="C108" t="str">
            <v>SB3-AA'</v>
          </cell>
        </row>
        <row r="109">
          <cell r="C109" t="str">
            <v>SB-4</v>
          </cell>
        </row>
        <row r="110">
          <cell r="C110" t="str">
            <v>SB4-AA'</v>
          </cell>
        </row>
        <row r="111">
          <cell r="C111" t="str">
            <v>SB-5</v>
          </cell>
        </row>
        <row r="112">
          <cell r="C112" t="str">
            <v>SB5-AA'</v>
          </cell>
        </row>
        <row r="114">
          <cell r="C114" t="str">
            <v>JTM 3 PH</v>
          </cell>
        </row>
        <row r="115">
          <cell r="C115" t="str">
            <v>CC1</v>
          </cell>
        </row>
        <row r="116">
          <cell r="C116" t="str">
            <v>CC1'</v>
          </cell>
        </row>
        <row r="117">
          <cell r="C117" t="str">
            <v>CC1-N</v>
          </cell>
        </row>
        <row r="118">
          <cell r="C118" t="str">
            <v>CC1-1</v>
          </cell>
        </row>
        <row r="119">
          <cell r="C119" t="str">
            <v>CC1-1'</v>
          </cell>
        </row>
        <row r="120">
          <cell r="C120" t="str">
            <v>CC1-1N</v>
          </cell>
        </row>
        <row r="121">
          <cell r="C121" t="str">
            <v>CC1-A</v>
          </cell>
        </row>
        <row r="122">
          <cell r="C122" t="str">
            <v>CC1-A'</v>
          </cell>
        </row>
        <row r="123">
          <cell r="C123" t="str">
            <v>CC1-B</v>
          </cell>
        </row>
        <row r="124">
          <cell r="C124" t="str">
            <v>CC1-B'</v>
          </cell>
        </row>
        <row r="125">
          <cell r="C125" t="str">
            <v>CC1-C</v>
          </cell>
        </row>
        <row r="126">
          <cell r="C126" t="str">
            <v>CC1-C'</v>
          </cell>
        </row>
        <row r="127">
          <cell r="C127" t="str">
            <v>CC2</v>
          </cell>
        </row>
        <row r="128">
          <cell r="C128" t="str">
            <v>CC2'</v>
          </cell>
        </row>
        <row r="129">
          <cell r="C129" t="str">
            <v>CC2-N</v>
          </cell>
        </row>
        <row r="130">
          <cell r="C130" t="str">
            <v>CC2-1</v>
          </cell>
        </row>
        <row r="131">
          <cell r="C131" t="str">
            <v>CC2-1'</v>
          </cell>
        </row>
        <row r="132">
          <cell r="C132" t="str">
            <v>CC2-1N</v>
          </cell>
        </row>
        <row r="133">
          <cell r="C133" t="str">
            <v>CC2-A</v>
          </cell>
        </row>
        <row r="134">
          <cell r="C134" t="str">
            <v>CC2-A'</v>
          </cell>
        </row>
        <row r="135">
          <cell r="C135" t="str">
            <v>CC2-B</v>
          </cell>
        </row>
        <row r="136">
          <cell r="C136" t="str">
            <v>CC2-B'</v>
          </cell>
        </row>
        <row r="137">
          <cell r="C137" t="str">
            <v>CC2-C</v>
          </cell>
        </row>
        <row r="138">
          <cell r="C138" t="str">
            <v>CC2-C'</v>
          </cell>
        </row>
        <row r="139">
          <cell r="C139" t="str">
            <v>CC3</v>
          </cell>
        </row>
        <row r="140">
          <cell r="C140" t="str">
            <v>CC3'</v>
          </cell>
        </row>
        <row r="141">
          <cell r="C141" t="str">
            <v>CC3-VN</v>
          </cell>
        </row>
        <row r="142">
          <cell r="C142" t="str">
            <v>CC4-1</v>
          </cell>
        </row>
        <row r="143">
          <cell r="C143" t="str">
            <v>CC5-1</v>
          </cell>
        </row>
        <row r="144">
          <cell r="C144" t="str">
            <v>CC7</v>
          </cell>
        </row>
        <row r="145">
          <cell r="C145" t="str">
            <v>CC7'</v>
          </cell>
        </row>
        <row r="146">
          <cell r="C146" t="str">
            <v>CC7-1</v>
          </cell>
        </row>
        <row r="147">
          <cell r="C147" t="str">
            <v>CC7-1'</v>
          </cell>
        </row>
        <row r="148">
          <cell r="C148" t="str">
            <v>CC7-1N</v>
          </cell>
        </row>
        <row r="149">
          <cell r="C149" t="str">
            <v>CC7-A</v>
          </cell>
        </row>
        <row r="150">
          <cell r="C150" t="str">
            <v>CC7-A'</v>
          </cell>
        </row>
        <row r="151">
          <cell r="C151" t="str">
            <v>CC8</v>
          </cell>
        </row>
        <row r="152">
          <cell r="C152" t="str">
            <v>CC8'</v>
          </cell>
        </row>
        <row r="153">
          <cell r="C153" t="str">
            <v>CC8-N</v>
          </cell>
        </row>
        <row r="154">
          <cell r="C154" t="str">
            <v>CC8-A</v>
          </cell>
        </row>
        <row r="155">
          <cell r="C155" t="str">
            <v>CC8-A'</v>
          </cell>
        </row>
        <row r="156">
          <cell r="C156" t="str">
            <v>CC8-AN</v>
          </cell>
        </row>
        <row r="157">
          <cell r="C157" t="str">
            <v>CC8-B</v>
          </cell>
        </row>
        <row r="158">
          <cell r="C158" t="str">
            <v>CC8-B'</v>
          </cell>
        </row>
        <row r="159">
          <cell r="C159" t="str">
            <v>CC8-C</v>
          </cell>
        </row>
        <row r="160">
          <cell r="C160" t="str">
            <v>CC8-C'</v>
          </cell>
        </row>
        <row r="161">
          <cell r="C161" t="str">
            <v>CC9</v>
          </cell>
        </row>
        <row r="162">
          <cell r="C162" t="str">
            <v>CC9'</v>
          </cell>
        </row>
        <row r="163">
          <cell r="C163" t="str">
            <v>CC9-N</v>
          </cell>
        </row>
        <row r="164">
          <cell r="C164" t="str">
            <v>CC10</v>
          </cell>
        </row>
        <row r="165">
          <cell r="C165" t="str">
            <v>CC10'</v>
          </cell>
        </row>
        <row r="166">
          <cell r="C166" t="str">
            <v>CC10-N</v>
          </cell>
        </row>
        <row r="167">
          <cell r="C167" t="str">
            <v>CC11</v>
          </cell>
        </row>
        <row r="168">
          <cell r="C168" t="str">
            <v>CC11'</v>
          </cell>
        </row>
        <row r="169">
          <cell r="C169" t="str">
            <v>CC11-N</v>
          </cell>
        </row>
        <row r="170">
          <cell r="C170" t="str">
            <v>CC12</v>
          </cell>
        </row>
        <row r="171">
          <cell r="C171" t="str">
            <v>CC12'</v>
          </cell>
        </row>
        <row r="173">
          <cell r="C173" t="str">
            <v>SC1</v>
          </cell>
        </row>
        <row r="174">
          <cell r="C174" t="str">
            <v>SC1'</v>
          </cell>
        </row>
        <row r="175">
          <cell r="C175" t="str">
            <v>SC1-1</v>
          </cell>
        </row>
        <row r="176">
          <cell r="C176" t="str">
            <v>SC1-1'</v>
          </cell>
        </row>
        <row r="177">
          <cell r="C177" t="str">
            <v>SC1-1N</v>
          </cell>
        </row>
        <row r="178">
          <cell r="C178" t="str">
            <v>SC1-A</v>
          </cell>
        </row>
        <row r="179">
          <cell r="C179" t="str">
            <v>SC1-A'</v>
          </cell>
        </row>
        <row r="180">
          <cell r="C180" t="str">
            <v>SC1-B</v>
          </cell>
        </row>
        <row r="181">
          <cell r="C181" t="str">
            <v>SC1-B'</v>
          </cell>
        </row>
        <row r="182">
          <cell r="C182" t="str">
            <v>SC1-C</v>
          </cell>
        </row>
        <row r="183">
          <cell r="C183" t="str">
            <v>SC1-C'</v>
          </cell>
        </row>
        <row r="184">
          <cell r="C184" t="str">
            <v>SC2</v>
          </cell>
        </row>
        <row r="185">
          <cell r="C185" t="str">
            <v>SC2'</v>
          </cell>
        </row>
        <row r="186">
          <cell r="C186" t="str">
            <v>SC2-N</v>
          </cell>
        </row>
        <row r="187">
          <cell r="C187" t="str">
            <v>SC2-1</v>
          </cell>
        </row>
        <row r="188">
          <cell r="C188" t="str">
            <v>SC2-1'</v>
          </cell>
        </row>
        <row r="189">
          <cell r="C189" t="str">
            <v>SC2-1N</v>
          </cell>
        </row>
        <row r="190">
          <cell r="C190" t="str">
            <v>SC2-A</v>
          </cell>
        </row>
        <row r="191">
          <cell r="C191" t="str">
            <v>SC2-A'</v>
          </cell>
        </row>
        <row r="192">
          <cell r="C192" t="str">
            <v>SC2-B</v>
          </cell>
        </row>
        <row r="193">
          <cell r="C193" t="str">
            <v>SC2-B'</v>
          </cell>
        </row>
        <row r="194">
          <cell r="C194" t="str">
            <v>SC2-C</v>
          </cell>
        </row>
        <row r="195">
          <cell r="C195" t="str">
            <v>SC2-C'</v>
          </cell>
        </row>
        <row r="196">
          <cell r="C196" t="str">
            <v>SC3</v>
          </cell>
        </row>
        <row r="197">
          <cell r="C197" t="str">
            <v>SC3'</v>
          </cell>
        </row>
        <row r="198">
          <cell r="C198" t="str">
            <v>SC3-VN</v>
          </cell>
        </row>
        <row r="199">
          <cell r="C199" t="str">
            <v>SC4-1</v>
          </cell>
        </row>
        <row r="200">
          <cell r="C200" t="str">
            <v>SC5-1</v>
          </cell>
        </row>
        <row r="201">
          <cell r="C201" t="str">
            <v>SC7</v>
          </cell>
        </row>
        <row r="202">
          <cell r="C202" t="str">
            <v>SC7'</v>
          </cell>
        </row>
        <row r="203">
          <cell r="C203" t="str">
            <v>SC7-1</v>
          </cell>
        </row>
        <row r="204">
          <cell r="C204" t="str">
            <v>SC7-1'</v>
          </cell>
        </row>
        <row r="205">
          <cell r="C205" t="str">
            <v>SC7-1N</v>
          </cell>
        </row>
        <row r="206">
          <cell r="C206" t="str">
            <v>SC7-A</v>
          </cell>
        </row>
        <row r="207">
          <cell r="C207" t="str">
            <v>SC7-A'</v>
          </cell>
        </row>
        <row r="208">
          <cell r="C208" t="str">
            <v>SC8</v>
          </cell>
        </row>
        <row r="209">
          <cell r="C209" t="str">
            <v>SC8'</v>
          </cell>
        </row>
        <row r="210">
          <cell r="C210" t="str">
            <v>SC8-N</v>
          </cell>
        </row>
        <row r="211">
          <cell r="C211" t="str">
            <v>SC8-A</v>
          </cell>
        </row>
        <row r="212">
          <cell r="C212" t="str">
            <v>SC8-A'</v>
          </cell>
        </row>
        <row r="213">
          <cell r="C213" t="str">
            <v>SC8-AN</v>
          </cell>
        </row>
        <row r="214">
          <cell r="C214" t="str">
            <v>SC8-B</v>
          </cell>
        </row>
        <row r="215">
          <cell r="C215" t="str">
            <v>SC8-B'</v>
          </cell>
        </row>
        <row r="216">
          <cell r="C216" t="str">
            <v>SC8-C</v>
          </cell>
        </row>
        <row r="217">
          <cell r="C217" t="str">
            <v>SC8-C'</v>
          </cell>
        </row>
        <row r="218">
          <cell r="C218" t="str">
            <v>SC9</v>
          </cell>
        </row>
        <row r="219">
          <cell r="C219" t="str">
            <v>SC9'</v>
          </cell>
        </row>
        <row r="220">
          <cell r="C220" t="str">
            <v>SC9-N</v>
          </cell>
        </row>
        <row r="221">
          <cell r="C221" t="str">
            <v>SC10</v>
          </cell>
        </row>
        <row r="222">
          <cell r="C222" t="str">
            <v>SC10'</v>
          </cell>
        </row>
        <row r="223">
          <cell r="C223" t="str">
            <v>SC10-N</v>
          </cell>
        </row>
        <row r="224">
          <cell r="C224" t="str">
            <v>SC11</v>
          </cell>
        </row>
        <row r="225">
          <cell r="C225" t="str">
            <v>SC11'</v>
          </cell>
        </row>
        <row r="226">
          <cell r="C226" t="str">
            <v>SC11-N</v>
          </cell>
        </row>
        <row r="227">
          <cell r="C227" t="str">
            <v>SC12</v>
          </cell>
        </row>
        <row r="228">
          <cell r="C228" t="str">
            <v>SC12</v>
          </cell>
        </row>
        <row r="231">
          <cell r="C231" t="str">
            <v>m3-16</v>
          </cell>
        </row>
        <row r="232">
          <cell r="C232" t="str">
            <v>CM3-16</v>
          </cell>
        </row>
        <row r="234">
          <cell r="C234" t="str">
            <v>JTM 3 PH DOUBLE CIRCUIT</v>
          </cell>
        </row>
        <row r="235">
          <cell r="C235" t="str">
            <v>DC-C1V</v>
          </cell>
        </row>
        <row r="236">
          <cell r="C236" t="str">
            <v>DC-C1-1V</v>
          </cell>
        </row>
        <row r="237">
          <cell r="C237" t="str">
            <v>DC-C1-1VN</v>
          </cell>
        </row>
        <row r="238">
          <cell r="C238" t="str">
            <v>DC-C1-1H</v>
          </cell>
        </row>
        <row r="239">
          <cell r="C239" t="str">
            <v>DC-C1-AHN</v>
          </cell>
        </row>
        <row r="240">
          <cell r="C240" t="str">
            <v>DC-C2-1V</v>
          </cell>
        </row>
        <row r="241">
          <cell r="C241" t="str">
            <v>DC-C2AH</v>
          </cell>
        </row>
        <row r="242">
          <cell r="C242" t="str">
            <v>DC-C2AHN</v>
          </cell>
        </row>
        <row r="243">
          <cell r="C243" t="str">
            <v>DC-C2AVN</v>
          </cell>
        </row>
        <row r="244">
          <cell r="C244" t="str">
            <v>DC-C2-1BN</v>
          </cell>
        </row>
        <row r="245">
          <cell r="C245" t="str">
            <v>DC-4N</v>
          </cell>
        </row>
        <row r="246">
          <cell r="C246" t="str">
            <v>DC-7N</v>
          </cell>
        </row>
        <row r="247">
          <cell r="C247" t="str">
            <v>DC-8</v>
          </cell>
        </row>
        <row r="248">
          <cell r="C248" t="str">
            <v>DC-8N</v>
          </cell>
        </row>
        <row r="250">
          <cell r="C250" t="str">
            <v>SKUTM</v>
          </cell>
        </row>
        <row r="251">
          <cell r="C251" t="str">
            <v>DB 01</v>
          </cell>
        </row>
        <row r="252">
          <cell r="C252" t="str">
            <v>DB 02</v>
          </cell>
        </row>
        <row r="253">
          <cell r="C253" t="str">
            <v>DB 03</v>
          </cell>
        </row>
        <row r="254">
          <cell r="C254" t="str">
            <v>DB 04</v>
          </cell>
        </row>
        <row r="255">
          <cell r="C255" t="str">
            <v>DB 05</v>
          </cell>
        </row>
        <row r="256">
          <cell r="C256" t="str">
            <v>DB 06</v>
          </cell>
        </row>
        <row r="257">
          <cell r="C257" t="str">
            <v>DB 08</v>
          </cell>
        </row>
        <row r="258">
          <cell r="C258" t="str">
            <v>DB 09</v>
          </cell>
        </row>
        <row r="259">
          <cell r="C259" t="str">
            <v>SUBTITUSI DB-05</v>
          </cell>
        </row>
        <row r="261">
          <cell r="C261" t="str">
            <v>RECLOSER</v>
          </cell>
        </row>
        <row r="262">
          <cell r="C262" t="str">
            <v>CM5-24</v>
          </cell>
        </row>
        <row r="263">
          <cell r="C263" t="str">
            <v>CM5-24</v>
          </cell>
        </row>
        <row r="264">
          <cell r="C264" t="str">
            <v>CM5-24</v>
          </cell>
        </row>
        <row r="266">
          <cell r="C266" t="str">
            <v>P12</v>
          </cell>
        </row>
        <row r="267">
          <cell r="C267" t="str">
            <v>P12C-1</v>
          </cell>
        </row>
        <row r="268">
          <cell r="C268" t="str">
            <v>P12C-2</v>
          </cell>
        </row>
        <row r="270">
          <cell r="C270" t="str">
            <v>ANCHOR</v>
          </cell>
        </row>
        <row r="271">
          <cell r="C271" t="str">
            <v>F1-2</v>
          </cell>
        </row>
        <row r="272">
          <cell r="C272" t="str">
            <v>F1-3</v>
          </cell>
        </row>
        <row r="273">
          <cell r="C273" t="str">
            <v>CE1-1 (7M)</v>
          </cell>
        </row>
        <row r="274">
          <cell r="C274" t="str">
            <v>CE1-1 (9M)</v>
          </cell>
        </row>
        <row r="275">
          <cell r="C275" t="str">
            <v>CE1-1 (11M)</v>
          </cell>
        </row>
        <row r="276">
          <cell r="C276" t="str">
            <v>CE1-1 (12M)</v>
          </cell>
        </row>
        <row r="277">
          <cell r="C277" t="str">
            <v>CE1-2 (7M)</v>
          </cell>
        </row>
        <row r="278">
          <cell r="C278" t="str">
            <v>CE1-2 (9M)</v>
          </cell>
        </row>
        <row r="279">
          <cell r="C279" t="str">
            <v>CE1-2 (11M)</v>
          </cell>
        </row>
        <row r="280">
          <cell r="C280" t="str">
            <v>CE1-2 (12M)</v>
          </cell>
        </row>
        <row r="281">
          <cell r="C281" t="str">
            <v>CE1-2 (13M)</v>
          </cell>
        </row>
        <row r="282">
          <cell r="C282" t="str">
            <v>CE1-2 (14M)</v>
          </cell>
        </row>
        <row r="283">
          <cell r="C283" t="str">
            <v>CE1-3 (9M)</v>
          </cell>
        </row>
        <row r="284">
          <cell r="C284" t="str">
            <v>CE1-3 (11M)</v>
          </cell>
        </row>
        <row r="285">
          <cell r="C285" t="str">
            <v>CE1-3 (12M)</v>
          </cell>
        </row>
        <row r="286">
          <cell r="C286" t="str">
            <v>CE1-3 (13M)</v>
          </cell>
        </row>
        <row r="287">
          <cell r="C287" t="str">
            <v>CE1-3 (14M)</v>
          </cell>
        </row>
        <row r="288">
          <cell r="C288" t="str">
            <v>CE2-1</v>
          </cell>
        </row>
        <row r="289">
          <cell r="C289" t="str">
            <v>CE2-2</v>
          </cell>
        </row>
        <row r="290">
          <cell r="C290" t="str">
            <v>CE2-3</v>
          </cell>
        </row>
        <row r="291">
          <cell r="C291" t="str">
            <v>SE1-1 (7M)</v>
          </cell>
        </row>
        <row r="292">
          <cell r="C292" t="str">
            <v>SE1-1 (9M)</v>
          </cell>
        </row>
        <row r="293">
          <cell r="C293" t="str">
            <v>SE1-1 (11M)</v>
          </cell>
        </row>
        <row r="294">
          <cell r="C294" t="str">
            <v>SE1-1 (12M)</v>
          </cell>
        </row>
        <row r="295">
          <cell r="C295" t="str">
            <v>SE1-2 (7M)</v>
          </cell>
        </row>
        <row r="296">
          <cell r="C296" t="str">
            <v>SE1-2 (9M)</v>
          </cell>
        </row>
        <row r="297">
          <cell r="C297" t="str">
            <v>SE1-2 (11M)</v>
          </cell>
        </row>
        <row r="298">
          <cell r="C298" t="str">
            <v>SE1-2 (12M)</v>
          </cell>
        </row>
        <row r="299">
          <cell r="C299" t="str">
            <v>SE1-2 (13M)</v>
          </cell>
        </row>
        <row r="300">
          <cell r="C300" t="str">
            <v>SE1-2 (14M)</v>
          </cell>
        </row>
        <row r="301">
          <cell r="C301" t="str">
            <v>SE1-3 (9M)</v>
          </cell>
        </row>
        <row r="302">
          <cell r="C302" t="str">
            <v>SE1-3 (11M)</v>
          </cell>
        </row>
        <row r="303">
          <cell r="C303" t="str">
            <v>SE1-3 (12M)</v>
          </cell>
        </row>
        <row r="304">
          <cell r="C304" t="str">
            <v>SE1-3 (13M)</v>
          </cell>
        </row>
        <row r="305">
          <cell r="C305" t="str">
            <v>SE1-3 (14M)</v>
          </cell>
        </row>
        <row r="306">
          <cell r="C306" t="str">
            <v>SE2-1</v>
          </cell>
        </row>
        <row r="307">
          <cell r="C307" t="str">
            <v>SE2-2</v>
          </cell>
        </row>
        <row r="308">
          <cell r="C308" t="str">
            <v>SE2-3</v>
          </cell>
        </row>
        <row r="310">
          <cell r="C310" t="str">
            <v>AKSESORIS</v>
          </cell>
        </row>
        <row r="311">
          <cell r="C311" t="str">
            <v>CM2-11</v>
          </cell>
        </row>
        <row r="312">
          <cell r="C312" t="str">
            <v>CM2-11M</v>
          </cell>
        </row>
        <row r="313">
          <cell r="C313" t="str">
            <v>CM2-12</v>
          </cell>
        </row>
        <row r="314">
          <cell r="C314" t="str">
            <v>CM2-12A</v>
          </cell>
        </row>
        <row r="315">
          <cell r="C315" t="str">
            <v>CM2-15</v>
          </cell>
        </row>
        <row r="316">
          <cell r="C316" t="str">
            <v>CM3-4</v>
          </cell>
        </row>
        <row r="317">
          <cell r="C317" t="str">
            <v>CM5-2</v>
          </cell>
        </row>
        <row r="318">
          <cell r="C318" t="str">
            <v>SM5-2</v>
          </cell>
        </row>
        <row r="319">
          <cell r="C319" t="str">
            <v>CM5-3</v>
          </cell>
        </row>
        <row r="320">
          <cell r="C320" t="str">
            <v>CM5-3B</v>
          </cell>
        </row>
        <row r="321">
          <cell r="C321" t="str">
            <v>CM5-4</v>
          </cell>
        </row>
        <row r="322">
          <cell r="C322" t="str">
            <v>CM5-5</v>
          </cell>
        </row>
        <row r="323">
          <cell r="C323" t="str">
            <v>CM5-6</v>
          </cell>
        </row>
        <row r="324">
          <cell r="C324" t="str">
            <v>CM5-8</v>
          </cell>
        </row>
        <row r="325">
          <cell r="C325" t="str">
            <v>SM5-8</v>
          </cell>
        </row>
        <row r="326">
          <cell r="C326" t="str">
            <v>CM5-9</v>
          </cell>
        </row>
        <row r="327">
          <cell r="C327" t="str">
            <v>CM5-12</v>
          </cell>
        </row>
        <row r="328">
          <cell r="C328" t="str">
            <v>SM5-12</v>
          </cell>
        </row>
        <row r="329">
          <cell r="C329" t="str">
            <v>CM5-13</v>
          </cell>
        </row>
        <row r="330">
          <cell r="C330" t="str">
            <v>CM5-14</v>
          </cell>
        </row>
        <row r="331">
          <cell r="C331" t="str">
            <v>SM5-14</v>
          </cell>
        </row>
        <row r="332">
          <cell r="C332" t="str">
            <v>CM5-16</v>
          </cell>
        </row>
        <row r="333">
          <cell r="C333" t="str">
            <v>SM5-14</v>
          </cell>
        </row>
        <row r="334">
          <cell r="C334" t="str">
            <v>CM5-20+</v>
          </cell>
        </row>
        <row r="336">
          <cell r="C336" t="str">
            <v>JTR</v>
          </cell>
        </row>
        <row r="337">
          <cell r="C337" t="str">
            <v>CJ5</v>
          </cell>
        </row>
        <row r="338">
          <cell r="C338" t="str">
            <v>CJ6</v>
          </cell>
        </row>
        <row r="339">
          <cell r="C339" t="str">
            <v>CJ6X</v>
          </cell>
        </row>
        <row r="340">
          <cell r="C340" t="str">
            <v>CJ7</v>
          </cell>
        </row>
        <row r="341">
          <cell r="C341" t="str">
            <v>CJ8</v>
          </cell>
        </row>
        <row r="342">
          <cell r="C342" t="str">
            <v>CJ10</v>
          </cell>
        </row>
        <row r="343">
          <cell r="C343" t="str">
            <v>SJ5</v>
          </cell>
        </row>
        <row r="344">
          <cell r="C344" t="str">
            <v>SJ6</v>
          </cell>
        </row>
        <row r="345">
          <cell r="C345" t="str">
            <v>SJ7</v>
          </cell>
        </row>
        <row r="346">
          <cell r="C346" t="str">
            <v>SJ8</v>
          </cell>
        </row>
        <row r="347">
          <cell r="C347" t="str">
            <v>SJ10</v>
          </cell>
        </row>
        <row r="348">
          <cell r="C348" t="str">
            <v>J5-T</v>
          </cell>
        </row>
        <row r="349">
          <cell r="C349" t="str">
            <v>J7-T</v>
          </cell>
        </row>
        <row r="350">
          <cell r="C350" t="str">
            <v>J6-T</v>
          </cell>
        </row>
        <row r="351">
          <cell r="C351" t="str">
            <v>MJ6-T</v>
          </cell>
        </row>
        <row r="353">
          <cell r="C353" t="str">
            <v>TRAFO DAN AKSESORIS</v>
          </cell>
        </row>
        <row r="354">
          <cell r="C354" t="str">
            <v>CG105/106/136-50 KVA 1 PHASA</v>
          </cell>
        </row>
        <row r="355">
          <cell r="C355" t="str">
            <v>CG312A-50 KVA 3 PHASA</v>
          </cell>
        </row>
        <row r="356">
          <cell r="C356" t="str">
            <v>CG312A-100 KVA 3 PHASA</v>
          </cell>
        </row>
        <row r="357">
          <cell r="C357" t="str">
            <v>CG313-50 KVA 3 PHASA</v>
          </cell>
        </row>
        <row r="358">
          <cell r="C358" t="str">
            <v>CG313-100 KVA 3 PHASA</v>
          </cell>
        </row>
        <row r="359">
          <cell r="C359" t="str">
            <v>CG313-200 KVA 3 PHASA</v>
          </cell>
        </row>
        <row r="360">
          <cell r="C360" t="str">
            <v>CG313-200 KVA 3 PHASA</v>
          </cell>
        </row>
        <row r="361">
          <cell r="C361" t="str">
            <v>CG313-250 KVA 3 PHASA</v>
          </cell>
        </row>
        <row r="362">
          <cell r="C362" t="str">
            <v>M8-A1</v>
          </cell>
        </row>
        <row r="363">
          <cell r="C363" t="str">
            <v>M8-A2</v>
          </cell>
        </row>
        <row r="364">
          <cell r="C364" t="str">
            <v>M8-B1</v>
          </cell>
        </row>
        <row r="365">
          <cell r="C365" t="str">
            <v>M8-B2</v>
          </cell>
        </row>
        <row r="366">
          <cell r="C366" t="str">
            <v>M8-A1'</v>
          </cell>
        </row>
        <row r="367">
          <cell r="C367" t="str">
            <v>M8-A2'</v>
          </cell>
        </row>
        <row r="369">
          <cell r="C369" t="str">
            <v>SR DAN APP</v>
          </cell>
        </row>
        <row r="370">
          <cell r="C370" t="str">
            <v>SR+APP 1PH (2A s.d 20A) TYPE-A1</v>
          </cell>
        </row>
        <row r="371">
          <cell r="C371" t="str">
            <v>SR+APP 1 PH (2A s.d 20A) TYPE-B1</v>
          </cell>
        </row>
        <row r="372">
          <cell r="C372" t="str">
            <v>SR+APP 1PHASA 5,5 kVA (25A) TYPE-A1</v>
          </cell>
        </row>
        <row r="373">
          <cell r="C373" t="str">
            <v>SR+APP 1 PHASA 5,5 kVA (25A) TYPE-B1</v>
          </cell>
        </row>
        <row r="374">
          <cell r="C374" t="str">
            <v>SR+APP 1PHASA 7,7 kVA (35A) TYPE-A1</v>
          </cell>
        </row>
        <row r="375">
          <cell r="C375" t="str">
            <v>SR+APP 1 PHASA 7,7 kVA (35A) TYPE-B1</v>
          </cell>
        </row>
        <row r="376">
          <cell r="C376" t="str">
            <v>SR+APP 1PHASA 11 kVA (50A) TYPE-A1</v>
          </cell>
        </row>
        <row r="377">
          <cell r="C377" t="str">
            <v>SR+APP 1 PHASA 11 kVA (50A) TYPE-B1</v>
          </cell>
        </row>
        <row r="378">
          <cell r="C378" t="str">
            <v>SR+APP 1PHASA 13,9 kVA (63A) TYPE-A1</v>
          </cell>
        </row>
        <row r="379">
          <cell r="C379" t="str">
            <v>SR+APP 1PHASA 17,6 kVA (80A) TYPE-A1</v>
          </cell>
        </row>
        <row r="380">
          <cell r="C380" t="str">
            <v>SR+APP 1PHASA 22 kVA (100A) TYPE-A1</v>
          </cell>
        </row>
        <row r="381">
          <cell r="C381" t="str">
            <v>SR+APP 3PHASA 3,9 kVA (3x6A) TYPE-A1</v>
          </cell>
        </row>
        <row r="382">
          <cell r="C382" t="str">
            <v>SR+APP 3PHASA 6,6 kVA (3x10A) TYPE-A1</v>
          </cell>
        </row>
        <row r="383">
          <cell r="C383" t="str">
            <v>SR+APP 3PHASA 10,6 kVA (3x16A) TYPE-A1</v>
          </cell>
        </row>
        <row r="384">
          <cell r="C384" t="str">
            <v>SR+APP 3PHASA 13,2 kVA (3x20A) TYPE-A1</v>
          </cell>
        </row>
        <row r="385">
          <cell r="C385" t="str">
            <v>SR+APP 3PHASA 16,5 kVA (3x25A) TYPE-A1</v>
          </cell>
        </row>
        <row r="386">
          <cell r="C386" t="str">
            <v>SR+APP 3PHASA 23 kVA (3x35A) TYPE-A1</v>
          </cell>
        </row>
        <row r="387">
          <cell r="C387" t="str">
            <v>SR+APP 3PHASA 33 kVA (3x50A) TYPE-A1</v>
          </cell>
        </row>
        <row r="388">
          <cell r="C388" t="str">
            <v>APP 3PHASA 33 kVA (3x50A) TYPE-K</v>
          </cell>
        </row>
        <row r="389">
          <cell r="C389" t="str">
            <v>SR+APP 3PHASA 41,5 kVA (3x63A) TYPE-A1</v>
          </cell>
        </row>
        <row r="390">
          <cell r="C390" t="str">
            <v>APP 3PHASA 41,5 kVA (3x63A) TYPE-K</v>
          </cell>
        </row>
        <row r="391">
          <cell r="C391" t="str">
            <v>SR+APP 3PHASA 53 kVA (3x80A) TYPE-A1</v>
          </cell>
        </row>
        <row r="392">
          <cell r="C392" t="str">
            <v>APP 3PHASA 53 kVA (3x80A) TYPE-K</v>
          </cell>
        </row>
        <row r="393">
          <cell r="C393" t="str">
            <v>SR+APP 3PHASA 66 kVA (3x100A) TYPE-A1</v>
          </cell>
        </row>
        <row r="394">
          <cell r="C394" t="str">
            <v>APP 3PHASA 66 kVA (3x100A) TYPE-K</v>
          </cell>
        </row>
        <row r="395">
          <cell r="C395" t="str">
            <v>SR+APP 3PHASA 82,5 kVA (3x125A) TYPE-A1</v>
          </cell>
        </row>
        <row r="396">
          <cell r="C396" t="str">
            <v>APP 3PHASA 82,5 kVA (3x125A) TYPE-K</v>
          </cell>
        </row>
        <row r="397">
          <cell r="C397" t="str">
            <v>SR+APP 3PHASA 105 kVA (3x160A) TYPE-A1</v>
          </cell>
        </row>
        <row r="398">
          <cell r="C398" t="str">
            <v>APP 3PHASA 105 kVA (3x160A) TYPE-K</v>
          </cell>
        </row>
        <row r="399">
          <cell r="C399" t="str">
            <v>SR+APP 3PHASA 131 kVA (3x200A) TYPE-A1</v>
          </cell>
        </row>
        <row r="400">
          <cell r="C400" t="str">
            <v>APP 3PHASA 131 kVA (3x200A) TYPE-K</v>
          </cell>
        </row>
        <row r="401">
          <cell r="C401" t="str">
            <v>APP 3PHASA 147 kVA (3x224A) TYPE-K</v>
          </cell>
        </row>
        <row r="402">
          <cell r="C402" t="str">
            <v>APP 3PHASA 164 kVA (3x250A) TYPE-K</v>
          </cell>
        </row>
        <row r="403">
          <cell r="C403" t="str">
            <v>APP 3PHASA 197 kVA (3x300A) TYPE-K</v>
          </cell>
        </row>
        <row r="404">
          <cell r="C404" t="str">
            <v>PENGUKURAN TM 240 - 555 KVA</v>
          </cell>
        </row>
        <row r="405">
          <cell r="C405" t="str">
            <v>PENGUKURAN TM  &gt;690 kVA</v>
          </cell>
        </row>
        <row r="407">
          <cell r="C407" t="str">
            <v>KONDUKTOR DAN KABEL</v>
          </cell>
        </row>
        <row r="408">
          <cell r="C408" t="str">
            <v xml:space="preserve">AAAC   25 mm2 </v>
          </cell>
        </row>
        <row r="409">
          <cell r="C409" t="str">
            <v>AAAC   35 mm2</v>
          </cell>
        </row>
        <row r="410">
          <cell r="C410" t="str">
            <v>AAAC   50 mm2</v>
          </cell>
        </row>
        <row r="411">
          <cell r="C411" t="str">
            <v>AAAC   70 mm2</v>
          </cell>
        </row>
        <row r="412">
          <cell r="C412" t="str">
            <v>AAAC 120 mm2</v>
          </cell>
        </row>
        <row r="413">
          <cell r="C413" t="str">
            <v>AAAC 150 mm2</v>
          </cell>
        </row>
        <row r="414">
          <cell r="C414" t="str">
            <v>AAAC 240 mm2</v>
          </cell>
        </row>
        <row r="415">
          <cell r="C415" t="str">
            <v>AAAC/S   70 mm2</v>
          </cell>
        </row>
        <row r="416">
          <cell r="C416" t="str">
            <v>AAAC/S 150 mm2</v>
          </cell>
        </row>
        <row r="417">
          <cell r="C417" t="str">
            <v>AAAC/S 240 mm2</v>
          </cell>
        </row>
        <row r="418">
          <cell r="C418" t="str">
            <v>ACSR   70 mm2</v>
          </cell>
        </row>
        <row r="419">
          <cell r="C419" t="str">
            <v>ACSR 150 mm2</v>
          </cell>
        </row>
        <row r="420">
          <cell r="C420" t="str">
            <v>ACSR 240 mm2</v>
          </cell>
        </row>
        <row r="421">
          <cell r="C421" t="str">
            <v>NFA2X-T 2 x 35 + N.25 mm2</v>
          </cell>
        </row>
        <row r="422">
          <cell r="C422" t="str">
            <v>NFA2X-T 2 x 35 + N.50 mm2</v>
          </cell>
        </row>
        <row r="423">
          <cell r="C423" t="str">
            <v>NFA2X-T 2 x 70 + N.50 mm2</v>
          </cell>
        </row>
        <row r="424">
          <cell r="C424" t="str">
            <v>NFA2X-T 3 x 70 + N.50 mm2</v>
          </cell>
        </row>
        <row r="425">
          <cell r="C425" t="str">
            <v>NFA2X-T 2 x 50 + N.50 mm2</v>
          </cell>
        </row>
        <row r="426">
          <cell r="C426" t="str">
            <v>NFA2X-T 3 x 25 + N.25 mm2</v>
          </cell>
        </row>
        <row r="427">
          <cell r="C427" t="str">
            <v>NFA2X-T 3 x 35 + N.25 mm2</v>
          </cell>
        </row>
        <row r="428">
          <cell r="C428" t="str">
            <v>NFA2X-T 3 x 50 + N.35 mm2</v>
          </cell>
        </row>
        <row r="429">
          <cell r="C429" t="str">
            <v>NFA2X-T 3 x 50 + N.50 mm2</v>
          </cell>
        </row>
        <row r="430">
          <cell r="C430" t="str">
            <v>NFA2X 2 x 10 mm2</v>
          </cell>
        </row>
        <row r="431">
          <cell r="C431" t="str">
            <v>NFA2X 2 x 16 mm2</v>
          </cell>
        </row>
        <row r="432">
          <cell r="C432" t="str">
            <v>NFA2X 2 x 25 mm2</v>
          </cell>
        </row>
        <row r="433">
          <cell r="C433" t="str">
            <v>NFA2X 4 x 10 mm2</v>
          </cell>
        </row>
        <row r="434">
          <cell r="C434" t="str">
            <v>NFA2X 4 x 16 mm2</v>
          </cell>
        </row>
        <row r="435">
          <cell r="C435" t="str">
            <v>NFA2X 4 x 25 mm2</v>
          </cell>
        </row>
        <row r="436">
          <cell r="C436" t="str">
            <v>Kabel NYFGBY 4 x     4 mm2 CU</v>
          </cell>
        </row>
        <row r="437">
          <cell r="C437" t="str">
            <v>Kabel NYFGBY 4 x   50 mm2 CU</v>
          </cell>
        </row>
        <row r="438">
          <cell r="C438" t="str">
            <v>Kabel NYFGBY 4 x   95 mm2 CU</v>
          </cell>
        </row>
        <row r="439">
          <cell r="C439" t="str">
            <v>Kabel NYFGBY 4 x 150 mm2 CU</v>
          </cell>
        </row>
        <row r="440">
          <cell r="C440" t="str">
            <v>Kabel NYY 1 x   50 mm2</v>
          </cell>
        </row>
        <row r="441">
          <cell r="C441" t="str">
            <v>Kabel NYY 1 x   70 mm2</v>
          </cell>
        </row>
        <row r="442">
          <cell r="C442" t="str">
            <v>Kabel NYY 1 x   95 mm2</v>
          </cell>
        </row>
        <row r="443">
          <cell r="C443" t="str">
            <v>Kabel NYY 1 x 120 mm2</v>
          </cell>
        </row>
        <row r="444">
          <cell r="C444" t="str">
            <v>Kabel NYY 1 x 150 mm2</v>
          </cell>
        </row>
        <row r="445">
          <cell r="C445" t="str">
            <v>Kabel NYY 1 x 240 mm2</v>
          </cell>
        </row>
        <row r="446">
          <cell r="C446" t="str">
            <v>Kabel NA2XSEFGbY 20 KV, 3 x 150 mm2</v>
          </cell>
        </row>
        <row r="447">
          <cell r="C447" t="str">
            <v>Kabel NA2XSY 20 KV, 1 x   50 mm2</v>
          </cell>
        </row>
        <row r="448">
          <cell r="C448" t="str">
            <v>Kabel NA2XSY 20 KV, 1 x   70 mm2</v>
          </cell>
        </row>
        <row r="449">
          <cell r="C449" t="str">
            <v>Kabel NA2XSY 20 KV, 1 x   95 mm2</v>
          </cell>
        </row>
        <row r="450">
          <cell r="C450" t="str">
            <v>Kabel NA2XSY 20 KV, 1 x 120 mm2</v>
          </cell>
        </row>
        <row r="451">
          <cell r="C451" t="str">
            <v>Kabel NA2XSY 20 KV, 1 x 150 mm2</v>
          </cell>
        </row>
        <row r="452">
          <cell r="C452" t="str">
            <v>Kabel NA2XSY 20 KV, 1 x 240 mm2</v>
          </cell>
        </row>
        <row r="453">
          <cell r="C453" t="str">
            <v>Kabel NA2XSY 20 KV, 1 x 300 mm2</v>
          </cell>
        </row>
        <row r="454">
          <cell r="C454" t="str">
            <v>Kabel NA2XSEYBY 20 KV, 3 x   70 mm2</v>
          </cell>
        </row>
        <row r="455">
          <cell r="C455" t="str">
            <v>Kabel NA2XSEYBY 20 KV, 3 x   95 mm2</v>
          </cell>
        </row>
        <row r="456">
          <cell r="C456" t="str">
            <v>Kabel NA2XSEYBY 20 KV, 3 x 120 mm2</v>
          </cell>
        </row>
        <row r="457">
          <cell r="C457" t="str">
            <v>Kabel NA2XSEYBY 20 KV, 3 x 150 mm2</v>
          </cell>
        </row>
        <row r="458">
          <cell r="C458" t="str">
            <v>Kabel NA2XSEYBY 20 KV, 3 x 185 mm2</v>
          </cell>
        </row>
        <row r="459">
          <cell r="C459" t="str">
            <v>Kabel NA2XSEYBY 20 KV, 3 x 240 mm2</v>
          </cell>
        </row>
        <row r="460">
          <cell r="C460" t="str">
            <v>Kabel NA2XSEYBY 20 KV, 3 x 300 mm2</v>
          </cell>
        </row>
        <row r="461">
          <cell r="C461" t="str">
            <v>Kabel NA2XSY 20 KV, 1 x 150 mm2</v>
          </cell>
        </row>
        <row r="462">
          <cell r="C462" t="str">
            <v>Kabel NA2XSY 20 KV, 1 x   70 mm2</v>
          </cell>
        </row>
        <row r="463">
          <cell r="C463" t="str">
            <v>Kabel NA2XSEYBY 20 KV, 3 x   95 mm2</v>
          </cell>
        </row>
        <row r="464">
          <cell r="C464" t="str">
            <v>Kabel NA2XSEYBY 20 KV, 3 x 120 mm2</v>
          </cell>
        </row>
        <row r="465">
          <cell r="C465" t="str">
            <v>Kabel NA2XSEYBY 20 KV, 3 x 150 mm2</v>
          </cell>
        </row>
        <row r="466">
          <cell r="C466" t="str">
            <v>Kabel NA2XS2Y 20 KV, 1 x 120 mm2</v>
          </cell>
        </row>
        <row r="467">
          <cell r="C467" t="str">
            <v>Kabel NA2XS2Y 20 KV, 1 x 240 mm2</v>
          </cell>
        </row>
        <row r="468">
          <cell r="C468" t="str">
            <v>Kabel NA2XS2Y 20 KV, 1 x 300 mm2</v>
          </cell>
        </row>
        <row r="469">
          <cell r="C469" t="str">
            <v>Kabel NFA2XSY-T-3 x 240 + N.50 mm2, 20 KV</v>
          </cell>
        </row>
        <row r="470">
          <cell r="C470" t="str">
            <v>Kabel NFA2XSY-T-3 x 150 + N.50 mm2, 20 KV</v>
          </cell>
        </row>
        <row r="471">
          <cell r="C471" t="str">
            <v>Kabel NFA2XSY-T-3 x 150 + N.95 mm2, 20 KV</v>
          </cell>
        </row>
        <row r="472">
          <cell r="C472" t="str">
            <v>Kabel NYA Fleksibel   2,5 mm2</v>
          </cell>
        </row>
        <row r="473">
          <cell r="C473" t="str">
            <v>Kabel NYA Fleksibel   4 mm2</v>
          </cell>
        </row>
        <row r="474">
          <cell r="C474" t="str">
            <v>Kabel NYA Fleksibel   6 mm2</v>
          </cell>
        </row>
        <row r="475">
          <cell r="C475" t="str">
            <v>Kabel NYA Fleksibel 10 mm2</v>
          </cell>
        </row>
        <row r="476">
          <cell r="C476" t="str">
            <v>Kabel NYA Fleksibel 16 mm2</v>
          </cell>
        </row>
        <row r="477">
          <cell r="C477" t="str">
            <v>Kabel NYM 2 x 2,5 mm2</v>
          </cell>
        </row>
        <row r="478">
          <cell r="C478" t="str">
            <v>Kabel NYM 3 x 2,5 mm2</v>
          </cell>
        </row>
        <row r="479">
          <cell r="C479" t="str">
            <v>Kabel NYM 2 x 4 mm2</v>
          </cell>
        </row>
        <row r="480">
          <cell r="C480" t="str">
            <v>Kabel NYM 3 x 4 mm2</v>
          </cell>
        </row>
        <row r="481">
          <cell r="C481" t="str">
            <v>Kabel NYY 4 x   16 mm2</v>
          </cell>
        </row>
        <row r="482">
          <cell r="C482" t="str">
            <v>Kabel NYY 4 x   25 mm2</v>
          </cell>
        </row>
        <row r="483">
          <cell r="C483" t="str">
            <v>Kabel NYY 4 x   35 mm2</v>
          </cell>
        </row>
        <row r="484">
          <cell r="C484" t="str">
            <v>Kabel NYY 4 x   50 mm2</v>
          </cell>
        </row>
        <row r="485">
          <cell r="C485" t="str">
            <v>Kabel NYY 4 x   70 mm2</v>
          </cell>
        </row>
        <row r="486">
          <cell r="C486" t="str">
            <v>Kabel NYY 4 x   95 mm2</v>
          </cell>
        </row>
        <row r="487">
          <cell r="C487" t="str">
            <v>Kabel NYY 4 x 120 mm2</v>
          </cell>
        </row>
        <row r="488">
          <cell r="C488" t="str">
            <v>Kabel NYY 4 x 150 mm2</v>
          </cell>
        </row>
        <row r="489">
          <cell r="C489" t="str">
            <v>Kabel NYFGBY 4 x   70 mm2 CU</v>
          </cell>
        </row>
        <row r="490">
          <cell r="C490" t="str">
            <v>Kabel NYY 1 x   70 mm2</v>
          </cell>
        </row>
        <row r="491">
          <cell r="C491" t="str">
            <v>Kabel NYY 1 x   95 mm2</v>
          </cell>
        </row>
        <row r="492">
          <cell r="C492" t="str">
            <v>Kabel NYY 1 x 120 mm2</v>
          </cell>
        </row>
        <row r="493">
          <cell r="C493" t="str">
            <v>Kabel NYY 1 x 150 mm2</v>
          </cell>
        </row>
        <row r="494">
          <cell r="C494" t="str">
            <v>Kabel NYY 1 x 185 mm2</v>
          </cell>
        </row>
        <row r="495">
          <cell r="C495" t="str">
            <v>Kabel NYY 1 x 240 mm2</v>
          </cell>
        </row>
        <row r="496">
          <cell r="C496" t="str">
            <v>Kabel NYY 1 x 300 mm2</v>
          </cell>
        </row>
        <row r="498">
          <cell r="C498" t="str">
            <v>PEKERJAAN KONDUKTOR</v>
          </cell>
        </row>
        <row r="499">
          <cell r="C499" t="str">
            <v>Jasa 3xAAAC 240 mm2 + 1x150 mm2</v>
          </cell>
        </row>
        <row r="500">
          <cell r="C500" t="str">
            <v>Jasa 3xAAAC 240 mm2 + 1x120 mm2</v>
          </cell>
        </row>
        <row r="501">
          <cell r="C501" t="str">
            <v>Jasa 3xAAAC 240 mm2</v>
          </cell>
        </row>
        <row r="502">
          <cell r="C502" t="str">
            <v>Jasa 2xAAAC 240 mm2</v>
          </cell>
        </row>
        <row r="503">
          <cell r="C503" t="str">
            <v>Jasa 3xAAAC 150 mm2 + 1x150 mm2</v>
          </cell>
        </row>
        <row r="504">
          <cell r="C504" t="str">
            <v>Jasa 3xAAAC 150 mm2 + 1x70 mm2</v>
          </cell>
        </row>
        <row r="505">
          <cell r="C505" t="str">
            <v>Jasa 3xAAAC 150 mm2</v>
          </cell>
        </row>
        <row r="506">
          <cell r="C506" t="str">
            <v>Jasa 2xAAAC 150 mm2</v>
          </cell>
        </row>
        <row r="507">
          <cell r="C507" t="str">
            <v>Jasa 3xAAAC 70 mm2 + 1x70 mm2</v>
          </cell>
        </row>
        <row r="508">
          <cell r="C508" t="str">
            <v>Jasa 3xAAAC 70 mm2 + 1x50 mm2</v>
          </cell>
        </row>
        <row r="509">
          <cell r="C509" t="str">
            <v>Jasa 3xAAAC 70 mm2 + 1x35 mm2</v>
          </cell>
        </row>
        <row r="510">
          <cell r="C510" t="str">
            <v>Jasa 3xAAAC 70 mm2</v>
          </cell>
        </row>
        <row r="511">
          <cell r="C511" t="str">
            <v>Jasa 2xAAAC 70 mm2</v>
          </cell>
        </row>
        <row r="512">
          <cell r="C512" t="str">
            <v>Jasa 3xAAAC 35 mm2 + 1x35 mm2</v>
          </cell>
        </row>
        <row r="513">
          <cell r="C513" t="str">
            <v>Jasa 3xAAAC 35 mm2</v>
          </cell>
        </row>
        <row r="514">
          <cell r="C514" t="str">
            <v>Jasa 2xAAAC 35 mm2</v>
          </cell>
        </row>
        <row r="515">
          <cell r="C515" t="str">
            <v>Jasa 1xAAAC 150 mm2 + 1x70 mm2</v>
          </cell>
        </row>
        <row r="516">
          <cell r="C516" t="str">
            <v>Jasa 1xAAAC 120 mm2 + 1x70 mm2</v>
          </cell>
        </row>
        <row r="517">
          <cell r="C517" t="str">
            <v>Jasa 1xAAAC 70 mm2 + 1x70 mm2</v>
          </cell>
        </row>
        <row r="518">
          <cell r="C518" t="str">
            <v>Jasa 1xAAAC 70 mm2 + 1x50 mm2</v>
          </cell>
        </row>
        <row r="519">
          <cell r="C519" t="str">
            <v>Jasa 1xAAAC 70 mm2 + 1x35 mm2</v>
          </cell>
        </row>
        <row r="520">
          <cell r="C520" t="str">
            <v>Jasa 1xAAAC 35 mm2 + 1x35 mm2</v>
          </cell>
        </row>
        <row r="521">
          <cell r="C521" t="str">
            <v>Jasa 1xAAAC 70 mm2</v>
          </cell>
        </row>
        <row r="522">
          <cell r="C522" t="str">
            <v>Jasa 1xAAAC 50 mm2</v>
          </cell>
        </row>
        <row r="523">
          <cell r="C523" t="str">
            <v>Jasa 1xAAAC 35 mm2</v>
          </cell>
        </row>
        <row r="524">
          <cell r="C524" t="str">
            <v>Jasa 2xAAAC 70 mm2 + 1xAAAC 70 mm2</v>
          </cell>
        </row>
        <row r="525">
          <cell r="C525" t="str">
            <v>Jasa 2xAAAC 70 mm2 + 1xAAAC 35 mm2</v>
          </cell>
        </row>
        <row r="526">
          <cell r="C526" t="str">
            <v>Jasa 3xAAAC 70 mm2 + 1xAAAC 35 mm2</v>
          </cell>
        </row>
        <row r="527">
          <cell r="C527" t="str">
            <v>Jasa 2xAAAC 70 mm2</v>
          </cell>
        </row>
        <row r="528">
          <cell r="C528" t="str">
            <v>Jasa 2xAAAC 55 mm2 + 1xAAAC 55 mm2</v>
          </cell>
        </row>
        <row r="529">
          <cell r="C529" t="str">
            <v>Jasa 2xAAAC 55 mm2</v>
          </cell>
        </row>
        <row r="530">
          <cell r="C530" t="str">
            <v>Jasa 2xAAAC 35 mm2</v>
          </cell>
        </row>
        <row r="531">
          <cell r="C531" t="str">
            <v>TX # 6, 4, 2</v>
          </cell>
        </row>
        <row r="532">
          <cell r="C532" t="str">
            <v>TX # 1 / 0 &amp; # 4 / 0</v>
          </cell>
        </row>
        <row r="533">
          <cell r="C533" t="str">
            <v>QX # 6, 4, 2</v>
          </cell>
        </row>
        <row r="534">
          <cell r="C534" t="str">
            <v>QX # 2 / 0 &amp; # 4 / 0</v>
          </cell>
        </row>
        <row r="535">
          <cell r="C535" t="str">
            <v>Jasa LVTC 3 x 70 + N 50 mm2</v>
          </cell>
        </row>
        <row r="536">
          <cell r="C536" t="str">
            <v>Jasa LVTC 2 x 70 + N 50 mm2</v>
          </cell>
        </row>
        <row r="537">
          <cell r="C537" t="str">
            <v>Jasa LVTC 3 x 50 + N 35 mm2</v>
          </cell>
        </row>
        <row r="538">
          <cell r="C538" t="str">
            <v>Jasa LVTC 2 x 50 + N 50 mm2</v>
          </cell>
        </row>
        <row r="539">
          <cell r="C539" t="str">
            <v>Jasa LVTC 2 x 50 + N 35 mm2</v>
          </cell>
        </row>
        <row r="540">
          <cell r="C540" t="str">
            <v>Jasa LVTC 2 x 35 + N 50 mm2</v>
          </cell>
        </row>
        <row r="541">
          <cell r="C541" t="str">
            <v>Jasa LVTC 2 x 35 + N 35 mm2</v>
          </cell>
        </row>
        <row r="542">
          <cell r="C542" t="str">
            <v>Jasa LVTC 2 x 25 + N 25 mm2</v>
          </cell>
        </row>
        <row r="543">
          <cell r="C543" t="str">
            <v>Jasa Pasang Terminating Kabel  ID</v>
          </cell>
        </row>
        <row r="544">
          <cell r="C544" t="str">
            <v>Jasa Pasang Terminating Kabel  OD</v>
          </cell>
        </row>
        <row r="545">
          <cell r="C545" t="str">
            <v>Jasa Pasang Sepatu Kabel Bimetal  (2 lubang)</v>
          </cell>
        </row>
        <row r="546">
          <cell r="C546" t="str">
            <v>Jasa Pasang Sepatu Kabel Bimetal  (1lubang)</v>
          </cell>
        </row>
        <row r="547">
          <cell r="C547" t="str">
            <v>Jasa Penarikan Kabel XLPE THREE CORE</v>
          </cell>
        </row>
        <row r="548">
          <cell r="C548" t="str">
            <v>Jasa Penarikan Kabel XLPE SINGLE CORE</v>
          </cell>
        </row>
        <row r="549">
          <cell r="C549" t="str">
            <v xml:space="preserve">Jasa Penarikan Kabel NYY </v>
          </cell>
        </row>
        <row r="550">
          <cell r="C550" t="str">
            <v>Jasa Penarikan Kabel nyfgby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Bipeg-U(12D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  <sheetName val="RINCIAN HARGA MATERIAL"/>
      <sheetName val="sept"/>
      <sheetName val="SK62"/>
      <sheetName val="O &amp; M"/>
      <sheetName val="C"/>
      <sheetName val="M"/>
      <sheetName val="DATA PEG APRIL 2013"/>
      <sheetName val="KH-Q1,Q2,01"/>
      <sheetName val="DAF- PEG"/>
      <sheetName val="DIL (2)"/>
      <sheetName val="Isian Biodata"/>
      <sheetName val="x"/>
      <sheetName val="Sch-5"/>
      <sheetName val="Listrik Mati 05"/>
      <sheetName val="Wil-2"/>
      <sheetName val="Basic"/>
      <sheetName val="Yearly_acc"/>
      <sheetName val="Sensitivitas"/>
      <sheetName val="COVER A1_A3"/>
      <sheetName val="Du_lieu"/>
      <sheetName val="Analisa"/>
      <sheetName val="seri1"/>
      <sheetName val="MENU1"/>
    </sheetNames>
    <sheetDataSet>
      <sheetData sheetId="0"/>
      <sheetData sheetId="1">
        <row r="5">
          <cell r="B5" t="str">
            <v>DPCAC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REKAP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UshDeb00"/>
      <sheetName val="Sheet5"/>
      <sheetName val="TRANS"/>
      <sheetName val="Gasifikasi"/>
      <sheetName val="Shee2"/>
      <sheetName val="Seet4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Smg"/>
      <sheetName val="MENU1"/>
      <sheetName val="Listrik Mati 05"/>
      <sheetName val="Tabel Kode"/>
      <sheetName val="rkap2008"/>
      <sheetName val="UK110301"/>
      <sheetName val="APBN"/>
      <sheetName val="REAL-LR"/>
      <sheetName val="W-NAD"/>
      <sheetName val="gvl"/>
      <sheetName val="ACUAN"/>
      <sheetName val="SAA"/>
      <sheetName val="A1 pri123"/>
      <sheetName val="JASA"/>
      <sheetName val="Submission Form"/>
      <sheetName val="Penjualan"/>
      <sheetName val="ProdSendiri"/>
      <sheetName val="PS&amp;Susut TL"/>
      <sheetName val="SewaBeli"/>
      <sheetName val="Transfer"/>
      <sheetName val="UJ.UPJ KECIL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LK2004"/>
      <sheetName val="PMT"/>
      <sheetName val="Customer"/>
      <sheetName val="bantu"/>
      <sheetName val="Monitoring_Harian"/>
      <sheetName val="bantu_rec"/>
      <sheetName val="KINERJA_PMT"/>
      <sheetName val="x"/>
      <sheetName val="JAN09"/>
      <sheetName val="SuMBER"/>
      <sheetName val="Sudah Berjalan"/>
      <sheetName val="DAF- PEG"/>
    </sheetNames>
    <sheetDataSet>
      <sheetData sheetId="0">
        <row r="10">
          <cell r="S10" t="b">
            <v>1</v>
          </cell>
        </row>
      </sheetData>
      <sheetData sheetId="1">
        <row r="10">
          <cell r="S10" t="b">
            <v>1</v>
          </cell>
        </row>
      </sheetData>
      <sheetData sheetId="2" refreshError="1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>
        <row r="4">
          <cell r="T4" t="b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 refreshError="1"/>
      <sheetData sheetId="1">
        <row r="5">
          <cell r="A5" t="str">
            <v>A</v>
          </cell>
          <cell r="B5" t="str">
            <v>B</v>
          </cell>
          <cell r="C5" t="str">
            <v>C</v>
          </cell>
          <cell r="D5" t="str">
            <v>D</v>
          </cell>
          <cell r="E5" t="str">
            <v>E</v>
          </cell>
          <cell r="F5" t="str">
            <v>F</v>
          </cell>
          <cell r="G5" t="str">
            <v>G</v>
          </cell>
          <cell r="H5" t="str">
            <v>H</v>
          </cell>
          <cell r="I5" t="str">
            <v>I</v>
          </cell>
          <cell r="J5" t="str">
            <v>J</v>
          </cell>
          <cell r="K5" t="str">
            <v>K</v>
          </cell>
          <cell r="M5" t="str">
            <v>L</v>
          </cell>
          <cell r="N5" t="str">
            <v>M</v>
          </cell>
          <cell r="O5" t="str">
            <v>N</v>
          </cell>
          <cell r="P5" t="str">
            <v>O</v>
          </cell>
          <cell r="Q5" t="str">
            <v>P</v>
          </cell>
          <cell r="R5" t="str">
            <v>Q</v>
          </cell>
          <cell r="S5" t="str">
            <v>R</v>
          </cell>
          <cell r="T5" t="str">
            <v>S</v>
          </cell>
          <cell r="U5" t="str">
            <v>T</v>
          </cell>
          <cell r="V5" t="str">
            <v>U</v>
          </cell>
          <cell r="W5" t="str">
            <v>V</v>
          </cell>
          <cell r="X5" t="str">
            <v>W</v>
          </cell>
          <cell r="Y5" t="str">
            <v>X</v>
          </cell>
          <cell r="Z5" t="str">
            <v>Y</v>
          </cell>
          <cell r="AA5" t="str">
            <v>Z</v>
          </cell>
          <cell r="AB5" t="str">
            <v>AA</v>
          </cell>
          <cell r="AC5" t="str">
            <v>AB</v>
          </cell>
          <cell r="AD5" t="str">
            <v>AC</v>
          </cell>
          <cell r="AE5" t="str">
            <v>AD</v>
          </cell>
          <cell r="AF5" t="str">
            <v>AE</v>
          </cell>
          <cell r="AG5" t="str">
            <v>AF</v>
          </cell>
        </row>
        <row r="6">
          <cell r="A6">
            <v>36617</v>
          </cell>
          <cell r="B6" t="str">
            <v>Kapal</v>
          </cell>
          <cell r="C6" t="str">
            <v>P_Sakah_Lukluk</v>
          </cell>
          <cell r="D6">
            <v>35</v>
          </cell>
          <cell r="E6" t="str">
            <v>EF</v>
          </cell>
          <cell r="F6">
            <v>0.23263888888888887</v>
          </cell>
          <cell r="G6">
            <v>0.23333333333333331</v>
          </cell>
          <cell r="M6">
            <v>6.9444444444444198E-4</v>
          </cell>
          <cell r="N6">
            <v>130</v>
          </cell>
          <cell r="O6">
            <v>140</v>
          </cell>
          <cell r="P6">
            <v>17.175666666666604</v>
          </cell>
          <cell r="Q6" t="str">
            <v>41e</v>
          </cell>
          <cell r="R6" t="str">
            <v>Rele bekerja tanpa penyebab yang jelas, PMT  masuk kembali</v>
          </cell>
          <cell r="T6">
            <v>6.9444444444444198E-4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6.9444444444444198E-4</v>
          </cell>
          <cell r="Z6">
            <v>107</v>
          </cell>
          <cell r="AA6" t="str">
            <v>R</v>
          </cell>
          <cell r="AB6">
            <v>0</v>
          </cell>
          <cell r="AC6">
            <v>0</v>
          </cell>
          <cell r="AD6">
            <v>1</v>
          </cell>
          <cell r="AE6">
            <v>1</v>
          </cell>
          <cell r="AF6">
            <v>0</v>
          </cell>
          <cell r="AG6">
            <v>0</v>
          </cell>
        </row>
        <row r="7">
          <cell r="A7">
            <v>36617</v>
          </cell>
          <cell r="B7" t="str">
            <v>Sanur</v>
          </cell>
          <cell r="C7" t="str">
            <v>P_Nusa_Indah</v>
          </cell>
          <cell r="D7">
            <v>120</v>
          </cell>
          <cell r="H7">
            <v>0.41041666666666665</v>
          </cell>
          <cell r="I7">
            <v>0.4201388888888889</v>
          </cell>
          <cell r="K7" t="str">
            <v>RR</v>
          </cell>
          <cell r="M7">
            <v>9.7222222222222224E-3</v>
          </cell>
          <cell r="N7">
            <v>99</v>
          </cell>
          <cell r="O7">
            <v>120</v>
          </cell>
          <cell r="P7">
            <v>824.43200000000002</v>
          </cell>
          <cell r="Q7">
            <v>46</v>
          </cell>
          <cell r="R7" t="str">
            <v>Cut Out Rusak</v>
          </cell>
          <cell r="S7" t="str">
            <v>Penggantian Overdist CO Phase di Jln Letda Reta.</v>
          </cell>
          <cell r="T7">
            <v>0</v>
          </cell>
          <cell r="U7">
            <v>0</v>
          </cell>
          <cell r="V7">
            <v>0</v>
          </cell>
          <cell r="W7">
            <v>9.7222222222222432E-3</v>
          </cell>
          <cell r="X7">
            <v>0</v>
          </cell>
          <cell r="Y7">
            <v>9.7222222222222432E-3</v>
          </cell>
          <cell r="Z7">
            <v>193</v>
          </cell>
          <cell r="AA7" t="str">
            <v>R</v>
          </cell>
          <cell r="AB7">
            <v>2</v>
          </cell>
          <cell r="AC7">
            <v>0</v>
          </cell>
          <cell r="AD7">
            <v>0</v>
          </cell>
          <cell r="AE7">
            <v>0</v>
          </cell>
          <cell r="AF7">
            <v>1</v>
          </cell>
          <cell r="AG7">
            <v>1</v>
          </cell>
        </row>
        <row r="8">
          <cell r="A8">
            <v>36617</v>
          </cell>
          <cell r="B8" t="str">
            <v>Sanur</v>
          </cell>
          <cell r="C8" t="str">
            <v>P_Sudirman</v>
          </cell>
          <cell r="D8">
            <v>51</v>
          </cell>
          <cell r="E8" t="str">
            <v>OC</v>
          </cell>
          <cell r="F8">
            <v>0.54513888888888895</v>
          </cell>
          <cell r="I8">
            <v>0.54583333333333328</v>
          </cell>
          <cell r="K8" t="str">
            <v>R</v>
          </cell>
          <cell r="M8">
            <v>6.9444444444444447E-4</v>
          </cell>
          <cell r="N8">
            <v>70</v>
          </cell>
          <cell r="O8">
            <v>70</v>
          </cell>
          <cell r="P8">
            <v>25.027399999999997</v>
          </cell>
          <cell r="Q8" t="str">
            <v>41e</v>
          </cell>
          <cell r="R8" t="str">
            <v>Rele bekerja tanpa penyebab yang jelas, PMT  masuk kembali</v>
          </cell>
          <cell r="T8">
            <v>0</v>
          </cell>
          <cell r="U8">
            <v>6.9444444444433095E-4</v>
          </cell>
          <cell r="V8">
            <v>0</v>
          </cell>
          <cell r="W8">
            <v>0</v>
          </cell>
          <cell r="X8">
            <v>0</v>
          </cell>
          <cell r="Y8">
            <v>6.9444444444433095E-4</v>
          </cell>
          <cell r="Z8">
            <v>189</v>
          </cell>
          <cell r="AA8" t="str">
            <v>R</v>
          </cell>
          <cell r="AB8">
            <v>1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1</v>
          </cell>
        </row>
        <row r="9">
          <cell r="A9">
            <v>36617</v>
          </cell>
          <cell r="B9" t="str">
            <v>Sanur</v>
          </cell>
          <cell r="C9" t="str">
            <v>P_Bet_Ngandang</v>
          </cell>
          <cell r="D9">
            <v>57</v>
          </cell>
          <cell r="E9" t="str">
            <v>OC/EF</v>
          </cell>
          <cell r="F9">
            <v>0.5444444444444444</v>
          </cell>
          <cell r="G9">
            <v>0.54513888888888895</v>
          </cell>
          <cell r="M9">
            <v>6.9444444444444447E-4</v>
          </cell>
          <cell r="N9">
            <v>42</v>
          </cell>
          <cell r="O9">
            <v>55</v>
          </cell>
          <cell r="P9">
            <v>27.971799999999998</v>
          </cell>
          <cell r="Q9">
            <v>46</v>
          </cell>
          <cell r="R9" t="str">
            <v>Cut Out rusak</v>
          </cell>
          <cell r="T9">
            <v>6.94444444444553E-4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6.94444444444553E-4</v>
          </cell>
          <cell r="Z9">
            <v>186</v>
          </cell>
          <cell r="AA9" t="str">
            <v>R</v>
          </cell>
          <cell r="AB9">
            <v>0</v>
          </cell>
          <cell r="AC9">
            <v>0</v>
          </cell>
          <cell r="AD9">
            <v>1</v>
          </cell>
          <cell r="AE9">
            <v>1</v>
          </cell>
          <cell r="AF9">
            <v>0</v>
          </cell>
          <cell r="AG9">
            <v>0</v>
          </cell>
        </row>
        <row r="10">
          <cell r="A10">
            <v>36617</v>
          </cell>
          <cell r="B10" t="str">
            <v>Sanur</v>
          </cell>
          <cell r="C10" t="str">
            <v>P_VIP_I</v>
          </cell>
          <cell r="D10">
            <v>136</v>
          </cell>
          <cell r="E10" t="str">
            <v>OC</v>
          </cell>
          <cell r="F10">
            <v>0.54513888888888895</v>
          </cell>
          <cell r="I10">
            <v>0.54583333333333328</v>
          </cell>
          <cell r="K10" t="str">
            <v>R</v>
          </cell>
          <cell r="M10">
            <v>6.9444444444444447E-4</v>
          </cell>
          <cell r="N10">
            <v>62</v>
          </cell>
          <cell r="O10">
            <v>135</v>
          </cell>
          <cell r="P10">
            <v>66.739733333333334</v>
          </cell>
          <cell r="Q10">
            <v>46</v>
          </cell>
          <cell r="R10" t="str">
            <v>Cut Out rusak</v>
          </cell>
          <cell r="T10">
            <v>0</v>
          </cell>
          <cell r="U10">
            <v>6.9444444444433095E-4</v>
          </cell>
          <cell r="V10">
            <v>0</v>
          </cell>
          <cell r="W10">
            <v>0</v>
          </cell>
          <cell r="X10">
            <v>0</v>
          </cell>
          <cell r="Y10">
            <v>6.9444444444433095E-4</v>
          </cell>
          <cell r="Z10">
            <v>190</v>
          </cell>
          <cell r="AA10" t="str">
            <v>R</v>
          </cell>
          <cell r="AB10">
            <v>1</v>
          </cell>
          <cell r="AC10">
            <v>0</v>
          </cell>
          <cell r="AD10">
            <v>1</v>
          </cell>
          <cell r="AE10">
            <v>0</v>
          </cell>
          <cell r="AF10">
            <v>0</v>
          </cell>
          <cell r="AG10">
            <v>1</v>
          </cell>
        </row>
        <row r="11">
          <cell r="A11">
            <v>36617</v>
          </cell>
          <cell r="B11" t="str">
            <v>Gianyar</v>
          </cell>
          <cell r="C11" t="str">
            <v>P_Klungkung</v>
          </cell>
          <cell r="D11">
            <v>188</v>
          </cell>
          <cell r="E11" t="str">
            <v>EF</v>
          </cell>
          <cell r="F11">
            <v>0.81805555555555554</v>
          </cell>
          <cell r="G11">
            <v>0.81874999999999998</v>
          </cell>
          <cell r="M11">
            <v>6.9444444444444198E-4</v>
          </cell>
          <cell r="N11">
            <v>180</v>
          </cell>
          <cell r="O11">
            <v>185</v>
          </cell>
          <cell r="P11">
            <v>92.257866666666331</v>
          </cell>
          <cell r="Q11" t="str">
            <v>41e</v>
          </cell>
          <cell r="R11" t="str">
            <v>Rele bekerja tanpa penyebab yang jelas, PMT  masuk kembali</v>
          </cell>
          <cell r="T11">
            <v>6.9444444444444198E-4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6.9444444444444198E-4</v>
          </cell>
          <cell r="Z11">
            <v>68</v>
          </cell>
          <cell r="AA11" t="str">
            <v>R</v>
          </cell>
          <cell r="AB11">
            <v>0</v>
          </cell>
          <cell r="AC11">
            <v>0</v>
          </cell>
          <cell r="AD11">
            <v>1</v>
          </cell>
          <cell r="AE11">
            <v>1</v>
          </cell>
          <cell r="AF11">
            <v>0</v>
          </cell>
          <cell r="AG11">
            <v>0</v>
          </cell>
        </row>
        <row r="12">
          <cell r="A12">
            <v>36617</v>
          </cell>
          <cell r="B12" t="str">
            <v>Gianyar</v>
          </cell>
          <cell r="C12" t="str">
            <v>P_Ubud</v>
          </cell>
          <cell r="D12">
            <v>160</v>
          </cell>
          <cell r="E12" t="str">
            <v>EF</v>
          </cell>
          <cell r="F12">
            <v>0.81805555555555554</v>
          </cell>
          <cell r="G12">
            <v>0.81874999999999998</v>
          </cell>
          <cell r="M12">
            <v>6.9444444444444198E-4</v>
          </cell>
          <cell r="N12">
            <v>150</v>
          </cell>
          <cell r="O12">
            <v>155</v>
          </cell>
          <cell r="P12">
            <v>78.517333333333056</v>
          </cell>
          <cell r="Q12" t="str">
            <v>41e</v>
          </cell>
          <cell r="R12" t="str">
            <v>Rele bekerja tanpa penyebab yang jelas, PMT  masuk kembali</v>
          </cell>
          <cell r="T12">
            <v>6.9444444444444198E-4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6.9444444444444198E-4</v>
          </cell>
          <cell r="Z12">
            <v>69</v>
          </cell>
          <cell r="AA12" t="str">
            <v>R</v>
          </cell>
          <cell r="AB12">
            <v>0</v>
          </cell>
          <cell r="AC12">
            <v>0</v>
          </cell>
          <cell r="AD12">
            <v>1</v>
          </cell>
          <cell r="AE12">
            <v>1</v>
          </cell>
          <cell r="AF12">
            <v>0</v>
          </cell>
          <cell r="AG12">
            <v>0</v>
          </cell>
        </row>
        <row r="13">
          <cell r="A13">
            <v>36617</v>
          </cell>
          <cell r="B13" t="str">
            <v>Pesanggaran</v>
          </cell>
          <cell r="C13" t="str">
            <v>P_Pelabuhan</v>
          </cell>
          <cell r="D13">
            <v>144</v>
          </cell>
          <cell r="E13" t="str">
            <v>EF</v>
          </cell>
          <cell r="F13">
            <v>0.84861111111111109</v>
          </cell>
          <cell r="I13">
            <v>0.85624999999999996</v>
          </cell>
          <cell r="K13" t="str">
            <v>R</v>
          </cell>
          <cell r="M13">
            <v>7.6388888888888618E-3</v>
          </cell>
          <cell r="N13">
            <v>55</v>
          </cell>
          <cell r="O13">
            <v>75</v>
          </cell>
          <cell r="P13">
            <v>777.32159999999715</v>
          </cell>
          <cell r="Q13" t="str">
            <v>44b</v>
          </cell>
          <cell r="R13" t="str">
            <v>Jumper SUTM putus</v>
          </cell>
          <cell r="S13" t="str">
            <v>Jumparan CO di Kerta Dalam putus fhs.R</v>
          </cell>
          <cell r="T13">
            <v>0</v>
          </cell>
          <cell r="U13">
            <v>7.6388888888888618E-3</v>
          </cell>
          <cell r="V13">
            <v>0</v>
          </cell>
          <cell r="W13">
            <v>0</v>
          </cell>
          <cell r="X13">
            <v>0</v>
          </cell>
          <cell r="Y13">
            <v>7.6388888888888618E-3</v>
          </cell>
          <cell r="Z13">
            <v>160</v>
          </cell>
          <cell r="AA13" t="str">
            <v>R</v>
          </cell>
          <cell r="AB13">
            <v>1</v>
          </cell>
          <cell r="AC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</row>
        <row r="14">
          <cell r="A14">
            <v>36617</v>
          </cell>
          <cell r="B14" t="str">
            <v>Sanur</v>
          </cell>
          <cell r="C14" t="str">
            <v>P_Renon</v>
          </cell>
          <cell r="D14">
            <v>120</v>
          </cell>
          <cell r="E14" t="str">
            <v>EF</v>
          </cell>
          <cell r="F14">
            <v>0.88402777777777775</v>
          </cell>
          <cell r="G14">
            <v>0.8847222222222223</v>
          </cell>
          <cell r="M14">
            <v>6.94444444444553E-4</v>
          </cell>
          <cell r="N14">
            <v>90</v>
          </cell>
          <cell r="O14">
            <v>105</v>
          </cell>
          <cell r="P14">
            <v>58.888000000009207</v>
          </cell>
          <cell r="Q14" t="str">
            <v>41e</v>
          </cell>
          <cell r="R14" t="str">
            <v>Rele bekerja tanpa penyebab yang jelas, PMT  masuk kembali</v>
          </cell>
          <cell r="T14">
            <v>6.94444444444553E-4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6.94444444444553E-4</v>
          </cell>
          <cell r="Z14">
            <v>192</v>
          </cell>
          <cell r="AA14" t="str">
            <v>R</v>
          </cell>
          <cell r="AB14">
            <v>0</v>
          </cell>
          <cell r="AC14">
            <v>0</v>
          </cell>
          <cell r="AD14">
            <v>1</v>
          </cell>
          <cell r="AE14">
            <v>1</v>
          </cell>
          <cell r="AF14">
            <v>0</v>
          </cell>
          <cell r="AG14">
            <v>0</v>
          </cell>
        </row>
        <row r="15">
          <cell r="A15">
            <v>36617</v>
          </cell>
          <cell r="B15" t="str">
            <v>Pesanggaran</v>
          </cell>
          <cell r="C15" t="str">
            <v>P_Bunisari</v>
          </cell>
          <cell r="D15">
            <v>230</v>
          </cell>
          <cell r="E15" t="str">
            <v>EF</v>
          </cell>
          <cell r="F15">
            <v>0.93194444444444446</v>
          </cell>
          <cell r="I15">
            <v>0.93263888888888891</v>
          </cell>
          <cell r="K15" t="str">
            <v>R</v>
          </cell>
          <cell r="M15">
            <v>6.9444444444444198E-4</v>
          </cell>
          <cell r="N15">
            <v>110</v>
          </cell>
          <cell r="O15">
            <v>200</v>
          </cell>
          <cell r="P15">
            <v>112.86866666666626</v>
          </cell>
          <cell r="Q15">
            <v>56</v>
          </cell>
          <cell r="R15" t="str">
            <v>Rele bekerja karena ikutan (sympthetic tripping).</v>
          </cell>
          <cell r="S15" t="str">
            <v>Trip bersamaan dengan P Bakung sari</v>
          </cell>
          <cell r="T15">
            <v>0</v>
          </cell>
          <cell r="U15">
            <v>6.9444444444444198E-4</v>
          </cell>
          <cell r="V15">
            <v>0</v>
          </cell>
          <cell r="W15">
            <v>0</v>
          </cell>
          <cell r="X15">
            <v>0</v>
          </cell>
          <cell r="Y15">
            <v>6.9444444444444198E-4</v>
          </cell>
          <cell r="Z15">
            <v>158</v>
          </cell>
          <cell r="AA15" t="str">
            <v>R</v>
          </cell>
          <cell r="AB15">
            <v>1</v>
          </cell>
          <cell r="AC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</row>
        <row r="16">
          <cell r="A16">
            <v>36617</v>
          </cell>
          <cell r="B16" t="str">
            <v>Pesanggaran</v>
          </cell>
          <cell r="C16" t="str">
            <v>P_Bakung_Sari</v>
          </cell>
          <cell r="D16">
            <v>145</v>
          </cell>
          <cell r="E16" t="str">
            <v>OC/M</v>
          </cell>
          <cell r="F16">
            <v>0.93194444444444446</v>
          </cell>
          <cell r="I16">
            <v>0.93333333333333324</v>
          </cell>
          <cell r="K16" t="str">
            <v>R</v>
          </cell>
          <cell r="M16">
            <v>1.3888888888887729E-3</v>
          </cell>
          <cell r="N16">
            <v>24</v>
          </cell>
          <cell r="O16">
            <v>100</v>
          </cell>
          <cell r="P16">
            <v>142.31266666665479</v>
          </cell>
          <cell r="Q16">
            <v>56</v>
          </cell>
          <cell r="R16" t="str">
            <v>Rele bekerja karena ikutan (sympthetic tripping).</v>
          </cell>
          <cell r="S16" t="str">
            <v>Trip bersamaan dengan            P Buni sari</v>
          </cell>
          <cell r="T16">
            <v>0</v>
          </cell>
          <cell r="U16">
            <v>1.3888888888887729E-3</v>
          </cell>
          <cell r="V16">
            <v>0</v>
          </cell>
          <cell r="W16">
            <v>0</v>
          </cell>
          <cell r="X16">
            <v>0</v>
          </cell>
          <cell r="Y16">
            <v>1.3888888888887729E-3</v>
          </cell>
          <cell r="Z16">
            <v>156</v>
          </cell>
          <cell r="AA16" t="str">
            <v>R</v>
          </cell>
          <cell r="AB16">
            <v>1</v>
          </cell>
          <cell r="AC16">
            <v>0</v>
          </cell>
          <cell r="AD16">
            <v>1</v>
          </cell>
          <cell r="AE16">
            <v>0</v>
          </cell>
          <cell r="AF16">
            <v>0</v>
          </cell>
          <cell r="AG16">
            <v>1</v>
          </cell>
        </row>
        <row r="17">
          <cell r="A17">
            <v>36618</v>
          </cell>
          <cell r="B17" t="str">
            <v>Kapal</v>
          </cell>
          <cell r="C17" t="str">
            <v>P_Tabanan</v>
          </cell>
          <cell r="D17">
            <v>70</v>
          </cell>
          <cell r="E17" t="str">
            <v>EF</v>
          </cell>
          <cell r="F17">
            <v>0.37222222222222223</v>
          </cell>
          <cell r="G17">
            <v>0.37291666666666662</v>
          </cell>
          <cell r="M17">
            <v>6.9444444444438647E-4</v>
          </cell>
          <cell r="N17">
            <v>70</v>
          </cell>
          <cell r="O17">
            <v>70</v>
          </cell>
          <cell r="P17">
            <v>34.351333333330466</v>
          </cell>
          <cell r="Q17" t="str">
            <v>41e</v>
          </cell>
          <cell r="R17" t="str">
            <v>Rele bekerja tanpa penyebab yang jelas, PMT  masuk kembali</v>
          </cell>
          <cell r="T17">
            <v>6.9444444444438647E-4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6.9444444444438647E-4</v>
          </cell>
          <cell r="Z17">
            <v>96</v>
          </cell>
          <cell r="AA17" t="str">
            <v>R</v>
          </cell>
          <cell r="AB17">
            <v>0</v>
          </cell>
          <cell r="AC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0</v>
          </cell>
        </row>
        <row r="18">
          <cell r="A18">
            <v>36618</v>
          </cell>
          <cell r="B18" t="str">
            <v>Nusa Dua</v>
          </cell>
          <cell r="C18" t="str">
            <v>P_Ungasan</v>
          </cell>
          <cell r="D18">
            <v>64</v>
          </cell>
          <cell r="E18" t="str">
            <v>EF</v>
          </cell>
          <cell r="F18">
            <v>0.79027777777777775</v>
          </cell>
          <cell r="I18">
            <v>0.7909722222222223</v>
          </cell>
          <cell r="K18" t="str">
            <v>M</v>
          </cell>
          <cell r="M18">
            <v>6.94444444444553E-4</v>
          </cell>
          <cell r="N18">
            <v>65</v>
          </cell>
          <cell r="O18">
            <v>70</v>
          </cell>
          <cell r="P18">
            <v>31.406933333338241</v>
          </cell>
          <cell r="Q18" t="str">
            <v>44b</v>
          </cell>
          <cell r="R18" t="str">
            <v>Jumper SUTM putus</v>
          </cell>
          <cell r="T18">
            <v>0</v>
          </cell>
          <cell r="U18">
            <v>6.94444444444553E-4</v>
          </cell>
          <cell r="V18">
            <v>0</v>
          </cell>
          <cell r="W18">
            <v>0</v>
          </cell>
          <cell r="X18">
            <v>0</v>
          </cell>
          <cell r="Y18">
            <v>6.94444444444553E-4</v>
          </cell>
          <cell r="Z18">
            <v>135</v>
          </cell>
          <cell r="AA18" t="str">
            <v>R</v>
          </cell>
          <cell r="AB18">
            <v>0</v>
          </cell>
          <cell r="AC18">
            <v>1</v>
          </cell>
          <cell r="AD18">
            <v>1</v>
          </cell>
          <cell r="AE18">
            <v>0</v>
          </cell>
          <cell r="AF18">
            <v>0</v>
          </cell>
          <cell r="AG18">
            <v>1</v>
          </cell>
        </row>
        <row r="19">
          <cell r="A19">
            <v>36618</v>
          </cell>
          <cell r="B19" t="str">
            <v>Sanur</v>
          </cell>
          <cell r="C19" t="str">
            <v>P_Renon</v>
          </cell>
          <cell r="D19">
            <v>110</v>
          </cell>
          <cell r="E19" t="str">
            <v>OC</v>
          </cell>
          <cell r="F19">
            <v>0.81805555555555554</v>
          </cell>
          <cell r="G19">
            <v>0.81874999999999998</v>
          </cell>
          <cell r="M19">
            <v>6.9444444444444198E-4</v>
          </cell>
          <cell r="N19">
            <v>80</v>
          </cell>
          <cell r="O19">
            <v>110</v>
          </cell>
          <cell r="P19">
            <v>53.98066666666648</v>
          </cell>
          <cell r="Q19" t="str">
            <v>41e</v>
          </cell>
          <cell r="R19" t="str">
            <v>Rele bekerja tanpa penyebab yang jelas, PMT  masuk kembali</v>
          </cell>
          <cell r="T19">
            <v>6.9444444444444198E-4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6.9444444444444198E-4</v>
          </cell>
          <cell r="Z19">
            <v>192</v>
          </cell>
          <cell r="AA19" t="str">
            <v>R</v>
          </cell>
          <cell r="AB19">
            <v>0</v>
          </cell>
          <cell r="AC19">
            <v>0</v>
          </cell>
          <cell r="AD19">
            <v>1</v>
          </cell>
          <cell r="AE19">
            <v>1</v>
          </cell>
          <cell r="AF19">
            <v>0</v>
          </cell>
          <cell r="AG19">
            <v>0</v>
          </cell>
        </row>
        <row r="20">
          <cell r="A20">
            <v>36619</v>
          </cell>
          <cell r="B20" t="str">
            <v>Pesanggaran</v>
          </cell>
          <cell r="C20" t="str">
            <v>P_Reagen</v>
          </cell>
          <cell r="D20">
            <v>150</v>
          </cell>
          <cell r="E20" t="str">
            <v>OC</v>
          </cell>
          <cell r="F20">
            <v>0.74791666666666667</v>
          </cell>
          <cell r="I20">
            <v>0.74861111111111101</v>
          </cell>
          <cell r="K20" t="str">
            <v>R</v>
          </cell>
          <cell r="M20">
            <v>6.9444444444433095E-4</v>
          </cell>
          <cell r="N20">
            <v>100</v>
          </cell>
          <cell r="O20">
            <v>150</v>
          </cell>
          <cell r="P20">
            <v>73.609999999987963</v>
          </cell>
          <cell r="Q20" t="str">
            <v>41e</v>
          </cell>
          <cell r="R20" t="str">
            <v>Rele bekerja tanpa penyebab yang jelas, PMT  masuk kembali</v>
          </cell>
          <cell r="S20" t="str">
            <v>Simpatitik Trip</v>
          </cell>
          <cell r="T20">
            <v>0</v>
          </cell>
          <cell r="U20">
            <v>6.9444444444433095E-4</v>
          </cell>
          <cell r="V20">
            <v>0</v>
          </cell>
          <cell r="W20">
            <v>0</v>
          </cell>
          <cell r="X20">
            <v>0</v>
          </cell>
          <cell r="Y20">
            <v>6.9444444444433095E-4</v>
          </cell>
          <cell r="Z20">
            <v>159</v>
          </cell>
          <cell r="AA20" t="str">
            <v>R</v>
          </cell>
          <cell r="AB20">
            <v>1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  <cell r="AG20">
            <v>1</v>
          </cell>
        </row>
        <row r="21">
          <cell r="A21">
            <v>36619</v>
          </cell>
          <cell r="B21" t="str">
            <v>Pesanggaran</v>
          </cell>
          <cell r="C21" t="str">
            <v>P_Pelasa</v>
          </cell>
          <cell r="D21">
            <v>90</v>
          </cell>
          <cell r="E21" t="str">
            <v>OC/M</v>
          </cell>
          <cell r="F21">
            <v>0.74791666666666667</v>
          </cell>
          <cell r="I21">
            <v>0.74930555555555556</v>
          </cell>
          <cell r="K21" t="str">
            <v>R</v>
          </cell>
          <cell r="M21">
            <v>1.388888888888884E-3</v>
          </cell>
          <cell r="N21">
            <v>70</v>
          </cell>
          <cell r="O21">
            <v>70</v>
          </cell>
          <cell r="P21">
            <v>88.331999999999681</v>
          </cell>
          <cell r="Q21" t="str">
            <v>41e</v>
          </cell>
          <cell r="R21" t="str">
            <v>Rele bekerja tanpa penyebab yang jelas, PMT  masuk kembali</v>
          </cell>
          <cell r="S21" t="str">
            <v>Simpatitik Trip</v>
          </cell>
          <cell r="T21">
            <v>0</v>
          </cell>
          <cell r="U21">
            <v>1.388888888888884E-3</v>
          </cell>
          <cell r="V21">
            <v>0</v>
          </cell>
          <cell r="W21">
            <v>0</v>
          </cell>
          <cell r="X21">
            <v>0</v>
          </cell>
          <cell r="Y21">
            <v>1.388888888888884E-3</v>
          </cell>
          <cell r="Z21">
            <v>164</v>
          </cell>
          <cell r="AA21" t="str">
            <v>R</v>
          </cell>
          <cell r="AB21">
            <v>1</v>
          </cell>
          <cell r="AC21">
            <v>0</v>
          </cell>
          <cell r="AD21">
            <v>1</v>
          </cell>
          <cell r="AE21">
            <v>0</v>
          </cell>
          <cell r="AF21">
            <v>0</v>
          </cell>
          <cell r="AG21">
            <v>1</v>
          </cell>
        </row>
        <row r="22">
          <cell r="A22">
            <v>36619</v>
          </cell>
          <cell r="B22" t="str">
            <v>Pesanggaran</v>
          </cell>
          <cell r="C22" t="str">
            <v>P_Pelasa</v>
          </cell>
          <cell r="D22">
            <v>70</v>
          </cell>
          <cell r="H22">
            <v>0.7715277777777777</v>
          </cell>
          <cell r="I22">
            <v>0.79166666666666663</v>
          </cell>
          <cell r="K22" t="str">
            <v>R</v>
          </cell>
          <cell r="M22">
            <v>2.0138888888888928E-2</v>
          </cell>
          <cell r="N22">
            <v>70</v>
          </cell>
          <cell r="O22">
            <v>82</v>
          </cell>
          <cell r="P22">
            <v>996.18866666666861</v>
          </cell>
          <cell r="Q22" t="str">
            <v>44b</v>
          </cell>
          <cell r="R22" t="str">
            <v>Jumper SUTM putus</v>
          </cell>
          <cell r="S22" t="str">
            <v>Perbk. Jamperan SUTM putus   phasa R depan Hote Jayakarta</v>
          </cell>
          <cell r="T22">
            <v>0</v>
          </cell>
          <cell r="U22">
            <v>0</v>
          </cell>
          <cell r="V22">
            <v>0</v>
          </cell>
          <cell r="W22">
            <v>2.0138888888888928E-2</v>
          </cell>
          <cell r="X22">
            <v>0</v>
          </cell>
          <cell r="Y22">
            <v>2.0138888888888928E-2</v>
          </cell>
          <cell r="Z22">
            <v>164</v>
          </cell>
          <cell r="AA22" t="str">
            <v>R</v>
          </cell>
          <cell r="AB22">
            <v>1</v>
          </cell>
          <cell r="AC22">
            <v>0</v>
          </cell>
          <cell r="AD22">
            <v>0</v>
          </cell>
          <cell r="AE22">
            <v>0</v>
          </cell>
          <cell r="AF22">
            <v>1</v>
          </cell>
          <cell r="AG22">
            <v>1</v>
          </cell>
        </row>
        <row r="23">
          <cell r="A23">
            <v>36620</v>
          </cell>
          <cell r="B23" t="str">
            <v>Pesanggaran</v>
          </cell>
          <cell r="C23" t="str">
            <v>P_Pelasa</v>
          </cell>
          <cell r="D23">
            <v>15</v>
          </cell>
          <cell r="E23" t="str">
            <v>EF</v>
          </cell>
          <cell r="F23">
            <v>0.3659722222222222</v>
          </cell>
          <cell r="I23">
            <v>0.3666666666666667</v>
          </cell>
          <cell r="K23" t="str">
            <v>R</v>
          </cell>
          <cell r="M23">
            <v>6.9444444444449749E-4</v>
          </cell>
          <cell r="N23">
            <v>15</v>
          </cell>
          <cell r="O23">
            <v>15</v>
          </cell>
          <cell r="P23">
            <v>7.3610000000005629</v>
          </cell>
          <cell r="Q23" t="str">
            <v>41e</v>
          </cell>
          <cell r="R23" t="str">
            <v>Rele bekerja tanpa penyebab yang jelas, PMT  masuk kembali</v>
          </cell>
          <cell r="T23">
            <v>0</v>
          </cell>
          <cell r="U23">
            <v>6.9444444444449749E-4</v>
          </cell>
          <cell r="V23">
            <v>0</v>
          </cell>
          <cell r="W23">
            <v>0</v>
          </cell>
          <cell r="X23">
            <v>0</v>
          </cell>
          <cell r="Y23">
            <v>6.9444444444449749E-4</v>
          </cell>
          <cell r="Z23">
            <v>164</v>
          </cell>
          <cell r="AA23" t="str">
            <v>R</v>
          </cell>
          <cell r="AB23">
            <v>1</v>
          </cell>
          <cell r="AC23">
            <v>0</v>
          </cell>
          <cell r="AD23">
            <v>1</v>
          </cell>
          <cell r="AE23">
            <v>0</v>
          </cell>
          <cell r="AF23">
            <v>0</v>
          </cell>
          <cell r="AG23">
            <v>1</v>
          </cell>
        </row>
        <row r="24">
          <cell r="A24">
            <v>36620</v>
          </cell>
          <cell r="B24" t="str">
            <v>Antosari</v>
          </cell>
          <cell r="C24" t="str">
            <v>P_Kerambitan</v>
          </cell>
          <cell r="D24">
            <v>15</v>
          </cell>
          <cell r="E24" t="str">
            <v>EF</v>
          </cell>
          <cell r="F24">
            <v>0.3659722222222222</v>
          </cell>
          <cell r="I24">
            <v>0.3666666666666667</v>
          </cell>
          <cell r="K24" t="str">
            <v>R</v>
          </cell>
          <cell r="M24">
            <v>6.9444444444449749E-4</v>
          </cell>
          <cell r="N24">
            <v>15</v>
          </cell>
          <cell r="O24">
            <v>15</v>
          </cell>
          <cell r="P24">
            <v>7.3610000000005629</v>
          </cell>
          <cell r="Q24" t="str">
            <v>41e</v>
          </cell>
          <cell r="R24" t="str">
            <v>Rele bekerja tanpa penyebab yang jelas, PMT  masuk kembali</v>
          </cell>
          <cell r="T24">
            <v>0</v>
          </cell>
          <cell r="U24">
            <v>6.9444444444449749E-4</v>
          </cell>
          <cell r="V24">
            <v>0</v>
          </cell>
          <cell r="W24">
            <v>0</v>
          </cell>
          <cell r="X24">
            <v>0</v>
          </cell>
          <cell r="Y24">
            <v>6.9444444444449749E-4</v>
          </cell>
          <cell r="Z24">
            <v>4</v>
          </cell>
          <cell r="AA24" t="str">
            <v>R</v>
          </cell>
          <cell r="AB24">
            <v>1</v>
          </cell>
          <cell r="AC24">
            <v>0</v>
          </cell>
          <cell r="AD24">
            <v>1</v>
          </cell>
          <cell r="AE24">
            <v>0</v>
          </cell>
          <cell r="AF24">
            <v>0</v>
          </cell>
          <cell r="AG24">
            <v>1</v>
          </cell>
        </row>
        <row r="25">
          <cell r="A25">
            <v>36620</v>
          </cell>
          <cell r="B25" t="str">
            <v>Gianyar</v>
          </cell>
          <cell r="C25" t="str">
            <v>P_Ubud</v>
          </cell>
          <cell r="D25">
            <v>50</v>
          </cell>
          <cell r="E25" t="str">
            <v>OC</v>
          </cell>
          <cell r="F25">
            <v>0.45</v>
          </cell>
          <cell r="I25">
            <v>0.4513888888888889</v>
          </cell>
          <cell r="K25" t="str">
            <v>R</v>
          </cell>
          <cell r="M25">
            <v>1.388888888888884E-3</v>
          </cell>
          <cell r="N25">
            <v>35</v>
          </cell>
          <cell r="O25">
            <v>50</v>
          </cell>
          <cell r="P25">
            <v>49.07333333333316</v>
          </cell>
          <cell r="Q25" t="str">
            <v>41e</v>
          </cell>
          <cell r="R25" t="str">
            <v>Rele bekerja tanpa penyebab yang jelas, PMT  masuk kembali</v>
          </cell>
          <cell r="T25">
            <v>0</v>
          </cell>
          <cell r="U25">
            <v>1.388888888888884E-3</v>
          </cell>
          <cell r="V25">
            <v>0</v>
          </cell>
          <cell r="W25">
            <v>0</v>
          </cell>
          <cell r="X25">
            <v>0</v>
          </cell>
          <cell r="Y25">
            <v>1.388888888888884E-3</v>
          </cell>
          <cell r="Z25">
            <v>69</v>
          </cell>
          <cell r="AA25" t="str">
            <v>R</v>
          </cell>
          <cell r="AB25">
            <v>1</v>
          </cell>
          <cell r="AC25">
            <v>0</v>
          </cell>
          <cell r="AD25">
            <v>1</v>
          </cell>
          <cell r="AE25">
            <v>0</v>
          </cell>
          <cell r="AF25">
            <v>0</v>
          </cell>
          <cell r="AG25">
            <v>1</v>
          </cell>
        </row>
        <row r="26">
          <cell r="A26">
            <v>36620</v>
          </cell>
          <cell r="B26" t="str">
            <v>Kapal</v>
          </cell>
          <cell r="C26" t="str">
            <v>P_Canggu</v>
          </cell>
          <cell r="D26">
            <v>100</v>
          </cell>
          <cell r="E26" t="str">
            <v>EF</v>
          </cell>
          <cell r="F26">
            <v>0.55486111111111114</v>
          </cell>
          <cell r="G26">
            <v>0.55555555555555558</v>
          </cell>
          <cell r="M26">
            <v>6.9444444444444198E-4</v>
          </cell>
          <cell r="N26">
            <v>76</v>
          </cell>
          <cell r="O26">
            <v>100</v>
          </cell>
          <cell r="P26">
            <v>49.07333333333316</v>
          </cell>
          <cell r="Q26" t="str">
            <v>41e</v>
          </cell>
          <cell r="R26" t="str">
            <v>Rele bekerja tanpa penyebab yang jelas, PMT  masuk kembali</v>
          </cell>
          <cell r="T26">
            <v>6.9444444444444198E-4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6.9444444444444198E-4</v>
          </cell>
          <cell r="Z26">
            <v>106</v>
          </cell>
          <cell r="AA26" t="str">
            <v>R</v>
          </cell>
          <cell r="AB26">
            <v>0</v>
          </cell>
          <cell r="AC26">
            <v>0</v>
          </cell>
          <cell r="AD26">
            <v>1</v>
          </cell>
          <cell r="AE26">
            <v>1</v>
          </cell>
          <cell r="AF26">
            <v>0</v>
          </cell>
          <cell r="AG26">
            <v>0</v>
          </cell>
        </row>
        <row r="27">
          <cell r="A27">
            <v>36620</v>
          </cell>
          <cell r="B27" t="str">
            <v>Gianyar</v>
          </cell>
          <cell r="C27" t="str">
            <v>P_Ubud</v>
          </cell>
          <cell r="D27">
            <v>50</v>
          </cell>
          <cell r="E27" t="str">
            <v>OC/M</v>
          </cell>
          <cell r="F27">
            <v>0.72083333333333333</v>
          </cell>
          <cell r="I27">
            <v>0.72361111111111109</v>
          </cell>
          <cell r="K27" t="str">
            <v>M</v>
          </cell>
          <cell r="M27">
            <v>2.7777777777777679E-3</v>
          </cell>
          <cell r="P27">
            <v>98.14666666666632</v>
          </cell>
          <cell r="Q27" t="str">
            <v>41e</v>
          </cell>
          <cell r="R27" t="str">
            <v>Rele bekerja tanpa penyebab yang jelas, PMT  masuk kembali</v>
          </cell>
          <cell r="T27">
            <v>0</v>
          </cell>
          <cell r="U27">
            <v>2.7777777777777679E-3</v>
          </cell>
          <cell r="V27">
            <v>0</v>
          </cell>
          <cell r="W27">
            <v>0</v>
          </cell>
          <cell r="X27">
            <v>0</v>
          </cell>
          <cell r="Y27">
            <v>2.7777777777777679E-3</v>
          </cell>
          <cell r="Z27">
            <v>69</v>
          </cell>
          <cell r="AA27" t="str">
            <v>R</v>
          </cell>
          <cell r="AB27">
            <v>0</v>
          </cell>
          <cell r="AC27">
            <v>1</v>
          </cell>
          <cell r="AD27">
            <v>1</v>
          </cell>
          <cell r="AE27">
            <v>0</v>
          </cell>
          <cell r="AF27">
            <v>0</v>
          </cell>
          <cell r="AG27">
            <v>1</v>
          </cell>
        </row>
        <row r="28">
          <cell r="A28">
            <v>36620</v>
          </cell>
          <cell r="B28" t="str">
            <v>Gianyar</v>
          </cell>
          <cell r="C28" t="str">
            <v>P_Ubud</v>
          </cell>
          <cell r="D28">
            <v>35</v>
          </cell>
          <cell r="E28" t="str">
            <v>OC/M</v>
          </cell>
          <cell r="F28">
            <v>0.72430555555555554</v>
          </cell>
          <cell r="I28">
            <v>0.75763888888888886</v>
          </cell>
          <cell r="K28" t="str">
            <v>M</v>
          </cell>
          <cell r="M28">
            <v>3.3333333333333326E-2</v>
          </cell>
          <cell r="N28">
            <v>35</v>
          </cell>
          <cell r="O28">
            <v>55</v>
          </cell>
          <cell r="P28">
            <v>824.43199999999979</v>
          </cell>
          <cell r="Q28" t="str">
            <v>41e</v>
          </cell>
          <cell r="R28" t="str">
            <v>Rele bekerja tanpa penyebab yang jelas, PMT  masuk kembali</v>
          </cell>
          <cell r="S28" t="str">
            <v>Di lokalisir kemudian masuk bertahap aman .</v>
          </cell>
          <cell r="T28">
            <v>0</v>
          </cell>
          <cell r="U28">
            <v>3.3333333333333326E-2</v>
          </cell>
          <cell r="V28">
            <v>0</v>
          </cell>
          <cell r="W28">
            <v>0</v>
          </cell>
          <cell r="X28">
            <v>0</v>
          </cell>
          <cell r="Y28">
            <v>3.3333333333333326E-2</v>
          </cell>
          <cell r="Z28">
            <v>69</v>
          </cell>
          <cell r="AA28" t="str">
            <v>R</v>
          </cell>
          <cell r="AB28">
            <v>0</v>
          </cell>
          <cell r="AC28">
            <v>1</v>
          </cell>
          <cell r="AD28">
            <v>1</v>
          </cell>
          <cell r="AE28">
            <v>0</v>
          </cell>
          <cell r="AF28">
            <v>0</v>
          </cell>
          <cell r="AG28">
            <v>1</v>
          </cell>
        </row>
        <row r="29">
          <cell r="A29">
            <v>36620</v>
          </cell>
          <cell r="B29" t="str">
            <v>Gianyar</v>
          </cell>
          <cell r="C29" t="str">
            <v>P_Blahbatuh</v>
          </cell>
          <cell r="D29">
            <v>144</v>
          </cell>
          <cell r="E29" t="str">
            <v>EF</v>
          </cell>
          <cell r="F29">
            <v>0.81736111111111109</v>
          </cell>
          <cell r="G29">
            <v>0.81805555555555554</v>
          </cell>
          <cell r="M29">
            <v>6.9444444444444198E-4</v>
          </cell>
          <cell r="N29">
            <v>128</v>
          </cell>
          <cell r="O29">
            <v>145</v>
          </cell>
          <cell r="P29">
            <v>70.665599999999742</v>
          </cell>
          <cell r="Q29" t="str">
            <v>41e</v>
          </cell>
          <cell r="R29" t="str">
            <v>Rele bekerja tanpa penyebab yang jelas, PMT  masuk kembali</v>
          </cell>
          <cell r="T29">
            <v>6.9444444444444198E-4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6.9444444444444198E-4</v>
          </cell>
          <cell r="Z29">
            <v>66</v>
          </cell>
          <cell r="AA29" t="str">
            <v>R</v>
          </cell>
          <cell r="AB29">
            <v>0</v>
          </cell>
          <cell r="AC29">
            <v>0</v>
          </cell>
          <cell r="AD29">
            <v>1</v>
          </cell>
          <cell r="AE29">
            <v>1</v>
          </cell>
          <cell r="AF29">
            <v>0</v>
          </cell>
          <cell r="AG29">
            <v>0</v>
          </cell>
        </row>
        <row r="30">
          <cell r="A30">
            <v>36620</v>
          </cell>
          <cell r="B30" t="str">
            <v>Gianyar</v>
          </cell>
          <cell r="C30" t="str">
            <v>P_Tampak_Siring</v>
          </cell>
          <cell r="D30">
            <v>100</v>
          </cell>
          <cell r="E30" t="str">
            <v>EF</v>
          </cell>
          <cell r="F30">
            <v>0.92500000000000004</v>
          </cell>
          <cell r="G30">
            <v>0.92569444444444438</v>
          </cell>
          <cell r="M30">
            <v>6.9444444444433095E-4</v>
          </cell>
          <cell r="N30">
            <v>50</v>
          </cell>
          <cell r="O30">
            <v>100</v>
          </cell>
          <cell r="P30">
            <v>49.073333333325316</v>
          </cell>
          <cell r="Q30" t="str">
            <v>41e</v>
          </cell>
          <cell r="R30" t="str">
            <v>Rele bekerja tanpa penyebab yang jelas, PMT  masuk kembali</v>
          </cell>
          <cell r="T30">
            <v>6.9444444444433095E-4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6.9444444444433095E-4</v>
          </cell>
          <cell r="Z30">
            <v>64</v>
          </cell>
          <cell r="AA30" t="str">
            <v>R</v>
          </cell>
          <cell r="AB30">
            <v>0</v>
          </cell>
          <cell r="AC30">
            <v>0</v>
          </cell>
          <cell r="AD30">
            <v>1</v>
          </cell>
          <cell r="AE30">
            <v>1</v>
          </cell>
          <cell r="AF30">
            <v>0</v>
          </cell>
          <cell r="AG30">
            <v>0</v>
          </cell>
        </row>
        <row r="31">
          <cell r="A31">
            <v>36620</v>
          </cell>
          <cell r="B31" t="str">
            <v>Gianyar</v>
          </cell>
          <cell r="C31" t="str">
            <v>P_Blahbatuh</v>
          </cell>
          <cell r="D31">
            <v>96</v>
          </cell>
          <cell r="E31" t="str">
            <v>OC</v>
          </cell>
          <cell r="F31">
            <v>0.9506944444444444</v>
          </cell>
          <cell r="I31">
            <v>0.95138888888888884</v>
          </cell>
          <cell r="K31" t="str">
            <v>R</v>
          </cell>
          <cell r="M31">
            <v>6.9444444444444198E-4</v>
          </cell>
          <cell r="N31">
            <v>96</v>
          </cell>
          <cell r="O31">
            <v>96</v>
          </cell>
          <cell r="P31">
            <v>47.110399999999828</v>
          </cell>
          <cell r="Q31" t="str">
            <v>41e</v>
          </cell>
          <cell r="R31" t="str">
            <v>PMT dicoba masuk gagal</v>
          </cell>
          <cell r="T31">
            <v>0</v>
          </cell>
          <cell r="U31">
            <v>6.9444444444444198E-4</v>
          </cell>
          <cell r="V31">
            <v>0</v>
          </cell>
          <cell r="W31">
            <v>0</v>
          </cell>
          <cell r="X31">
            <v>0</v>
          </cell>
          <cell r="Y31">
            <v>6.9444444444444198E-4</v>
          </cell>
          <cell r="Z31">
            <v>66</v>
          </cell>
          <cell r="AA31" t="str">
            <v>R</v>
          </cell>
          <cell r="AB31">
            <v>1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1</v>
          </cell>
        </row>
        <row r="32">
          <cell r="A32">
            <v>36620</v>
          </cell>
          <cell r="B32" t="str">
            <v>Gianyar</v>
          </cell>
          <cell r="C32" t="str">
            <v>P_Blahbatuh</v>
          </cell>
          <cell r="D32">
            <v>96</v>
          </cell>
          <cell r="E32" t="str">
            <v>OC</v>
          </cell>
          <cell r="F32">
            <v>0.95138888888888884</v>
          </cell>
          <cell r="I32">
            <v>1.1451388888888889</v>
          </cell>
          <cell r="K32" t="str">
            <v>R</v>
          </cell>
          <cell r="M32">
            <v>0.19375000000000009</v>
          </cell>
          <cell r="N32">
            <v>32</v>
          </cell>
          <cell r="O32">
            <v>32</v>
          </cell>
          <cell r="P32">
            <v>13143.801600000004</v>
          </cell>
          <cell r="Q32" t="str">
            <v>41e</v>
          </cell>
          <cell r="R32" t="str">
            <v>Rele bekerja tanpa penyebab yang jelas, PMT  masuk kembali</v>
          </cell>
          <cell r="T32">
            <v>0</v>
          </cell>
          <cell r="U32">
            <v>0.19375000000000009</v>
          </cell>
          <cell r="V32">
            <v>0</v>
          </cell>
          <cell r="W32">
            <v>0</v>
          </cell>
          <cell r="X32">
            <v>0</v>
          </cell>
          <cell r="Y32">
            <v>0.19375000000000009</v>
          </cell>
          <cell r="Z32">
            <v>66</v>
          </cell>
          <cell r="AA32" t="str">
            <v>R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1</v>
          </cell>
        </row>
        <row r="33">
          <cell r="A33">
            <v>36621</v>
          </cell>
          <cell r="B33" t="str">
            <v>Sanur</v>
          </cell>
          <cell r="C33" t="str">
            <v>P_VIP_I</v>
          </cell>
          <cell r="D33">
            <v>70</v>
          </cell>
          <cell r="E33" t="str">
            <v>OC</v>
          </cell>
          <cell r="F33">
            <v>7.2916666666666671E-2</v>
          </cell>
          <cell r="I33">
            <v>7.3611111111111113E-2</v>
          </cell>
          <cell r="K33" t="str">
            <v>R</v>
          </cell>
          <cell r="M33">
            <v>6.9444444444444198E-4</v>
          </cell>
          <cell r="N33">
            <v>65</v>
          </cell>
          <cell r="O33">
            <v>70</v>
          </cell>
          <cell r="P33">
            <v>34.351333333333208</v>
          </cell>
          <cell r="Q33" t="str">
            <v>41e</v>
          </cell>
          <cell r="R33" t="str">
            <v>Rele bekerja tanpa penyebab yang jelas, PMT  masuk kembali</v>
          </cell>
          <cell r="T33">
            <v>0</v>
          </cell>
          <cell r="U33">
            <v>6.9444444444444198E-4</v>
          </cell>
          <cell r="V33">
            <v>0</v>
          </cell>
          <cell r="W33">
            <v>0</v>
          </cell>
          <cell r="X33">
            <v>0</v>
          </cell>
          <cell r="Y33">
            <v>6.9444444444444198E-4</v>
          </cell>
          <cell r="Z33">
            <v>190</v>
          </cell>
          <cell r="AA33" t="str">
            <v>R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1</v>
          </cell>
        </row>
        <row r="34">
          <cell r="A34">
            <v>36621</v>
          </cell>
          <cell r="B34" t="str">
            <v>Gianyar</v>
          </cell>
          <cell r="C34" t="str">
            <v>P_Blahbatuh</v>
          </cell>
          <cell r="D34">
            <v>32</v>
          </cell>
          <cell r="E34" t="str">
            <v>OC</v>
          </cell>
          <cell r="F34">
            <v>0.14722222222222223</v>
          </cell>
          <cell r="I34">
            <v>0.15</v>
          </cell>
          <cell r="K34" t="str">
            <v>R</v>
          </cell>
          <cell r="M34">
            <v>2.7777777777777679E-3</v>
          </cell>
          <cell r="N34">
            <v>32</v>
          </cell>
          <cell r="O34">
            <v>32</v>
          </cell>
          <cell r="P34">
            <v>62.813866666666442</v>
          </cell>
          <cell r="Q34" t="str">
            <v>41e</v>
          </cell>
          <cell r="R34" t="str">
            <v>Rele bekerja tanpa penyebab yang jelas, PMT  masuk kembali</v>
          </cell>
          <cell r="T34">
            <v>0</v>
          </cell>
          <cell r="U34">
            <v>2.7777777777777679E-3</v>
          </cell>
          <cell r="V34">
            <v>0</v>
          </cell>
          <cell r="W34">
            <v>0</v>
          </cell>
          <cell r="X34">
            <v>0</v>
          </cell>
          <cell r="Y34">
            <v>2.7777777777777679E-3</v>
          </cell>
          <cell r="Z34">
            <v>66</v>
          </cell>
          <cell r="AA34" t="str">
            <v>R</v>
          </cell>
          <cell r="AB34">
            <v>1</v>
          </cell>
          <cell r="AC34">
            <v>0</v>
          </cell>
          <cell r="AD34">
            <v>1</v>
          </cell>
          <cell r="AE34">
            <v>0</v>
          </cell>
          <cell r="AF34">
            <v>0</v>
          </cell>
          <cell r="AG34">
            <v>1</v>
          </cell>
        </row>
        <row r="35">
          <cell r="A35">
            <v>36621</v>
          </cell>
          <cell r="B35" t="str">
            <v>Gianyar</v>
          </cell>
          <cell r="C35" t="str">
            <v>P_Ubud</v>
          </cell>
          <cell r="D35">
            <v>30</v>
          </cell>
          <cell r="E35" t="str">
            <v>EF</v>
          </cell>
          <cell r="F35">
            <v>0.19444444444444445</v>
          </cell>
          <cell r="G35">
            <v>0.19513888888888889</v>
          </cell>
          <cell r="M35">
            <v>6.9444444444444198E-4</v>
          </cell>
          <cell r="N35">
            <v>30</v>
          </cell>
          <cell r="O35">
            <v>30</v>
          </cell>
          <cell r="P35">
            <v>14.721999999999948</v>
          </cell>
          <cell r="Q35" t="str">
            <v>41e</v>
          </cell>
          <cell r="R35" t="str">
            <v>Rele bekerja tanpa penyebab yang jelas, PMT  masuk kembali</v>
          </cell>
          <cell r="T35">
            <v>6.9444444444444198E-4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6.9444444444444198E-4</v>
          </cell>
          <cell r="Z35">
            <v>69</v>
          </cell>
          <cell r="AA35" t="str">
            <v>R</v>
          </cell>
          <cell r="AB35">
            <v>0</v>
          </cell>
          <cell r="AC35">
            <v>0</v>
          </cell>
          <cell r="AD35">
            <v>1</v>
          </cell>
          <cell r="AE35">
            <v>1</v>
          </cell>
          <cell r="AF35">
            <v>0</v>
          </cell>
          <cell r="AG35">
            <v>0</v>
          </cell>
        </row>
        <row r="36">
          <cell r="A36">
            <v>36621</v>
          </cell>
          <cell r="B36" t="str">
            <v>Gianyar</v>
          </cell>
          <cell r="C36" t="str">
            <v>P_Susut</v>
          </cell>
          <cell r="D36">
            <v>12</v>
          </cell>
          <cell r="E36" t="str">
            <v>OC/M</v>
          </cell>
          <cell r="F36">
            <v>0.40763888888888888</v>
          </cell>
          <cell r="I36">
            <v>0.40833333333333338</v>
          </cell>
          <cell r="K36" t="str">
            <v>R</v>
          </cell>
          <cell r="M36">
            <v>6.9444444444449749E-4</v>
          </cell>
          <cell r="N36">
            <v>0</v>
          </cell>
          <cell r="O36">
            <v>0</v>
          </cell>
          <cell r="P36">
            <v>5.8888000000004492</v>
          </cell>
          <cell r="Q36" t="str">
            <v>41e</v>
          </cell>
          <cell r="R36" t="str">
            <v>Rele bekerja tanpa penyebab yang jelas, PMT  masuk kembali</v>
          </cell>
          <cell r="S36" t="str">
            <v>Dicoba gagal</v>
          </cell>
          <cell r="T36">
            <v>0</v>
          </cell>
          <cell r="U36">
            <v>6.9444444444449749E-4</v>
          </cell>
          <cell r="V36">
            <v>0</v>
          </cell>
          <cell r="W36">
            <v>0</v>
          </cell>
          <cell r="X36">
            <v>0</v>
          </cell>
          <cell r="Y36">
            <v>6.9444444444449749E-4</v>
          </cell>
          <cell r="Z36">
            <v>67</v>
          </cell>
          <cell r="AA36" t="str">
            <v>R</v>
          </cell>
          <cell r="AB36">
            <v>1</v>
          </cell>
          <cell r="AC36">
            <v>0</v>
          </cell>
          <cell r="AD36">
            <v>1</v>
          </cell>
          <cell r="AE36">
            <v>0</v>
          </cell>
          <cell r="AF36">
            <v>0</v>
          </cell>
          <cell r="AG36">
            <v>1</v>
          </cell>
        </row>
        <row r="37">
          <cell r="A37">
            <v>36621</v>
          </cell>
          <cell r="B37" t="str">
            <v>Gianyar</v>
          </cell>
          <cell r="C37" t="str">
            <v>P_Susut</v>
          </cell>
          <cell r="D37">
            <v>12</v>
          </cell>
          <cell r="E37" t="str">
            <v>OC/M</v>
          </cell>
          <cell r="F37">
            <v>0.40833333333333338</v>
          </cell>
          <cell r="I37">
            <v>0.42708333333333331</v>
          </cell>
          <cell r="K37" t="str">
            <v>R</v>
          </cell>
          <cell r="M37">
            <v>1.8749999999999933E-2</v>
          </cell>
          <cell r="N37">
            <v>12</v>
          </cell>
          <cell r="O37">
            <v>12</v>
          </cell>
          <cell r="P37">
            <v>158.99759999999944</v>
          </cell>
          <cell r="Q37" t="str">
            <v>41a</v>
          </cell>
          <cell r="R37" t="str">
            <v>Pemutus tegangan menengah terbuka, pelebur tegangan menengah putus karena pohon / dahan / layang - layang</v>
          </cell>
          <cell r="S37" t="str">
            <v>SUTM phasa RST tertimpa daun lontar di Br. Angkan</v>
          </cell>
          <cell r="T37">
            <v>0</v>
          </cell>
          <cell r="U37">
            <v>1.8749999999999933E-2</v>
          </cell>
          <cell r="V37">
            <v>0</v>
          </cell>
          <cell r="W37">
            <v>0</v>
          </cell>
          <cell r="X37">
            <v>0</v>
          </cell>
          <cell r="Y37">
            <v>1.8749999999999933E-2</v>
          </cell>
          <cell r="Z37">
            <v>67</v>
          </cell>
          <cell r="AA37" t="str">
            <v>R</v>
          </cell>
          <cell r="AB37">
            <v>1</v>
          </cell>
          <cell r="AC37">
            <v>0</v>
          </cell>
          <cell r="AD37">
            <v>1</v>
          </cell>
          <cell r="AE37">
            <v>0</v>
          </cell>
          <cell r="AF37">
            <v>0</v>
          </cell>
          <cell r="AG37">
            <v>1</v>
          </cell>
        </row>
        <row r="38">
          <cell r="A38">
            <v>36621</v>
          </cell>
          <cell r="B38" t="str">
            <v>Kapal</v>
          </cell>
          <cell r="C38" t="str">
            <v>P_Penebel</v>
          </cell>
          <cell r="D38">
            <v>40</v>
          </cell>
          <cell r="E38" t="str">
            <v>EF</v>
          </cell>
          <cell r="F38">
            <v>0.47361111111111115</v>
          </cell>
          <cell r="I38">
            <v>0.47430555555555554</v>
          </cell>
          <cell r="K38" t="str">
            <v>M</v>
          </cell>
          <cell r="M38">
            <v>6.9444444444438647E-4</v>
          </cell>
          <cell r="N38">
            <v>35</v>
          </cell>
          <cell r="O38">
            <v>35</v>
          </cell>
          <cell r="P38">
            <v>19.629333333331694</v>
          </cell>
          <cell r="Q38" t="str">
            <v>41e</v>
          </cell>
          <cell r="R38" t="str">
            <v>Rele bekerja tanpa penyebab yang jelas, PMT  masuk kembali</v>
          </cell>
          <cell r="T38">
            <v>0</v>
          </cell>
          <cell r="U38">
            <v>6.9444444444438647E-4</v>
          </cell>
          <cell r="V38">
            <v>0</v>
          </cell>
          <cell r="W38">
            <v>0</v>
          </cell>
          <cell r="X38">
            <v>0</v>
          </cell>
          <cell r="Y38">
            <v>6.9444444444438647E-4</v>
          </cell>
          <cell r="Z38">
            <v>101</v>
          </cell>
          <cell r="AA38" t="str">
            <v>R</v>
          </cell>
          <cell r="AB38">
            <v>0</v>
          </cell>
          <cell r="AC38">
            <v>1</v>
          </cell>
          <cell r="AD38">
            <v>1</v>
          </cell>
          <cell r="AE38">
            <v>0</v>
          </cell>
          <cell r="AF38">
            <v>0</v>
          </cell>
          <cell r="AG38">
            <v>1</v>
          </cell>
        </row>
        <row r="39">
          <cell r="A39">
            <v>36621</v>
          </cell>
          <cell r="B39" t="str">
            <v>Kapal</v>
          </cell>
          <cell r="C39" t="str">
            <v>P_Penebel</v>
          </cell>
          <cell r="D39">
            <v>35</v>
          </cell>
          <cell r="E39" t="str">
            <v>EF</v>
          </cell>
          <cell r="F39">
            <v>0.56666666666666665</v>
          </cell>
          <cell r="I39">
            <v>0.56736111111111109</v>
          </cell>
          <cell r="K39" t="str">
            <v>M</v>
          </cell>
          <cell r="M39">
            <v>6.9444444444444198E-4</v>
          </cell>
          <cell r="N39">
            <v>35</v>
          </cell>
          <cell r="O39">
            <v>35</v>
          </cell>
          <cell r="P39">
            <v>17.175666666666604</v>
          </cell>
          <cell r="Q39" t="str">
            <v>41e</v>
          </cell>
          <cell r="R39" t="str">
            <v>Rele bekerja tanpa penyebab yang jelas, PMT  masuk kembali</v>
          </cell>
          <cell r="T39">
            <v>0</v>
          </cell>
          <cell r="U39">
            <v>6.9444444444444198E-4</v>
          </cell>
          <cell r="V39">
            <v>0</v>
          </cell>
          <cell r="W39">
            <v>0</v>
          </cell>
          <cell r="X39">
            <v>0</v>
          </cell>
          <cell r="Y39">
            <v>6.9444444444444198E-4</v>
          </cell>
          <cell r="Z39">
            <v>101</v>
          </cell>
          <cell r="AA39" t="str">
            <v>R</v>
          </cell>
          <cell r="AB39">
            <v>0</v>
          </cell>
          <cell r="AC39">
            <v>1</v>
          </cell>
          <cell r="AD39">
            <v>1</v>
          </cell>
          <cell r="AE39">
            <v>0</v>
          </cell>
          <cell r="AF39">
            <v>0</v>
          </cell>
          <cell r="AG39">
            <v>1</v>
          </cell>
        </row>
        <row r="40">
          <cell r="A40">
            <v>36621</v>
          </cell>
          <cell r="B40" t="str">
            <v>Pesanggaran</v>
          </cell>
          <cell r="C40" t="str">
            <v>P_Reagen</v>
          </cell>
          <cell r="D40">
            <v>174</v>
          </cell>
          <cell r="E40" t="str">
            <v>OC/M</v>
          </cell>
          <cell r="F40">
            <v>0.73958333333333337</v>
          </cell>
          <cell r="I40">
            <v>0.74097222222222225</v>
          </cell>
          <cell r="K40" t="str">
            <v>R</v>
          </cell>
          <cell r="M40">
            <v>1.388888888888884E-3</v>
          </cell>
          <cell r="P40">
            <v>170.77519999999939</v>
          </cell>
          <cell r="Q40">
            <v>56</v>
          </cell>
          <cell r="R40" t="str">
            <v>Rele bekerja karena ikutan (sympthetic tripping).</v>
          </cell>
          <cell r="T40">
            <v>0</v>
          </cell>
          <cell r="U40">
            <v>1.388888888888884E-3</v>
          </cell>
          <cell r="V40">
            <v>0</v>
          </cell>
          <cell r="W40">
            <v>0</v>
          </cell>
          <cell r="X40">
            <v>0</v>
          </cell>
          <cell r="Y40">
            <v>1.388888888888884E-3</v>
          </cell>
          <cell r="Z40">
            <v>159</v>
          </cell>
          <cell r="AA40" t="str">
            <v>R</v>
          </cell>
          <cell r="AB40">
            <v>1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1</v>
          </cell>
        </row>
        <row r="41">
          <cell r="A41">
            <v>36621</v>
          </cell>
          <cell r="B41" t="str">
            <v>Pesanggaran</v>
          </cell>
          <cell r="C41" t="str">
            <v>P_Reagen</v>
          </cell>
          <cell r="D41">
            <v>174</v>
          </cell>
          <cell r="E41" t="str">
            <v>OC/M</v>
          </cell>
          <cell r="F41">
            <v>0.74097222222222225</v>
          </cell>
          <cell r="I41">
            <v>0.80694444444444446</v>
          </cell>
          <cell r="K41" t="str">
            <v>R</v>
          </cell>
          <cell r="M41">
            <v>6.597222222222221E-2</v>
          </cell>
          <cell r="N41">
            <v>122</v>
          </cell>
          <cell r="O41">
            <v>165</v>
          </cell>
          <cell r="P41">
            <v>8111.8219999999974</v>
          </cell>
          <cell r="Q41" t="str">
            <v>44a</v>
          </cell>
          <cell r="R41" t="str">
            <v>SUTM putus</v>
          </cell>
          <cell r="S41" t="str">
            <v>SUTM phasa S putus diselatan  Kantor Rayon Kuta</v>
          </cell>
          <cell r="T41">
            <v>0</v>
          </cell>
          <cell r="U41">
            <v>6.597222222222221E-2</v>
          </cell>
          <cell r="V41">
            <v>0</v>
          </cell>
          <cell r="W41">
            <v>0</v>
          </cell>
          <cell r="X41">
            <v>0</v>
          </cell>
          <cell r="Y41">
            <v>6.597222222222221E-2</v>
          </cell>
          <cell r="Z41">
            <v>159</v>
          </cell>
          <cell r="AA41" t="str">
            <v>R</v>
          </cell>
          <cell r="AB41">
            <v>1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1</v>
          </cell>
        </row>
        <row r="42">
          <cell r="A42">
            <v>36621</v>
          </cell>
          <cell r="B42" t="str">
            <v>Pesanggaran</v>
          </cell>
          <cell r="C42" t="str">
            <v>P_Bunisari</v>
          </cell>
          <cell r="D42">
            <v>180</v>
          </cell>
          <cell r="E42" t="str">
            <v>OC/M</v>
          </cell>
          <cell r="F42">
            <v>0.73958333333333337</v>
          </cell>
          <cell r="I42">
            <v>0.74097222222222225</v>
          </cell>
          <cell r="K42" t="str">
            <v>R</v>
          </cell>
          <cell r="M42">
            <v>1.388888888888884E-3</v>
          </cell>
          <cell r="N42">
            <v>108</v>
          </cell>
          <cell r="O42">
            <v>228</v>
          </cell>
          <cell r="P42">
            <v>176.66399999999936</v>
          </cell>
          <cell r="Q42">
            <v>56</v>
          </cell>
          <cell r="R42" t="str">
            <v>Rele bekerja karena ikutan (sympthetic tripping).</v>
          </cell>
          <cell r="S42" t="str">
            <v>Simpatitik Trip</v>
          </cell>
          <cell r="T42">
            <v>0</v>
          </cell>
          <cell r="U42">
            <v>1.388888888888884E-3</v>
          </cell>
          <cell r="V42">
            <v>0</v>
          </cell>
          <cell r="W42">
            <v>0</v>
          </cell>
          <cell r="X42">
            <v>0</v>
          </cell>
          <cell r="Y42">
            <v>1.388888888888884E-3</v>
          </cell>
          <cell r="Z42">
            <v>158</v>
          </cell>
          <cell r="AA42" t="str">
            <v>R</v>
          </cell>
          <cell r="AB42">
            <v>1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1</v>
          </cell>
        </row>
        <row r="43">
          <cell r="A43">
            <v>36621</v>
          </cell>
          <cell r="B43" t="str">
            <v>Pesanggaran</v>
          </cell>
          <cell r="C43" t="str">
            <v>P_Pelasa</v>
          </cell>
          <cell r="D43">
            <v>120</v>
          </cell>
          <cell r="E43" t="str">
            <v>OC/M</v>
          </cell>
          <cell r="F43">
            <v>0.73958333333333337</v>
          </cell>
          <cell r="I43">
            <v>0.74097222222222225</v>
          </cell>
          <cell r="K43" t="str">
            <v>R</v>
          </cell>
          <cell r="M43">
            <v>1.388888888888884E-3</v>
          </cell>
          <cell r="N43">
            <v>70</v>
          </cell>
          <cell r="O43">
            <v>142</v>
          </cell>
          <cell r="P43">
            <v>117.77599999999958</v>
          </cell>
          <cell r="Q43">
            <v>56</v>
          </cell>
          <cell r="R43" t="str">
            <v>Rele bekerja karena ikutan (sympthetic tripping).</v>
          </cell>
          <cell r="S43" t="str">
            <v>Simpatitik Trip</v>
          </cell>
          <cell r="T43">
            <v>0</v>
          </cell>
          <cell r="U43">
            <v>1.388888888888884E-3</v>
          </cell>
          <cell r="V43">
            <v>0</v>
          </cell>
          <cell r="W43">
            <v>0</v>
          </cell>
          <cell r="X43">
            <v>0</v>
          </cell>
          <cell r="Y43">
            <v>1.388888888888884E-3</v>
          </cell>
          <cell r="Z43">
            <v>164</v>
          </cell>
          <cell r="AA43" t="str">
            <v>R</v>
          </cell>
          <cell r="AB43">
            <v>1</v>
          </cell>
          <cell r="AC43">
            <v>0</v>
          </cell>
          <cell r="AD43">
            <v>1</v>
          </cell>
          <cell r="AE43">
            <v>0</v>
          </cell>
          <cell r="AF43">
            <v>0</v>
          </cell>
          <cell r="AG43">
            <v>1</v>
          </cell>
        </row>
        <row r="44">
          <cell r="A44">
            <v>36621</v>
          </cell>
          <cell r="B44" t="str">
            <v>Pesanggaran</v>
          </cell>
          <cell r="C44" t="str">
            <v>P_Bakung_Sari</v>
          </cell>
          <cell r="D44">
            <v>120</v>
          </cell>
          <cell r="E44" t="str">
            <v>OC/M</v>
          </cell>
          <cell r="F44">
            <v>0.74097222222222225</v>
          </cell>
          <cell r="I44">
            <v>0.74236111111111114</v>
          </cell>
          <cell r="K44" t="str">
            <v>R</v>
          </cell>
          <cell r="M44">
            <v>1.388888888888884E-3</v>
          </cell>
          <cell r="N44">
            <v>100</v>
          </cell>
          <cell r="O44">
            <v>140</v>
          </cell>
          <cell r="P44">
            <v>117.77599999999958</v>
          </cell>
          <cell r="Q44">
            <v>56</v>
          </cell>
          <cell r="R44" t="str">
            <v>Rele bekerja karena ikutan (sympthetic tripping).</v>
          </cell>
          <cell r="S44" t="str">
            <v>Simpatitik Trip</v>
          </cell>
          <cell r="T44">
            <v>0</v>
          </cell>
          <cell r="U44">
            <v>1.388888888888884E-3</v>
          </cell>
          <cell r="V44">
            <v>0</v>
          </cell>
          <cell r="W44">
            <v>0</v>
          </cell>
          <cell r="X44">
            <v>0</v>
          </cell>
          <cell r="Y44">
            <v>1.388888888888884E-3</v>
          </cell>
          <cell r="Z44">
            <v>156</v>
          </cell>
          <cell r="AA44" t="str">
            <v>R</v>
          </cell>
          <cell r="AB44">
            <v>1</v>
          </cell>
          <cell r="AC44">
            <v>0</v>
          </cell>
          <cell r="AD44">
            <v>1</v>
          </cell>
          <cell r="AE44">
            <v>0</v>
          </cell>
          <cell r="AF44">
            <v>0</v>
          </cell>
          <cell r="AG44">
            <v>1</v>
          </cell>
        </row>
        <row r="45">
          <cell r="A45">
            <v>36621</v>
          </cell>
          <cell r="B45" t="str">
            <v>Gianyar</v>
          </cell>
          <cell r="C45" t="str">
            <v>P_Blahbatuh</v>
          </cell>
          <cell r="D45">
            <v>228</v>
          </cell>
          <cell r="H45">
            <v>0.8125</v>
          </cell>
          <cell r="I45">
            <v>0.8208333333333333</v>
          </cell>
          <cell r="K45" t="str">
            <v>R</v>
          </cell>
          <cell r="M45">
            <v>8.3333333333333037E-3</v>
          </cell>
          <cell r="N45">
            <v>0</v>
          </cell>
          <cell r="O45">
            <v>0</v>
          </cell>
          <cell r="P45">
            <v>1342.6463999999953</v>
          </cell>
          <cell r="Q45" t="str">
            <v>44b</v>
          </cell>
          <cell r="R45" t="str">
            <v>Jumper SUTM putus</v>
          </cell>
          <cell r="S45" t="str">
            <v>Perbk. Jamperan SUTM putus   phasa S di Br.Kala Sukawati / di  coba gagal</v>
          </cell>
          <cell r="T45">
            <v>0</v>
          </cell>
          <cell r="U45">
            <v>0</v>
          </cell>
          <cell r="V45">
            <v>0</v>
          </cell>
          <cell r="W45">
            <v>8.3333333333333037E-3</v>
          </cell>
          <cell r="X45">
            <v>0</v>
          </cell>
          <cell r="Y45">
            <v>8.3333333333333037E-3</v>
          </cell>
          <cell r="Z45">
            <v>66</v>
          </cell>
          <cell r="AA45" t="str">
            <v>R</v>
          </cell>
          <cell r="AB45">
            <v>1</v>
          </cell>
          <cell r="AC45">
            <v>0</v>
          </cell>
          <cell r="AD45">
            <v>0</v>
          </cell>
          <cell r="AE45">
            <v>0</v>
          </cell>
          <cell r="AF45">
            <v>1</v>
          </cell>
          <cell r="AG45">
            <v>1</v>
          </cell>
        </row>
        <row r="46">
          <cell r="A46">
            <v>36621</v>
          </cell>
          <cell r="B46" t="str">
            <v>Gianyar</v>
          </cell>
          <cell r="C46" t="str">
            <v>P_Blahbatuh</v>
          </cell>
          <cell r="D46">
            <v>228</v>
          </cell>
          <cell r="E46" t="str">
            <v>OC</v>
          </cell>
          <cell r="F46">
            <v>0.8208333333333333</v>
          </cell>
          <cell r="G46">
            <v>0.82152777777777775</v>
          </cell>
          <cell r="M46">
            <v>6.9444444444444198E-4</v>
          </cell>
          <cell r="N46">
            <v>208</v>
          </cell>
          <cell r="O46">
            <v>218</v>
          </cell>
          <cell r="P46">
            <v>111.88719999999959</v>
          </cell>
          <cell r="Q46" t="str">
            <v>41e</v>
          </cell>
          <cell r="R46" t="str">
            <v>Rele bekerja tanpa penyebab yang jelas, PMT  masuk kembali</v>
          </cell>
          <cell r="S46" t="str">
            <v>Recloser sukses</v>
          </cell>
          <cell r="T46">
            <v>6.9444444444444198E-4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6.9444444444444198E-4</v>
          </cell>
          <cell r="Z46">
            <v>66</v>
          </cell>
          <cell r="AA46" t="str">
            <v>R</v>
          </cell>
          <cell r="AB46">
            <v>0</v>
          </cell>
          <cell r="AC46">
            <v>0</v>
          </cell>
          <cell r="AD46">
            <v>1</v>
          </cell>
          <cell r="AE46">
            <v>1</v>
          </cell>
          <cell r="AF46">
            <v>0</v>
          </cell>
          <cell r="AG46">
            <v>0</v>
          </cell>
        </row>
        <row r="47">
          <cell r="A47">
            <v>36621</v>
          </cell>
          <cell r="B47" t="str">
            <v>Pesanggaran</v>
          </cell>
          <cell r="C47" t="str">
            <v>P_Reagen</v>
          </cell>
          <cell r="D47">
            <v>165</v>
          </cell>
          <cell r="E47" t="str">
            <v>OC</v>
          </cell>
          <cell r="F47">
            <v>0.82638888888888884</v>
          </cell>
          <cell r="I47">
            <v>0.83611111111111114</v>
          </cell>
          <cell r="K47" t="str">
            <v>R</v>
          </cell>
          <cell r="M47">
            <v>9.7222222222222987E-3</v>
          </cell>
          <cell r="N47">
            <v>113</v>
          </cell>
          <cell r="O47">
            <v>168</v>
          </cell>
          <cell r="P47">
            <v>1133.5940000000089</v>
          </cell>
          <cell r="Q47">
            <v>49</v>
          </cell>
          <cell r="R47" t="str">
            <v>Lain - lain</v>
          </cell>
          <cell r="S47" t="str">
            <v>Saat masukan CO trafo KA 127 / langsung pembebasan trafo karena rusak</v>
          </cell>
          <cell r="T47">
            <v>0</v>
          </cell>
          <cell r="U47">
            <v>9.7222222222222987E-3</v>
          </cell>
          <cell r="V47">
            <v>0</v>
          </cell>
          <cell r="W47">
            <v>0</v>
          </cell>
          <cell r="X47">
            <v>0</v>
          </cell>
          <cell r="Y47">
            <v>9.7222222222222987E-3</v>
          </cell>
          <cell r="Z47">
            <v>159</v>
          </cell>
          <cell r="AA47" t="str">
            <v>R</v>
          </cell>
          <cell r="AB47">
            <v>1</v>
          </cell>
          <cell r="AC47">
            <v>0</v>
          </cell>
          <cell r="AD47">
            <v>1</v>
          </cell>
          <cell r="AE47">
            <v>0</v>
          </cell>
          <cell r="AF47">
            <v>0</v>
          </cell>
          <cell r="AG47">
            <v>1</v>
          </cell>
        </row>
        <row r="48">
          <cell r="A48">
            <v>36621</v>
          </cell>
          <cell r="B48" t="str">
            <v>Pesanggaran</v>
          </cell>
          <cell r="C48" t="str">
            <v>P_Pelasa</v>
          </cell>
          <cell r="D48">
            <v>88</v>
          </cell>
          <cell r="H48">
            <v>0.85486111111111107</v>
          </cell>
          <cell r="I48">
            <v>0.86805555555555547</v>
          </cell>
          <cell r="K48" t="str">
            <v>R</v>
          </cell>
          <cell r="M48">
            <v>1.3194444444444398E-2</v>
          </cell>
          <cell r="N48">
            <v>55</v>
          </cell>
          <cell r="O48">
            <v>88</v>
          </cell>
          <cell r="P48">
            <v>820.50613333333047</v>
          </cell>
          <cell r="Q48" t="str">
            <v>44b</v>
          </cell>
          <cell r="R48" t="str">
            <v>Jumper SUTM putus</v>
          </cell>
          <cell r="S48" t="str">
            <v>Perb. Jamperan phasa R di utara Hotel Padma</v>
          </cell>
          <cell r="T48">
            <v>0</v>
          </cell>
          <cell r="U48">
            <v>0</v>
          </cell>
          <cell r="V48">
            <v>0</v>
          </cell>
          <cell r="W48">
            <v>1.3194444444444398E-2</v>
          </cell>
          <cell r="X48">
            <v>0</v>
          </cell>
          <cell r="Y48">
            <v>1.3194444444444398E-2</v>
          </cell>
          <cell r="Z48">
            <v>164</v>
          </cell>
          <cell r="AA48" t="str">
            <v>R</v>
          </cell>
          <cell r="AB48">
            <v>1</v>
          </cell>
          <cell r="AC48">
            <v>0</v>
          </cell>
          <cell r="AD48">
            <v>0</v>
          </cell>
          <cell r="AE48">
            <v>0</v>
          </cell>
          <cell r="AF48">
            <v>1</v>
          </cell>
          <cell r="AG48">
            <v>1</v>
          </cell>
        </row>
        <row r="49">
          <cell r="A49">
            <v>36621</v>
          </cell>
          <cell r="B49" t="str">
            <v>Kapal</v>
          </cell>
          <cell r="C49" t="str">
            <v>P_Luwus</v>
          </cell>
          <cell r="D49">
            <v>60</v>
          </cell>
          <cell r="E49" t="str">
            <v>EF</v>
          </cell>
          <cell r="F49">
            <v>0.9506944444444444</v>
          </cell>
          <cell r="G49">
            <v>0.95138888888888884</v>
          </cell>
          <cell r="M49">
            <v>6.9444444444444198E-4</v>
          </cell>
          <cell r="N49">
            <v>45</v>
          </cell>
          <cell r="O49">
            <v>55</v>
          </cell>
          <cell r="P49">
            <v>29.443999999999896</v>
          </cell>
          <cell r="Q49" t="str">
            <v>41e</v>
          </cell>
          <cell r="R49" t="str">
            <v>Rele bekerja tanpa penyebab yang jelas, PMT  masuk kembali</v>
          </cell>
          <cell r="T49">
            <v>6.9444444444444198E-4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6.9444444444444198E-4</v>
          </cell>
          <cell r="Z49">
            <v>108</v>
          </cell>
          <cell r="AA49" t="str">
            <v>R</v>
          </cell>
          <cell r="AB49">
            <v>0</v>
          </cell>
          <cell r="AC49">
            <v>0</v>
          </cell>
          <cell r="AD49">
            <v>1</v>
          </cell>
          <cell r="AE49">
            <v>1</v>
          </cell>
          <cell r="AF49">
            <v>0</v>
          </cell>
          <cell r="AG49">
            <v>0</v>
          </cell>
        </row>
        <row r="50">
          <cell r="A50">
            <v>36622</v>
          </cell>
          <cell r="B50" t="str">
            <v>Kapal</v>
          </cell>
          <cell r="C50" t="str">
            <v>P_Tabanan</v>
          </cell>
          <cell r="D50">
            <v>70</v>
          </cell>
          <cell r="E50" t="str">
            <v>EF</v>
          </cell>
          <cell r="F50">
            <v>8.1944444444444445E-2</v>
          </cell>
          <cell r="G50">
            <v>8.2638888888888887E-2</v>
          </cell>
          <cell r="M50">
            <v>6.9444444444444198E-4</v>
          </cell>
          <cell r="N50">
            <v>60</v>
          </cell>
          <cell r="O50">
            <v>65</v>
          </cell>
          <cell r="P50">
            <v>34.351333333333208</v>
          </cell>
          <cell r="Q50" t="str">
            <v>41e</v>
          </cell>
          <cell r="R50" t="str">
            <v>Rele bekerja tanpa penyebab yang jelas, PMT  masuk kembali</v>
          </cell>
          <cell r="T50">
            <v>6.9444444444444198E-4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6.9444444444444198E-4</v>
          </cell>
          <cell r="Z50">
            <v>96</v>
          </cell>
          <cell r="AA50" t="str">
            <v>R</v>
          </cell>
          <cell r="AB50">
            <v>0</v>
          </cell>
          <cell r="AC50">
            <v>0</v>
          </cell>
          <cell r="AD50">
            <v>1</v>
          </cell>
          <cell r="AE50">
            <v>1</v>
          </cell>
          <cell r="AF50">
            <v>0</v>
          </cell>
          <cell r="AG50">
            <v>0</v>
          </cell>
        </row>
        <row r="51">
          <cell r="A51">
            <v>36622</v>
          </cell>
          <cell r="B51" t="str">
            <v>Pesanggaran</v>
          </cell>
          <cell r="C51" t="str">
            <v>P_Reagen</v>
          </cell>
          <cell r="D51">
            <v>146</v>
          </cell>
          <cell r="H51">
            <v>0.41388888888888892</v>
          </cell>
          <cell r="I51">
            <v>0.42291666666666666</v>
          </cell>
          <cell r="K51" t="str">
            <v>R</v>
          </cell>
          <cell r="M51">
            <v>9.0277777777777457E-3</v>
          </cell>
          <cell r="N51">
            <v>90</v>
          </cell>
          <cell r="O51">
            <v>145</v>
          </cell>
          <cell r="P51">
            <v>931.41186666666329</v>
          </cell>
          <cell r="Q51">
            <v>24</v>
          </cell>
          <cell r="R51" t="str">
            <v>Transformator rusak</v>
          </cell>
          <cell r="S51" t="str">
            <v>Jamper trafo mobil unit di KA 127</v>
          </cell>
          <cell r="T51">
            <v>0</v>
          </cell>
          <cell r="U51">
            <v>0</v>
          </cell>
          <cell r="V51">
            <v>0</v>
          </cell>
          <cell r="W51">
            <v>9.0277777777777457E-3</v>
          </cell>
          <cell r="X51">
            <v>0</v>
          </cell>
          <cell r="Y51">
            <v>9.0277777777777457E-3</v>
          </cell>
          <cell r="Z51">
            <v>159</v>
          </cell>
          <cell r="AA51" t="str">
            <v>R</v>
          </cell>
          <cell r="AB51">
            <v>1</v>
          </cell>
          <cell r="AC51">
            <v>0</v>
          </cell>
          <cell r="AD51">
            <v>0</v>
          </cell>
          <cell r="AE51">
            <v>0</v>
          </cell>
          <cell r="AF51">
            <v>1</v>
          </cell>
          <cell r="AG51">
            <v>1</v>
          </cell>
        </row>
        <row r="52">
          <cell r="A52">
            <v>36622</v>
          </cell>
          <cell r="B52" t="str">
            <v>Pesanggaran</v>
          </cell>
          <cell r="C52" t="str">
            <v>P_Bandara</v>
          </cell>
          <cell r="D52">
            <v>120</v>
          </cell>
          <cell r="E52" t="str">
            <v>OC/M</v>
          </cell>
          <cell r="F52">
            <v>0.56180555555555556</v>
          </cell>
          <cell r="I52">
            <v>0.5625</v>
          </cell>
          <cell r="K52" t="str">
            <v>R</v>
          </cell>
          <cell r="M52">
            <v>6.9444444444444198E-4</v>
          </cell>
          <cell r="N52">
            <v>16</v>
          </cell>
          <cell r="O52">
            <v>120</v>
          </cell>
          <cell r="P52">
            <v>58.887999999999792</v>
          </cell>
          <cell r="Q52" t="str">
            <v>41e</v>
          </cell>
          <cell r="R52" t="str">
            <v>Rele bekerja tanpa penyebab yang jelas, PMT  masuk kembali</v>
          </cell>
          <cell r="T52">
            <v>0</v>
          </cell>
          <cell r="U52">
            <v>6.9444444444444198E-4</v>
          </cell>
          <cell r="V52">
            <v>0</v>
          </cell>
          <cell r="W52">
            <v>0</v>
          </cell>
          <cell r="X52">
            <v>0</v>
          </cell>
          <cell r="Y52">
            <v>6.9444444444444198E-4</v>
          </cell>
          <cell r="Z52">
            <v>167</v>
          </cell>
          <cell r="AA52" t="str">
            <v>R</v>
          </cell>
          <cell r="AB52">
            <v>1</v>
          </cell>
          <cell r="AC52">
            <v>0</v>
          </cell>
          <cell r="AD52">
            <v>1</v>
          </cell>
          <cell r="AE52">
            <v>0</v>
          </cell>
          <cell r="AF52">
            <v>0</v>
          </cell>
          <cell r="AG52">
            <v>1</v>
          </cell>
        </row>
        <row r="53">
          <cell r="A53">
            <v>36622</v>
          </cell>
          <cell r="B53" t="str">
            <v>Pesanggaran</v>
          </cell>
          <cell r="C53" t="str">
            <v>P_Bakung_Sari</v>
          </cell>
          <cell r="D53">
            <v>125</v>
          </cell>
          <cell r="E53" t="str">
            <v>OC/M</v>
          </cell>
          <cell r="F53">
            <v>0.56180555555555556</v>
          </cell>
          <cell r="I53">
            <v>0.5625</v>
          </cell>
          <cell r="K53" t="str">
            <v>R</v>
          </cell>
          <cell r="M53">
            <v>6.9444444444444198E-4</v>
          </cell>
          <cell r="N53">
            <v>8</v>
          </cell>
          <cell r="O53">
            <v>125</v>
          </cell>
          <cell r="P53">
            <v>61.341666666666448</v>
          </cell>
          <cell r="Q53" t="str">
            <v>41e</v>
          </cell>
          <cell r="R53" t="str">
            <v>Rele bekerja tanpa penyebab yang jelas, PMT  masuk kembali</v>
          </cell>
          <cell r="T53">
            <v>0</v>
          </cell>
          <cell r="U53">
            <v>6.9444444444444198E-4</v>
          </cell>
          <cell r="V53">
            <v>0</v>
          </cell>
          <cell r="W53">
            <v>0</v>
          </cell>
          <cell r="X53">
            <v>0</v>
          </cell>
          <cell r="Y53">
            <v>6.9444444444444198E-4</v>
          </cell>
          <cell r="Z53">
            <v>156</v>
          </cell>
          <cell r="AA53" t="str">
            <v>R</v>
          </cell>
          <cell r="AB53">
            <v>1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1</v>
          </cell>
        </row>
        <row r="54">
          <cell r="A54">
            <v>36622</v>
          </cell>
          <cell r="B54" t="str">
            <v>Kapal</v>
          </cell>
          <cell r="C54" t="str">
            <v>P_Basangkasa</v>
          </cell>
          <cell r="D54">
            <v>80</v>
          </cell>
          <cell r="E54" t="str">
            <v>EF</v>
          </cell>
          <cell r="F54">
            <v>0.68333333333333324</v>
          </cell>
          <cell r="I54">
            <v>0.68402777777777779</v>
          </cell>
          <cell r="K54" t="str">
            <v>R</v>
          </cell>
          <cell r="M54">
            <v>6.94444444444553E-4</v>
          </cell>
          <cell r="N54">
            <v>75</v>
          </cell>
          <cell r="O54">
            <v>80</v>
          </cell>
          <cell r="P54">
            <v>39.258666666672802</v>
          </cell>
          <cell r="Q54" t="str">
            <v>41e</v>
          </cell>
          <cell r="R54" t="str">
            <v>Rele bekerja tanpa penyebab yang jelas, PMT  masuk kembali</v>
          </cell>
          <cell r="T54">
            <v>0</v>
          </cell>
          <cell r="U54">
            <v>6.94444444444553E-4</v>
          </cell>
          <cell r="V54">
            <v>0</v>
          </cell>
          <cell r="W54">
            <v>0</v>
          </cell>
          <cell r="X54">
            <v>0</v>
          </cell>
          <cell r="Y54">
            <v>6.94444444444553E-4</v>
          </cell>
          <cell r="Z54">
            <v>100</v>
          </cell>
          <cell r="AA54" t="str">
            <v>R</v>
          </cell>
          <cell r="AB54">
            <v>1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1</v>
          </cell>
        </row>
        <row r="55">
          <cell r="A55">
            <v>36622</v>
          </cell>
          <cell r="B55" t="str">
            <v>Kapal</v>
          </cell>
          <cell r="C55" t="str">
            <v>P_Abian_Tuwung</v>
          </cell>
          <cell r="D55">
            <v>30</v>
          </cell>
          <cell r="E55" t="str">
            <v>EF</v>
          </cell>
          <cell r="F55">
            <v>0.68402777777777779</v>
          </cell>
          <cell r="I55">
            <v>0.68472222222222223</v>
          </cell>
          <cell r="K55" t="str">
            <v>R</v>
          </cell>
          <cell r="M55">
            <v>6.9444444444444198E-4</v>
          </cell>
          <cell r="N55">
            <v>40</v>
          </cell>
          <cell r="O55">
            <v>40</v>
          </cell>
          <cell r="P55">
            <v>14.721999999999948</v>
          </cell>
          <cell r="Q55" t="str">
            <v>41e</v>
          </cell>
          <cell r="R55" t="str">
            <v>Rele bekerja tanpa penyebab yang jelas, PMT  masuk kembali</v>
          </cell>
          <cell r="T55">
            <v>0</v>
          </cell>
          <cell r="U55">
            <v>6.9444444444444198E-4</v>
          </cell>
          <cell r="V55">
            <v>0</v>
          </cell>
          <cell r="W55">
            <v>0</v>
          </cell>
          <cell r="X55">
            <v>0</v>
          </cell>
          <cell r="Y55">
            <v>6.9444444444444198E-4</v>
          </cell>
          <cell r="Z55">
            <v>102</v>
          </cell>
          <cell r="AA55" t="str">
            <v>R</v>
          </cell>
          <cell r="AB55">
            <v>1</v>
          </cell>
          <cell r="AC55">
            <v>0</v>
          </cell>
          <cell r="AD55">
            <v>1</v>
          </cell>
          <cell r="AE55">
            <v>0</v>
          </cell>
          <cell r="AF55">
            <v>0</v>
          </cell>
          <cell r="AG55">
            <v>1</v>
          </cell>
        </row>
        <row r="56">
          <cell r="A56">
            <v>36622</v>
          </cell>
          <cell r="B56" t="str">
            <v>Nusa Dua</v>
          </cell>
          <cell r="C56" t="str">
            <v>P_Ungasan</v>
          </cell>
          <cell r="D56">
            <v>73</v>
          </cell>
          <cell r="E56" t="str">
            <v>EF</v>
          </cell>
          <cell r="F56">
            <v>0.79374999999999996</v>
          </cell>
          <cell r="I56">
            <v>0.7944444444444444</v>
          </cell>
          <cell r="K56" t="str">
            <v>M</v>
          </cell>
          <cell r="M56">
            <v>6.9444444444444198E-4</v>
          </cell>
          <cell r="N56">
            <v>64</v>
          </cell>
          <cell r="O56">
            <v>70</v>
          </cell>
          <cell r="P56">
            <v>35.823533333333202</v>
          </cell>
          <cell r="Q56" t="str">
            <v>41e</v>
          </cell>
          <cell r="R56" t="str">
            <v>Rele bekerja tanpa penyebab yang jelas, PMT  masuk kembali</v>
          </cell>
          <cell r="T56">
            <v>0</v>
          </cell>
          <cell r="U56">
            <v>6.9444444444444198E-4</v>
          </cell>
          <cell r="V56">
            <v>0</v>
          </cell>
          <cell r="W56">
            <v>0</v>
          </cell>
          <cell r="X56">
            <v>0</v>
          </cell>
          <cell r="Y56">
            <v>6.9444444444444198E-4</v>
          </cell>
          <cell r="Z56">
            <v>135</v>
          </cell>
          <cell r="AA56" t="str">
            <v>R</v>
          </cell>
          <cell r="AB56">
            <v>0</v>
          </cell>
          <cell r="AC56">
            <v>1</v>
          </cell>
          <cell r="AD56">
            <v>1</v>
          </cell>
          <cell r="AE56">
            <v>0</v>
          </cell>
          <cell r="AF56">
            <v>0</v>
          </cell>
          <cell r="AG56">
            <v>1</v>
          </cell>
        </row>
        <row r="57">
          <cell r="A57">
            <v>36622</v>
          </cell>
          <cell r="B57" t="str">
            <v>Kapal</v>
          </cell>
          <cell r="C57" t="str">
            <v>P_Canggu</v>
          </cell>
          <cell r="D57">
            <v>220</v>
          </cell>
          <cell r="H57">
            <v>0.81180555555555556</v>
          </cell>
          <cell r="I57">
            <v>0.82847222222222217</v>
          </cell>
          <cell r="K57" t="str">
            <v>R</v>
          </cell>
          <cell r="M57">
            <v>1.6666666666666607E-2</v>
          </cell>
          <cell r="N57">
            <v>200</v>
          </cell>
          <cell r="O57">
            <v>220</v>
          </cell>
          <cell r="P57">
            <v>2591.071999999991</v>
          </cell>
          <cell r="Q57" t="str">
            <v>44b</v>
          </cell>
          <cell r="R57" t="str">
            <v>Jumper SUTM putus</v>
          </cell>
          <cell r="S57" t="str">
            <v>Jamperan putus ph.S di Tumbak Bayuh</v>
          </cell>
          <cell r="T57">
            <v>0</v>
          </cell>
          <cell r="U57">
            <v>0</v>
          </cell>
          <cell r="V57">
            <v>0</v>
          </cell>
          <cell r="W57">
            <v>1.6666666666666607E-2</v>
          </cell>
          <cell r="X57">
            <v>0</v>
          </cell>
          <cell r="Y57">
            <v>1.6666666666666607E-2</v>
          </cell>
          <cell r="Z57">
            <v>106</v>
          </cell>
          <cell r="AA57" t="str">
            <v>R</v>
          </cell>
          <cell r="AB57">
            <v>1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1</v>
          </cell>
        </row>
        <row r="58">
          <cell r="A58">
            <v>36622</v>
          </cell>
          <cell r="B58" t="str">
            <v>Pesanggaran</v>
          </cell>
          <cell r="C58" t="str">
            <v>P_Bunisari</v>
          </cell>
          <cell r="D58">
            <v>140</v>
          </cell>
          <cell r="E58" t="str">
            <v>OC/M</v>
          </cell>
          <cell r="F58">
            <v>0.91111111111111109</v>
          </cell>
          <cell r="I58">
            <v>0.91180555555555554</v>
          </cell>
          <cell r="K58" t="str">
            <v>R</v>
          </cell>
          <cell r="M58">
            <v>6.9444444444444198E-4</v>
          </cell>
          <cell r="N58">
            <v>140</v>
          </cell>
          <cell r="O58">
            <v>140</v>
          </cell>
          <cell r="P58">
            <v>68.702666666666417</v>
          </cell>
          <cell r="Q58" t="str">
            <v>41e</v>
          </cell>
          <cell r="R58" t="str">
            <v>Rele bekerja tanpa penyebab yang jelas, PMT  masuk kembali</v>
          </cell>
          <cell r="T58">
            <v>0</v>
          </cell>
          <cell r="U58">
            <v>6.9444444444444198E-4</v>
          </cell>
          <cell r="V58">
            <v>0</v>
          </cell>
          <cell r="W58">
            <v>0</v>
          </cell>
          <cell r="X58">
            <v>0</v>
          </cell>
          <cell r="Y58">
            <v>6.9444444444444198E-4</v>
          </cell>
          <cell r="Z58">
            <v>158</v>
          </cell>
          <cell r="AA58" t="str">
            <v>R</v>
          </cell>
          <cell r="AB58">
            <v>1</v>
          </cell>
          <cell r="AC58">
            <v>0</v>
          </cell>
          <cell r="AD58">
            <v>1</v>
          </cell>
          <cell r="AE58">
            <v>0</v>
          </cell>
          <cell r="AF58">
            <v>0</v>
          </cell>
          <cell r="AG58">
            <v>1</v>
          </cell>
        </row>
        <row r="59">
          <cell r="A59">
            <v>36623</v>
          </cell>
          <cell r="B59" t="str">
            <v>Antosari</v>
          </cell>
          <cell r="C59" t="str">
            <v>P_Bajera</v>
          </cell>
          <cell r="D59">
            <v>17</v>
          </cell>
          <cell r="E59" t="str">
            <v>EF</v>
          </cell>
          <cell r="F59">
            <v>0.24791666666666667</v>
          </cell>
          <cell r="G59">
            <v>0.24861111111111112</v>
          </cell>
          <cell r="M59">
            <v>6.9444444444444198E-4</v>
          </cell>
          <cell r="N59">
            <v>16</v>
          </cell>
          <cell r="O59">
            <v>17</v>
          </cell>
          <cell r="P59">
            <v>8.3424666666666365</v>
          </cell>
          <cell r="Q59" t="str">
            <v>41e</v>
          </cell>
          <cell r="R59" t="str">
            <v>Rele bekerja tanpa penyebab yang jelas, PMT  masuk kembali</v>
          </cell>
          <cell r="S59" t="str">
            <v>Recloser sukses</v>
          </cell>
          <cell r="T59">
            <v>6.9444444444444198E-4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6.9444444444444198E-4</v>
          </cell>
          <cell r="Z59">
            <v>2</v>
          </cell>
          <cell r="AA59" t="str">
            <v>R</v>
          </cell>
          <cell r="AB59">
            <v>0</v>
          </cell>
          <cell r="AC59">
            <v>0</v>
          </cell>
          <cell r="AD59">
            <v>1</v>
          </cell>
          <cell r="AE59">
            <v>1</v>
          </cell>
          <cell r="AF59">
            <v>0</v>
          </cell>
          <cell r="AG59">
            <v>0</v>
          </cell>
        </row>
        <row r="60">
          <cell r="A60">
            <v>36623</v>
          </cell>
          <cell r="B60" t="str">
            <v>Kapal</v>
          </cell>
          <cell r="C60" t="str">
            <v>P_Penebel</v>
          </cell>
          <cell r="D60">
            <v>40</v>
          </cell>
          <cell r="E60" t="str">
            <v>EF</v>
          </cell>
          <cell r="F60">
            <v>0.2902777777777778</v>
          </cell>
          <cell r="I60">
            <v>0.29097222222222224</v>
          </cell>
          <cell r="K60" t="str">
            <v>M</v>
          </cell>
          <cell r="M60">
            <v>6.9444444444444198E-4</v>
          </cell>
          <cell r="N60">
            <v>40</v>
          </cell>
          <cell r="O60">
            <v>40</v>
          </cell>
          <cell r="P60">
            <v>19.629333333333264</v>
          </cell>
          <cell r="Q60" t="str">
            <v>41e</v>
          </cell>
          <cell r="R60" t="str">
            <v>Rele bekerja tanpa penyebab yang jelas, PMT  masuk kembali</v>
          </cell>
          <cell r="T60">
            <v>0</v>
          </cell>
          <cell r="U60">
            <v>6.9444444444444198E-4</v>
          </cell>
          <cell r="V60">
            <v>0</v>
          </cell>
          <cell r="W60">
            <v>0</v>
          </cell>
          <cell r="X60">
            <v>0</v>
          </cell>
          <cell r="Y60">
            <v>6.9444444444444198E-4</v>
          </cell>
          <cell r="Z60">
            <v>101</v>
          </cell>
          <cell r="AA60" t="str">
            <v>R</v>
          </cell>
          <cell r="AB60">
            <v>0</v>
          </cell>
          <cell r="AC60">
            <v>1</v>
          </cell>
          <cell r="AD60">
            <v>1</v>
          </cell>
          <cell r="AE60">
            <v>0</v>
          </cell>
          <cell r="AF60">
            <v>0</v>
          </cell>
          <cell r="AG60">
            <v>1</v>
          </cell>
        </row>
        <row r="61">
          <cell r="A61">
            <v>36623</v>
          </cell>
          <cell r="B61" t="str">
            <v>Nusa Dua</v>
          </cell>
          <cell r="C61" t="str">
            <v>P_Golf_Course</v>
          </cell>
          <cell r="D61">
            <v>64</v>
          </cell>
          <cell r="E61" t="str">
            <v>OC/M</v>
          </cell>
          <cell r="F61">
            <v>0.46458333333333335</v>
          </cell>
          <cell r="I61">
            <v>0.46527777777777773</v>
          </cell>
          <cell r="K61" t="str">
            <v>M</v>
          </cell>
          <cell r="M61">
            <v>6.9444444444438647E-4</v>
          </cell>
          <cell r="N61">
            <v>0</v>
          </cell>
          <cell r="O61">
            <v>40</v>
          </cell>
          <cell r="P61">
            <v>31.406933333330709</v>
          </cell>
          <cell r="Q61" t="str">
            <v>41e</v>
          </cell>
          <cell r="R61" t="str">
            <v>Rele bekerja tanpa penyebab yang jelas, PMT  masuk kembali</v>
          </cell>
          <cell r="T61">
            <v>0</v>
          </cell>
          <cell r="U61">
            <v>6.9444444444438647E-4</v>
          </cell>
          <cell r="V61">
            <v>0</v>
          </cell>
          <cell r="W61">
            <v>0</v>
          </cell>
          <cell r="X61">
            <v>0</v>
          </cell>
          <cell r="Y61">
            <v>6.9444444444438647E-4</v>
          </cell>
          <cell r="Z61">
            <v>129</v>
          </cell>
          <cell r="AA61" t="str">
            <v>R</v>
          </cell>
          <cell r="AB61">
            <v>0</v>
          </cell>
          <cell r="AC61">
            <v>1</v>
          </cell>
          <cell r="AD61">
            <v>1</v>
          </cell>
          <cell r="AE61">
            <v>0</v>
          </cell>
          <cell r="AF61">
            <v>0</v>
          </cell>
          <cell r="AG61">
            <v>1</v>
          </cell>
        </row>
        <row r="62">
          <cell r="A62">
            <v>36623</v>
          </cell>
          <cell r="B62" t="str">
            <v>Gianyar</v>
          </cell>
          <cell r="C62" t="str">
            <v>P_Ubud</v>
          </cell>
          <cell r="D62">
            <v>96</v>
          </cell>
          <cell r="E62" t="str">
            <v>EF</v>
          </cell>
          <cell r="F62">
            <v>0.48541666666666666</v>
          </cell>
          <cell r="G62">
            <v>0.4861111111111111</v>
          </cell>
          <cell r="M62">
            <v>6.9444444444444198E-4</v>
          </cell>
          <cell r="N62">
            <v>80</v>
          </cell>
          <cell r="O62">
            <v>90</v>
          </cell>
          <cell r="P62">
            <v>47.110399999999828</v>
          </cell>
          <cell r="Q62" t="str">
            <v>41e</v>
          </cell>
          <cell r="R62" t="str">
            <v>Rele bekerja tanpa penyebab yang jelas, PMT  masuk kembali</v>
          </cell>
          <cell r="T62">
            <v>6.9444444444444198E-4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6.9444444444444198E-4</v>
          </cell>
          <cell r="Z62">
            <v>69</v>
          </cell>
          <cell r="AA62" t="str">
            <v>R</v>
          </cell>
          <cell r="AB62">
            <v>0</v>
          </cell>
          <cell r="AC62">
            <v>0</v>
          </cell>
          <cell r="AD62">
            <v>1</v>
          </cell>
          <cell r="AE62">
            <v>1</v>
          </cell>
          <cell r="AF62">
            <v>0</v>
          </cell>
          <cell r="AG62">
            <v>0</v>
          </cell>
        </row>
        <row r="63">
          <cell r="A63">
            <v>36623</v>
          </cell>
          <cell r="B63" t="str">
            <v>Kapal</v>
          </cell>
          <cell r="C63" t="str">
            <v>P_Penebel</v>
          </cell>
          <cell r="D63">
            <v>30</v>
          </cell>
          <cell r="E63" t="str">
            <v>EF</v>
          </cell>
          <cell r="F63">
            <v>0.56597222222222221</v>
          </cell>
          <cell r="I63">
            <v>0.56666666666666665</v>
          </cell>
          <cell r="K63" t="str">
            <v>M</v>
          </cell>
          <cell r="M63">
            <v>6.9444444444444198E-4</v>
          </cell>
          <cell r="N63">
            <v>30</v>
          </cell>
          <cell r="O63">
            <v>30</v>
          </cell>
          <cell r="P63">
            <v>14.721999999999948</v>
          </cell>
          <cell r="Q63" t="str">
            <v>41e</v>
          </cell>
          <cell r="R63" t="str">
            <v>Rele bekerja tanpa penyebab yang jelas, PMT  masuk kembali</v>
          </cell>
          <cell r="T63">
            <v>0</v>
          </cell>
          <cell r="U63">
            <v>6.9444444444444198E-4</v>
          </cell>
          <cell r="V63">
            <v>0</v>
          </cell>
          <cell r="W63">
            <v>0</v>
          </cell>
          <cell r="X63">
            <v>0</v>
          </cell>
          <cell r="Y63">
            <v>6.9444444444444198E-4</v>
          </cell>
          <cell r="Z63">
            <v>101</v>
          </cell>
          <cell r="AA63" t="str">
            <v>R</v>
          </cell>
          <cell r="AB63">
            <v>0</v>
          </cell>
          <cell r="AC63">
            <v>1</v>
          </cell>
          <cell r="AD63">
            <v>1</v>
          </cell>
          <cell r="AE63">
            <v>0</v>
          </cell>
          <cell r="AF63">
            <v>0</v>
          </cell>
          <cell r="AG63">
            <v>1</v>
          </cell>
        </row>
        <row r="64">
          <cell r="A64">
            <v>36623</v>
          </cell>
          <cell r="B64" t="str">
            <v>Sanur</v>
          </cell>
          <cell r="C64" t="str">
            <v>P_Nusa_Indah</v>
          </cell>
          <cell r="D64">
            <v>120</v>
          </cell>
          <cell r="H64">
            <v>0.72916666666666663</v>
          </cell>
          <cell r="I64">
            <v>0.7368055555555556</v>
          </cell>
          <cell r="K64" t="str">
            <v>RR</v>
          </cell>
          <cell r="M64">
            <v>7.6388888888889728E-3</v>
          </cell>
          <cell r="N64">
            <v>110</v>
          </cell>
          <cell r="O64">
            <v>20</v>
          </cell>
          <cell r="P64">
            <v>647.76800000000719</v>
          </cell>
          <cell r="Q64" t="str">
            <v>44b</v>
          </cell>
          <cell r="R64" t="str">
            <v>Jumper SUTM putus</v>
          </cell>
          <cell r="S64" t="str">
            <v>Jamper Phase S Pengambilan arah Jln Akasia putus</v>
          </cell>
          <cell r="T64">
            <v>0</v>
          </cell>
          <cell r="U64">
            <v>0</v>
          </cell>
          <cell r="V64">
            <v>0</v>
          </cell>
          <cell r="W64">
            <v>7.6388888888889728E-3</v>
          </cell>
          <cell r="X64">
            <v>0</v>
          </cell>
          <cell r="Y64">
            <v>7.6388888888889728E-3</v>
          </cell>
          <cell r="Z64">
            <v>193</v>
          </cell>
          <cell r="AA64" t="str">
            <v>R</v>
          </cell>
          <cell r="AB64">
            <v>2</v>
          </cell>
          <cell r="AC64">
            <v>0</v>
          </cell>
          <cell r="AD64">
            <v>0</v>
          </cell>
          <cell r="AE64">
            <v>0</v>
          </cell>
          <cell r="AF64">
            <v>1</v>
          </cell>
          <cell r="AG64">
            <v>1</v>
          </cell>
        </row>
        <row r="65">
          <cell r="A65">
            <v>36624</v>
          </cell>
          <cell r="B65" t="str">
            <v>Antosari</v>
          </cell>
          <cell r="C65" t="str">
            <v>P_Surabrata</v>
          </cell>
          <cell r="D65">
            <v>9</v>
          </cell>
          <cell r="E65" t="str">
            <v>EF</v>
          </cell>
          <cell r="F65">
            <v>3.7499999999999999E-2</v>
          </cell>
          <cell r="G65">
            <v>3.8194444444444441E-2</v>
          </cell>
          <cell r="M65">
            <v>6.9444444444444198E-4</v>
          </cell>
          <cell r="N65">
            <v>9</v>
          </cell>
          <cell r="O65">
            <v>9</v>
          </cell>
          <cell r="P65">
            <v>4.4165999999999839</v>
          </cell>
          <cell r="Q65" t="str">
            <v>41e</v>
          </cell>
          <cell r="R65" t="str">
            <v>Rele bekerja tanpa penyebab yang jelas, PMT  masuk kembali</v>
          </cell>
          <cell r="T65">
            <v>6.9444444444444198E-4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6.9444444444444198E-4</v>
          </cell>
          <cell r="Z65">
            <v>5</v>
          </cell>
          <cell r="AA65" t="str">
            <v>R</v>
          </cell>
          <cell r="AB65">
            <v>0</v>
          </cell>
          <cell r="AC65">
            <v>0</v>
          </cell>
          <cell r="AD65">
            <v>1</v>
          </cell>
          <cell r="AE65">
            <v>1</v>
          </cell>
          <cell r="AF65">
            <v>0</v>
          </cell>
          <cell r="AG65">
            <v>0</v>
          </cell>
        </row>
        <row r="66">
          <cell r="A66">
            <v>36624</v>
          </cell>
          <cell r="B66" t="str">
            <v>Gianyar</v>
          </cell>
          <cell r="C66" t="str">
            <v>P_Blahbatuh</v>
          </cell>
          <cell r="D66">
            <v>132</v>
          </cell>
          <cell r="E66" t="str">
            <v>EF</v>
          </cell>
          <cell r="F66">
            <v>0.18124999999999999</v>
          </cell>
          <cell r="G66">
            <v>0.18888888888888888</v>
          </cell>
          <cell r="M66">
            <v>7.6388888888888895E-3</v>
          </cell>
          <cell r="N66">
            <v>128</v>
          </cell>
          <cell r="O66">
            <v>130</v>
          </cell>
          <cell r="P66">
            <v>712.54480000000001</v>
          </cell>
          <cell r="Q66" t="str">
            <v>41e</v>
          </cell>
          <cell r="R66" t="str">
            <v>Rele bekerja tanpa penyebab yang jelas, PMT  masuk kembali</v>
          </cell>
          <cell r="T66">
            <v>7.6388888888888895E-3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7.6388888888888895E-3</v>
          </cell>
          <cell r="Z66">
            <v>66</v>
          </cell>
          <cell r="AA66" t="str">
            <v>R</v>
          </cell>
          <cell r="AB66">
            <v>0</v>
          </cell>
          <cell r="AC66">
            <v>0</v>
          </cell>
          <cell r="AD66">
            <v>1</v>
          </cell>
          <cell r="AE66">
            <v>1</v>
          </cell>
          <cell r="AF66">
            <v>0</v>
          </cell>
          <cell r="AG66">
            <v>0</v>
          </cell>
        </row>
        <row r="67">
          <cell r="A67">
            <v>36624</v>
          </cell>
          <cell r="B67" t="str">
            <v>Gianyar</v>
          </cell>
          <cell r="C67" t="str">
            <v>P_Ubud</v>
          </cell>
          <cell r="D67">
            <v>85</v>
          </cell>
          <cell r="E67" t="str">
            <v>OC</v>
          </cell>
          <cell r="F67">
            <v>0.25972222222222224</v>
          </cell>
          <cell r="I67">
            <v>0.26111111111111113</v>
          </cell>
          <cell r="K67" t="str">
            <v>R</v>
          </cell>
          <cell r="M67">
            <v>1.388888888888884E-3</v>
          </cell>
          <cell r="N67">
            <v>78</v>
          </cell>
          <cell r="O67">
            <v>85</v>
          </cell>
          <cell r="P67">
            <v>83.424666666666383</v>
          </cell>
          <cell r="Q67" t="str">
            <v>41e</v>
          </cell>
          <cell r="R67" t="str">
            <v>Rele bekerja tanpa penyebab yang jelas, PMT  masuk kembali</v>
          </cell>
          <cell r="T67">
            <v>0</v>
          </cell>
          <cell r="U67">
            <v>1.388888888888884E-3</v>
          </cell>
          <cell r="V67">
            <v>0</v>
          </cell>
          <cell r="W67">
            <v>0</v>
          </cell>
          <cell r="X67">
            <v>0</v>
          </cell>
          <cell r="Y67">
            <v>1.388888888888884E-3</v>
          </cell>
          <cell r="Z67">
            <v>69</v>
          </cell>
          <cell r="AA67" t="str">
            <v>R</v>
          </cell>
          <cell r="AB67">
            <v>1</v>
          </cell>
          <cell r="AC67">
            <v>0</v>
          </cell>
          <cell r="AD67">
            <v>1</v>
          </cell>
          <cell r="AE67">
            <v>0</v>
          </cell>
          <cell r="AF67">
            <v>0</v>
          </cell>
          <cell r="AG67">
            <v>1</v>
          </cell>
        </row>
        <row r="68">
          <cell r="A68">
            <v>36624</v>
          </cell>
          <cell r="B68" t="str">
            <v>Antosari</v>
          </cell>
          <cell r="C68" t="str">
            <v>P_Bajera</v>
          </cell>
          <cell r="D68">
            <v>10</v>
          </cell>
          <cell r="E68" t="str">
            <v>EF</v>
          </cell>
          <cell r="F68">
            <v>0.52500000000000002</v>
          </cell>
          <cell r="G68">
            <v>0.52569444444444446</v>
          </cell>
          <cell r="M68">
            <v>6.9444444444444198E-4</v>
          </cell>
          <cell r="N68">
            <v>9</v>
          </cell>
          <cell r="O68">
            <v>10</v>
          </cell>
          <cell r="P68">
            <v>4.907333333333316</v>
          </cell>
          <cell r="Q68" t="str">
            <v>41e</v>
          </cell>
          <cell r="R68" t="str">
            <v>Rele bekerja tanpa penyebab yang jelas, PMT  masuk kembali</v>
          </cell>
          <cell r="T68">
            <v>6.9444444444444198E-4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6.9444444444444198E-4</v>
          </cell>
          <cell r="Z68">
            <v>2</v>
          </cell>
          <cell r="AA68" t="str">
            <v>R</v>
          </cell>
          <cell r="AB68">
            <v>0</v>
          </cell>
          <cell r="AC68">
            <v>0</v>
          </cell>
          <cell r="AD68">
            <v>1</v>
          </cell>
          <cell r="AE68">
            <v>1</v>
          </cell>
          <cell r="AF68">
            <v>0</v>
          </cell>
          <cell r="AG68">
            <v>0</v>
          </cell>
        </row>
        <row r="69">
          <cell r="A69">
            <v>36624</v>
          </cell>
          <cell r="B69" t="str">
            <v>Kapal</v>
          </cell>
          <cell r="C69" t="str">
            <v>P_Penebel</v>
          </cell>
          <cell r="D69">
            <v>30</v>
          </cell>
          <cell r="E69" t="str">
            <v>EF</v>
          </cell>
          <cell r="F69">
            <v>0.53541666666666665</v>
          </cell>
          <cell r="I69">
            <v>0.53611111111111109</v>
          </cell>
          <cell r="K69" t="str">
            <v>M</v>
          </cell>
          <cell r="M69">
            <v>6.9444444444444198E-4</v>
          </cell>
          <cell r="N69">
            <v>30</v>
          </cell>
          <cell r="O69">
            <v>30</v>
          </cell>
          <cell r="P69">
            <v>14.721999999999948</v>
          </cell>
          <cell r="Q69" t="str">
            <v>41e</v>
          </cell>
          <cell r="R69" t="str">
            <v>Rele bekerja tanpa penyebab yang jelas, PMT  masuk kembali</v>
          </cell>
          <cell r="T69">
            <v>0</v>
          </cell>
          <cell r="U69">
            <v>6.9444444444444198E-4</v>
          </cell>
          <cell r="V69">
            <v>0</v>
          </cell>
          <cell r="W69">
            <v>0</v>
          </cell>
          <cell r="X69">
            <v>0</v>
          </cell>
          <cell r="Y69">
            <v>6.9444444444444198E-4</v>
          </cell>
          <cell r="Z69">
            <v>101</v>
          </cell>
          <cell r="AA69" t="str">
            <v>R</v>
          </cell>
          <cell r="AB69">
            <v>0</v>
          </cell>
          <cell r="AC69">
            <v>1</v>
          </cell>
          <cell r="AD69">
            <v>1</v>
          </cell>
          <cell r="AE69">
            <v>0</v>
          </cell>
          <cell r="AF69">
            <v>0</v>
          </cell>
          <cell r="AG69">
            <v>1</v>
          </cell>
        </row>
        <row r="70">
          <cell r="A70">
            <v>36624</v>
          </cell>
          <cell r="B70" t="str">
            <v>Gianyar</v>
          </cell>
          <cell r="C70" t="str">
            <v>P_Tampak_Siring</v>
          </cell>
          <cell r="D70">
            <v>80</v>
          </cell>
          <cell r="E70" t="str">
            <v>EF</v>
          </cell>
          <cell r="F70">
            <v>0.56458333333333333</v>
          </cell>
          <cell r="G70">
            <v>0.56527777777777777</v>
          </cell>
          <cell r="M70">
            <v>6.9444444444444198E-4</v>
          </cell>
          <cell r="N70">
            <v>40</v>
          </cell>
          <cell r="O70">
            <v>80</v>
          </cell>
          <cell r="P70">
            <v>39.258666666666528</v>
          </cell>
          <cell r="Q70" t="str">
            <v>41e</v>
          </cell>
          <cell r="R70" t="str">
            <v>Rele bekerja tanpa penyebab yang jelas, PMT  masuk kembali</v>
          </cell>
          <cell r="T70">
            <v>6.9444444444444198E-4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6.9444444444444198E-4</v>
          </cell>
          <cell r="Z70">
            <v>64</v>
          </cell>
          <cell r="AA70" t="str">
            <v>R</v>
          </cell>
          <cell r="AB70">
            <v>0</v>
          </cell>
          <cell r="AC70">
            <v>0</v>
          </cell>
          <cell r="AD70">
            <v>1</v>
          </cell>
          <cell r="AE70">
            <v>1</v>
          </cell>
          <cell r="AF70">
            <v>0</v>
          </cell>
          <cell r="AG70">
            <v>0</v>
          </cell>
        </row>
        <row r="71">
          <cell r="A71">
            <v>36624</v>
          </cell>
          <cell r="B71" t="str">
            <v>Kapal</v>
          </cell>
          <cell r="C71" t="str">
            <v>Kapal_Trafo_1</v>
          </cell>
          <cell r="D71">
            <v>180</v>
          </cell>
          <cell r="F71">
            <v>0.56597222222222221</v>
          </cell>
          <cell r="I71">
            <v>0.74930555555555556</v>
          </cell>
          <cell r="J71">
            <v>0.56666666666666665</v>
          </cell>
          <cell r="K71" t="str">
            <v>M</v>
          </cell>
          <cell r="M71">
            <v>6.9444444444444198E-4</v>
          </cell>
          <cell r="N71">
            <v>210</v>
          </cell>
          <cell r="O71">
            <v>210</v>
          </cell>
          <cell r="P71">
            <v>88.331999999999681</v>
          </cell>
          <cell r="Q71">
            <v>64</v>
          </cell>
          <cell r="R71" t="str">
            <v>Pemadaman karena gangguan trafo gardu induk</v>
          </cell>
          <cell r="S71" t="str">
            <v>PMT Inc 150 k V  Trip (Blok Pneomatic bocor)</v>
          </cell>
          <cell r="T71">
            <v>0</v>
          </cell>
          <cell r="U71">
            <v>0</v>
          </cell>
          <cell r="V71">
            <v>6.9444444444444198E-4</v>
          </cell>
          <cell r="W71">
            <v>0</v>
          </cell>
          <cell r="X71">
            <v>0</v>
          </cell>
          <cell r="Y71">
            <v>6.9444444444444198E-4</v>
          </cell>
          <cell r="Z71">
            <v>91</v>
          </cell>
          <cell r="AA71" t="str">
            <v>M</v>
          </cell>
          <cell r="AB71">
            <v>0</v>
          </cell>
          <cell r="AC71">
            <v>0</v>
          </cell>
          <cell r="AD71">
            <v>1</v>
          </cell>
          <cell r="AE71">
            <v>0</v>
          </cell>
          <cell r="AF71">
            <v>0</v>
          </cell>
          <cell r="AG71">
            <v>1</v>
          </cell>
        </row>
        <row r="72">
          <cell r="A72">
            <v>36624</v>
          </cell>
          <cell r="B72" t="str">
            <v>Gianyar</v>
          </cell>
          <cell r="C72" t="str">
            <v>P_Tampak_Siring</v>
          </cell>
          <cell r="D72">
            <v>80</v>
          </cell>
          <cell r="E72" t="str">
            <v>OC</v>
          </cell>
          <cell r="F72">
            <v>0.7090277777777777</v>
          </cell>
          <cell r="I72">
            <v>0.7104166666666667</v>
          </cell>
          <cell r="K72" t="str">
            <v>R</v>
          </cell>
          <cell r="M72">
            <v>1.388888888888995E-3</v>
          </cell>
          <cell r="N72">
            <v>80</v>
          </cell>
          <cell r="O72">
            <v>80</v>
          </cell>
          <cell r="P72">
            <v>78.517333333339323</v>
          </cell>
          <cell r="Q72">
            <v>49</v>
          </cell>
          <cell r="R72" t="str">
            <v>Lain - lain</v>
          </cell>
          <cell r="S72" t="str">
            <v>Di coba gagal</v>
          </cell>
          <cell r="T72">
            <v>0</v>
          </cell>
          <cell r="U72">
            <v>1.388888888888995E-3</v>
          </cell>
          <cell r="V72">
            <v>0</v>
          </cell>
          <cell r="W72">
            <v>0</v>
          </cell>
          <cell r="X72">
            <v>0</v>
          </cell>
          <cell r="Y72">
            <v>1.388888888888995E-3</v>
          </cell>
          <cell r="Z72">
            <v>64</v>
          </cell>
          <cell r="AA72" t="str">
            <v>R</v>
          </cell>
          <cell r="AB72">
            <v>1</v>
          </cell>
          <cell r="AC72">
            <v>0</v>
          </cell>
          <cell r="AD72">
            <v>1</v>
          </cell>
          <cell r="AE72">
            <v>0</v>
          </cell>
          <cell r="AF72">
            <v>0</v>
          </cell>
          <cell r="AG72">
            <v>1</v>
          </cell>
        </row>
        <row r="73">
          <cell r="A73">
            <v>36624</v>
          </cell>
          <cell r="B73" t="str">
            <v>Gianyar</v>
          </cell>
          <cell r="C73" t="str">
            <v>P_Tampak_Siring</v>
          </cell>
          <cell r="D73">
            <v>80</v>
          </cell>
          <cell r="E73" t="str">
            <v>OC / EF</v>
          </cell>
          <cell r="F73">
            <v>0.7104166666666667</v>
          </cell>
          <cell r="I73">
            <v>0.72152777777777777</v>
          </cell>
          <cell r="K73" t="str">
            <v>R</v>
          </cell>
          <cell r="M73">
            <v>1.1111111111111072E-2</v>
          </cell>
          <cell r="N73">
            <v>40</v>
          </cell>
          <cell r="O73">
            <v>60</v>
          </cell>
          <cell r="P73">
            <v>628.13866666666445</v>
          </cell>
          <cell r="Q73" t="str">
            <v>41e</v>
          </cell>
          <cell r="R73" t="str">
            <v>Rele bekerja tanpa penyebab yang jelas, PMT  masuk kembali</v>
          </cell>
          <cell r="S73" t="str">
            <v>Dilokalisir</v>
          </cell>
          <cell r="T73">
            <v>0</v>
          </cell>
          <cell r="U73">
            <v>1.1111111111111072E-2</v>
          </cell>
          <cell r="V73">
            <v>0</v>
          </cell>
          <cell r="W73">
            <v>0</v>
          </cell>
          <cell r="X73">
            <v>0</v>
          </cell>
          <cell r="Y73">
            <v>1.1111111111111072E-2</v>
          </cell>
          <cell r="Z73">
            <v>64</v>
          </cell>
          <cell r="AA73" t="str">
            <v>R</v>
          </cell>
          <cell r="AB73">
            <v>1</v>
          </cell>
          <cell r="AC73">
            <v>0</v>
          </cell>
          <cell r="AD73">
            <v>1</v>
          </cell>
          <cell r="AE73">
            <v>0</v>
          </cell>
          <cell r="AF73">
            <v>0</v>
          </cell>
          <cell r="AG73">
            <v>1</v>
          </cell>
        </row>
        <row r="74">
          <cell r="A74">
            <v>36624</v>
          </cell>
          <cell r="B74" t="str">
            <v>Gianyar</v>
          </cell>
          <cell r="C74" t="str">
            <v>P_Tampak_Siring</v>
          </cell>
          <cell r="D74">
            <v>60</v>
          </cell>
          <cell r="H74">
            <v>0.76597222222222217</v>
          </cell>
          <cell r="I74">
            <v>0.78333333333333333</v>
          </cell>
          <cell r="K74" t="str">
            <v>R</v>
          </cell>
          <cell r="M74">
            <v>1.736111111111116E-2</v>
          </cell>
          <cell r="N74">
            <v>60</v>
          </cell>
          <cell r="O74">
            <v>60</v>
          </cell>
          <cell r="P74">
            <v>736.10000000000218</v>
          </cell>
          <cell r="Q74" t="str">
            <v>44b</v>
          </cell>
          <cell r="R74" t="str">
            <v>Jumper SUTM putus</v>
          </cell>
          <cell r="S74" t="str">
            <v>Jamper putus di depan LBS Semebaung (Phase T )</v>
          </cell>
          <cell r="T74">
            <v>0</v>
          </cell>
          <cell r="U74">
            <v>0</v>
          </cell>
          <cell r="V74">
            <v>0</v>
          </cell>
          <cell r="W74">
            <v>1.736111111111116E-2</v>
          </cell>
          <cell r="X74">
            <v>0</v>
          </cell>
          <cell r="Y74">
            <v>1.736111111111116E-2</v>
          </cell>
          <cell r="Z74">
            <v>64</v>
          </cell>
          <cell r="AA74" t="str">
            <v>R</v>
          </cell>
          <cell r="AB74">
            <v>1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1</v>
          </cell>
        </row>
        <row r="75">
          <cell r="A75">
            <v>36624</v>
          </cell>
          <cell r="B75" t="str">
            <v>Gianyar</v>
          </cell>
          <cell r="C75" t="str">
            <v>P_Tampak_Siring</v>
          </cell>
          <cell r="D75">
            <v>60</v>
          </cell>
          <cell r="E75" t="str">
            <v>OC</v>
          </cell>
          <cell r="F75">
            <v>0.78333333333333333</v>
          </cell>
          <cell r="I75">
            <v>0.78680555555555554</v>
          </cell>
          <cell r="K75" t="str">
            <v>R</v>
          </cell>
          <cell r="M75">
            <v>3.4722222222222099E-3</v>
          </cell>
          <cell r="N75">
            <v>75</v>
          </cell>
          <cell r="O75">
            <v>80</v>
          </cell>
          <cell r="P75">
            <v>147.21999999999949</v>
          </cell>
          <cell r="Q75" t="str">
            <v>41e</v>
          </cell>
          <cell r="R75" t="str">
            <v>Rele bekerja tanpa penyebab yang jelas, PMT  masuk kembali</v>
          </cell>
          <cell r="S75" t="str">
            <v>Dilokalisir s/d Lbs.Semebaung</v>
          </cell>
          <cell r="T75">
            <v>0</v>
          </cell>
          <cell r="U75">
            <v>3.4722222222222099E-3</v>
          </cell>
          <cell r="V75">
            <v>0</v>
          </cell>
          <cell r="W75">
            <v>0</v>
          </cell>
          <cell r="X75">
            <v>0</v>
          </cell>
          <cell r="Y75">
            <v>3.4722222222222099E-3</v>
          </cell>
          <cell r="Z75">
            <v>64</v>
          </cell>
          <cell r="AA75" t="str">
            <v>R</v>
          </cell>
          <cell r="AB75">
            <v>1</v>
          </cell>
          <cell r="AC75">
            <v>0</v>
          </cell>
          <cell r="AD75">
            <v>1</v>
          </cell>
          <cell r="AE75">
            <v>0</v>
          </cell>
          <cell r="AF75">
            <v>0</v>
          </cell>
          <cell r="AG75">
            <v>1</v>
          </cell>
        </row>
        <row r="76">
          <cell r="A76">
            <v>36625</v>
          </cell>
          <cell r="B76" t="str">
            <v>Antosari</v>
          </cell>
          <cell r="C76" t="str">
            <v>P_Surabrata</v>
          </cell>
          <cell r="D76">
            <v>14</v>
          </cell>
          <cell r="E76" t="str">
            <v>EF</v>
          </cell>
          <cell r="F76">
            <v>0.94027777777777777</v>
          </cell>
          <cell r="G76">
            <v>0.94097222222222221</v>
          </cell>
          <cell r="M76">
            <v>6.9444444444444198E-4</v>
          </cell>
          <cell r="N76">
            <v>11</v>
          </cell>
          <cell r="O76">
            <v>14</v>
          </cell>
          <cell r="P76">
            <v>6.8702666666666419</v>
          </cell>
          <cell r="Q76" t="str">
            <v>41e</v>
          </cell>
          <cell r="R76" t="str">
            <v>Rele bekerja tanpa penyebab yang jelas, PMT  masuk kembali</v>
          </cell>
          <cell r="T76">
            <v>6.9444444444444198E-4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6.9444444444444198E-4</v>
          </cell>
          <cell r="Z76">
            <v>5</v>
          </cell>
          <cell r="AA76" t="str">
            <v>R</v>
          </cell>
          <cell r="AB76">
            <v>0</v>
          </cell>
          <cell r="AC76">
            <v>0</v>
          </cell>
          <cell r="AD76">
            <v>1</v>
          </cell>
          <cell r="AE76">
            <v>1</v>
          </cell>
          <cell r="AF76">
            <v>0</v>
          </cell>
          <cell r="AG76">
            <v>0</v>
          </cell>
        </row>
        <row r="77">
          <cell r="A77">
            <v>36625</v>
          </cell>
          <cell r="B77" t="str">
            <v>Sanur</v>
          </cell>
          <cell r="C77" t="str">
            <v>P_VIP_I</v>
          </cell>
          <cell r="D77">
            <v>125</v>
          </cell>
          <cell r="E77" t="str">
            <v>EF</v>
          </cell>
          <cell r="F77">
            <v>1.0347222222222221</v>
          </cell>
          <cell r="I77">
            <v>1.0354166666666667</v>
          </cell>
          <cell r="K77" t="str">
            <v>R</v>
          </cell>
          <cell r="M77">
            <v>6.94444444444553E-4</v>
          </cell>
          <cell r="N77">
            <v>120</v>
          </cell>
          <cell r="O77">
            <v>125</v>
          </cell>
          <cell r="P77">
            <v>61.341666666676254</v>
          </cell>
          <cell r="Q77">
            <v>56</v>
          </cell>
          <cell r="R77" t="str">
            <v>Rele bekerja karena ikutan (sympthetic tripping).</v>
          </cell>
          <cell r="T77">
            <v>0</v>
          </cell>
          <cell r="U77">
            <v>6.94444444444553E-4</v>
          </cell>
          <cell r="V77">
            <v>0</v>
          </cell>
          <cell r="W77">
            <v>0</v>
          </cell>
          <cell r="X77">
            <v>0</v>
          </cell>
          <cell r="Y77">
            <v>6.94444444444553E-4</v>
          </cell>
          <cell r="Z77">
            <v>190</v>
          </cell>
          <cell r="AA77" t="str">
            <v>R</v>
          </cell>
          <cell r="AB77">
            <v>1</v>
          </cell>
          <cell r="AC77">
            <v>0</v>
          </cell>
          <cell r="AD77">
            <v>1</v>
          </cell>
          <cell r="AE77">
            <v>0</v>
          </cell>
          <cell r="AF77">
            <v>0</v>
          </cell>
          <cell r="AG77">
            <v>1</v>
          </cell>
        </row>
        <row r="78">
          <cell r="A78">
            <v>36625</v>
          </cell>
          <cell r="B78" t="str">
            <v>Sanur</v>
          </cell>
          <cell r="C78" t="str">
            <v>P_Sudirman</v>
          </cell>
          <cell r="D78">
            <v>120</v>
          </cell>
          <cell r="E78" t="str">
            <v>EF</v>
          </cell>
          <cell r="F78">
            <v>1.0347222222222221</v>
          </cell>
          <cell r="I78">
            <v>1.0354166666666667</v>
          </cell>
          <cell r="K78" t="str">
            <v>R</v>
          </cell>
          <cell r="M78">
            <v>6.94444444444553E-4</v>
          </cell>
          <cell r="N78">
            <v>90</v>
          </cell>
          <cell r="O78">
            <v>120</v>
          </cell>
          <cell r="P78">
            <v>58.888000000009207</v>
          </cell>
          <cell r="Q78">
            <v>56</v>
          </cell>
          <cell r="R78" t="str">
            <v>Rele bekerja karena ikutan (sympthetic tripping).</v>
          </cell>
          <cell r="T78">
            <v>0</v>
          </cell>
          <cell r="U78">
            <v>6.94444444444553E-4</v>
          </cell>
          <cell r="V78">
            <v>0</v>
          </cell>
          <cell r="W78">
            <v>0</v>
          </cell>
          <cell r="X78">
            <v>0</v>
          </cell>
          <cell r="Y78">
            <v>6.94444444444553E-4</v>
          </cell>
          <cell r="Z78">
            <v>189</v>
          </cell>
          <cell r="AA78" t="str">
            <v>R</v>
          </cell>
          <cell r="AB78">
            <v>1</v>
          </cell>
          <cell r="AC78">
            <v>0</v>
          </cell>
          <cell r="AD78">
            <v>1</v>
          </cell>
          <cell r="AE78">
            <v>0</v>
          </cell>
          <cell r="AF78">
            <v>0</v>
          </cell>
          <cell r="AG78">
            <v>1</v>
          </cell>
        </row>
        <row r="79">
          <cell r="A79">
            <v>36625</v>
          </cell>
          <cell r="B79" t="str">
            <v>Sanur</v>
          </cell>
          <cell r="C79" t="str">
            <v>P_TVRI</v>
          </cell>
          <cell r="D79">
            <v>13</v>
          </cell>
          <cell r="E79" t="str">
            <v>EF</v>
          </cell>
          <cell r="F79">
            <v>1.0347222222222221</v>
          </cell>
          <cell r="I79">
            <v>1.0423611111111111</v>
          </cell>
          <cell r="K79" t="str">
            <v>R</v>
          </cell>
          <cell r="M79">
            <v>7.6388888888889728E-3</v>
          </cell>
          <cell r="N79">
            <v>13</v>
          </cell>
          <cell r="O79">
            <v>13</v>
          </cell>
          <cell r="P79">
            <v>70.174866666667441</v>
          </cell>
          <cell r="Q79">
            <v>56</v>
          </cell>
          <cell r="R79" t="str">
            <v>Rele bekerja karena ikutan (sympthetic tripping).</v>
          </cell>
          <cell r="T79">
            <v>0</v>
          </cell>
          <cell r="U79">
            <v>7.6388888888889728E-3</v>
          </cell>
          <cell r="V79">
            <v>0</v>
          </cell>
          <cell r="W79">
            <v>0</v>
          </cell>
          <cell r="X79">
            <v>0</v>
          </cell>
          <cell r="Y79">
            <v>7.6388888888889728E-3</v>
          </cell>
          <cell r="Z79">
            <v>184</v>
          </cell>
          <cell r="AA79" t="str">
            <v>R</v>
          </cell>
          <cell r="AB79">
            <v>1</v>
          </cell>
          <cell r="AC79">
            <v>0</v>
          </cell>
          <cell r="AD79">
            <v>1</v>
          </cell>
          <cell r="AE79">
            <v>0</v>
          </cell>
          <cell r="AF79">
            <v>0</v>
          </cell>
          <cell r="AG79">
            <v>1</v>
          </cell>
        </row>
        <row r="80">
          <cell r="A80">
            <v>36625</v>
          </cell>
          <cell r="B80" t="str">
            <v>Sanur</v>
          </cell>
          <cell r="C80" t="str">
            <v>P_Renon</v>
          </cell>
          <cell r="D80">
            <v>70</v>
          </cell>
          <cell r="E80" t="str">
            <v>EF</v>
          </cell>
          <cell r="F80">
            <v>0.19930555555555554</v>
          </cell>
          <cell r="G80">
            <v>0.2</v>
          </cell>
          <cell r="M80">
            <v>6.9444444444446973E-4</v>
          </cell>
          <cell r="N80">
            <v>68</v>
          </cell>
          <cell r="O80">
            <v>70</v>
          </cell>
          <cell r="P80">
            <v>34.35133333333458</v>
          </cell>
          <cell r="Q80" t="str">
            <v>41e</v>
          </cell>
          <cell r="R80" t="str">
            <v>Rele bekerja tanpa penyebab yang jelas, PMT  masuk kembali</v>
          </cell>
          <cell r="T80">
            <v>6.9444444444446973E-4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6.9444444444446973E-4</v>
          </cell>
          <cell r="Z80">
            <v>192</v>
          </cell>
          <cell r="AA80" t="str">
            <v>R</v>
          </cell>
          <cell r="AB80">
            <v>0</v>
          </cell>
          <cell r="AC80">
            <v>0</v>
          </cell>
          <cell r="AD80">
            <v>1</v>
          </cell>
          <cell r="AE80">
            <v>1</v>
          </cell>
          <cell r="AF80">
            <v>0</v>
          </cell>
          <cell r="AG80">
            <v>0</v>
          </cell>
        </row>
        <row r="81">
          <cell r="A81">
            <v>36625</v>
          </cell>
          <cell r="B81" t="str">
            <v>Gianyar</v>
          </cell>
          <cell r="C81" t="str">
            <v>P_Tampak_Siring</v>
          </cell>
          <cell r="D81">
            <v>53</v>
          </cell>
          <cell r="E81" t="str">
            <v>EF</v>
          </cell>
          <cell r="F81">
            <v>0.41944444444444445</v>
          </cell>
          <cell r="G81">
            <v>0.4201388888888889</v>
          </cell>
          <cell r="M81">
            <v>6.9444444444444198E-4</v>
          </cell>
          <cell r="N81">
            <v>0</v>
          </cell>
          <cell r="O81">
            <v>0</v>
          </cell>
          <cell r="P81">
            <v>26.008866666666574</v>
          </cell>
          <cell r="Q81">
            <v>56</v>
          </cell>
          <cell r="R81" t="str">
            <v>Rele bekerja karena ikutan (sympthetic tripping).</v>
          </cell>
          <cell r="S81" t="str">
            <v>Reclose gagal</v>
          </cell>
          <cell r="T81">
            <v>6.9444444444444198E-4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6.9444444444444198E-4</v>
          </cell>
          <cell r="Z81">
            <v>64</v>
          </cell>
          <cell r="AA81" t="str">
            <v>R</v>
          </cell>
          <cell r="AB81">
            <v>0</v>
          </cell>
          <cell r="AC81">
            <v>0</v>
          </cell>
          <cell r="AD81">
            <v>1</v>
          </cell>
          <cell r="AE81">
            <v>1</v>
          </cell>
          <cell r="AF81">
            <v>0</v>
          </cell>
          <cell r="AG81">
            <v>0</v>
          </cell>
        </row>
        <row r="82">
          <cell r="A82">
            <v>36625</v>
          </cell>
          <cell r="B82" t="str">
            <v>Gianyar</v>
          </cell>
          <cell r="C82" t="str">
            <v>P_Tampak_Siring</v>
          </cell>
          <cell r="D82">
            <v>53</v>
          </cell>
          <cell r="E82" t="str">
            <v>EF</v>
          </cell>
          <cell r="F82">
            <v>0.4201388888888889</v>
          </cell>
          <cell r="I82">
            <v>0.42777777777777781</v>
          </cell>
          <cell r="K82" t="str">
            <v>R</v>
          </cell>
          <cell r="M82">
            <v>7.6388888888889173E-3</v>
          </cell>
          <cell r="N82">
            <v>44</v>
          </cell>
          <cell r="O82">
            <v>50</v>
          </cell>
          <cell r="P82">
            <v>286.09753333333435</v>
          </cell>
          <cell r="Q82" t="str">
            <v>41a</v>
          </cell>
          <cell r="R82" t="str">
            <v>Pemutus tegangan menengah terbuka, pelebur tegangan menengah putus karena pohon / dahan / layang - layang</v>
          </cell>
          <cell r="S82" t="str">
            <v xml:space="preserve">SUTM ditimpa pelepah kelapa di Ngenjung Sari </v>
          </cell>
          <cell r="T82">
            <v>0</v>
          </cell>
          <cell r="U82">
            <v>7.6388888888889173E-3</v>
          </cell>
          <cell r="V82">
            <v>0</v>
          </cell>
          <cell r="W82">
            <v>0</v>
          </cell>
          <cell r="X82">
            <v>0</v>
          </cell>
          <cell r="Y82">
            <v>7.6388888888889173E-3</v>
          </cell>
          <cell r="Z82">
            <v>64</v>
          </cell>
          <cell r="AA82" t="str">
            <v>R</v>
          </cell>
          <cell r="AB82">
            <v>1</v>
          </cell>
          <cell r="AC82">
            <v>0</v>
          </cell>
          <cell r="AD82">
            <v>1</v>
          </cell>
          <cell r="AE82">
            <v>0</v>
          </cell>
          <cell r="AF82">
            <v>0</v>
          </cell>
          <cell r="AG82">
            <v>1</v>
          </cell>
        </row>
        <row r="83">
          <cell r="A83">
            <v>36625</v>
          </cell>
          <cell r="B83" t="str">
            <v>Nusa Dua</v>
          </cell>
          <cell r="C83" t="str">
            <v>P_Mumbul</v>
          </cell>
          <cell r="D83">
            <v>102</v>
          </cell>
          <cell r="H83">
            <v>0.47916666666666669</v>
          </cell>
          <cell r="I83">
            <v>0.4861111111111111</v>
          </cell>
          <cell r="K83" t="str">
            <v>M</v>
          </cell>
          <cell r="M83">
            <v>6.9444444444444198E-3</v>
          </cell>
          <cell r="N83">
            <v>88</v>
          </cell>
          <cell r="O83">
            <v>102</v>
          </cell>
          <cell r="P83">
            <v>500.54799999999813</v>
          </cell>
          <cell r="Q83">
            <v>46</v>
          </cell>
          <cell r="R83" t="str">
            <v>Cut Out rusak</v>
          </cell>
          <cell r="S83" t="str">
            <v>Jamperan putus ph.T di Goa Gong Mumbul</v>
          </cell>
          <cell r="T83">
            <v>0</v>
          </cell>
          <cell r="U83">
            <v>0</v>
          </cell>
          <cell r="V83">
            <v>0</v>
          </cell>
          <cell r="W83">
            <v>6.9444444444444198E-3</v>
          </cell>
          <cell r="X83">
            <v>0</v>
          </cell>
          <cell r="Y83">
            <v>6.9444444444444198E-3</v>
          </cell>
          <cell r="Z83">
            <v>136</v>
          </cell>
          <cell r="AA83" t="str">
            <v>R</v>
          </cell>
          <cell r="AB83">
            <v>0</v>
          </cell>
          <cell r="AC83">
            <v>1</v>
          </cell>
          <cell r="AD83">
            <v>0</v>
          </cell>
          <cell r="AE83">
            <v>0</v>
          </cell>
          <cell r="AF83">
            <v>1</v>
          </cell>
          <cell r="AG83">
            <v>1</v>
          </cell>
        </row>
        <row r="84">
          <cell r="A84">
            <v>36625</v>
          </cell>
          <cell r="B84" t="str">
            <v>Sanur</v>
          </cell>
          <cell r="C84" t="str">
            <v>P_Nusa_Indah</v>
          </cell>
          <cell r="D84">
            <v>112</v>
          </cell>
          <cell r="E84" t="str">
            <v>EF</v>
          </cell>
          <cell r="F84">
            <v>0.49027777777777781</v>
          </cell>
          <cell r="G84">
            <v>0.4909722222222222</v>
          </cell>
          <cell r="M84">
            <v>6.9444444444438647E-4</v>
          </cell>
          <cell r="N84">
            <v>95</v>
          </cell>
          <cell r="O84">
            <v>110</v>
          </cell>
          <cell r="P84">
            <v>54.962133333328737</v>
          </cell>
          <cell r="Q84" t="str">
            <v>41e</v>
          </cell>
          <cell r="R84" t="str">
            <v>Rele bekerja tanpa penyebab yang jelas, PMT  masuk kembali</v>
          </cell>
          <cell r="T84">
            <v>6.9444444444438647E-4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6.9444444444438647E-4</v>
          </cell>
          <cell r="Z84">
            <v>193</v>
          </cell>
          <cell r="AA84" t="str">
            <v>R</v>
          </cell>
          <cell r="AB84">
            <v>0</v>
          </cell>
          <cell r="AC84">
            <v>0</v>
          </cell>
          <cell r="AD84">
            <v>1</v>
          </cell>
          <cell r="AE84">
            <v>1</v>
          </cell>
          <cell r="AF84">
            <v>0</v>
          </cell>
          <cell r="AG84">
            <v>0</v>
          </cell>
        </row>
        <row r="85">
          <cell r="A85">
            <v>36625</v>
          </cell>
          <cell r="B85" t="str">
            <v>Gianyar</v>
          </cell>
          <cell r="C85" t="str">
            <v>P_Ubud</v>
          </cell>
          <cell r="D85">
            <v>125</v>
          </cell>
          <cell r="E85" t="str">
            <v>EF</v>
          </cell>
          <cell r="F85">
            <v>0.53472222222222221</v>
          </cell>
          <cell r="G85">
            <v>0.53541666666666665</v>
          </cell>
          <cell r="M85">
            <v>6.9444444444444198E-4</v>
          </cell>
          <cell r="N85">
            <v>102</v>
          </cell>
          <cell r="O85">
            <v>125</v>
          </cell>
          <cell r="P85">
            <v>61.341666666666448</v>
          </cell>
          <cell r="Q85" t="str">
            <v>41e</v>
          </cell>
          <cell r="R85" t="str">
            <v>Rele bekerja tanpa penyebab yang jelas, PMT  masuk kembali</v>
          </cell>
          <cell r="T85">
            <v>6.9444444444444198E-4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6.9444444444444198E-4</v>
          </cell>
          <cell r="Z85">
            <v>69</v>
          </cell>
          <cell r="AA85" t="str">
            <v>R</v>
          </cell>
          <cell r="AB85">
            <v>0</v>
          </cell>
          <cell r="AC85">
            <v>0</v>
          </cell>
          <cell r="AD85">
            <v>1</v>
          </cell>
          <cell r="AE85">
            <v>1</v>
          </cell>
          <cell r="AF85">
            <v>0</v>
          </cell>
          <cell r="AG85">
            <v>0</v>
          </cell>
        </row>
        <row r="86">
          <cell r="A86">
            <v>36625</v>
          </cell>
          <cell r="B86" t="str">
            <v>Gianyar</v>
          </cell>
          <cell r="C86" t="str">
            <v>P_Tampak_Siring</v>
          </cell>
          <cell r="D86">
            <v>50</v>
          </cell>
          <cell r="E86" t="str">
            <v>EF</v>
          </cell>
          <cell r="F86">
            <v>0.60972222222222217</v>
          </cell>
          <cell r="G86">
            <v>0.61041666666666672</v>
          </cell>
          <cell r="M86">
            <v>6.94444444444553E-4</v>
          </cell>
          <cell r="N86">
            <v>35</v>
          </cell>
          <cell r="O86">
            <v>40</v>
          </cell>
          <cell r="P86">
            <v>24.536666666670502</v>
          </cell>
          <cell r="Q86">
            <v>49</v>
          </cell>
          <cell r="R86" t="str">
            <v>Lain - lain</v>
          </cell>
          <cell r="S86" t="str">
            <v>Hang tembus phs S diBabakan</v>
          </cell>
          <cell r="T86">
            <v>6.94444444444553E-4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6.94444444444553E-4</v>
          </cell>
          <cell r="Z86">
            <v>64</v>
          </cell>
          <cell r="AA86" t="str">
            <v>R</v>
          </cell>
          <cell r="AB86">
            <v>0</v>
          </cell>
          <cell r="AC86">
            <v>0</v>
          </cell>
          <cell r="AD86">
            <v>1</v>
          </cell>
          <cell r="AE86">
            <v>1</v>
          </cell>
          <cell r="AF86">
            <v>0</v>
          </cell>
          <cell r="AG86">
            <v>0</v>
          </cell>
        </row>
        <row r="87">
          <cell r="A87">
            <v>36625</v>
          </cell>
          <cell r="B87" t="str">
            <v>Gianyar</v>
          </cell>
          <cell r="C87" t="str">
            <v>P_Tampak_Siring</v>
          </cell>
          <cell r="D87">
            <v>50</v>
          </cell>
          <cell r="E87" t="str">
            <v>EF</v>
          </cell>
          <cell r="F87">
            <v>0.61041666666666672</v>
          </cell>
          <cell r="I87">
            <v>0.63124999999999998</v>
          </cell>
          <cell r="K87" t="str">
            <v>R</v>
          </cell>
          <cell r="M87">
            <v>2.0833333333333259E-2</v>
          </cell>
          <cell r="N87">
            <v>35</v>
          </cell>
          <cell r="O87">
            <v>40</v>
          </cell>
          <cell r="P87">
            <v>736.09999999999741</v>
          </cell>
          <cell r="Q87">
            <v>49</v>
          </cell>
          <cell r="R87" t="str">
            <v>Lain - lain</v>
          </cell>
          <cell r="S87" t="str">
            <v>Hang tembus phs S diBabakan</v>
          </cell>
          <cell r="T87">
            <v>0</v>
          </cell>
          <cell r="U87">
            <v>2.0833333333333259E-2</v>
          </cell>
          <cell r="V87">
            <v>0</v>
          </cell>
          <cell r="W87">
            <v>0</v>
          </cell>
          <cell r="X87">
            <v>0</v>
          </cell>
          <cell r="Y87">
            <v>2.0833333333333259E-2</v>
          </cell>
          <cell r="Z87">
            <v>64</v>
          </cell>
          <cell r="AA87" t="str">
            <v>R</v>
          </cell>
          <cell r="AB87">
            <v>1</v>
          </cell>
          <cell r="AC87">
            <v>0</v>
          </cell>
          <cell r="AD87">
            <v>1</v>
          </cell>
          <cell r="AE87">
            <v>0</v>
          </cell>
          <cell r="AF87">
            <v>0</v>
          </cell>
          <cell r="AG87">
            <v>1</v>
          </cell>
        </row>
        <row r="88">
          <cell r="A88">
            <v>36625</v>
          </cell>
          <cell r="B88" t="str">
            <v>Gianyar</v>
          </cell>
          <cell r="C88" t="str">
            <v>P_Tampak_Siring</v>
          </cell>
          <cell r="D88">
            <v>35</v>
          </cell>
          <cell r="E88" t="str">
            <v>EF</v>
          </cell>
          <cell r="F88">
            <v>0.63263888888888886</v>
          </cell>
          <cell r="G88">
            <v>0.6333333333333333</v>
          </cell>
          <cell r="M88">
            <v>6.9444444444444198E-4</v>
          </cell>
          <cell r="N88">
            <v>35</v>
          </cell>
          <cell r="O88">
            <v>40</v>
          </cell>
          <cell r="P88">
            <v>17.175666666666604</v>
          </cell>
          <cell r="Q88">
            <v>49</v>
          </cell>
          <cell r="R88" t="str">
            <v>Lain - lain</v>
          </cell>
          <cell r="S88" t="str">
            <v>Hang tembus phs S diBabakan</v>
          </cell>
          <cell r="T88">
            <v>6.9444444444444198E-4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6.9444444444444198E-4</v>
          </cell>
          <cell r="Z88">
            <v>64</v>
          </cell>
          <cell r="AA88" t="str">
            <v>R</v>
          </cell>
          <cell r="AB88">
            <v>0</v>
          </cell>
          <cell r="AC88">
            <v>0</v>
          </cell>
          <cell r="AD88">
            <v>1</v>
          </cell>
          <cell r="AE88">
            <v>1</v>
          </cell>
          <cell r="AF88">
            <v>0</v>
          </cell>
          <cell r="AG88">
            <v>0</v>
          </cell>
        </row>
        <row r="89">
          <cell r="A89">
            <v>36625</v>
          </cell>
          <cell r="B89" t="str">
            <v>Kapal</v>
          </cell>
          <cell r="C89" t="str">
            <v>P_Darmasaba</v>
          </cell>
          <cell r="D89">
            <v>130</v>
          </cell>
          <cell r="E89" t="str">
            <v>OC</v>
          </cell>
          <cell r="F89">
            <v>0.64027777777777783</v>
          </cell>
          <cell r="I89">
            <v>0.64236111111111105</v>
          </cell>
          <cell r="K89" t="str">
            <v>M</v>
          </cell>
          <cell r="M89">
            <v>2.0833333333332149E-3</v>
          </cell>
          <cell r="N89">
            <v>122</v>
          </cell>
          <cell r="O89">
            <v>130</v>
          </cell>
          <cell r="P89">
            <v>191.38599999998911</v>
          </cell>
          <cell r="Q89" t="str">
            <v>41e</v>
          </cell>
          <cell r="R89" t="str">
            <v>Rele bekerja tanpa penyebab yang jelas, PMT  masuk kembali</v>
          </cell>
          <cell r="S89" t="str">
            <v>RC Gagal (IOS Hang)</v>
          </cell>
          <cell r="T89">
            <v>0</v>
          </cell>
          <cell r="U89">
            <v>2.0833333333332149E-3</v>
          </cell>
          <cell r="V89">
            <v>0</v>
          </cell>
          <cell r="W89">
            <v>0</v>
          </cell>
          <cell r="X89">
            <v>0</v>
          </cell>
          <cell r="Y89">
            <v>2.0833333333332149E-3</v>
          </cell>
          <cell r="Z89">
            <v>104</v>
          </cell>
          <cell r="AA89" t="str">
            <v>R</v>
          </cell>
          <cell r="AB89">
            <v>0</v>
          </cell>
          <cell r="AC89">
            <v>1</v>
          </cell>
          <cell r="AD89">
            <v>1</v>
          </cell>
          <cell r="AE89">
            <v>0</v>
          </cell>
          <cell r="AF89">
            <v>0</v>
          </cell>
          <cell r="AG89">
            <v>1</v>
          </cell>
        </row>
        <row r="90">
          <cell r="A90">
            <v>36625</v>
          </cell>
          <cell r="B90" t="str">
            <v>Gianyar</v>
          </cell>
          <cell r="C90" t="str">
            <v>P_Tampak_Siring</v>
          </cell>
          <cell r="D90">
            <v>53</v>
          </cell>
          <cell r="E90" t="str">
            <v>EF</v>
          </cell>
          <cell r="F90">
            <v>0.71944444444444444</v>
          </cell>
          <cell r="G90">
            <v>0.72013888888888899</v>
          </cell>
          <cell r="M90">
            <v>6.94444444444553E-4</v>
          </cell>
          <cell r="N90">
            <v>53</v>
          </cell>
          <cell r="O90">
            <v>53</v>
          </cell>
          <cell r="P90">
            <v>26.00886666667073</v>
          </cell>
          <cell r="Q90">
            <v>49</v>
          </cell>
          <cell r="R90" t="str">
            <v>Lain - lain</v>
          </cell>
          <cell r="S90" t="str">
            <v>Hang tembus phs S diBabakan</v>
          </cell>
          <cell r="T90">
            <v>6.94444444444553E-4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6.94444444444553E-4</v>
          </cell>
          <cell r="Z90">
            <v>64</v>
          </cell>
          <cell r="AA90" t="str">
            <v>R</v>
          </cell>
          <cell r="AB90">
            <v>0</v>
          </cell>
          <cell r="AC90">
            <v>0</v>
          </cell>
          <cell r="AD90">
            <v>1</v>
          </cell>
          <cell r="AE90">
            <v>1</v>
          </cell>
          <cell r="AF90">
            <v>0</v>
          </cell>
          <cell r="AG90">
            <v>0</v>
          </cell>
        </row>
        <row r="91">
          <cell r="A91">
            <v>36625</v>
          </cell>
          <cell r="B91" t="str">
            <v>Pesanggaran</v>
          </cell>
          <cell r="C91" t="str">
            <v>P_Duty_Free</v>
          </cell>
          <cell r="D91">
            <v>200</v>
          </cell>
          <cell r="E91" t="str">
            <v>EF</v>
          </cell>
          <cell r="F91">
            <v>0.79652777777777783</v>
          </cell>
          <cell r="I91">
            <v>0.7993055555555556</v>
          </cell>
          <cell r="K91" t="str">
            <v>M</v>
          </cell>
          <cell r="M91">
            <v>2.7777777777777679E-3</v>
          </cell>
          <cell r="N91">
            <v>0</v>
          </cell>
          <cell r="O91">
            <v>0</v>
          </cell>
          <cell r="P91">
            <v>392.58666666666528</v>
          </cell>
          <cell r="Q91">
            <v>49</v>
          </cell>
          <cell r="R91" t="str">
            <v>Lain - lain</v>
          </cell>
          <cell r="S91" t="str">
            <v>Dicoba gagal / Lokalisir</v>
          </cell>
          <cell r="T91">
            <v>0</v>
          </cell>
          <cell r="U91">
            <v>2.7777777777777679E-3</v>
          </cell>
          <cell r="V91">
            <v>0</v>
          </cell>
          <cell r="W91">
            <v>0</v>
          </cell>
          <cell r="X91">
            <v>0</v>
          </cell>
          <cell r="Y91">
            <v>2.7777777777777679E-3</v>
          </cell>
          <cell r="Z91">
            <v>165</v>
          </cell>
          <cell r="AA91" t="str">
            <v>R</v>
          </cell>
          <cell r="AB91">
            <v>0</v>
          </cell>
          <cell r="AC91">
            <v>1</v>
          </cell>
          <cell r="AD91">
            <v>1</v>
          </cell>
          <cell r="AE91">
            <v>0</v>
          </cell>
          <cell r="AF91">
            <v>0</v>
          </cell>
          <cell r="AG91">
            <v>1</v>
          </cell>
        </row>
        <row r="92">
          <cell r="A92">
            <v>36625</v>
          </cell>
          <cell r="B92" t="str">
            <v>Pesanggaran</v>
          </cell>
          <cell r="C92" t="str">
            <v>P_Duty_Free</v>
          </cell>
          <cell r="D92">
            <v>200</v>
          </cell>
          <cell r="E92" t="str">
            <v>EF</v>
          </cell>
          <cell r="F92">
            <v>0.7993055555555556</v>
          </cell>
          <cell r="I92">
            <v>0.81319444444444444</v>
          </cell>
          <cell r="K92" t="str">
            <v>M</v>
          </cell>
          <cell r="M92">
            <v>1.388888888888884E-2</v>
          </cell>
          <cell r="N92">
            <v>0</v>
          </cell>
          <cell r="O92">
            <v>0</v>
          </cell>
          <cell r="P92">
            <v>1962.9333333333263</v>
          </cell>
          <cell r="Q92">
            <v>49</v>
          </cell>
          <cell r="R92" t="str">
            <v>Lain - lain</v>
          </cell>
          <cell r="S92" t="str">
            <v>Dicoba gagal / Lokalisir</v>
          </cell>
          <cell r="T92">
            <v>0</v>
          </cell>
          <cell r="U92">
            <v>1.388888888888884E-2</v>
          </cell>
          <cell r="V92">
            <v>0</v>
          </cell>
          <cell r="W92">
            <v>0</v>
          </cell>
          <cell r="X92">
            <v>0</v>
          </cell>
          <cell r="Y92">
            <v>1.388888888888884E-2</v>
          </cell>
          <cell r="Z92">
            <v>165</v>
          </cell>
          <cell r="AA92" t="str">
            <v>R</v>
          </cell>
          <cell r="AB92">
            <v>0</v>
          </cell>
          <cell r="AC92">
            <v>1</v>
          </cell>
          <cell r="AD92">
            <v>1</v>
          </cell>
          <cell r="AE92">
            <v>0</v>
          </cell>
          <cell r="AF92">
            <v>0</v>
          </cell>
          <cell r="AG92">
            <v>1</v>
          </cell>
        </row>
        <row r="93">
          <cell r="A93">
            <v>36625</v>
          </cell>
          <cell r="B93" t="str">
            <v>Pesanggaran</v>
          </cell>
          <cell r="C93" t="str">
            <v>P_Duty_Free</v>
          </cell>
          <cell r="D93">
            <v>200</v>
          </cell>
          <cell r="E93" t="str">
            <v>EF</v>
          </cell>
          <cell r="F93">
            <v>0.81319444444444444</v>
          </cell>
          <cell r="I93">
            <v>0.88194444444444453</v>
          </cell>
          <cell r="J93">
            <v>0.81666666666666676</v>
          </cell>
          <cell r="K93" t="str">
            <v>M</v>
          </cell>
          <cell r="M93">
            <v>3.4722222222223209E-3</v>
          </cell>
          <cell r="P93">
            <v>490.73333333334728</v>
          </cell>
          <cell r="Q93">
            <v>51</v>
          </cell>
          <cell r="R93" t="str">
            <v>PMT TM terbuka atau pelebur TM putus karena gangguan kabel</v>
          </cell>
          <cell r="S93" t="str">
            <v>Titik GG be4lum ditemukan</v>
          </cell>
          <cell r="T93">
            <v>0</v>
          </cell>
          <cell r="U93">
            <v>0</v>
          </cell>
          <cell r="V93">
            <v>3.4722222222223209E-3</v>
          </cell>
          <cell r="W93">
            <v>0</v>
          </cell>
          <cell r="X93">
            <v>0</v>
          </cell>
          <cell r="Y93">
            <v>3.4722222222223209E-3</v>
          </cell>
          <cell r="Z93">
            <v>165</v>
          </cell>
          <cell r="AA93" t="str">
            <v>R</v>
          </cell>
          <cell r="AB93">
            <v>0</v>
          </cell>
          <cell r="AC93">
            <v>1</v>
          </cell>
          <cell r="AD93">
            <v>1</v>
          </cell>
          <cell r="AE93">
            <v>0</v>
          </cell>
          <cell r="AF93">
            <v>0</v>
          </cell>
          <cell r="AG93">
            <v>1</v>
          </cell>
        </row>
        <row r="94">
          <cell r="A94">
            <v>36625</v>
          </cell>
          <cell r="B94" t="str">
            <v>Pesanggaran</v>
          </cell>
          <cell r="C94" t="str">
            <v>P_Pelasa</v>
          </cell>
          <cell r="D94">
            <v>160</v>
          </cell>
          <cell r="E94" t="str">
            <v>EF</v>
          </cell>
          <cell r="F94">
            <v>0.79652777777777783</v>
          </cell>
          <cell r="I94">
            <v>0.79791666666666661</v>
          </cell>
          <cell r="K94" t="str">
            <v>R</v>
          </cell>
          <cell r="M94">
            <v>1.3888888888887729E-3</v>
          </cell>
          <cell r="N94">
            <v>75</v>
          </cell>
          <cell r="O94">
            <v>75</v>
          </cell>
          <cell r="P94">
            <v>157.03466666665355</v>
          </cell>
          <cell r="Q94">
            <v>56</v>
          </cell>
          <cell r="R94" t="str">
            <v>Rele bekerja karena ikutan (sympthetic tripping).</v>
          </cell>
          <cell r="S94" t="str">
            <v>Ikutan P. Duty Free</v>
          </cell>
          <cell r="T94">
            <v>0</v>
          </cell>
          <cell r="U94">
            <v>1.3888888888887729E-3</v>
          </cell>
          <cell r="V94">
            <v>0</v>
          </cell>
          <cell r="W94">
            <v>0</v>
          </cell>
          <cell r="X94">
            <v>0</v>
          </cell>
          <cell r="Y94">
            <v>1.3888888888887729E-3</v>
          </cell>
          <cell r="Z94">
            <v>164</v>
          </cell>
          <cell r="AA94" t="str">
            <v>R</v>
          </cell>
          <cell r="AB94">
            <v>1</v>
          </cell>
          <cell r="AC94">
            <v>0</v>
          </cell>
          <cell r="AD94">
            <v>1</v>
          </cell>
          <cell r="AE94">
            <v>0</v>
          </cell>
          <cell r="AF94">
            <v>0</v>
          </cell>
          <cell r="AG94">
            <v>1</v>
          </cell>
        </row>
        <row r="95">
          <cell r="A95">
            <v>36625</v>
          </cell>
          <cell r="B95" t="str">
            <v>Pesanggaran</v>
          </cell>
          <cell r="C95" t="str">
            <v>P_Bunisari</v>
          </cell>
          <cell r="D95">
            <v>240</v>
          </cell>
          <cell r="E95" t="str">
            <v>OC</v>
          </cell>
          <cell r="F95">
            <v>0.7993055555555556</v>
          </cell>
          <cell r="I95">
            <v>0.80069444444444438</v>
          </cell>
          <cell r="K95" t="str">
            <v>R</v>
          </cell>
          <cell r="M95">
            <v>1.3888888888887729E-3</v>
          </cell>
          <cell r="N95">
            <v>130</v>
          </cell>
          <cell r="O95">
            <v>130</v>
          </cell>
          <cell r="P95">
            <v>235.55199999998035</v>
          </cell>
          <cell r="Q95">
            <v>49</v>
          </cell>
          <cell r="R95" t="str">
            <v>Lain - lain</v>
          </cell>
          <cell r="S95" t="str">
            <v>Beban tidak simetris</v>
          </cell>
          <cell r="T95">
            <v>0</v>
          </cell>
          <cell r="U95">
            <v>1.3888888888887729E-3</v>
          </cell>
          <cell r="V95">
            <v>0</v>
          </cell>
          <cell r="W95">
            <v>0</v>
          </cell>
          <cell r="X95">
            <v>0</v>
          </cell>
          <cell r="Y95">
            <v>1.3888888888887729E-3</v>
          </cell>
          <cell r="Z95">
            <v>158</v>
          </cell>
          <cell r="AA95" t="str">
            <v>R</v>
          </cell>
          <cell r="AB95">
            <v>1</v>
          </cell>
          <cell r="AC95">
            <v>0</v>
          </cell>
          <cell r="AD95">
            <v>1</v>
          </cell>
          <cell r="AE95">
            <v>0</v>
          </cell>
          <cell r="AF95">
            <v>0</v>
          </cell>
          <cell r="AG95">
            <v>1</v>
          </cell>
        </row>
        <row r="96">
          <cell r="A96">
            <v>36625</v>
          </cell>
          <cell r="B96" t="str">
            <v>Pesanggaran</v>
          </cell>
          <cell r="C96" t="str">
            <v>P_Pelasa</v>
          </cell>
          <cell r="D96">
            <v>110</v>
          </cell>
          <cell r="H96">
            <v>0.8041666666666667</v>
          </cell>
          <cell r="I96">
            <v>0.87361111111111101</v>
          </cell>
          <cell r="K96" t="str">
            <v>R</v>
          </cell>
          <cell r="M96">
            <v>6.9444444444444309E-2</v>
          </cell>
          <cell r="N96">
            <v>68</v>
          </cell>
          <cell r="O96">
            <v>100</v>
          </cell>
          <cell r="P96">
            <v>5398.0666666666566</v>
          </cell>
          <cell r="Q96" t="str">
            <v>44b</v>
          </cell>
          <cell r="R96" t="str">
            <v>Jumper SUTM putus</v>
          </cell>
          <cell r="S96" t="str">
            <v>Jump.CO trafo di KA….. Putus</v>
          </cell>
          <cell r="T96">
            <v>0</v>
          </cell>
          <cell r="U96">
            <v>0</v>
          </cell>
          <cell r="V96">
            <v>0</v>
          </cell>
          <cell r="W96">
            <v>6.9444444444444309E-2</v>
          </cell>
          <cell r="X96">
            <v>0</v>
          </cell>
          <cell r="Y96">
            <v>6.9444444444444309E-2</v>
          </cell>
          <cell r="Z96">
            <v>164</v>
          </cell>
          <cell r="AA96" t="str">
            <v>R</v>
          </cell>
          <cell r="AB96">
            <v>1</v>
          </cell>
          <cell r="AC96">
            <v>0</v>
          </cell>
          <cell r="AD96">
            <v>0</v>
          </cell>
          <cell r="AE96">
            <v>0</v>
          </cell>
          <cell r="AF96">
            <v>1</v>
          </cell>
          <cell r="AG96">
            <v>1</v>
          </cell>
        </row>
        <row r="97">
          <cell r="A97">
            <v>36625</v>
          </cell>
          <cell r="B97" t="str">
            <v>Pesanggaran</v>
          </cell>
          <cell r="C97" t="str">
            <v>P_Bunisari</v>
          </cell>
          <cell r="D97">
            <v>130</v>
          </cell>
          <cell r="H97">
            <v>0.80763888888888891</v>
          </cell>
          <cell r="I97">
            <v>0.87152777777777779</v>
          </cell>
          <cell r="K97" t="str">
            <v>R</v>
          </cell>
          <cell r="M97">
            <v>6.3888888888888884E-2</v>
          </cell>
          <cell r="N97">
            <v>100</v>
          </cell>
          <cell r="O97">
            <v>135</v>
          </cell>
          <cell r="P97">
            <v>5869.170666666666</v>
          </cell>
          <cell r="Q97" t="str">
            <v>44a</v>
          </cell>
          <cell r="R97" t="str">
            <v>SUTM putus</v>
          </cell>
          <cell r="S97" t="str">
            <v>SUTM putus di depan Galael</v>
          </cell>
          <cell r="T97">
            <v>0</v>
          </cell>
          <cell r="U97">
            <v>0</v>
          </cell>
          <cell r="V97">
            <v>0</v>
          </cell>
          <cell r="W97">
            <v>6.3888888888888884E-2</v>
          </cell>
          <cell r="X97">
            <v>0</v>
          </cell>
          <cell r="Y97">
            <v>6.3888888888888884E-2</v>
          </cell>
          <cell r="Z97">
            <v>158</v>
          </cell>
          <cell r="AA97" t="str">
            <v>R</v>
          </cell>
          <cell r="AB97">
            <v>1</v>
          </cell>
          <cell r="AC97">
            <v>0</v>
          </cell>
          <cell r="AD97">
            <v>0</v>
          </cell>
          <cell r="AE97">
            <v>0</v>
          </cell>
          <cell r="AF97">
            <v>1</v>
          </cell>
          <cell r="AG97">
            <v>1</v>
          </cell>
        </row>
        <row r="98">
          <cell r="A98">
            <v>36625</v>
          </cell>
          <cell r="B98" t="str">
            <v>GD_Sahid</v>
          </cell>
          <cell r="C98" t="str">
            <v>LBS3_Rama_Palace</v>
          </cell>
          <cell r="D98">
            <v>0</v>
          </cell>
          <cell r="I98">
            <v>0.80763888888888891</v>
          </cell>
          <cell r="K98" t="str">
            <v>R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49</v>
          </cell>
          <cell r="R98" t="str">
            <v>Idem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722</v>
          </cell>
          <cell r="AA98" t="str">
            <v>L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1</v>
          </cell>
        </row>
        <row r="99">
          <cell r="A99">
            <v>36625</v>
          </cell>
          <cell r="B99" t="str">
            <v>GH_Legian</v>
          </cell>
          <cell r="C99" t="str">
            <v>LBS3_Kuta_Jaya</v>
          </cell>
          <cell r="D99">
            <v>0</v>
          </cell>
          <cell r="I99">
            <v>0.81666666666666676</v>
          </cell>
          <cell r="K99" t="str">
            <v>R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49</v>
          </cell>
          <cell r="R99" t="str">
            <v>Lain - lain</v>
          </cell>
          <cell r="S99" t="str">
            <v>Manuver beban u/.mempersempit pemadaman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273</v>
          </cell>
          <cell r="AA99" t="str">
            <v>L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1</v>
          </cell>
        </row>
        <row r="100">
          <cell r="A100">
            <v>36626</v>
          </cell>
          <cell r="B100" t="str">
            <v>Kapal</v>
          </cell>
          <cell r="C100" t="str">
            <v>P_Plaga</v>
          </cell>
          <cell r="D100">
            <v>115</v>
          </cell>
          <cell r="E100" t="str">
            <v>EF</v>
          </cell>
          <cell r="F100">
            <v>0.37847222222222227</v>
          </cell>
          <cell r="G100">
            <v>0.37916666666666665</v>
          </cell>
          <cell r="M100">
            <v>6.9444444444438647E-4</v>
          </cell>
          <cell r="N100">
            <v>75</v>
          </cell>
          <cell r="O100">
            <v>90</v>
          </cell>
          <cell r="P100">
            <v>56.434333333328624</v>
          </cell>
          <cell r="Q100" t="str">
            <v>41e</v>
          </cell>
          <cell r="R100" t="str">
            <v>Rele bekerja tanpa penyebab yang jelas, PMT  masuk kembali</v>
          </cell>
          <cell r="T100">
            <v>6.9444444444438647E-4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6.9444444444438647E-4</v>
          </cell>
          <cell r="Z100">
            <v>109</v>
          </cell>
          <cell r="AA100" t="str">
            <v>R</v>
          </cell>
          <cell r="AB100">
            <v>0</v>
          </cell>
          <cell r="AC100">
            <v>0</v>
          </cell>
          <cell r="AD100">
            <v>1</v>
          </cell>
          <cell r="AE100">
            <v>1</v>
          </cell>
          <cell r="AF100">
            <v>0</v>
          </cell>
          <cell r="AG100">
            <v>0</v>
          </cell>
        </row>
        <row r="101">
          <cell r="A101">
            <v>36626</v>
          </cell>
          <cell r="B101" t="str">
            <v>Sanur</v>
          </cell>
          <cell r="C101" t="str">
            <v>P_VIP_I</v>
          </cell>
          <cell r="D101">
            <v>130</v>
          </cell>
          <cell r="E101" t="str">
            <v>OC</v>
          </cell>
          <cell r="F101">
            <v>0.39374999999999999</v>
          </cell>
          <cell r="I101">
            <v>0.39444444444444443</v>
          </cell>
          <cell r="K101" t="str">
            <v>R</v>
          </cell>
          <cell r="M101">
            <v>6.9444444444444198E-4</v>
          </cell>
          <cell r="N101">
            <v>90</v>
          </cell>
          <cell r="O101">
            <v>115</v>
          </cell>
          <cell r="P101">
            <v>63.795333333333105</v>
          </cell>
          <cell r="Q101" t="str">
            <v>41e</v>
          </cell>
          <cell r="R101" t="str">
            <v>Rele bekerja tanpa penyebab yang jelas, PMT  masuk kembali</v>
          </cell>
          <cell r="T101">
            <v>0</v>
          </cell>
          <cell r="U101">
            <v>6.9444444444444198E-4</v>
          </cell>
          <cell r="V101">
            <v>0</v>
          </cell>
          <cell r="W101">
            <v>0</v>
          </cell>
          <cell r="X101">
            <v>0</v>
          </cell>
          <cell r="Y101">
            <v>6.9444444444444198E-4</v>
          </cell>
          <cell r="Z101">
            <v>190</v>
          </cell>
          <cell r="AA101" t="str">
            <v>R</v>
          </cell>
          <cell r="AB101">
            <v>1</v>
          </cell>
          <cell r="AC101">
            <v>0</v>
          </cell>
          <cell r="AD101">
            <v>1</v>
          </cell>
          <cell r="AE101">
            <v>0</v>
          </cell>
          <cell r="AF101">
            <v>0</v>
          </cell>
          <cell r="AG101">
            <v>1</v>
          </cell>
        </row>
        <row r="102">
          <cell r="A102">
            <v>36626</v>
          </cell>
          <cell r="B102" t="str">
            <v>Pesanggaran</v>
          </cell>
          <cell r="C102" t="str">
            <v>P_Pedungan</v>
          </cell>
          <cell r="D102">
            <v>150</v>
          </cell>
          <cell r="H102">
            <v>0.58333333333333337</v>
          </cell>
          <cell r="I102">
            <v>0.59444444444444444</v>
          </cell>
          <cell r="K102" t="str">
            <v>R</v>
          </cell>
          <cell r="M102">
            <v>1.1111111111111072E-2</v>
          </cell>
          <cell r="N102">
            <v>120</v>
          </cell>
          <cell r="O102">
            <v>125</v>
          </cell>
          <cell r="P102">
            <v>1177.7599999999957</v>
          </cell>
          <cell r="Q102">
            <v>38</v>
          </cell>
          <cell r="R102" t="str">
            <v>Kerusakan bagian-bagian tiang listrik TM kecuali isolator dan penghantar</v>
          </cell>
          <cell r="S102" t="str">
            <v>Tiang miring di DB.196 Jl. Iman Bonjol</v>
          </cell>
          <cell r="T102">
            <v>0</v>
          </cell>
          <cell r="U102">
            <v>0</v>
          </cell>
          <cell r="V102">
            <v>0</v>
          </cell>
          <cell r="W102">
            <v>1.1111111111111072E-2</v>
          </cell>
          <cell r="X102">
            <v>0</v>
          </cell>
          <cell r="Y102">
            <v>1.1111111111111072E-2</v>
          </cell>
          <cell r="Z102">
            <v>163</v>
          </cell>
          <cell r="AA102" t="str">
            <v>R</v>
          </cell>
          <cell r="AB102">
            <v>1</v>
          </cell>
          <cell r="AC102">
            <v>0</v>
          </cell>
          <cell r="AD102">
            <v>0</v>
          </cell>
          <cell r="AE102">
            <v>0</v>
          </cell>
          <cell r="AF102">
            <v>1</v>
          </cell>
          <cell r="AG102">
            <v>1</v>
          </cell>
        </row>
        <row r="103">
          <cell r="A103">
            <v>36626</v>
          </cell>
          <cell r="B103" t="str">
            <v>Antosari</v>
          </cell>
          <cell r="C103" t="str">
            <v>P_Bajera</v>
          </cell>
          <cell r="D103">
            <v>11</v>
          </cell>
          <cell r="E103" t="str">
            <v>OC</v>
          </cell>
          <cell r="F103">
            <v>0.64097222222222217</v>
          </cell>
          <cell r="I103">
            <v>0.64166666666666672</v>
          </cell>
          <cell r="K103" t="str">
            <v>R</v>
          </cell>
          <cell r="M103">
            <v>6.94444444444553E-4</v>
          </cell>
          <cell r="N103">
            <v>11</v>
          </cell>
          <cell r="O103">
            <v>18</v>
          </cell>
          <cell r="P103">
            <v>5.3980666666675106</v>
          </cell>
          <cell r="Q103" t="str">
            <v>41e</v>
          </cell>
          <cell r="R103" t="str">
            <v>Rele bekerja tanpa penyebab yang jelas, PMT  masuk kembali</v>
          </cell>
          <cell r="T103">
            <v>0</v>
          </cell>
          <cell r="U103">
            <v>6.94444444444553E-4</v>
          </cell>
          <cell r="V103">
            <v>0</v>
          </cell>
          <cell r="W103">
            <v>0</v>
          </cell>
          <cell r="X103">
            <v>0</v>
          </cell>
          <cell r="Y103">
            <v>6.94444444444553E-4</v>
          </cell>
          <cell r="Z103">
            <v>2</v>
          </cell>
          <cell r="AA103" t="str">
            <v>R</v>
          </cell>
          <cell r="AB103">
            <v>1</v>
          </cell>
          <cell r="AC103">
            <v>0</v>
          </cell>
          <cell r="AD103">
            <v>1</v>
          </cell>
          <cell r="AE103">
            <v>0</v>
          </cell>
          <cell r="AF103">
            <v>0</v>
          </cell>
          <cell r="AG103">
            <v>1</v>
          </cell>
        </row>
        <row r="104">
          <cell r="A104">
            <v>36626</v>
          </cell>
          <cell r="B104" t="str">
            <v>Pesanggaran</v>
          </cell>
          <cell r="C104" t="str">
            <v>P_Bunisari</v>
          </cell>
          <cell r="D104">
            <v>130</v>
          </cell>
          <cell r="H104">
            <v>0.66180555555555554</v>
          </cell>
          <cell r="I104">
            <v>0.66388888888888886</v>
          </cell>
          <cell r="K104" t="str">
            <v>R</v>
          </cell>
          <cell r="M104">
            <v>2.0833333333333259E-3</v>
          </cell>
          <cell r="N104">
            <v>85</v>
          </cell>
          <cell r="O104">
            <v>90</v>
          </cell>
          <cell r="P104">
            <v>191.38599999999931</v>
          </cell>
          <cell r="Q104">
            <v>49</v>
          </cell>
          <cell r="R104" t="str">
            <v>Lain - lain</v>
          </cell>
          <cell r="S104" t="str">
            <v>Melepas LBS Sentral Parkir / Penormalan beban Pedungan</v>
          </cell>
          <cell r="T104">
            <v>0</v>
          </cell>
          <cell r="U104">
            <v>0</v>
          </cell>
          <cell r="V104">
            <v>0</v>
          </cell>
          <cell r="W104">
            <v>2.0833333333333259E-3</v>
          </cell>
          <cell r="X104">
            <v>0</v>
          </cell>
          <cell r="Y104">
            <v>2.0833333333333259E-3</v>
          </cell>
          <cell r="Z104">
            <v>158</v>
          </cell>
          <cell r="AA104" t="str">
            <v>R</v>
          </cell>
          <cell r="AB104">
            <v>1</v>
          </cell>
          <cell r="AC104">
            <v>0</v>
          </cell>
          <cell r="AD104">
            <v>0</v>
          </cell>
          <cell r="AE104">
            <v>0</v>
          </cell>
          <cell r="AF104">
            <v>1</v>
          </cell>
          <cell r="AG104">
            <v>1</v>
          </cell>
        </row>
        <row r="105">
          <cell r="A105">
            <v>36626</v>
          </cell>
          <cell r="B105" t="str">
            <v>Pesanggaran</v>
          </cell>
          <cell r="C105" t="str">
            <v>P_Pedungan</v>
          </cell>
          <cell r="D105">
            <v>140</v>
          </cell>
          <cell r="E105" t="str">
            <v/>
          </cell>
          <cell r="H105">
            <v>0.7006944444444444</v>
          </cell>
          <cell r="I105">
            <v>0.7104166666666667</v>
          </cell>
          <cell r="K105" t="str">
            <v>R</v>
          </cell>
          <cell r="M105">
            <v>9.7222222222222987E-3</v>
          </cell>
          <cell r="N105">
            <v>160</v>
          </cell>
          <cell r="O105">
            <v>170</v>
          </cell>
          <cell r="P105">
            <v>961.83733333334089</v>
          </cell>
          <cell r="Q105">
            <v>49</v>
          </cell>
          <cell r="R105" t="str">
            <v>Lain - lain</v>
          </cell>
          <cell r="S105" t="str">
            <v>Jumper kembali DB 74 dan      SUTM diutara Sentral Parkir / Penormalan</v>
          </cell>
          <cell r="T105">
            <v>0</v>
          </cell>
          <cell r="U105">
            <v>0</v>
          </cell>
          <cell r="V105">
            <v>0</v>
          </cell>
          <cell r="W105">
            <v>9.7222222222222987E-3</v>
          </cell>
          <cell r="X105">
            <v>0</v>
          </cell>
          <cell r="Y105">
            <v>9.7222222222222987E-3</v>
          </cell>
          <cell r="Z105">
            <v>163</v>
          </cell>
          <cell r="AA105" t="str">
            <v>R</v>
          </cell>
          <cell r="AB105">
            <v>1</v>
          </cell>
          <cell r="AC105">
            <v>0</v>
          </cell>
          <cell r="AD105">
            <v>0</v>
          </cell>
          <cell r="AE105">
            <v>0</v>
          </cell>
          <cell r="AF105">
            <v>1</v>
          </cell>
          <cell r="AG105">
            <v>1</v>
          </cell>
        </row>
        <row r="106">
          <cell r="A106">
            <v>36626</v>
          </cell>
          <cell r="B106" t="str">
            <v>Antosari</v>
          </cell>
          <cell r="C106" t="str">
            <v>P_Bajera</v>
          </cell>
          <cell r="D106">
            <v>35</v>
          </cell>
          <cell r="H106">
            <v>0.8340277777777777</v>
          </cell>
          <cell r="I106">
            <v>0.83819444444444446</v>
          </cell>
          <cell r="K106" t="str">
            <v>R</v>
          </cell>
          <cell r="M106">
            <v>4.1666666666667629E-3</v>
          </cell>
          <cell r="N106">
            <v>27</v>
          </cell>
          <cell r="O106">
            <v>35</v>
          </cell>
          <cell r="P106">
            <v>103.05400000000238</v>
          </cell>
          <cell r="Q106" t="str">
            <v>44b</v>
          </cell>
          <cell r="R106" t="str">
            <v>Jumper SUTM putus</v>
          </cell>
          <cell r="S106" t="str">
            <v>Perb. Jamperan SUTM phasa R putus di Desa Serampingan</v>
          </cell>
          <cell r="T106">
            <v>0</v>
          </cell>
          <cell r="U106">
            <v>0</v>
          </cell>
          <cell r="V106">
            <v>0</v>
          </cell>
          <cell r="W106">
            <v>4.1666666666667629E-3</v>
          </cell>
          <cell r="X106">
            <v>0</v>
          </cell>
          <cell r="Y106">
            <v>4.1666666666667629E-3</v>
          </cell>
          <cell r="Z106">
            <v>2</v>
          </cell>
          <cell r="AA106" t="str">
            <v>R</v>
          </cell>
          <cell r="AB106">
            <v>1</v>
          </cell>
          <cell r="AC106">
            <v>0</v>
          </cell>
          <cell r="AD106">
            <v>0</v>
          </cell>
          <cell r="AE106">
            <v>0</v>
          </cell>
          <cell r="AF106">
            <v>1</v>
          </cell>
          <cell r="AG106">
            <v>1</v>
          </cell>
        </row>
        <row r="107">
          <cell r="A107">
            <v>36625</v>
          </cell>
          <cell r="B107" t="str">
            <v>Pesanggaran</v>
          </cell>
          <cell r="C107" t="str">
            <v>P_Duty_Free</v>
          </cell>
          <cell r="D107">
            <v>200</v>
          </cell>
          <cell r="E107" t="str">
            <v>EF</v>
          </cell>
          <cell r="F107">
            <v>36625.881944444445</v>
          </cell>
          <cell r="G107">
            <v>0</v>
          </cell>
          <cell r="H107">
            <v>0</v>
          </cell>
          <cell r="I107">
            <v>36638.668749999997</v>
          </cell>
          <cell r="M107">
            <v>12.786805555551837</v>
          </cell>
          <cell r="Q107">
            <v>51</v>
          </cell>
          <cell r="R107" t="str">
            <v>PMT TM terbuka atau pelebur TM putus karena gangguan kabel</v>
          </cell>
          <cell r="S107" t="str">
            <v>Titik GG belum ditemukan dan beban dimanuver ke P.Exp.Legian</v>
          </cell>
          <cell r="T107">
            <v>0</v>
          </cell>
          <cell r="U107">
            <v>12.786805555551837</v>
          </cell>
          <cell r="V107">
            <v>0</v>
          </cell>
          <cell r="W107">
            <v>0</v>
          </cell>
          <cell r="X107">
            <v>0</v>
          </cell>
          <cell r="Y107">
            <v>12.786805555551837</v>
          </cell>
          <cell r="Z107">
            <v>165</v>
          </cell>
          <cell r="AA107" t="str">
            <v>R</v>
          </cell>
          <cell r="AB107">
            <v>0</v>
          </cell>
          <cell r="AC107">
            <v>0</v>
          </cell>
          <cell r="AD107">
            <v>1</v>
          </cell>
          <cell r="AE107">
            <v>0</v>
          </cell>
          <cell r="AF107">
            <v>0</v>
          </cell>
          <cell r="AG107">
            <v>1</v>
          </cell>
        </row>
        <row r="108">
          <cell r="A108">
            <v>36626</v>
          </cell>
          <cell r="B108" t="str">
            <v>GH_Legian</v>
          </cell>
          <cell r="C108" t="str">
            <v>LBS1_Dyana_Pura</v>
          </cell>
          <cell r="D108">
            <v>0</v>
          </cell>
          <cell r="H108">
            <v>0.92222222222222217</v>
          </cell>
          <cell r="K108" t="str">
            <v>R</v>
          </cell>
          <cell r="P108">
            <v>0</v>
          </cell>
          <cell r="Q108">
            <v>49</v>
          </cell>
          <cell r="R108" t="str">
            <v>Lain - lain</v>
          </cell>
          <cell r="S108" t="str">
            <v>Manuver beban u/.mempersempit pemadaman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271</v>
          </cell>
          <cell r="AA108" t="str">
            <v>L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</v>
          </cell>
          <cell r="AG108">
            <v>0</v>
          </cell>
        </row>
        <row r="109">
          <cell r="A109">
            <v>36626</v>
          </cell>
          <cell r="B109" t="str">
            <v>Pesanggaran</v>
          </cell>
          <cell r="C109" t="str">
            <v>P_Bunisari</v>
          </cell>
          <cell r="D109">
            <v>142</v>
          </cell>
          <cell r="E109" t="str">
            <v>OC/M</v>
          </cell>
          <cell r="F109">
            <v>0.88194444444444453</v>
          </cell>
          <cell r="I109">
            <v>0.88263888888888886</v>
          </cell>
          <cell r="K109" t="str">
            <v>R</v>
          </cell>
          <cell r="M109">
            <v>6.9444444444433095E-4</v>
          </cell>
          <cell r="N109">
            <v>140</v>
          </cell>
          <cell r="O109">
            <v>142</v>
          </cell>
          <cell r="P109">
            <v>69.684133333321938</v>
          </cell>
          <cell r="Q109" t="str">
            <v>41e</v>
          </cell>
          <cell r="R109" t="str">
            <v>Rele bekerja tanpa penyebab yang jelas, PMT  masuk kembali</v>
          </cell>
          <cell r="T109">
            <v>0</v>
          </cell>
          <cell r="U109">
            <v>6.9444444444433095E-4</v>
          </cell>
          <cell r="V109">
            <v>0</v>
          </cell>
          <cell r="W109">
            <v>0</v>
          </cell>
          <cell r="X109">
            <v>0</v>
          </cell>
          <cell r="Y109">
            <v>6.9444444444433095E-4</v>
          </cell>
          <cell r="Z109">
            <v>158</v>
          </cell>
          <cell r="AA109" t="str">
            <v>R</v>
          </cell>
          <cell r="AB109">
            <v>1</v>
          </cell>
          <cell r="AC109">
            <v>0</v>
          </cell>
          <cell r="AD109">
            <v>1</v>
          </cell>
          <cell r="AE109">
            <v>0</v>
          </cell>
          <cell r="AF109">
            <v>0</v>
          </cell>
          <cell r="AG109">
            <v>1</v>
          </cell>
        </row>
        <row r="110">
          <cell r="A110">
            <v>36626</v>
          </cell>
          <cell r="B110" t="str">
            <v>Pesanggaran</v>
          </cell>
          <cell r="C110" t="str">
            <v>P_Pelasa</v>
          </cell>
          <cell r="D110">
            <v>76</v>
          </cell>
          <cell r="H110">
            <v>0.88958333333333339</v>
          </cell>
          <cell r="I110">
            <v>0.91041666666666676</v>
          </cell>
          <cell r="K110" t="str">
            <v>R</v>
          </cell>
          <cell r="M110">
            <v>2.083333333333337E-2</v>
          </cell>
          <cell r="N110">
            <v>60</v>
          </cell>
          <cell r="O110">
            <v>75</v>
          </cell>
          <cell r="P110">
            <v>1118.8720000000019</v>
          </cell>
          <cell r="Q110" t="str">
            <v>44a</v>
          </cell>
          <cell r="R110" t="str">
            <v>SUTM putus</v>
          </cell>
          <cell r="S110" t="str">
            <v>Jamperan SUTM putus di Padma Utara Phasa T</v>
          </cell>
          <cell r="T110">
            <v>0</v>
          </cell>
          <cell r="U110">
            <v>0</v>
          </cell>
          <cell r="V110">
            <v>0</v>
          </cell>
          <cell r="W110">
            <v>2.083333333333337E-2</v>
          </cell>
          <cell r="X110">
            <v>0</v>
          </cell>
          <cell r="Y110">
            <v>2.083333333333337E-2</v>
          </cell>
          <cell r="Z110">
            <v>164</v>
          </cell>
          <cell r="AA110" t="str">
            <v>R</v>
          </cell>
          <cell r="AB110">
            <v>1</v>
          </cell>
          <cell r="AC110">
            <v>0</v>
          </cell>
          <cell r="AD110">
            <v>0</v>
          </cell>
          <cell r="AE110">
            <v>0</v>
          </cell>
          <cell r="AF110">
            <v>1</v>
          </cell>
          <cell r="AG110">
            <v>1</v>
          </cell>
        </row>
        <row r="111">
          <cell r="A111">
            <v>36627</v>
          </cell>
          <cell r="B111" t="str">
            <v>Nusa Dua</v>
          </cell>
          <cell r="C111" t="str">
            <v>Nusa_Dua_Trafo_2</v>
          </cell>
          <cell r="D111">
            <v>0</v>
          </cell>
          <cell r="H111">
            <v>0.41180555555555554</v>
          </cell>
          <cell r="I111">
            <v>0.60624999999999996</v>
          </cell>
          <cell r="K111" t="str">
            <v>M</v>
          </cell>
          <cell r="M111">
            <v>0.19444444444444442</v>
          </cell>
          <cell r="N111">
            <v>0</v>
          </cell>
          <cell r="O111">
            <v>0</v>
          </cell>
          <cell r="P111">
            <v>0</v>
          </cell>
          <cell r="Q111">
            <v>92</v>
          </cell>
          <cell r="R111" t="str">
            <v xml:space="preserve">Karena pemeliharaan </v>
          </cell>
          <cell r="S111" t="str">
            <v>Har tahunan Trf II sesuai jadwal</v>
          </cell>
          <cell r="T111">
            <v>0</v>
          </cell>
          <cell r="U111">
            <v>0</v>
          </cell>
          <cell r="V111">
            <v>0</v>
          </cell>
          <cell r="W111">
            <v>0.19444444444444442</v>
          </cell>
          <cell r="X111">
            <v>0</v>
          </cell>
          <cell r="Y111">
            <v>0.19444444444444442</v>
          </cell>
          <cell r="Z111">
            <v>122</v>
          </cell>
          <cell r="AA111" t="str">
            <v>M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</v>
          </cell>
          <cell r="AG111">
            <v>1</v>
          </cell>
        </row>
        <row r="112">
          <cell r="A112">
            <v>36627</v>
          </cell>
          <cell r="B112" t="str">
            <v>Sanur</v>
          </cell>
          <cell r="C112" t="str">
            <v>P_Sedap_Malam</v>
          </cell>
          <cell r="D112">
            <v>160</v>
          </cell>
          <cell r="E112" t="str">
            <v>OC</v>
          </cell>
          <cell r="F112">
            <v>0.78680555555555554</v>
          </cell>
          <cell r="I112">
            <v>0.78819444444444453</v>
          </cell>
          <cell r="K112" t="str">
            <v>M</v>
          </cell>
          <cell r="M112">
            <v>1.388888888888995E-3</v>
          </cell>
          <cell r="N112">
            <v>158</v>
          </cell>
          <cell r="O112">
            <v>160</v>
          </cell>
          <cell r="P112">
            <v>157.03466666667865</v>
          </cell>
          <cell r="Q112">
            <v>49</v>
          </cell>
          <cell r="R112" t="str">
            <v>Lain - lain</v>
          </cell>
          <cell r="S112" t="str">
            <v xml:space="preserve">SUTM lepas dari Isolator dan nempel ke travers  </v>
          </cell>
          <cell r="T112">
            <v>0</v>
          </cell>
          <cell r="U112">
            <v>1.388888888888995E-3</v>
          </cell>
          <cell r="V112">
            <v>0</v>
          </cell>
          <cell r="W112">
            <v>0</v>
          </cell>
          <cell r="X112">
            <v>0</v>
          </cell>
          <cell r="Y112">
            <v>1.388888888888995E-3</v>
          </cell>
          <cell r="Z112">
            <v>195</v>
          </cell>
          <cell r="AA112" t="str">
            <v>R</v>
          </cell>
          <cell r="AB112">
            <v>0</v>
          </cell>
          <cell r="AC112">
            <v>1</v>
          </cell>
          <cell r="AD112">
            <v>1</v>
          </cell>
          <cell r="AE112">
            <v>0</v>
          </cell>
          <cell r="AF112">
            <v>0</v>
          </cell>
          <cell r="AG112">
            <v>1</v>
          </cell>
        </row>
        <row r="113">
          <cell r="A113">
            <v>36627</v>
          </cell>
          <cell r="B113" t="str">
            <v>Sanur</v>
          </cell>
          <cell r="C113" t="str">
            <v>P_Sedap_Malam</v>
          </cell>
          <cell r="D113">
            <v>0</v>
          </cell>
          <cell r="E113" t="str">
            <v>EF</v>
          </cell>
          <cell r="F113">
            <v>0.7909722222222223</v>
          </cell>
          <cell r="I113">
            <v>0.8666666666666667</v>
          </cell>
          <cell r="K113" t="str">
            <v>M</v>
          </cell>
          <cell r="M113">
            <v>7.5694444444444398E-2</v>
          </cell>
          <cell r="N113">
            <v>130</v>
          </cell>
          <cell r="O113">
            <v>160</v>
          </cell>
          <cell r="P113">
            <v>0</v>
          </cell>
          <cell r="Q113" t="str">
            <v>44b</v>
          </cell>
          <cell r="R113" t="str">
            <v>Jumper SUTM putus</v>
          </cell>
          <cell r="S113" t="str">
            <v>Jamp.SUTM putus barat GI Sanur</v>
          </cell>
          <cell r="T113">
            <v>0</v>
          </cell>
          <cell r="U113">
            <v>7.5694444444444398E-2</v>
          </cell>
          <cell r="V113">
            <v>0</v>
          </cell>
          <cell r="W113">
            <v>0</v>
          </cell>
          <cell r="X113">
            <v>0</v>
          </cell>
          <cell r="Y113">
            <v>7.5694444444444398E-2</v>
          </cell>
          <cell r="Z113">
            <v>195</v>
          </cell>
          <cell r="AA113" t="str">
            <v>R</v>
          </cell>
          <cell r="AB113">
            <v>0</v>
          </cell>
          <cell r="AC113">
            <v>1</v>
          </cell>
          <cell r="AD113">
            <v>1</v>
          </cell>
          <cell r="AE113">
            <v>0</v>
          </cell>
          <cell r="AF113">
            <v>0</v>
          </cell>
          <cell r="AG113">
            <v>1</v>
          </cell>
        </row>
        <row r="114">
          <cell r="A114">
            <v>36627</v>
          </cell>
          <cell r="B114" t="str">
            <v>Sanur</v>
          </cell>
          <cell r="C114" t="str">
            <v>P_Nusa_Indah</v>
          </cell>
          <cell r="D114">
            <v>195</v>
          </cell>
          <cell r="H114">
            <v>0.80694444444444446</v>
          </cell>
          <cell r="I114">
            <v>0.81527777777777777</v>
          </cell>
          <cell r="K114" t="str">
            <v>R</v>
          </cell>
          <cell r="M114">
            <v>8.3333333333333037E-3</v>
          </cell>
          <cell r="N114">
            <v>205</v>
          </cell>
          <cell r="O114">
            <v>205</v>
          </cell>
          <cell r="P114">
            <v>1148.3159999999959</v>
          </cell>
          <cell r="Q114">
            <v>49</v>
          </cell>
          <cell r="R114" t="str">
            <v>Lain - lain</v>
          </cell>
          <cell r="S114" t="str">
            <v>Manuver beban / masukan PTS Kepundung</v>
          </cell>
          <cell r="T114">
            <v>0</v>
          </cell>
          <cell r="U114">
            <v>0</v>
          </cell>
          <cell r="V114">
            <v>0</v>
          </cell>
          <cell r="W114">
            <v>8.3333333333333037E-3</v>
          </cell>
          <cell r="X114">
            <v>0</v>
          </cell>
          <cell r="Y114">
            <v>8.3333333333333037E-3</v>
          </cell>
          <cell r="Z114">
            <v>193</v>
          </cell>
          <cell r="AA114" t="str">
            <v>R</v>
          </cell>
          <cell r="AB114">
            <v>1</v>
          </cell>
          <cell r="AC114">
            <v>0</v>
          </cell>
          <cell r="AD114">
            <v>0</v>
          </cell>
          <cell r="AE114">
            <v>0</v>
          </cell>
          <cell r="AF114">
            <v>1</v>
          </cell>
          <cell r="AG114">
            <v>1</v>
          </cell>
        </row>
        <row r="115">
          <cell r="A115">
            <v>36627</v>
          </cell>
          <cell r="B115" t="str">
            <v>Sanur</v>
          </cell>
          <cell r="C115" t="str">
            <v>P_Nusa_Indah</v>
          </cell>
          <cell r="D115">
            <v>216</v>
          </cell>
          <cell r="E115" t="str">
            <v>EF</v>
          </cell>
          <cell r="F115">
            <v>0.83472222222222225</v>
          </cell>
          <cell r="I115">
            <v>0.85555555555555562</v>
          </cell>
          <cell r="K115" t="str">
            <v>R</v>
          </cell>
          <cell r="M115">
            <v>2.083333333333337E-2</v>
          </cell>
          <cell r="N115">
            <v>160</v>
          </cell>
          <cell r="O115">
            <v>200</v>
          </cell>
          <cell r="P115">
            <v>3179.9520000000052</v>
          </cell>
          <cell r="Q115">
            <v>24</v>
          </cell>
          <cell r="R115" t="str">
            <v>Transformator rusak</v>
          </cell>
          <cell r="S115" t="str">
            <v>Trafo DT 29 rusak Jl.Setiaki</v>
          </cell>
          <cell r="T115">
            <v>0</v>
          </cell>
          <cell r="U115">
            <v>2.083333333333337E-2</v>
          </cell>
          <cell r="V115">
            <v>0</v>
          </cell>
          <cell r="W115">
            <v>0</v>
          </cell>
          <cell r="X115">
            <v>0</v>
          </cell>
          <cell r="Y115">
            <v>2.083333333333337E-2</v>
          </cell>
          <cell r="Z115">
            <v>193</v>
          </cell>
          <cell r="AA115" t="str">
            <v>R</v>
          </cell>
          <cell r="AB115">
            <v>1</v>
          </cell>
          <cell r="AC115">
            <v>0</v>
          </cell>
          <cell r="AD115">
            <v>1</v>
          </cell>
          <cell r="AE115">
            <v>0</v>
          </cell>
          <cell r="AF115">
            <v>0</v>
          </cell>
          <cell r="AG115">
            <v>1</v>
          </cell>
        </row>
        <row r="116">
          <cell r="A116">
            <v>36627</v>
          </cell>
          <cell r="B116" t="str">
            <v>Gianyar</v>
          </cell>
          <cell r="C116" t="str">
            <v>P_Tampak_Siring</v>
          </cell>
          <cell r="D116">
            <v>130</v>
          </cell>
          <cell r="E116" t="str">
            <v>EF</v>
          </cell>
          <cell r="F116">
            <v>0.86597222222222225</v>
          </cell>
          <cell r="G116">
            <v>0.8666666666666667</v>
          </cell>
          <cell r="M116">
            <v>6.9444444444444198E-4</v>
          </cell>
          <cell r="N116">
            <v>130</v>
          </cell>
          <cell r="O116">
            <v>130</v>
          </cell>
          <cell r="P116">
            <v>63.795333333333105</v>
          </cell>
          <cell r="Q116" t="str">
            <v>41e</v>
          </cell>
          <cell r="R116" t="str">
            <v>Rele bekerja tanpa penyebab yang jelas, PMT  masuk kembali</v>
          </cell>
          <cell r="T116">
            <v>6.9444444444444198E-4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6.9444444444444198E-4</v>
          </cell>
          <cell r="Z116">
            <v>64</v>
          </cell>
          <cell r="AA116" t="str">
            <v>R</v>
          </cell>
          <cell r="AB116">
            <v>0</v>
          </cell>
          <cell r="AC116">
            <v>0</v>
          </cell>
          <cell r="AD116">
            <v>1</v>
          </cell>
          <cell r="AE116">
            <v>1</v>
          </cell>
          <cell r="AF116">
            <v>0</v>
          </cell>
          <cell r="AG116">
            <v>0</v>
          </cell>
        </row>
        <row r="117">
          <cell r="A117">
            <v>36627</v>
          </cell>
          <cell r="B117" t="str">
            <v>Sanur</v>
          </cell>
          <cell r="C117" t="str">
            <v>P_Sedap_Malam</v>
          </cell>
          <cell r="D117">
            <v>130</v>
          </cell>
          <cell r="H117">
            <v>0.88194444444444453</v>
          </cell>
          <cell r="I117">
            <v>0.88263888888888886</v>
          </cell>
          <cell r="K117" t="str">
            <v>M</v>
          </cell>
          <cell r="M117">
            <v>6.9444444444433095E-4</v>
          </cell>
          <cell r="N117">
            <v>190</v>
          </cell>
          <cell r="O117">
            <v>190</v>
          </cell>
          <cell r="P117">
            <v>63.795333333322901</v>
          </cell>
          <cell r="Q117">
            <v>49</v>
          </cell>
          <cell r="R117" t="str">
            <v>Lain - lain</v>
          </cell>
          <cell r="S117" t="str">
            <v>Melepas PTS PHB</v>
          </cell>
          <cell r="T117">
            <v>0</v>
          </cell>
          <cell r="U117">
            <v>0</v>
          </cell>
          <cell r="V117">
            <v>0</v>
          </cell>
          <cell r="W117">
            <v>6.9444444444433095E-4</v>
          </cell>
          <cell r="X117">
            <v>0</v>
          </cell>
          <cell r="Y117">
            <v>6.9444444444433095E-4</v>
          </cell>
          <cell r="Z117">
            <v>195</v>
          </cell>
          <cell r="AA117" t="str">
            <v>R</v>
          </cell>
          <cell r="AB117">
            <v>0</v>
          </cell>
          <cell r="AC117">
            <v>1</v>
          </cell>
          <cell r="AD117">
            <v>0</v>
          </cell>
          <cell r="AE117">
            <v>0</v>
          </cell>
          <cell r="AF117">
            <v>1</v>
          </cell>
          <cell r="AG117">
            <v>1</v>
          </cell>
        </row>
        <row r="118">
          <cell r="A118">
            <v>36627</v>
          </cell>
          <cell r="B118" t="str">
            <v>Gianyar</v>
          </cell>
          <cell r="C118" t="str">
            <v>P_Klungkung</v>
          </cell>
          <cell r="D118">
            <v>140</v>
          </cell>
          <cell r="E118" t="str">
            <v>EF</v>
          </cell>
          <cell r="F118">
            <v>0.93958333333333333</v>
          </cell>
          <cell r="G118">
            <v>0.94027777777777777</v>
          </cell>
          <cell r="M118">
            <v>6.9444444444444198E-4</v>
          </cell>
          <cell r="N118">
            <v>130</v>
          </cell>
          <cell r="O118">
            <v>140</v>
          </cell>
          <cell r="P118">
            <v>68.702666666666417</v>
          </cell>
          <cell r="Q118" t="str">
            <v>41e</v>
          </cell>
          <cell r="R118" t="str">
            <v>Rele bekerja tanpa penyebab yang jelas, PMT  masuk kembali</v>
          </cell>
          <cell r="T118">
            <v>6.9444444444444198E-4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6.9444444444444198E-4</v>
          </cell>
          <cell r="Z118">
            <v>68</v>
          </cell>
          <cell r="AA118" t="str">
            <v>R</v>
          </cell>
          <cell r="AB118">
            <v>0</v>
          </cell>
          <cell r="AC118">
            <v>0</v>
          </cell>
          <cell r="AD118">
            <v>1</v>
          </cell>
          <cell r="AE118">
            <v>1</v>
          </cell>
          <cell r="AF118">
            <v>0</v>
          </cell>
          <cell r="AG118">
            <v>0</v>
          </cell>
        </row>
        <row r="119">
          <cell r="A119">
            <v>36627</v>
          </cell>
          <cell r="B119" t="str">
            <v>Gianyar</v>
          </cell>
          <cell r="C119" t="str">
            <v>P_Tampak_Siring</v>
          </cell>
          <cell r="D119">
            <v>100</v>
          </cell>
          <cell r="H119">
            <v>0.9472222222222223</v>
          </cell>
          <cell r="I119">
            <v>0.9506944444444444</v>
          </cell>
          <cell r="K119" t="str">
            <v>R</v>
          </cell>
          <cell r="M119">
            <v>3.4722222222220989E-3</v>
          </cell>
          <cell r="N119">
            <v>75</v>
          </cell>
          <cell r="O119">
            <v>100</v>
          </cell>
          <cell r="P119">
            <v>245.36666666665795</v>
          </cell>
          <cell r="Q119">
            <v>46</v>
          </cell>
          <cell r="R119" t="str">
            <v>Cut Out rusak</v>
          </cell>
          <cell r="S119" t="str">
            <v>CO ph R terbakar di Sanding / Rec Tarukan dijamper</v>
          </cell>
          <cell r="T119">
            <v>0</v>
          </cell>
          <cell r="U119">
            <v>0</v>
          </cell>
          <cell r="V119">
            <v>0</v>
          </cell>
          <cell r="W119">
            <v>3.4722222222220989E-3</v>
          </cell>
          <cell r="X119">
            <v>0</v>
          </cell>
          <cell r="Y119">
            <v>3.4722222222220989E-3</v>
          </cell>
          <cell r="Z119">
            <v>64</v>
          </cell>
          <cell r="AA119" t="str">
            <v>R</v>
          </cell>
          <cell r="AB119">
            <v>1</v>
          </cell>
          <cell r="AC119">
            <v>0</v>
          </cell>
          <cell r="AD119">
            <v>0</v>
          </cell>
          <cell r="AE119">
            <v>0</v>
          </cell>
          <cell r="AF119">
            <v>1</v>
          </cell>
          <cell r="AG119">
            <v>1</v>
          </cell>
        </row>
        <row r="120">
          <cell r="A120">
            <v>36628</v>
          </cell>
          <cell r="B120" t="str">
            <v>Gianyar</v>
          </cell>
          <cell r="C120" t="str">
            <v>P_Susut</v>
          </cell>
          <cell r="D120">
            <v>20</v>
          </cell>
          <cell r="E120" t="str">
            <v>EF</v>
          </cell>
          <cell r="F120">
            <v>7.7083333333333337E-2</v>
          </cell>
          <cell r="I120">
            <v>7.7777777777777779E-2</v>
          </cell>
          <cell r="K120" t="str">
            <v>R</v>
          </cell>
          <cell r="M120">
            <v>6.9444444444444198E-4</v>
          </cell>
          <cell r="N120">
            <v>16</v>
          </cell>
          <cell r="O120">
            <v>20</v>
          </cell>
          <cell r="P120">
            <v>9.814666666666632</v>
          </cell>
          <cell r="Q120" t="str">
            <v>41e</v>
          </cell>
          <cell r="R120" t="str">
            <v>Rele bekerja tanpa penyebab yang jelas, PMT  masuk kembali</v>
          </cell>
          <cell r="T120">
            <v>0</v>
          </cell>
          <cell r="U120">
            <v>6.9444444444444198E-4</v>
          </cell>
          <cell r="V120">
            <v>0</v>
          </cell>
          <cell r="W120">
            <v>0</v>
          </cell>
          <cell r="X120">
            <v>0</v>
          </cell>
          <cell r="Y120">
            <v>6.9444444444444198E-4</v>
          </cell>
          <cell r="Z120">
            <v>67</v>
          </cell>
          <cell r="AA120" t="str">
            <v>R</v>
          </cell>
          <cell r="AB120">
            <v>1</v>
          </cell>
          <cell r="AC120">
            <v>0</v>
          </cell>
          <cell r="AD120">
            <v>1</v>
          </cell>
          <cell r="AE120">
            <v>0</v>
          </cell>
          <cell r="AF120">
            <v>0</v>
          </cell>
          <cell r="AG120">
            <v>1</v>
          </cell>
        </row>
        <row r="121">
          <cell r="A121">
            <v>36628</v>
          </cell>
          <cell r="B121" t="str">
            <v>Nusa Dua</v>
          </cell>
          <cell r="C121" t="str">
            <v>P_Boster_Pump</v>
          </cell>
          <cell r="D121">
            <v>32</v>
          </cell>
          <cell r="E121" t="str">
            <v>OCM</v>
          </cell>
          <cell r="F121">
            <v>0.1875</v>
          </cell>
          <cell r="I121">
            <v>0.18958333333333333</v>
          </cell>
          <cell r="K121" t="str">
            <v>M</v>
          </cell>
          <cell r="M121">
            <v>2.0833333333333333E-3</v>
          </cell>
          <cell r="N121">
            <v>20</v>
          </cell>
          <cell r="O121">
            <v>30</v>
          </cell>
          <cell r="P121">
            <v>47.110399999999998</v>
          </cell>
          <cell r="Q121">
            <v>58</v>
          </cell>
          <cell r="R121" t="str">
            <v>Rele bekerja tanpa penyebab yang jelas, PMT dapat masuk kembali</v>
          </cell>
          <cell r="T121">
            <v>0</v>
          </cell>
          <cell r="U121">
            <v>2.0833333333333259E-3</v>
          </cell>
          <cell r="V121">
            <v>0</v>
          </cell>
          <cell r="W121">
            <v>0</v>
          </cell>
          <cell r="X121">
            <v>0</v>
          </cell>
          <cell r="Y121">
            <v>2.0833333333333259E-3</v>
          </cell>
          <cell r="Z121">
            <v>125</v>
          </cell>
          <cell r="AA121" t="str">
            <v>R</v>
          </cell>
          <cell r="AB121">
            <v>0</v>
          </cell>
          <cell r="AC121">
            <v>1</v>
          </cell>
          <cell r="AD121">
            <v>1</v>
          </cell>
          <cell r="AE121">
            <v>0</v>
          </cell>
          <cell r="AF121">
            <v>0</v>
          </cell>
          <cell r="AG121">
            <v>1</v>
          </cell>
        </row>
        <row r="122">
          <cell r="A122">
            <v>36628</v>
          </cell>
          <cell r="B122" t="str">
            <v>Nusa Dua</v>
          </cell>
          <cell r="C122" t="str">
            <v>P_Tragia</v>
          </cell>
          <cell r="D122">
            <v>130</v>
          </cell>
          <cell r="E122" t="str">
            <v>OC</v>
          </cell>
          <cell r="F122">
            <v>0.1875</v>
          </cell>
          <cell r="I122">
            <v>0.18888888888888888</v>
          </cell>
          <cell r="K122" t="str">
            <v>M</v>
          </cell>
          <cell r="M122">
            <v>1.388888888888884E-3</v>
          </cell>
          <cell r="N122">
            <v>12</v>
          </cell>
          <cell r="O122">
            <v>115</v>
          </cell>
          <cell r="P122">
            <v>127.59066666666621</v>
          </cell>
          <cell r="Q122">
            <v>58</v>
          </cell>
          <cell r="R122" t="str">
            <v>Rele bekerja tanpa penyebab yang jelas, PMT dapat masuk kembali</v>
          </cell>
          <cell r="T122">
            <v>0</v>
          </cell>
          <cell r="U122">
            <v>1.388888888888884E-3</v>
          </cell>
          <cell r="V122">
            <v>0</v>
          </cell>
          <cell r="W122">
            <v>0</v>
          </cell>
          <cell r="X122">
            <v>0</v>
          </cell>
          <cell r="Y122">
            <v>1.388888888888884E-3</v>
          </cell>
          <cell r="Z122">
            <v>126</v>
          </cell>
          <cell r="AA122" t="str">
            <v>R</v>
          </cell>
          <cell r="AB122">
            <v>0</v>
          </cell>
          <cell r="AC122">
            <v>1</v>
          </cell>
          <cell r="AD122">
            <v>1</v>
          </cell>
          <cell r="AE122">
            <v>0</v>
          </cell>
          <cell r="AF122">
            <v>0</v>
          </cell>
          <cell r="AG122">
            <v>1</v>
          </cell>
        </row>
        <row r="123">
          <cell r="A123">
            <v>36628</v>
          </cell>
          <cell r="B123" t="str">
            <v>Nusa Dua</v>
          </cell>
          <cell r="C123" t="str">
            <v>P_Hilton</v>
          </cell>
          <cell r="D123">
            <v>102</v>
          </cell>
          <cell r="E123" t="str">
            <v>OC</v>
          </cell>
          <cell r="F123">
            <v>0.1875</v>
          </cell>
          <cell r="I123">
            <v>0.18888888888888888</v>
          </cell>
          <cell r="K123" t="str">
            <v>M</v>
          </cell>
          <cell r="M123">
            <v>1.388888888888884E-3</v>
          </cell>
          <cell r="N123">
            <v>50</v>
          </cell>
          <cell r="O123">
            <v>100</v>
          </cell>
          <cell r="P123">
            <v>100.10959999999963</v>
          </cell>
          <cell r="Q123">
            <v>58</v>
          </cell>
          <cell r="R123" t="str">
            <v>Rele bekerja tanpa penyebab yang jelas, PMT dapat masuk kembali</v>
          </cell>
          <cell r="T123">
            <v>0</v>
          </cell>
          <cell r="U123">
            <v>1.388888888888884E-3</v>
          </cell>
          <cell r="V123">
            <v>0</v>
          </cell>
          <cell r="W123">
            <v>0</v>
          </cell>
          <cell r="X123">
            <v>0</v>
          </cell>
          <cell r="Y123">
            <v>1.388888888888884E-3</v>
          </cell>
          <cell r="Z123">
            <v>128</v>
          </cell>
          <cell r="AA123" t="str">
            <v>R</v>
          </cell>
          <cell r="AB123">
            <v>0</v>
          </cell>
          <cell r="AC123">
            <v>1</v>
          </cell>
          <cell r="AD123">
            <v>1</v>
          </cell>
          <cell r="AE123">
            <v>0</v>
          </cell>
          <cell r="AF123">
            <v>0</v>
          </cell>
          <cell r="AG123">
            <v>1</v>
          </cell>
        </row>
        <row r="124">
          <cell r="A124">
            <v>36628</v>
          </cell>
          <cell r="B124" t="str">
            <v>Nusa Dua</v>
          </cell>
          <cell r="C124" t="str">
            <v>P_Golf_Course</v>
          </cell>
          <cell r="D124">
            <v>48</v>
          </cell>
          <cell r="E124" t="str">
            <v>OC</v>
          </cell>
          <cell r="F124">
            <v>0.1875</v>
          </cell>
          <cell r="I124">
            <v>0.18888888888888888</v>
          </cell>
          <cell r="K124" t="str">
            <v>M</v>
          </cell>
          <cell r="M124">
            <v>1.388888888888884E-3</v>
          </cell>
          <cell r="N124">
            <v>30</v>
          </cell>
          <cell r="O124">
            <v>45</v>
          </cell>
          <cell r="P124">
            <v>47.110399999999828</v>
          </cell>
          <cell r="Q124">
            <v>58</v>
          </cell>
          <cell r="R124" t="str">
            <v>Rele bekerja tanpa penyebab yang jelas, PMT dapat masuk kembali</v>
          </cell>
          <cell r="T124">
            <v>0</v>
          </cell>
          <cell r="U124">
            <v>1.388888888888884E-3</v>
          </cell>
          <cell r="V124">
            <v>0</v>
          </cell>
          <cell r="W124">
            <v>0</v>
          </cell>
          <cell r="X124">
            <v>0</v>
          </cell>
          <cell r="Y124">
            <v>1.388888888888884E-3</v>
          </cell>
          <cell r="Z124">
            <v>129</v>
          </cell>
          <cell r="AA124" t="str">
            <v>R</v>
          </cell>
          <cell r="AB124">
            <v>0</v>
          </cell>
          <cell r="AC124">
            <v>1</v>
          </cell>
          <cell r="AD124">
            <v>1</v>
          </cell>
          <cell r="AE124">
            <v>0</v>
          </cell>
          <cell r="AF124">
            <v>0</v>
          </cell>
          <cell r="AG124">
            <v>1</v>
          </cell>
        </row>
        <row r="125">
          <cell r="A125">
            <v>36628</v>
          </cell>
          <cell r="B125" t="str">
            <v>Nusa Dua</v>
          </cell>
          <cell r="C125" t="str">
            <v>P_Mumbul</v>
          </cell>
          <cell r="D125">
            <v>102</v>
          </cell>
          <cell r="E125" t="str">
            <v>OCM</v>
          </cell>
          <cell r="F125">
            <v>0.20972222222222223</v>
          </cell>
          <cell r="I125">
            <v>0.21041666666666667</v>
          </cell>
          <cell r="K125" t="str">
            <v>M</v>
          </cell>
          <cell r="M125">
            <v>6.9444444444444198E-4</v>
          </cell>
          <cell r="N125">
            <v>94</v>
          </cell>
          <cell r="O125">
            <v>102</v>
          </cell>
          <cell r="P125">
            <v>50.054799999999815</v>
          </cell>
          <cell r="Q125" t="str">
            <v>41e</v>
          </cell>
          <cell r="R125" t="str">
            <v>Rele bekerja tanpa penyebab yang jelas, PMT  masuk kembali</v>
          </cell>
          <cell r="S125" t="str">
            <v>Terminating terbakar di denpan SLB Mumbul</v>
          </cell>
          <cell r="T125">
            <v>0</v>
          </cell>
          <cell r="U125">
            <v>6.9444444444444198E-4</v>
          </cell>
          <cell r="V125">
            <v>0</v>
          </cell>
          <cell r="W125">
            <v>0</v>
          </cell>
          <cell r="X125">
            <v>0</v>
          </cell>
          <cell r="Y125">
            <v>6.9444444444444198E-4</v>
          </cell>
          <cell r="Z125">
            <v>136</v>
          </cell>
          <cell r="AA125" t="str">
            <v>R</v>
          </cell>
          <cell r="AB125">
            <v>0</v>
          </cell>
          <cell r="AC125">
            <v>1</v>
          </cell>
          <cell r="AD125">
            <v>1</v>
          </cell>
          <cell r="AE125">
            <v>0</v>
          </cell>
          <cell r="AF125">
            <v>0</v>
          </cell>
          <cell r="AG125">
            <v>1</v>
          </cell>
        </row>
        <row r="126">
          <cell r="A126">
            <v>36628</v>
          </cell>
          <cell r="B126" t="str">
            <v>Gianyar</v>
          </cell>
          <cell r="C126" t="str">
            <v>P_Klungkung</v>
          </cell>
          <cell r="D126">
            <v>100</v>
          </cell>
          <cell r="E126" t="str">
            <v>EF</v>
          </cell>
          <cell r="F126">
            <v>0.26111111111111113</v>
          </cell>
          <cell r="G126">
            <v>0.26180555555555557</v>
          </cell>
          <cell r="M126">
            <v>6.9444444444444198E-4</v>
          </cell>
          <cell r="N126">
            <v>87</v>
          </cell>
          <cell r="O126">
            <v>100</v>
          </cell>
          <cell r="P126">
            <v>49.07333333333316</v>
          </cell>
          <cell r="Q126" t="str">
            <v>41e</v>
          </cell>
          <cell r="R126" t="str">
            <v>Rele bekerja tanpa penyebab yang jelas, PMT  masuk kembali</v>
          </cell>
          <cell r="T126">
            <v>6.9444444444444198E-4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6.9444444444444198E-4</v>
          </cell>
          <cell r="Z126">
            <v>68</v>
          </cell>
          <cell r="AA126" t="str">
            <v>R</v>
          </cell>
          <cell r="AB126">
            <v>0</v>
          </cell>
          <cell r="AC126">
            <v>0</v>
          </cell>
          <cell r="AD126">
            <v>1</v>
          </cell>
          <cell r="AE126">
            <v>1</v>
          </cell>
          <cell r="AF126">
            <v>0</v>
          </cell>
          <cell r="AG126">
            <v>0</v>
          </cell>
        </row>
        <row r="127">
          <cell r="A127">
            <v>36628</v>
          </cell>
          <cell r="B127" t="str">
            <v>Gianyar</v>
          </cell>
          <cell r="C127" t="str">
            <v>P_Blahbatuh</v>
          </cell>
          <cell r="D127">
            <v>104</v>
          </cell>
          <cell r="E127" t="str">
            <v>EF</v>
          </cell>
          <cell r="F127">
            <v>0.31111111111111112</v>
          </cell>
          <cell r="G127">
            <v>0.31180555555555556</v>
          </cell>
          <cell r="M127">
            <v>6.9444444444444198E-4</v>
          </cell>
          <cell r="N127">
            <v>95</v>
          </cell>
          <cell r="O127">
            <v>100</v>
          </cell>
          <cell r="P127">
            <v>51.036266666666485</v>
          </cell>
          <cell r="Q127" t="str">
            <v>41e</v>
          </cell>
          <cell r="R127" t="str">
            <v>Rele bekerja tanpa penyebab yang jelas, PMT  masuk kembali</v>
          </cell>
          <cell r="T127">
            <v>6.9444444444444198E-4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6.9444444444444198E-4</v>
          </cell>
          <cell r="Z127">
            <v>66</v>
          </cell>
          <cell r="AA127" t="str">
            <v>R</v>
          </cell>
          <cell r="AB127">
            <v>0</v>
          </cell>
          <cell r="AC127">
            <v>0</v>
          </cell>
          <cell r="AD127">
            <v>1</v>
          </cell>
          <cell r="AE127">
            <v>1</v>
          </cell>
          <cell r="AF127">
            <v>0</v>
          </cell>
          <cell r="AG127">
            <v>0</v>
          </cell>
        </row>
        <row r="128">
          <cell r="A128">
            <v>36628</v>
          </cell>
          <cell r="B128" t="str">
            <v>Antosari</v>
          </cell>
          <cell r="C128" t="str">
            <v>P_Kerambitan</v>
          </cell>
          <cell r="D128">
            <v>15</v>
          </cell>
          <cell r="E128" t="str">
            <v>EF</v>
          </cell>
          <cell r="F128">
            <v>0.3430555555555555</v>
          </cell>
          <cell r="G128">
            <v>0.34375</v>
          </cell>
          <cell r="M128">
            <v>6.9444444444449749E-4</v>
          </cell>
          <cell r="N128">
            <v>7</v>
          </cell>
          <cell r="O128">
            <v>12</v>
          </cell>
          <cell r="P128">
            <v>7.3610000000005629</v>
          </cell>
          <cell r="Q128" t="str">
            <v>41e</v>
          </cell>
          <cell r="R128" t="str">
            <v>Rele bekerja tanpa penyebab yang jelas, PMT  masuk kembali</v>
          </cell>
          <cell r="S128" t="str">
            <v>Setelah ditelusuri tidak ditemukan gangguan</v>
          </cell>
          <cell r="T128">
            <v>6.9444444444449749E-4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6.9444444444449749E-4</v>
          </cell>
          <cell r="Z128">
            <v>4</v>
          </cell>
          <cell r="AA128" t="str">
            <v>R</v>
          </cell>
          <cell r="AB128">
            <v>0</v>
          </cell>
          <cell r="AC128">
            <v>0</v>
          </cell>
          <cell r="AD128">
            <v>1</v>
          </cell>
          <cell r="AE128">
            <v>1</v>
          </cell>
          <cell r="AF128">
            <v>0</v>
          </cell>
          <cell r="AG128">
            <v>0</v>
          </cell>
        </row>
        <row r="129">
          <cell r="A129">
            <v>36628</v>
          </cell>
          <cell r="B129" t="str">
            <v>Antosari</v>
          </cell>
          <cell r="C129" t="str">
            <v>P_Kerambitan</v>
          </cell>
          <cell r="D129">
            <v>15</v>
          </cell>
          <cell r="E129" t="str">
            <v>EF</v>
          </cell>
          <cell r="F129">
            <v>0.34375</v>
          </cell>
          <cell r="I129">
            <v>0.3444444444444445</v>
          </cell>
          <cell r="K129" t="str">
            <v>R</v>
          </cell>
          <cell r="M129">
            <v>6.9444444444449749E-4</v>
          </cell>
          <cell r="N129">
            <v>7</v>
          </cell>
          <cell r="O129">
            <v>12</v>
          </cell>
          <cell r="P129">
            <v>7.3610000000005629</v>
          </cell>
          <cell r="Q129" t="str">
            <v>41e</v>
          </cell>
          <cell r="R129" t="str">
            <v>Rele bekerja tanpa penyebab yang jelas, PMT  masuk kembali</v>
          </cell>
          <cell r="S129" t="str">
            <v>Setelah ditelusuri tidak ditemukan gangguan</v>
          </cell>
          <cell r="T129">
            <v>0</v>
          </cell>
          <cell r="U129">
            <v>6.9444444444449749E-4</v>
          </cell>
          <cell r="V129">
            <v>0</v>
          </cell>
          <cell r="W129">
            <v>0</v>
          </cell>
          <cell r="X129">
            <v>0</v>
          </cell>
          <cell r="Y129">
            <v>6.9444444444449749E-4</v>
          </cell>
          <cell r="Z129">
            <v>4</v>
          </cell>
          <cell r="AA129" t="str">
            <v>R</v>
          </cell>
          <cell r="AB129">
            <v>1</v>
          </cell>
          <cell r="AC129">
            <v>0</v>
          </cell>
          <cell r="AD129">
            <v>1</v>
          </cell>
          <cell r="AE129">
            <v>0</v>
          </cell>
          <cell r="AF129">
            <v>0</v>
          </cell>
          <cell r="AG129">
            <v>1</v>
          </cell>
        </row>
        <row r="130">
          <cell r="A130">
            <v>36628</v>
          </cell>
          <cell r="B130" t="str">
            <v>Kapal</v>
          </cell>
          <cell r="C130" t="str">
            <v>P_Sakah_Lukluk</v>
          </cell>
          <cell r="D130">
            <v>105</v>
          </cell>
          <cell r="E130" t="str">
            <v>EF</v>
          </cell>
          <cell r="F130">
            <v>0.3430555555555555</v>
          </cell>
          <cell r="G130">
            <v>0.34375</v>
          </cell>
          <cell r="M130">
            <v>6.9444444444449749E-4</v>
          </cell>
          <cell r="N130">
            <v>40</v>
          </cell>
          <cell r="O130">
            <v>45</v>
          </cell>
          <cell r="P130">
            <v>51.527000000003937</v>
          </cell>
          <cell r="Q130" t="str">
            <v>41a</v>
          </cell>
          <cell r="R130" t="str">
            <v>Pemutus tegangan menengah terbuka, pelebur tegangan menengah putus karena pohon / dahan / layang - layang</v>
          </cell>
          <cell r="S130" t="str">
            <v>SUTM ketimpa bambu di Timur Aqua</v>
          </cell>
          <cell r="T130">
            <v>6.9444444444449749E-4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6.9444444444449749E-4</v>
          </cell>
          <cell r="Z130">
            <v>107</v>
          </cell>
          <cell r="AA130" t="str">
            <v>R</v>
          </cell>
          <cell r="AB130">
            <v>0</v>
          </cell>
          <cell r="AC130">
            <v>0</v>
          </cell>
          <cell r="AD130">
            <v>1</v>
          </cell>
          <cell r="AE130">
            <v>1</v>
          </cell>
          <cell r="AF130">
            <v>0</v>
          </cell>
          <cell r="AG130">
            <v>0</v>
          </cell>
        </row>
        <row r="131">
          <cell r="A131">
            <v>36628</v>
          </cell>
          <cell r="B131" t="str">
            <v>Kapal</v>
          </cell>
          <cell r="C131" t="str">
            <v>P_Sakah_Lukluk</v>
          </cell>
          <cell r="D131">
            <v>105</v>
          </cell>
          <cell r="E131" t="str">
            <v>EF</v>
          </cell>
          <cell r="F131">
            <v>0.34375</v>
          </cell>
          <cell r="I131">
            <v>0.4</v>
          </cell>
          <cell r="K131" t="str">
            <v>R</v>
          </cell>
          <cell r="M131">
            <v>5.6250000000000022E-2</v>
          </cell>
          <cell r="N131">
            <v>40</v>
          </cell>
          <cell r="O131">
            <v>45</v>
          </cell>
          <cell r="P131">
            <v>4173.6870000000017</v>
          </cell>
          <cell r="Q131" t="str">
            <v>41a</v>
          </cell>
          <cell r="R131" t="str">
            <v>Pemutus tegangan menengah terbuka, pelebur tegangan menengah putus karena pohon / dahan / layang - layang</v>
          </cell>
          <cell r="S131" t="str">
            <v>SUTM ketimpa bambu di Timur Aqua</v>
          </cell>
          <cell r="T131">
            <v>0</v>
          </cell>
          <cell r="U131">
            <v>5.6250000000000022E-2</v>
          </cell>
          <cell r="V131">
            <v>0</v>
          </cell>
          <cell r="W131">
            <v>0</v>
          </cell>
          <cell r="X131">
            <v>0</v>
          </cell>
          <cell r="Y131">
            <v>5.6250000000000022E-2</v>
          </cell>
          <cell r="Z131">
            <v>107</v>
          </cell>
          <cell r="AA131" t="str">
            <v>R</v>
          </cell>
          <cell r="AB131">
            <v>1</v>
          </cell>
          <cell r="AC131">
            <v>0</v>
          </cell>
          <cell r="AD131">
            <v>1</v>
          </cell>
          <cell r="AE131">
            <v>0</v>
          </cell>
          <cell r="AF131">
            <v>0</v>
          </cell>
          <cell r="AG131">
            <v>1</v>
          </cell>
        </row>
        <row r="132">
          <cell r="A132">
            <v>36628</v>
          </cell>
          <cell r="B132" t="str">
            <v>Gianyar</v>
          </cell>
          <cell r="C132" t="str">
            <v>P_Ubud</v>
          </cell>
          <cell r="D132">
            <v>85</v>
          </cell>
          <cell r="E132" t="str">
            <v>OC</v>
          </cell>
          <cell r="F132">
            <v>0.34722222222222227</v>
          </cell>
          <cell r="I132">
            <v>0.34861111111111115</v>
          </cell>
          <cell r="K132" t="str">
            <v>M</v>
          </cell>
          <cell r="M132">
            <v>1.388888888888884E-3</v>
          </cell>
          <cell r="N132">
            <v>80</v>
          </cell>
          <cell r="O132">
            <v>86</v>
          </cell>
          <cell r="P132">
            <v>83.424666666666383</v>
          </cell>
          <cell r="Q132" t="str">
            <v>41e</v>
          </cell>
          <cell r="R132" t="str">
            <v>Rele bekerja tanpa penyebab yang jelas, PMT  masuk kembali</v>
          </cell>
          <cell r="T132">
            <v>0</v>
          </cell>
          <cell r="U132">
            <v>1.388888888888884E-3</v>
          </cell>
          <cell r="V132">
            <v>0</v>
          </cell>
          <cell r="W132">
            <v>0</v>
          </cell>
          <cell r="X132">
            <v>0</v>
          </cell>
          <cell r="Y132">
            <v>1.388888888888884E-3</v>
          </cell>
          <cell r="Z132">
            <v>69</v>
          </cell>
          <cell r="AA132" t="str">
            <v>R</v>
          </cell>
          <cell r="AB132">
            <v>0</v>
          </cell>
          <cell r="AC132">
            <v>1</v>
          </cell>
          <cell r="AD132">
            <v>1</v>
          </cell>
          <cell r="AE132">
            <v>0</v>
          </cell>
          <cell r="AF132">
            <v>0</v>
          </cell>
          <cell r="AG132">
            <v>1</v>
          </cell>
        </row>
        <row r="133">
          <cell r="A133">
            <v>36628</v>
          </cell>
          <cell r="B133" t="str">
            <v>Gianyar</v>
          </cell>
          <cell r="C133" t="str">
            <v>P_Blahbatuh</v>
          </cell>
          <cell r="D133">
            <v>116</v>
          </cell>
          <cell r="E133" t="str">
            <v>OC</v>
          </cell>
          <cell r="F133">
            <v>0.34722222222222227</v>
          </cell>
          <cell r="I133">
            <v>0.34791666666666665</v>
          </cell>
          <cell r="K133" t="str">
            <v>R</v>
          </cell>
          <cell r="M133">
            <v>6.9444444444438647E-4</v>
          </cell>
          <cell r="N133">
            <v>100</v>
          </cell>
          <cell r="O133">
            <v>115</v>
          </cell>
          <cell r="P133">
            <v>56.925066666661913</v>
          </cell>
          <cell r="Q133" t="str">
            <v>41e</v>
          </cell>
          <cell r="R133" t="str">
            <v>Rele bekerja tanpa penyebab yang jelas, PMT  masuk kembali</v>
          </cell>
          <cell r="T133">
            <v>0</v>
          </cell>
          <cell r="U133">
            <v>6.9444444444438647E-4</v>
          </cell>
          <cell r="V133">
            <v>0</v>
          </cell>
          <cell r="W133">
            <v>0</v>
          </cell>
          <cell r="X133">
            <v>0</v>
          </cell>
          <cell r="Y133">
            <v>6.9444444444438647E-4</v>
          </cell>
          <cell r="Z133">
            <v>66</v>
          </cell>
          <cell r="AA133" t="str">
            <v>R</v>
          </cell>
          <cell r="AB133">
            <v>1</v>
          </cell>
          <cell r="AC133">
            <v>0</v>
          </cell>
          <cell r="AD133">
            <v>1</v>
          </cell>
          <cell r="AE133">
            <v>0</v>
          </cell>
          <cell r="AF133">
            <v>0</v>
          </cell>
          <cell r="AG133">
            <v>1</v>
          </cell>
        </row>
        <row r="134">
          <cell r="A134">
            <v>36628</v>
          </cell>
          <cell r="B134" t="str">
            <v>Gianyar</v>
          </cell>
          <cell r="C134" t="str">
            <v>P_Blahbatuh</v>
          </cell>
          <cell r="D134">
            <v>96</v>
          </cell>
          <cell r="H134">
            <v>0.35138888888888892</v>
          </cell>
          <cell r="I134">
            <v>0.37361111111111112</v>
          </cell>
          <cell r="K134" t="str">
            <v>R</v>
          </cell>
          <cell r="M134">
            <v>2.2222222222222199E-2</v>
          </cell>
          <cell r="N134">
            <v>38</v>
          </cell>
          <cell r="O134">
            <v>115</v>
          </cell>
          <cell r="P134">
            <v>1507.5327999999984</v>
          </cell>
          <cell r="Q134">
            <v>49</v>
          </cell>
          <cell r="R134" t="str">
            <v>Lain - lain</v>
          </cell>
          <cell r="S134" t="str">
            <v>Beban tidak simetris</v>
          </cell>
          <cell r="T134">
            <v>0</v>
          </cell>
          <cell r="U134">
            <v>0</v>
          </cell>
          <cell r="V134">
            <v>0</v>
          </cell>
          <cell r="W134">
            <v>2.2222222222222199E-2</v>
          </cell>
          <cell r="X134">
            <v>0</v>
          </cell>
          <cell r="Y134">
            <v>2.2222222222222199E-2</v>
          </cell>
          <cell r="Z134">
            <v>66</v>
          </cell>
          <cell r="AA134" t="str">
            <v>R</v>
          </cell>
          <cell r="AB134">
            <v>1</v>
          </cell>
          <cell r="AC134">
            <v>0</v>
          </cell>
          <cell r="AD134">
            <v>0</v>
          </cell>
          <cell r="AE134">
            <v>0</v>
          </cell>
          <cell r="AF134">
            <v>1</v>
          </cell>
          <cell r="AG134">
            <v>1</v>
          </cell>
        </row>
        <row r="135">
          <cell r="A135">
            <v>36628</v>
          </cell>
          <cell r="B135" t="str">
            <v>GH_Sakah</v>
          </cell>
          <cell r="C135" t="str">
            <v>LBS1_P_Blahbatuh</v>
          </cell>
          <cell r="D135">
            <v>0</v>
          </cell>
          <cell r="H135">
            <v>0.37222222222222223</v>
          </cell>
          <cell r="I135">
            <v>0.41597222222222219</v>
          </cell>
          <cell r="K135" t="str">
            <v>M</v>
          </cell>
          <cell r="M135">
            <v>4.3749999999999956E-2</v>
          </cell>
          <cell r="P135">
            <v>0</v>
          </cell>
          <cell r="Q135">
            <v>49</v>
          </cell>
          <cell r="R135" t="str">
            <v>Lain - lain</v>
          </cell>
          <cell r="S135" t="str">
            <v>Beban tidak simetris</v>
          </cell>
          <cell r="T135">
            <v>0</v>
          </cell>
          <cell r="U135">
            <v>0</v>
          </cell>
          <cell r="V135">
            <v>0</v>
          </cell>
          <cell r="W135">
            <v>4.3749999999999956E-2</v>
          </cell>
          <cell r="X135">
            <v>0</v>
          </cell>
          <cell r="Y135">
            <v>4.3749999999999956E-2</v>
          </cell>
          <cell r="Z135">
            <v>421</v>
          </cell>
          <cell r="AA135" t="str">
            <v>L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1</v>
          </cell>
          <cell r="AG135">
            <v>1</v>
          </cell>
        </row>
        <row r="136">
          <cell r="A136">
            <v>36628</v>
          </cell>
          <cell r="B136" t="str">
            <v>GH_Sakah</v>
          </cell>
          <cell r="C136" t="str">
            <v>LBS3_Kopel</v>
          </cell>
          <cell r="D136">
            <v>0</v>
          </cell>
          <cell r="H136">
            <v>0.37638888888888888</v>
          </cell>
          <cell r="I136">
            <v>0.41597222222222219</v>
          </cell>
          <cell r="K136" t="str">
            <v>M</v>
          </cell>
          <cell r="M136">
            <v>3.9583333333333304E-2</v>
          </cell>
          <cell r="P136">
            <v>0</v>
          </cell>
          <cell r="Q136">
            <v>49</v>
          </cell>
          <cell r="R136" t="str">
            <v>Lain - lain</v>
          </cell>
          <cell r="S136" t="str">
            <v>Beban  F Sukawati dipikul P Ubud</v>
          </cell>
          <cell r="T136">
            <v>0</v>
          </cell>
          <cell r="U136">
            <v>0</v>
          </cell>
          <cell r="V136">
            <v>0</v>
          </cell>
          <cell r="W136">
            <v>3.9583333333333304E-2</v>
          </cell>
          <cell r="X136">
            <v>0</v>
          </cell>
          <cell r="Y136">
            <v>3.9583333333333304E-2</v>
          </cell>
          <cell r="Z136">
            <v>423</v>
          </cell>
          <cell r="AA136" t="str">
            <v>L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1</v>
          </cell>
          <cell r="AG136">
            <v>1</v>
          </cell>
        </row>
        <row r="137">
          <cell r="A137">
            <v>36628</v>
          </cell>
          <cell r="B137" t="str">
            <v>Kapal</v>
          </cell>
          <cell r="C137" t="str">
            <v>P_Tabanan</v>
          </cell>
          <cell r="D137">
            <v>75</v>
          </cell>
          <cell r="E137" t="str">
            <v>EF</v>
          </cell>
          <cell r="F137">
            <v>0.3659722222222222</v>
          </cell>
          <cell r="G137">
            <v>0.3666666666666667</v>
          </cell>
          <cell r="M137">
            <v>6.9444444444449749E-4</v>
          </cell>
          <cell r="N137">
            <v>70</v>
          </cell>
          <cell r="O137">
            <v>73</v>
          </cell>
          <cell r="P137">
            <v>36.805000000002806</v>
          </cell>
          <cell r="Q137" t="str">
            <v>41e</v>
          </cell>
          <cell r="R137" t="str">
            <v>Rele bekerja tanpa penyebab yang jelas, PMT  masuk kembali</v>
          </cell>
          <cell r="T137">
            <v>6.9444444444449749E-4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6.9444444444449749E-4</v>
          </cell>
          <cell r="Z137">
            <v>96</v>
          </cell>
          <cell r="AA137" t="str">
            <v>R</v>
          </cell>
          <cell r="AB137">
            <v>0</v>
          </cell>
          <cell r="AC137">
            <v>0</v>
          </cell>
          <cell r="AD137">
            <v>1</v>
          </cell>
          <cell r="AE137">
            <v>1</v>
          </cell>
          <cell r="AF137">
            <v>0</v>
          </cell>
          <cell r="AG137">
            <v>0</v>
          </cell>
        </row>
        <row r="138">
          <cell r="A138">
            <v>36628</v>
          </cell>
          <cell r="B138" t="str">
            <v>Gianyar</v>
          </cell>
          <cell r="C138" t="str">
            <v>P_Blahbatuh</v>
          </cell>
          <cell r="D138">
            <v>38</v>
          </cell>
          <cell r="H138">
            <v>0.37916666666666665</v>
          </cell>
          <cell r="I138">
            <v>0.4152777777777778</v>
          </cell>
          <cell r="K138" t="str">
            <v>R</v>
          </cell>
          <cell r="M138">
            <v>3.6111111111111149E-2</v>
          </cell>
          <cell r="N138">
            <v>32</v>
          </cell>
          <cell r="O138">
            <v>115</v>
          </cell>
          <cell r="P138">
            <v>969.6890666666676</v>
          </cell>
          <cell r="Q138" t="str">
            <v>44b</v>
          </cell>
          <cell r="R138" t="str">
            <v>Jumper SUTM putus</v>
          </cell>
          <cell r="S138" t="str">
            <v>Jamper putus phs S di Jl Mulawarman</v>
          </cell>
          <cell r="T138">
            <v>0</v>
          </cell>
          <cell r="U138">
            <v>0</v>
          </cell>
          <cell r="V138">
            <v>0</v>
          </cell>
          <cell r="W138">
            <v>3.6111111111111149E-2</v>
          </cell>
          <cell r="X138">
            <v>0</v>
          </cell>
          <cell r="Y138">
            <v>3.6111111111111149E-2</v>
          </cell>
          <cell r="Z138">
            <v>66</v>
          </cell>
          <cell r="AA138" t="str">
            <v>R</v>
          </cell>
          <cell r="AB138">
            <v>1</v>
          </cell>
          <cell r="AC138">
            <v>0</v>
          </cell>
          <cell r="AD138">
            <v>0</v>
          </cell>
          <cell r="AE138">
            <v>0</v>
          </cell>
          <cell r="AF138">
            <v>1</v>
          </cell>
          <cell r="AG138">
            <v>1</v>
          </cell>
        </row>
        <row r="139">
          <cell r="A139">
            <v>36628</v>
          </cell>
          <cell r="B139" t="str">
            <v>Antosari</v>
          </cell>
          <cell r="C139" t="str">
            <v>P_Kerambitan</v>
          </cell>
          <cell r="D139">
            <v>0</v>
          </cell>
          <cell r="H139">
            <v>0.42708333333333331</v>
          </cell>
          <cell r="I139">
            <v>0.43194444444444446</v>
          </cell>
          <cell r="K139" t="str">
            <v>M</v>
          </cell>
          <cell r="M139">
            <v>4.8611111111111494E-3</v>
          </cell>
          <cell r="N139">
            <v>12</v>
          </cell>
          <cell r="O139">
            <v>15</v>
          </cell>
          <cell r="P139">
            <v>0</v>
          </cell>
          <cell r="Q139">
            <v>49</v>
          </cell>
          <cell r="R139" t="str">
            <v>Lain - lain</v>
          </cell>
          <cell r="S139" t="str">
            <v>Masukkan CO kedampal (cuaca hujan) / RTU Out</v>
          </cell>
          <cell r="T139">
            <v>0</v>
          </cell>
          <cell r="U139">
            <v>0</v>
          </cell>
          <cell r="V139">
            <v>0</v>
          </cell>
          <cell r="W139">
            <v>4.8611111111111494E-3</v>
          </cell>
          <cell r="X139">
            <v>0</v>
          </cell>
          <cell r="Y139">
            <v>4.8611111111111494E-3</v>
          </cell>
          <cell r="Z139">
            <v>4</v>
          </cell>
          <cell r="AA139" t="str">
            <v>R</v>
          </cell>
          <cell r="AB139">
            <v>0</v>
          </cell>
          <cell r="AC139">
            <v>1</v>
          </cell>
          <cell r="AD139">
            <v>0</v>
          </cell>
          <cell r="AE139">
            <v>0</v>
          </cell>
          <cell r="AF139">
            <v>1</v>
          </cell>
          <cell r="AG139">
            <v>1</v>
          </cell>
        </row>
        <row r="140">
          <cell r="A140">
            <v>36628</v>
          </cell>
          <cell r="B140" t="str">
            <v>Sanur</v>
          </cell>
          <cell r="C140" t="str">
            <v>P_Nusa_Indah</v>
          </cell>
          <cell r="D140">
            <v>140</v>
          </cell>
          <cell r="E140" t="str">
            <v>EF</v>
          </cell>
          <cell r="F140">
            <v>0.45277777777777778</v>
          </cell>
          <cell r="G140">
            <v>0.45347222222222222</v>
          </cell>
          <cell r="M140">
            <v>6.9444444444444198E-4</v>
          </cell>
          <cell r="N140">
            <v>120</v>
          </cell>
          <cell r="O140">
            <v>135</v>
          </cell>
          <cell r="P140">
            <v>68.702666666666417</v>
          </cell>
          <cell r="Q140" t="str">
            <v>41e</v>
          </cell>
          <cell r="R140" t="str">
            <v>Rele bekerja tanpa penyebab yang jelas, PMT  masuk kembali</v>
          </cell>
          <cell r="T140">
            <v>6.9444444444444198E-4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6.9444444444444198E-4</v>
          </cell>
          <cell r="Z140">
            <v>193</v>
          </cell>
          <cell r="AA140" t="str">
            <v>R</v>
          </cell>
          <cell r="AB140">
            <v>0</v>
          </cell>
          <cell r="AC140">
            <v>0</v>
          </cell>
          <cell r="AD140">
            <v>1</v>
          </cell>
          <cell r="AE140">
            <v>1</v>
          </cell>
          <cell r="AF140">
            <v>0</v>
          </cell>
          <cell r="AG140">
            <v>0</v>
          </cell>
        </row>
        <row r="141">
          <cell r="A141">
            <v>36628</v>
          </cell>
          <cell r="B141" t="str">
            <v>Kapal</v>
          </cell>
          <cell r="C141" t="str">
            <v>P_Sakah_Lukluk</v>
          </cell>
          <cell r="D141">
            <v>0</v>
          </cell>
          <cell r="H141">
            <v>0.46388888888888885</v>
          </cell>
          <cell r="I141">
            <v>0.49652777777777773</v>
          </cell>
          <cell r="K141" t="str">
            <v>R</v>
          </cell>
          <cell r="M141">
            <v>3.2638888888888884E-2</v>
          </cell>
          <cell r="N141">
            <v>45</v>
          </cell>
          <cell r="O141">
            <v>55</v>
          </cell>
          <cell r="P141">
            <v>0</v>
          </cell>
          <cell r="Q141">
            <v>49</v>
          </cell>
          <cell r="R141" t="str">
            <v>Lain - lain</v>
          </cell>
          <cell r="S141" t="str">
            <v>Perbaikan PTS Sayan phs S</v>
          </cell>
          <cell r="T141">
            <v>0</v>
          </cell>
          <cell r="U141">
            <v>0</v>
          </cell>
          <cell r="V141">
            <v>0</v>
          </cell>
          <cell r="W141">
            <v>3.2638888888888884E-2</v>
          </cell>
          <cell r="X141">
            <v>0</v>
          </cell>
          <cell r="Y141">
            <v>3.2638888888888884E-2</v>
          </cell>
          <cell r="Z141">
            <v>107</v>
          </cell>
          <cell r="AA141" t="str">
            <v>R</v>
          </cell>
          <cell r="AB141">
            <v>1</v>
          </cell>
          <cell r="AC141">
            <v>0</v>
          </cell>
          <cell r="AD141">
            <v>0</v>
          </cell>
          <cell r="AE141">
            <v>0</v>
          </cell>
          <cell r="AF141">
            <v>1</v>
          </cell>
          <cell r="AG141">
            <v>1</v>
          </cell>
        </row>
        <row r="142">
          <cell r="A142">
            <v>36628</v>
          </cell>
          <cell r="B142" t="str">
            <v>Kapal</v>
          </cell>
          <cell r="C142" t="str">
            <v>P_Sakah_Lukluk</v>
          </cell>
          <cell r="D142">
            <v>160</v>
          </cell>
          <cell r="E142" t="str">
            <v>EF</v>
          </cell>
          <cell r="F142">
            <v>0.7631944444444444</v>
          </cell>
          <cell r="G142">
            <v>0.76388888888888884</v>
          </cell>
          <cell r="M142">
            <v>6.9444444444444198E-4</v>
          </cell>
          <cell r="N142">
            <v>110</v>
          </cell>
          <cell r="O142">
            <v>120</v>
          </cell>
          <cell r="P142">
            <v>78.517333333333056</v>
          </cell>
          <cell r="Q142" t="str">
            <v>41e</v>
          </cell>
          <cell r="R142" t="str">
            <v>Rele bekerja tanpa penyebab yang jelas, PMT  masuk kembali</v>
          </cell>
          <cell r="S142" t="str">
            <v>Beban tidak simetris ( Fase T nol )</v>
          </cell>
          <cell r="T142">
            <v>6.9444444444444198E-4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6.9444444444444198E-4</v>
          </cell>
          <cell r="Z142">
            <v>107</v>
          </cell>
          <cell r="AA142" t="str">
            <v>R</v>
          </cell>
          <cell r="AB142">
            <v>0</v>
          </cell>
          <cell r="AC142">
            <v>0</v>
          </cell>
          <cell r="AD142">
            <v>1</v>
          </cell>
          <cell r="AE142">
            <v>1</v>
          </cell>
          <cell r="AF142">
            <v>0</v>
          </cell>
          <cell r="AG142">
            <v>0</v>
          </cell>
        </row>
        <row r="143">
          <cell r="A143">
            <v>36628</v>
          </cell>
          <cell r="B143" t="str">
            <v>Kapal</v>
          </cell>
          <cell r="C143" t="str">
            <v>P_Sakah_Lukluk</v>
          </cell>
          <cell r="D143">
            <v>120</v>
          </cell>
          <cell r="H143">
            <v>0.78888888888888886</v>
          </cell>
          <cell r="I143">
            <v>0.80138888888888893</v>
          </cell>
          <cell r="K143" t="str">
            <v>R</v>
          </cell>
          <cell r="M143">
            <v>1.2500000000000067E-2</v>
          </cell>
          <cell r="N143">
            <v>135</v>
          </cell>
          <cell r="O143">
            <v>140</v>
          </cell>
          <cell r="P143">
            <v>1059.9840000000056</v>
          </cell>
          <cell r="Q143" t="str">
            <v>44b</v>
          </cell>
          <cell r="R143" t="str">
            <v>Jumper SUTM putus</v>
          </cell>
          <cell r="S143" t="str">
            <v>Jamperan LBS Penarungan ( Fase T ) putus</v>
          </cell>
          <cell r="T143">
            <v>0</v>
          </cell>
          <cell r="U143">
            <v>0</v>
          </cell>
          <cell r="V143">
            <v>0</v>
          </cell>
          <cell r="W143">
            <v>1.2500000000000067E-2</v>
          </cell>
          <cell r="X143">
            <v>0</v>
          </cell>
          <cell r="Y143">
            <v>1.2500000000000067E-2</v>
          </cell>
          <cell r="Z143">
            <v>107</v>
          </cell>
          <cell r="AA143" t="str">
            <v>R</v>
          </cell>
          <cell r="AB143">
            <v>1</v>
          </cell>
          <cell r="AC143">
            <v>0</v>
          </cell>
          <cell r="AD143">
            <v>0</v>
          </cell>
          <cell r="AE143">
            <v>0</v>
          </cell>
          <cell r="AF143">
            <v>1</v>
          </cell>
          <cell r="AG143">
            <v>1</v>
          </cell>
        </row>
        <row r="144">
          <cell r="A144">
            <v>36629</v>
          </cell>
          <cell r="B144" t="str">
            <v>Antosari</v>
          </cell>
          <cell r="C144" t="str">
            <v>P_Surabrata</v>
          </cell>
          <cell r="D144">
            <v>9</v>
          </cell>
          <cell r="E144" t="str">
            <v>OC</v>
          </cell>
          <cell r="F144">
            <v>0.16597222222222222</v>
          </cell>
          <cell r="I144">
            <v>0.1673611111111111</v>
          </cell>
          <cell r="K144" t="str">
            <v>R</v>
          </cell>
          <cell r="M144">
            <v>1.388888888888884E-3</v>
          </cell>
          <cell r="N144">
            <v>8</v>
          </cell>
          <cell r="O144">
            <v>9</v>
          </cell>
          <cell r="P144">
            <v>8.8331999999999677</v>
          </cell>
          <cell r="Q144" t="str">
            <v>41e</v>
          </cell>
          <cell r="R144" t="str">
            <v>Rele bekerja tanpa penyebab yang jelas, PMT  masuk kembali</v>
          </cell>
          <cell r="T144">
            <v>0</v>
          </cell>
          <cell r="U144">
            <v>1.388888888888884E-3</v>
          </cell>
          <cell r="V144">
            <v>0</v>
          </cell>
          <cell r="W144">
            <v>0</v>
          </cell>
          <cell r="X144">
            <v>0</v>
          </cell>
          <cell r="Y144">
            <v>1.388888888888884E-3</v>
          </cell>
          <cell r="Z144">
            <v>5</v>
          </cell>
          <cell r="AA144" t="str">
            <v>R</v>
          </cell>
          <cell r="AB144">
            <v>1</v>
          </cell>
          <cell r="AC144">
            <v>0</v>
          </cell>
          <cell r="AD144">
            <v>1</v>
          </cell>
          <cell r="AE144">
            <v>0</v>
          </cell>
          <cell r="AF144">
            <v>0</v>
          </cell>
          <cell r="AG144">
            <v>1</v>
          </cell>
        </row>
        <row r="145">
          <cell r="A145">
            <v>36629</v>
          </cell>
          <cell r="B145" t="str">
            <v>Gianyar</v>
          </cell>
          <cell r="C145" t="str">
            <v>P_Ubud</v>
          </cell>
          <cell r="D145">
            <v>90</v>
          </cell>
          <cell r="E145" t="str">
            <v>EF</v>
          </cell>
          <cell r="F145">
            <v>0.25</v>
          </cell>
          <cell r="G145">
            <v>0.25069444444444444</v>
          </cell>
          <cell r="M145">
            <v>6.9444444444444198E-4</v>
          </cell>
          <cell r="N145">
            <v>78</v>
          </cell>
          <cell r="O145">
            <v>90</v>
          </cell>
          <cell r="P145">
            <v>44.16599999999984</v>
          </cell>
          <cell r="Q145" t="str">
            <v>41e</v>
          </cell>
          <cell r="R145" t="str">
            <v>Rele bekerja tanpa penyebab yang jelas, PMT  masuk kembali</v>
          </cell>
          <cell r="T145">
            <v>6.9444444444444198E-4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6.9444444444444198E-4</v>
          </cell>
          <cell r="Z145">
            <v>69</v>
          </cell>
          <cell r="AA145" t="str">
            <v>R</v>
          </cell>
          <cell r="AB145">
            <v>0</v>
          </cell>
          <cell r="AC145">
            <v>0</v>
          </cell>
          <cell r="AD145">
            <v>1</v>
          </cell>
          <cell r="AE145">
            <v>1</v>
          </cell>
          <cell r="AF145">
            <v>0</v>
          </cell>
          <cell r="AG145">
            <v>0</v>
          </cell>
        </row>
        <row r="146">
          <cell r="A146">
            <v>36629</v>
          </cell>
          <cell r="B146" t="str">
            <v>GH_Unud</v>
          </cell>
          <cell r="C146" t="str">
            <v>LBS4_BKKBN</v>
          </cell>
          <cell r="D146">
            <v>0</v>
          </cell>
          <cell r="H146">
            <v>0.63888888888888895</v>
          </cell>
          <cell r="I146">
            <v>0.875</v>
          </cell>
          <cell r="K146" t="str">
            <v>R</v>
          </cell>
          <cell r="M146">
            <v>0.23611111111111105</v>
          </cell>
          <cell r="P146">
            <v>0</v>
          </cell>
          <cell r="Q146">
            <v>92</v>
          </cell>
          <cell r="R146" t="str">
            <v xml:space="preserve">Karena pemeliharaan </v>
          </cell>
          <cell r="S146" t="str">
            <v>Manuper beban Pvip ke P.Exp Unud .</v>
          </cell>
          <cell r="T146">
            <v>0</v>
          </cell>
          <cell r="U146">
            <v>0</v>
          </cell>
          <cell r="V146">
            <v>0</v>
          </cell>
          <cell r="W146">
            <v>0.23611111111111105</v>
          </cell>
          <cell r="X146">
            <v>0</v>
          </cell>
          <cell r="Y146">
            <v>0.23611111111111105</v>
          </cell>
          <cell r="Z146">
            <v>334</v>
          </cell>
          <cell r="AA146" t="str">
            <v>L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</v>
          </cell>
          <cell r="AG146">
            <v>1</v>
          </cell>
        </row>
        <row r="147">
          <cell r="A147">
            <v>36629</v>
          </cell>
          <cell r="B147" t="str">
            <v>Sanur</v>
          </cell>
          <cell r="C147" t="str">
            <v>P_Bet_Ngandang</v>
          </cell>
          <cell r="D147">
            <v>52</v>
          </cell>
          <cell r="H147">
            <v>0.39166666666666666</v>
          </cell>
          <cell r="I147">
            <v>0.54166666666666663</v>
          </cell>
          <cell r="K147" t="str">
            <v>R</v>
          </cell>
          <cell r="M147">
            <v>0.14999999999999997</v>
          </cell>
          <cell r="N147">
            <v>50</v>
          </cell>
          <cell r="O147">
            <v>50</v>
          </cell>
          <cell r="P147">
            <v>5511.9167999999991</v>
          </cell>
          <cell r="Q147">
            <v>92</v>
          </cell>
          <cell r="R147" t="str">
            <v xml:space="preserve">Karena pemeliharaan </v>
          </cell>
          <cell r="S147" t="str">
            <v xml:space="preserve">Perbaikan Jamper di PTS Patrisia dan perabasan pohon </v>
          </cell>
          <cell r="T147">
            <v>0</v>
          </cell>
          <cell r="U147">
            <v>0</v>
          </cell>
          <cell r="V147">
            <v>0</v>
          </cell>
          <cell r="W147">
            <v>0.14999999999999997</v>
          </cell>
          <cell r="X147">
            <v>0</v>
          </cell>
          <cell r="Y147">
            <v>0.14999999999999997</v>
          </cell>
          <cell r="Z147">
            <v>186</v>
          </cell>
          <cell r="AA147" t="str">
            <v>R</v>
          </cell>
          <cell r="AB147">
            <v>1</v>
          </cell>
          <cell r="AC147">
            <v>0</v>
          </cell>
          <cell r="AD147">
            <v>0</v>
          </cell>
          <cell r="AE147">
            <v>0</v>
          </cell>
          <cell r="AF147">
            <v>1</v>
          </cell>
          <cell r="AG147">
            <v>1</v>
          </cell>
        </row>
        <row r="148">
          <cell r="A148">
            <v>36629</v>
          </cell>
          <cell r="B148" t="str">
            <v>GH_Monang_Maning</v>
          </cell>
          <cell r="C148" t="str">
            <v>LBS5_F_Gajah_Mada</v>
          </cell>
          <cell r="D148">
            <v>0</v>
          </cell>
          <cell r="H148">
            <v>0.41875000000000001</v>
          </cell>
          <cell r="I148">
            <v>0.42777777777777781</v>
          </cell>
          <cell r="K148" t="str">
            <v>R</v>
          </cell>
          <cell r="M148">
            <v>9.0277777777778012E-3</v>
          </cell>
          <cell r="P148">
            <v>0</v>
          </cell>
          <cell r="Q148" t="str">
            <v>44b</v>
          </cell>
          <cell r="R148" t="str">
            <v>Jumper SUTM putus</v>
          </cell>
          <cell r="S148" t="str">
            <v>Perbaiakan jamper putus di Pengambilan Jl Maruti Phs T</v>
          </cell>
          <cell r="T148">
            <v>0</v>
          </cell>
          <cell r="U148">
            <v>0</v>
          </cell>
          <cell r="V148">
            <v>0</v>
          </cell>
          <cell r="W148">
            <v>9.0277777777778012E-3</v>
          </cell>
          <cell r="X148">
            <v>0</v>
          </cell>
          <cell r="Y148">
            <v>9.0277777777778012E-3</v>
          </cell>
          <cell r="Z148">
            <v>365</v>
          </cell>
          <cell r="AA148" t="str">
            <v>L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1</v>
          </cell>
          <cell r="AG148">
            <v>1</v>
          </cell>
        </row>
        <row r="149">
          <cell r="A149">
            <v>36629</v>
          </cell>
          <cell r="B149" t="str">
            <v>Pesanggaran</v>
          </cell>
          <cell r="C149" t="str">
            <v>P_Bunisari</v>
          </cell>
          <cell r="D149">
            <v>160</v>
          </cell>
          <cell r="F149">
            <v>0.42708333333333331</v>
          </cell>
          <cell r="I149">
            <v>0.4291666666666667</v>
          </cell>
          <cell r="K149" t="str">
            <v>R</v>
          </cell>
          <cell r="M149">
            <v>2.0833333333333814E-3</v>
          </cell>
          <cell r="N149" t="str">
            <v>~</v>
          </cell>
          <cell r="O149" t="str">
            <v>~</v>
          </cell>
          <cell r="P149">
            <v>235.55200000000545</v>
          </cell>
          <cell r="Q149" t="str">
            <v>44b</v>
          </cell>
          <cell r="R149" t="str">
            <v>Jumper SUTM putus</v>
          </cell>
          <cell r="T149">
            <v>0</v>
          </cell>
          <cell r="U149">
            <v>2.0833333333333814E-3</v>
          </cell>
          <cell r="V149">
            <v>0</v>
          </cell>
          <cell r="W149">
            <v>0</v>
          </cell>
          <cell r="X149">
            <v>0</v>
          </cell>
          <cell r="Y149">
            <v>2.0833333333333814E-3</v>
          </cell>
          <cell r="Z149">
            <v>158</v>
          </cell>
          <cell r="AA149" t="str">
            <v>R</v>
          </cell>
          <cell r="AB149">
            <v>1</v>
          </cell>
          <cell r="AC149">
            <v>0</v>
          </cell>
          <cell r="AD149">
            <v>1</v>
          </cell>
          <cell r="AE149">
            <v>0</v>
          </cell>
          <cell r="AF149">
            <v>0</v>
          </cell>
          <cell r="AG149">
            <v>1</v>
          </cell>
        </row>
        <row r="150">
          <cell r="A150">
            <v>36629</v>
          </cell>
          <cell r="B150" t="str">
            <v>Pesanggaran</v>
          </cell>
          <cell r="C150" t="str">
            <v>P_Bunisari</v>
          </cell>
          <cell r="D150">
            <v>160</v>
          </cell>
          <cell r="F150">
            <v>0.4291666666666667</v>
          </cell>
          <cell r="I150">
            <v>0.47916666666666669</v>
          </cell>
          <cell r="K150" t="str">
            <v>R</v>
          </cell>
          <cell r="M150">
            <v>4.9999999999999989E-2</v>
          </cell>
          <cell r="N150" t="str">
            <v>~</v>
          </cell>
          <cell r="O150" t="str">
            <v>~</v>
          </cell>
          <cell r="P150">
            <v>5653.2479999999987</v>
          </cell>
          <cell r="Q150" t="str">
            <v>44b</v>
          </cell>
          <cell r="R150" t="str">
            <v>Jumper SUTM putus</v>
          </cell>
          <cell r="T150">
            <v>0</v>
          </cell>
          <cell r="U150">
            <v>4.9999999999999989E-2</v>
          </cell>
          <cell r="V150">
            <v>0</v>
          </cell>
          <cell r="W150">
            <v>0</v>
          </cell>
          <cell r="X150">
            <v>0</v>
          </cell>
          <cell r="Y150">
            <v>4.9999999999999989E-2</v>
          </cell>
          <cell r="Z150">
            <v>158</v>
          </cell>
          <cell r="AA150" t="str">
            <v>R</v>
          </cell>
          <cell r="AB150">
            <v>1</v>
          </cell>
          <cell r="AC150">
            <v>0</v>
          </cell>
          <cell r="AD150">
            <v>1</v>
          </cell>
          <cell r="AE150">
            <v>0</v>
          </cell>
          <cell r="AF150">
            <v>0</v>
          </cell>
          <cell r="AG150">
            <v>1</v>
          </cell>
        </row>
        <row r="151">
          <cell r="A151">
            <v>36629</v>
          </cell>
          <cell r="B151" t="str">
            <v>Pesanggaran</v>
          </cell>
          <cell r="C151" t="str">
            <v>P_Bunisari</v>
          </cell>
          <cell r="D151">
            <v>160</v>
          </cell>
          <cell r="F151">
            <v>0.47916666666666669</v>
          </cell>
          <cell r="I151">
            <v>0.51875000000000004</v>
          </cell>
          <cell r="K151" t="str">
            <v>R</v>
          </cell>
          <cell r="M151">
            <v>3.9583333333333359E-2</v>
          </cell>
          <cell r="N151">
            <v>110</v>
          </cell>
          <cell r="O151">
            <v>155</v>
          </cell>
          <cell r="P151">
            <v>4475.488000000003</v>
          </cell>
          <cell r="Q151">
            <v>49</v>
          </cell>
          <cell r="R151" t="str">
            <v>Lain - lain</v>
          </cell>
          <cell r="S151" t="str">
            <v>Isol tembus phasa S di PTS Supernova Jl R Tuban ..</v>
          </cell>
          <cell r="T151">
            <v>0</v>
          </cell>
          <cell r="U151">
            <v>3.9583333333333359E-2</v>
          </cell>
          <cell r="V151">
            <v>0</v>
          </cell>
          <cell r="W151">
            <v>0</v>
          </cell>
          <cell r="X151">
            <v>0</v>
          </cell>
          <cell r="Y151">
            <v>3.9583333333333359E-2</v>
          </cell>
          <cell r="Z151">
            <v>158</v>
          </cell>
          <cell r="AA151" t="str">
            <v>R</v>
          </cell>
          <cell r="AB151">
            <v>1</v>
          </cell>
          <cell r="AC151">
            <v>0</v>
          </cell>
          <cell r="AD151">
            <v>1</v>
          </cell>
          <cell r="AE151">
            <v>0</v>
          </cell>
          <cell r="AF151">
            <v>0</v>
          </cell>
          <cell r="AG151">
            <v>1</v>
          </cell>
        </row>
        <row r="152">
          <cell r="A152">
            <v>36629</v>
          </cell>
          <cell r="B152" t="str">
            <v>Pesanggaran</v>
          </cell>
          <cell r="C152" t="str">
            <v>P_Bakung_Sari</v>
          </cell>
          <cell r="D152">
            <v>135</v>
          </cell>
          <cell r="E152" t="str">
            <v>OC/M</v>
          </cell>
          <cell r="F152">
            <v>0.4291666666666667</v>
          </cell>
          <cell r="I152">
            <v>0.42986111111111108</v>
          </cell>
          <cell r="K152" t="str">
            <v>R</v>
          </cell>
          <cell r="M152">
            <v>6.9444444444438647E-4</v>
          </cell>
          <cell r="N152">
            <v>105</v>
          </cell>
          <cell r="O152">
            <v>120</v>
          </cell>
          <cell r="P152">
            <v>66.248999999994467</v>
          </cell>
          <cell r="Q152">
            <v>56</v>
          </cell>
          <cell r="R152" t="str">
            <v>Rele bekerja karena ikutan (sympthetic tripping).</v>
          </cell>
          <cell r="S152" t="str">
            <v>saat mencoba P. Bunisari .</v>
          </cell>
          <cell r="T152">
            <v>0</v>
          </cell>
          <cell r="U152">
            <v>6.9444444444438647E-4</v>
          </cell>
          <cell r="V152">
            <v>0</v>
          </cell>
          <cell r="W152">
            <v>0</v>
          </cell>
          <cell r="X152">
            <v>0</v>
          </cell>
          <cell r="Y152">
            <v>6.9444444444438647E-4</v>
          </cell>
          <cell r="Z152">
            <v>156</v>
          </cell>
          <cell r="AA152" t="str">
            <v>R</v>
          </cell>
          <cell r="AB152">
            <v>1</v>
          </cell>
          <cell r="AC152">
            <v>0</v>
          </cell>
          <cell r="AD152">
            <v>1</v>
          </cell>
          <cell r="AE152">
            <v>0</v>
          </cell>
          <cell r="AF152">
            <v>0</v>
          </cell>
          <cell r="AG152">
            <v>1</v>
          </cell>
        </row>
        <row r="153">
          <cell r="A153">
            <v>36629</v>
          </cell>
          <cell r="B153" t="str">
            <v>Pesanggaran</v>
          </cell>
          <cell r="C153" t="str">
            <v>P_Pelasa</v>
          </cell>
          <cell r="D153">
            <v>132</v>
          </cell>
          <cell r="E153" t="str">
            <v>OC</v>
          </cell>
          <cell r="F153">
            <v>0.4291666666666667</v>
          </cell>
          <cell r="I153">
            <v>0.42986111111111108</v>
          </cell>
          <cell r="K153" t="str">
            <v>R</v>
          </cell>
          <cell r="M153">
            <v>6.9444444444438647E-4</v>
          </cell>
          <cell r="N153">
            <v>132</v>
          </cell>
          <cell r="O153">
            <v>132</v>
          </cell>
          <cell r="P153">
            <v>64.776799999994594</v>
          </cell>
          <cell r="Q153">
            <v>56</v>
          </cell>
          <cell r="R153" t="str">
            <v>Rele bekerja karena ikutan (sympthetic tripping).</v>
          </cell>
          <cell r="S153" t="str">
            <v>saat mencoba P. Bunisari .</v>
          </cell>
          <cell r="T153">
            <v>0</v>
          </cell>
          <cell r="U153">
            <v>6.9444444444438647E-4</v>
          </cell>
          <cell r="V153">
            <v>0</v>
          </cell>
          <cell r="W153">
            <v>0</v>
          </cell>
          <cell r="X153">
            <v>0</v>
          </cell>
          <cell r="Y153">
            <v>6.9444444444438647E-4</v>
          </cell>
          <cell r="Z153">
            <v>164</v>
          </cell>
          <cell r="AA153" t="str">
            <v>R</v>
          </cell>
          <cell r="AB153">
            <v>1</v>
          </cell>
          <cell r="AC153">
            <v>0</v>
          </cell>
          <cell r="AD153">
            <v>1</v>
          </cell>
          <cell r="AE153">
            <v>0</v>
          </cell>
          <cell r="AF153">
            <v>0</v>
          </cell>
          <cell r="AG153">
            <v>1</v>
          </cell>
        </row>
        <row r="154">
          <cell r="A154">
            <v>36629</v>
          </cell>
          <cell r="B154" t="str">
            <v>Pesanggaran</v>
          </cell>
          <cell r="C154" t="str">
            <v>P_Bakung_Sari</v>
          </cell>
          <cell r="D154">
            <v>120</v>
          </cell>
          <cell r="E154" t="str">
            <v>0C</v>
          </cell>
          <cell r="F154">
            <v>0.4375</v>
          </cell>
          <cell r="I154">
            <v>0.47986111111111113</v>
          </cell>
          <cell r="K154" t="str">
            <v>R</v>
          </cell>
          <cell r="M154">
            <v>4.2361111111111127E-2</v>
          </cell>
          <cell r="N154">
            <v>120</v>
          </cell>
          <cell r="O154">
            <v>120</v>
          </cell>
          <cell r="P154">
            <v>3592.1680000000015</v>
          </cell>
          <cell r="Q154">
            <v>56</v>
          </cell>
          <cell r="R154" t="str">
            <v>Rele bekerja karena ikutan (sympthetic tripping).</v>
          </cell>
          <cell r="S154" t="str">
            <v>saat mencoba P. Bunisari .</v>
          </cell>
          <cell r="T154">
            <v>0</v>
          </cell>
          <cell r="U154">
            <v>4.2361111111111127E-2</v>
          </cell>
          <cell r="V154">
            <v>0</v>
          </cell>
          <cell r="W154">
            <v>0</v>
          </cell>
          <cell r="X154">
            <v>0</v>
          </cell>
          <cell r="Y154">
            <v>4.2361111111111127E-2</v>
          </cell>
          <cell r="Z154">
            <v>156</v>
          </cell>
          <cell r="AA154" t="str">
            <v>R</v>
          </cell>
          <cell r="AB154">
            <v>1</v>
          </cell>
          <cell r="AC154">
            <v>0</v>
          </cell>
          <cell r="AD154">
            <v>1</v>
          </cell>
          <cell r="AE154">
            <v>0</v>
          </cell>
          <cell r="AF154">
            <v>0</v>
          </cell>
          <cell r="AG154">
            <v>1</v>
          </cell>
        </row>
        <row r="155">
          <cell r="A155">
            <v>36629</v>
          </cell>
          <cell r="B155" t="str">
            <v>Kapal</v>
          </cell>
          <cell r="C155" t="str">
            <v>P_Basangkasa</v>
          </cell>
          <cell r="D155">
            <v>80</v>
          </cell>
          <cell r="H155">
            <v>0.48333333333333334</v>
          </cell>
          <cell r="I155">
            <v>0.48749999999999999</v>
          </cell>
          <cell r="K155" t="str">
            <v>R</v>
          </cell>
          <cell r="M155">
            <v>4.1666666666666519E-3</v>
          </cell>
          <cell r="N155">
            <v>80</v>
          </cell>
          <cell r="O155">
            <v>80</v>
          </cell>
          <cell r="P155">
            <v>235.55199999999917</v>
          </cell>
          <cell r="Q155">
            <v>24</v>
          </cell>
          <cell r="R155" t="str">
            <v>Transformator rusak</v>
          </cell>
          <cell r="S155" t="str">
            <v>Buka jamper di KA 163 di Petitenget Phasa T</v>
          </cell>
          <cell r="T155">
            <v>0</v>
          </cell>
          <cell r="U155">
            <v>0</v>
          </cell>
          <cell r="V155">
            <v>0</v>
          </cell>
          <cell r="W155">
            <v>4.1666666666666519E-3</v>
          </cell>
          <cell r="X155">
            <v>0</v>
          </cell>
          <cell r="Y155">
            <v>4.1666666666666519E-3</v>
          </cell>
          <cell r="Z155">
            <v>100</v>
          </cell>
          <cell r="AA155" t="str">
            <v>R</v>
          </cell>
          <cell r="AB155">
            <v>1</v>
          </cell>
          <cell r="AC155">
            <v>0</v>
          </cell>
          <cell r="AD155">
            <v>0</v>
          </cell>
          <cell r="AE155">
            <v>0</v>
          </cell>
          <cell r="AF155">
            <v>1</v>
          </cell>
          <cell r="AG155">
            <v>1</v>
          </cell>
        </row>
        <row r="156">
          <cell r="A156">
            <v>36629</v>
          </cell>
          <cell r="B156" t="str">
            <v>Sanur</v>
          </cell>
          <cell r="C156" t="str">
            <v>P_Sedap_Malam</v>
          </cell>
          <cell r="D156">
            <v>130</v>
          </cell>
          <cell r="E156" t="str">
            <v>OC</v>
          </cell>
          <cell r="F156">
            <v>0.48888888888888887</v>
          </cell>
          <cell r="I156">
            <v>0.48958333333333331</v>
          </cell>
          <cell r="K156" t="str">
            <v>M</v>
          </cell>
          <cell r="M156">
            <v>6.9444444444444198E-4</v>
          </cell>
          <cell r="N156">
            <v>130</v>
          </cell>
          <cell r="O156">
            <v>130</v>
          </cell>
          <cell r="P156">
            <v>63.795333333333105</v>
          </cell>
          <cell r="Q156" t="str">
            <v>41e</v>
          </cell>
          <cell r="R156" t="str">
            <v>Rele bekerja tanpa penyebab yang jelas, PMT  masuk kembali</v>
          </cell>
          <cell r="T156">
            <v>0</v>
          </cell>
          <cell r="U156">
            <v>6.9444444444444198E-4</v>
          </cell>
          <cell r="V156">
            <v>0</v>
          </cell>
          <cell r="W156">
            <v>0</v>
          </cell>
          <cell r="X156">
            <v>0</v>
          </cell>
          <cell r="Y156">
            <v>6.9444444444444198E-4</v>
          </cell>
          <cell r="Z156">
            <v>195</v>
          </cell>
          <cell r="AA156" t="str">
            <v>R</v>
          </cell>
          <cell r="AB156">
            <v>0</v>
          </cell>
          <cell r="AC156">
            <v>1</v>
          </cell>
          <cell r="AD156">
            <v>1</v>
          </cell>
          <cell r="AE156">
            <v>0</v>
          </cell>
          <cell r="AF156">
            <v>0</v>
          </cell>
          <cell r="AG156">
            <v>1</v>
          </cell>
        </row>
        <row r="157">
          <cell r="A157">
            <v>36629</v>
          </cell>
          <cell r="B157" t="str">
            <v>Kapal</v>
          </cell>
          <cell r="C157" t="str">
            <v>P_Basangkasa</v>
          </cell>
          <cell r="D157">
            <v>86</v>
          </cell>
          <cell r="H157">
            <v>0.55277777777777781</v>
          </cell>
          <cell r="I157">
            <v>0.55902777777777779</v>
          </cell>
          <cell r="K157" t="str">
            <v>R</v>
          </cell>
          <cell r="M157">
            <v>6.2499999999999778E-3</v>
          </cell>
          <cell r="N157">
            <v>80</v>
          </cell>
          <cell r="O157">
            <v>85</v>
          </cell>
          <cell r="P157">
            <v>379.8275999999986</v>
          </cell>
          <cell r="Q157">
            <v>24</v>
          </cell>
          <cell r="R157" t="str">
            <v>Transformator rusak</v>
          </cell>
          <cell r="S157" t="str">
            <v>Jamper kembali di KA 163</v>
          </cell>
          <cell r="T157">
            <v>0</v>
          </cell>
          <cell r="U157">
            <v>0</v>
          </cell>
          <cell r="V157">
            <v>0</v>
          </cell>
          <cell r="W157">
            <v>6.2499999999999778E-3</v>
          </cell>
          <cell r="X157">
            <v>0</v>
          </cell>
          <cell r="Y157">
            <v>6.2499999999999778E-3</v>
          </cell>
          <cell r="Z157">
            <v>100</v>
          </cell>
          <cell r="AA157" t="str">
            <v>R</v>
          </cell>
          <cell r="AB157">
            <v>1</v>
          </cell>
          <cell r="AC157">
            <v>0</v>
          </cell>
          <cell r="AD157">
            <v>0</v>
          </cell>
          <cell r="AE157">
            <v>0</v>
          </cell>
          <cell r="AF157">
            <v>1</v>
          </cell>
          <cell r="AG157">
            <v>1</v>
          </cell>
        </row>
        <row r="158">
          <cell r="A158">
            <v>36629</v>
          </cell>
          <cell r="B158" t="str">
            <v>Gianyar</v>
          </cell>
          <cell r="C158" t="str">
            <v>P_Tampak_Siring</v>
          </cell>
          <cell r="D158">
            <v>53</v>
          </cell>
          <cell r="E158" t="str">
            <v>EF</v>
          </cell>
          <cell r="F158">
            <v>0.59722222222222221</v>
          </cell>
          <cell r="G158">
            <v>0.59791666666666665</v>
          </cell>
          <cell r="M158">
            <v>6.9444444444444198E-4</v>
          </cell>
          <cell r="N158">
            <v>53</v>
          </cell>
          <cell r="O158">
            <v>53</v>
          </cell>
          <cell r="P158">
            <v>26.008866666666574</v>
          </cell>
          <cell r="Q158">
            <v>49</v>
          </cell>
          <cell r="R158" t="str">
            <v>Lain - lain</v>
          </cell>
          <cell r="S158" t="str">
            <v>Recloser sukses</v>
          </cell>
          <cell r="T158">
            <v>6.9444444444444198E-4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6.9444444444444198E-4</v>
          </cell>
          <cell r="Z158">
            <v>64</v>
          </cell>
          <cell r="AA158" t="str">
            <v>R</v>
          </cell>
          <cell r="AB158">
            <v>0</v>
          </cell>
          <cell r="AC158">
            <v>0</v>
          </cell>
          <cell r="AD158">
            <v>1</v>
          </cell>
          <cell r="AE158">
            <v>1</v>
          </cell>
          <cell r="AF158">
            <v>0</v>
          </cell>
          <cell r="AG158">
            <v>0</v>
          </cell>
        </row>
        <row r="159">
          <cell r="A159">
            <v>36629</v>
          </cell>
          <cell r="B159" t="str">
            <v>Gianyar</v>
          </cell>
          <cell r="C159" t="str">
            <v>P_Susut</v>
          </cell>
          <cell r="D159">
            <v>19</v>
          </cell>
          <cell r="E159" t="str">
            <v>OC</v>
          </cell>
          <cell r="F159">
            <v>0.60486111111111118</v>
          </cell>
          <cell r="I159">
            <v>0.60555555555555551</v>
          </cell>
          <cell r="K159" t="str">
            <v>R</v>
          </cell>
          <cell r="M159">
            <v>6.9444444444433095E-4</v>
          </cell>
          <cell r="N159">
            <v>0</v>
          </cell>
          <cell r="O159">
            <v>0</v>
          </cell>
          <cell r="P159">
            <v>9.3239333333318086</v>
          </cell>
          <cell r="Q159" t="str">
            <v>41e</v>
          </cell>
          <cell r="R159" t="str">
            <v>Rele bekerja tanpa penyebab yang jelas, PMT  masuk kembali</v>
          </cell>
          <cell r="S159" t="str">
            <v>Dicoba gagal</v>
          </cell>
          <cell r="T159">
            <v>0</v>
          </cell>
          <cell r="U159">
            <v>6.9444444444433095E-4</v>
          </cell>
          <cell r="V159">
            <v>0</v>
          </cell>
          <cell r="W159">
            <v>0</v>
          </cell>
          <cell r="X159">
            <v>0</v>
          </cell>
          <cell r="Y159">
            <v>6.9444444444433095E-4</v>
          </cell>
          <cell r="Z159">
            <v>67</v>
          </cell>
          <cell r="AA159" t="str">
            <v>R</v>
          </cell>
          <cell r="AB159">
            <v>1</v>
          </cell>
          <cell r="AC159">
            <v>0</v>
          </cell>
          <cell r="AD159">
            <v>1</v>
          </cell>
          <cell r="AE159">
            <v>0</v>
          </cell>
          <cell r="AF159">
            <v>0</v>
          </cell>
          <cell r="AG159">
            <v>1</v>
          </cell>
        </row>
        <row r="160">
          <cell r="A160">
            <v>36629</v>
          </cell>
          <cell r="B160" t="str">
            <v>Gianyar</v>
          </cell>
          <cell r="C160" t="str">
            <v>P_Susut</v>
          </cell>
          <cell r="D160">
            <v>19</v>
          </cell>
          <cell r="E160" t="str">
            <v>OC</v>
          </cell>
          <cell r="F160">
            <v>0.60555555555555551</v>
          </cell>
          <cell r="I160">
            <v>0.60833333333333328</v>
          </cell>
          <cell r="K160" t="str">
            <v>R</v>
          </cell>
          <cell r="M160">
            <v>2.7777777777777679E-3</v>
          </cell>
          <cell r="N160">
            <v>12</v>
          </cell>
          <cell r="O160">
            <v>16</v>
          </cell>
          <cell r="P160">
            <v>37.295733333333196</v>
          </cell>
          <cell r="Q160" t="str">
            <v>41e</v>
          </cell>
          <cell r="R160" t="str">
            <v>Rele bekerja tanpa penyebab yang jelas, PMT  masuk kembali</v>
          </cell>
          <cell r="S160" t="str">
            <v>Masuk sendiri, tanpa di Action</v>
          </cell>
          <cell r="T160">
            <v>0</v>
          </cell>
          <cell r="U160">
            <v>2.7777777777777679E-3</v>
          </cell>
          <cell r="V160">
            <v>0</v>
          </cell>
          <cell r="W160">
            <v>0</v>
          </cell>
          <cell r="X160">
            <v>0</v>
          </cell>
          <cell r="Y160">
            <v>2.7777777777777679E-3</v>
          </cell>
          <cell r="Z160">
            <v>67</v>
          </cell>
          <cell r="AA160" t="str">
            <v>R</v>
          </cell>
          <cell r="AB160">
            <v>1</v>
          </cell>
          <cell r="AC160">
            <v>0</v>
          </cell>
          <cell r="AD160">
            <v>1</v>
          </cell>
          <cell r="AE160">
            <v>0</v>
          </cell>
          <cell r="AF160">
            <v>0</v>
          </cell>
          <cell r="AG160">
            <v>1</v>
          </cell>
        </row>
        <row r="161">
          <cell r="A161">
            <v>36629</v>
          </cell>
          <cell r="B161" t="str">
            <v>Pesanggaran</v>
          </cell>
          <cell r="C161" t="str">
            <v>P_Reagen</v>
          </cell>
          <cell r="D161">
            <v>190</v>
          </cell>
          <cell r="H161">
            <v>0.61458333333333337</v>
          </cell>
          <cell r="I161">
            <v>0.62361111111111112</v>
          </cell>
          <cell r="K161" t="str">
            <v>R</v>
          </cell>
          <cell r="M161">
            <v>9.0277777777777457E-3</v>
          </cell>
          <cell r="N161">
            <v>90</v>
          </cell>
          <cell r="O161">
            <v>196</v>
          </cell>
          <cell r="P161">
            <v>1212.1113333333292</v>
          </cell>
          <cell r="Q161">
            <v>24</v>
          </cell>
          <cell r="R161" t="str">
            <v>Transformator rusak</v>
          </cell>
          <cell r="S161" t="str">
            <v>Buka jjamper u / ganti trafo KA 127 didepan Kantor Rayon Kuta</v>
          </cell>
          <cell r="T161">
            <v>0</v>
          </cell>
          <cell r="U161">
            <v>0</v>
          </cell>
          <cell r="V161">
            <v>0</v>
          </cell>
          <cell r="W161">
            <v>9.0277777777777457E-3</v>
          </cell>
          <cell r="X161">
            <v>0</v>
          </cell>
          <cell r="Y161">
            <v>9.0277777777777457E-3</v>
          </cell>
          <cell r="Z161">
            <v>159</v>
          </cell>
          <cell r="AA161" t="str">
            <v>R</v>
          </cell>
          <cell r="AB161">
            <v>1</v>
          </cell>
          <cell r="AC161">
            <v>0</v>
          </cell>
          <cell r="AD161">
            <v>0</v>
          </cell>
          <cell r="AE161">
            <v>0</v>
          </cell>
          <cell r="AF161">
            <v>1</v>
          </cell>
          <cell r="AG161">
            <v>1</v>
          </cell>
        </row>
        <row r="162">
          <cell r="A162">
            <v>36629</v>
          </cell>
          <cell r="B162" t="str">
            <v>Gianyar</v>
          </cell>
          <cell r="C162" t="str">
            <v>P_Klungkung</v>
          </cell>
          <cell r="D162">
            <v>35</v>
          </cell>
          <cell r="E162" t="str">
            <v>EF</v>
          </cell>
          <cell r="F162">
            <v>0.62013888888888891</v>
          </cell>
          <cell r="G162">
            <v>0.62083333333333335</v>
          </cell>
          <cell r="M162">
            <v>6.9444444444444198E-4</v>
          </cell>
          <cell r="N162">
            <v>35</v>
          </cell>
          <cell r="O162">
            <v>35</v>
          </cell>
          <cell r="P162">
            <v>17.175666666666604</v>
          </cell>
          <cell r="Q162" t="str">
            <v>41e</v>
          </cell>
          <cell r="R162" t="str">
            <v>Rele bekerja tanpa penyebab yang jelas, PMT  masuk kembali</v>
          </cell>
          <cell r="S162" t="str">
            <v>Reclosed sukses</v>
          </cell>
          <cell r="T162">
            <v>6.9444444444444198E-4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6.9444444444444198E-4</v>
          </cell>
          <cell r="Z162">
            <v>68</v>
          </cell>
          <cell r="AA162" t="str">
            <v>R</v>
          </cell>
          <cell r="AB162">
            <v>0</v>
          </cell>
          <cell r="AC162">
            <v>0</v>
          </cell>
          <cell r="AD162">
            <v>1</v>
          </cell>
          <cell r="AE162">
            <v>1</v>
          </cell>
          <cell r="AF162">
            <v>0</v>
          </cell>
          <cell r="AG162">
            <v>0</v>
          </cell>
        </row>
        <row r="163">
          <cell r="A163">
            <v>36629</v>
          </cell>
          <cell r="B163" t="str">
            <v>GD_RSUP</v>
          </cell>
          <cell r="C163" t="str">
            <v>LBS3_Grand_Sudirman</v>
          </cell>
          <cell r="D163">
            <v>0</v>
          </cell>
          <cell r="H163">
            <v>0.3756944444444445</v>
          </cell>
          <cell r="I163">
            <v>0.63749999999999996</v>
          </cell>
          <cell r="K163" t="str">
            <v>R</v>
          </cell>
          <cell r="M163">
            <v>0.26180555555555546</v>
          </cell>
          <cell r="N163">
            <v>0</v>
          </cell>
          <cell r="O163">
            <v>0</v>
          </cell>
          <cell r="P163">
            <v>0</v>
          </cell>
          <cell r="Q163">
            <v>49</v>
          </cell>
          <cell r="R163" t="str">
            <v>Lain - lain</v>
          </cell>
          <cell r="S163" t="str">
            <v>Manuper beban P_Vip_1 ke P.Exp Unud .</v>
          </cell>
          <cell r="T163">
            <v>0</v>
          </cell>
          <cell r="U163">
            <v>0</v>
          </cell>
          <cell r="V163">
            <v>0</v>
          </cell>
          <cell r="W163">
            <v>0.26180555555555546</v>
          </cell>
          <cell r="X163">
            <v>0</v>
          </cell>
          <cell r="Y163">
            <v>0.26180555555555546</v>
          </cell>
          <cell r="Z163">
            <v>962</v>
          </cell>
          <cell r="AA163" t="str">
            <v>L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1</v>
          </cell>
          <cell r="AG163">
            <v>1</v>
          </cell>
        </row>
        <row r="164">
          <cell r="A164">
            <v>36629</v>
          </cell>
          <cell r="B164" t="str">
            <v>Pesanggaran</v>
          </cell>
          <cell r="C164" t="str">
            <v>P_Reagen</v>
          </cell>
          <cell r="D164">
            <v>180</v>
          </cell>
          <cell r="H164">
            <v>0.69791666666666663</v>
          </cell>
          <cell r="I164">
            <v>0.70416666666666661</v>
          </cell>
          <cell r="K164" t="str">
            <v>R</v>
          </cell>
          <cell r="M164">
            <v>6.2499999999999778E-3</v>
          </cell>
          <cell r="N164">
            <v>96</v>
          </cell>
          <cell r="O164">
            <v>160</v>
          </cell>
          <cell r="P164">
            <v>794.98799999999721</v>
          </cell>
          <cell r="Q164">
            <v>24</v>
          </cell>
          <cell r="R164" t="str">
            <v>Transformator rusak</v>
          </cell>
          <cell r="S164" t="str">
            <v>Jamper kembali i trafo KA 127 didepan Kantor Rayon Kuta</v>
          </cell>
          <cell r="T164">
            <v>0</v>
          </cell>
          <cell r="U164">
            <v>0</v>
          </cell>
          <cell r="V164">
            <v>0</v>
          </cell>
          <cell r="W164">
            <v>6.2499999999999778E-3</v>
          </cell>
          <cell r="X164">
            <v>0</v>
          </cell>
          <cell r="Y164">
            <v>6.2499999999999778E-3</v>
          </cell>
          <cell r="Z164">
            <v>159</v>
          </cell>
          <cell r="AA164" t="str">
            <v>R</v>
          </cell>
          <cell r="AB164">
            <v>1</v>
          </cell>
          <cell r="AC164">
            <v>0</v>
          </cell>
          <cell r="AD164">
            <v>0</v>
          </cell>
          <cell r="AE164">
            <v>0</v>
          </cell>
          <cell r="AF164">
            <v>1</v>
          </cell>
          <cell r="AG164">
            <v>1</v>
          </cell>
        </row>
        <row r="165">
          <cell r="A165">
            <v>36629</v>
          </cell>
          <cell r="B165" t="str">
            <v>Gianyar</v>
          </cell>
          <cell r="C165" t="str">
            <v>P_Susut</v>
          </cell>
          <cell r="D165">
            <v>12</v>
          </cell>
          <cell r="E165" t="str">
            <v>OC</v>
          </cell>
          <cell r="F165">
            <v>0.72291666666666676</v>
          </cell>
          <cell r="I165">
            <v>0.72361111111111109</v>
          </cell>
          <cell r="K165" t="str">
            <v>R</v>
          </cell>
          <cell r="M165">
            <v>6.9444444444433095E-4</v>
          </cell>
          <cell r="N165">
            <v>12</v>
          </cell>
          <cell r="O165">
            <v>12</v>
          </cell>
          <cell r="P165">
            <v>5.888799999999037</v>
          </cell>
          <cell r="Q165" t="str">
            <v>41e</v>
          </cell>
          <cell r="R165" t="str">
            <v>Rele bekerja tanpa penyebab yang jelas, PMT  masuk kembali</v>
          </cell>
          <cell r="S165" t="str">
            <v>Hujan lebat</v>
          </cell>
          <cell r="T165">
            <v>0</v>
          </cell>
          <cell r="U165">
            <v>6.9444444444433095E-4</v>
          </cell>
          <cell r="V165">
            <v>0</v>
          </cell>
          <cell r="W165">
            <v>0</v>
          </cell>
          <cell r="X165">
            <v>0</v>
          </cell>
          <cell r="Y165">
            <v>6.9444444444433095E-4</v>
          </cell>
          <cell r="Z165">
            <v>67</v>
          </cell>
          <cell r="AA165" t="str">
            <v>R</v>
          </cell>
          <cell r="AB165">
            <v>1</v>
          </cell>
          <cell r="AC165">
            <v>0</v>
          </cell>
          <cell r="AD165">
            <v>1</v>
          </cell>
          <cell r="AE165">
            <v>0</v>
          </cell>
          <cell r="AF165">
            <v>0</v>
          </cell>
          <cell r="AG165">
            <v>1</v>
          </cell>
        </row>
        <row r="166">
          <cell r="A166">
            <v>36629</v>
          </cell>
          <cell r="B166" t="str">
            <v>Kapal</v>
          </cell>
          <cell r="C166" t="str">
            <v>P_Marga</v>
          </cell>
          <cell r="D166">
            <v>50</v>
          </cell>
          <cell r="H166">
            <v>0.73124999999999996</v>
          </cell>
          <cell r="I166">
            <v>0.74652777777777779</v>
          </cell>
          <cell r="K166" t="str">
            <v>R</v>
          </cell>
          <cell r="M166">
            <v>1.5277777777777835E-2</v>
          </cell>
          <cell r="N166">
            <v>60</v>
          </cell>
          <cell r="O166">
            <v>70</v>
          </cell>
          <cell r="P166">
            <v>539.80666666666866</v>
          </cell>
          <cell r="Q166">
            <v>49</v>
          </cell>
          <cell r="R166" t="str">
            <v>Lain - lain</v>
          </cell>
          <cell r="S166" t="str">
            <v>Tebang pohon krn SUTM keluar api kena pohon waru namun penyulang belum trip</v>
          </cell>
          <cell r="T166">
            <v>0</v>
          </cell>
          <cell r="U166">
            <v>0</v>
          </cell>
          <cell r="V166">
            <v>0</v>
          </cell>
          <cell r="W166">
            <v>1.5277777777777835E-2</v>
          </cell>
          <cell r="X166">
            <v>0</v>
          </cell>
          <cell r="Y166">
            <v>1.5277777777777835E-2</v>
          </cell>
          <cell r="Z166">
            <v>110</v>
          </cell>
          <cell r="AA166" t="str">
            <v>R</v>
          </cell>
          <cell r="AB166">
            <v>1</v>
          </cell>
          <cell r="AC166">
            <v>0</v>
          </cell>
          <cell r="AD166">
            <v>0</v>
          </cell>
          <cell r="AE166">
            <v>0</v>
          </cell>
          <cell r="AF166">
            <v>1</v>
          </cell>
          <cell r="AG166">
            <v>1</v>
          </cell>
        </row>
        <row r="167">
          <cell r="A167">
            <v>36629</v>
          </cell>
          <cell r="B167" t="str">
            <v>Baturiti</v>
          </cell>
          <cell r="C167" t="str">
            <v>P_Baturiti</v>
          </cell>
          <cell r="D167">
            <v>17</v>
          </cell>
          <cell r="H167">
            <v>0.74375000000000002</v>
          </cell>
          <cell r="I167">
            <v>0.74583333333333324</v>
          </cell>
          <cell r="M167">
            <v>2.0833333333332149E-3</v>
          </cell>
          <cell r="N167">
            <v>2</v>
          </cell>
          <cell r="O167">
            <v>6</v>
          </cell>
          <cell r="P167">
            <v>25.027399999998579</v>
          </cell>
          <cell r="Q167">
            <v>49</v>
          </cell>
          <cell r="R167" t="str">
            <v>Lain - lain</v>
          </cell>
          <cell r="S167" t="str">
            <v>Sebagian beban P.Baturiti di manuver ke P Taman Tanda , karena ada acara Diklat di Wisma Bedugul</v>
          </cell>
          <cell r="T167">
            <v>0</v>
          </cell>
          <cell r="U167">
            <v>0</v>
          </cell>
          <cell r="V167">
            <v>0</v>
          </cell>
          <cell r="W167">
            <v>2.0833333333332149E-3</v>
          </cell>
          <cell r="X167">
            <v>0</v>
          </cell>
          <cell r="Y167">
            <v>2.0833333333332149E-3</v>
          </cell>
          <cell r="Z167">
            <v>32</v>
          </cell>
          <cell r="AA167" t="str">
            <v>M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</v>
          </cell>
          <cell r="AG167">
            <v>1</v>
          </cell>
        </row>
        <row r="168">
          <cell r="A168">
            <v>36629</v>
          </cell>
          <cell r="B168" t="str">
            <v>GH_Luwus</v>
          </cell>
          <cell r="C168" t="str">
            <v>LBS5_P_Taman_Tanda</v>
          </cell>
          <cell r="D168">
            <v>0</v>
          </cell>
          <cell r="I168">
            <v>0.74513888888888891</v>
          </cell>
          <cell r="K168" t="str">
            <v>R</v>
          </cell>
          <cell r="N168">
            <v>0</v>
          </cell>
          <cell r="O168">
            <v>0</v>
          </cell>
          <cell r="P168">
            <v>0</v>
          </cell>
          <cell r="Q168">
            <v>49</v>
          </cell>
          <cell r="R168" t="str">
            <v>Lain - lain</v>
          </cell>
          <cell r="S168" t="str">
            <v xml:space="preserve"> --  sda  --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545</v>
          </cell>
          <cell r="AA168" t="str">
            <v>L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1</v>
          </cell>
        </row>
        <row r="169">
          <cell r="A169">
            <v>36629</v>
          </cell>
          <cell r="B169" t="str">
            <v>Nusa Dua</v>
          </cell>
          <cell r="C169" t="str">
            <v>P_Golf_Course</v>
          </cell>
          <cell r="D169">
            <v>70</v>
          </cell>
          <cell r="E169" t="str">
            <v>EF</v>
          </cell>
          <cell r="F169">
            <v>0.9159722222222223</v>
          </cell>
          <cell r="I169">
            <v>0.9194444444444444</v>
          </cell>
          <cell r="K169" t="str">
            <v>M</v>
          </cell>
          <cell r="M169">
            <v>3.4722222222220989E-3</v>
          </cell>
          <cell r="N169">
            <v>25</v>
          </cell>
          <cell r="O169">
            <v>45</v>
          </cell>
          <cell r="P169">
            <v>171.75666666666055</v>
          </cell>
          <cell r="Q169">
            <v>56</v>
          </cell>
          <cell r="R169" t="str">
            <v>Rele bekerja karena ikutan (sympthetic tripping).</v>
          </cell>
          <cell r="T169">
            <v>0</v>
          </cell>
          <cell r="U169">
            <v>3.4722222222220989E-3</v>
          </cell>
          <cell r="V169">
            <v>0</v>
          </cell>
          <cell r="W169">
            <v>0</v>
          </cell>
          <cell r="X169">
            <v>0</v>
          </cell>
          <cell r="Y169">
            <v>3.4722222222220989E-3</v>
          </cell>
          <cell r="Z169">
            <v>129</v>
          </cell>
          <cell r="AA169" t="str">
            <v>R</v>
          </cell>
          <cell r="AB169">
            <v>0</v>
          </cell>
          <cell r="AC169">
            <v>1</v>
          </cell>
          <cell r="AD169">
            <v>1</v>
          </cell>
          <cell r="AE169">
            <v>0</v>
          </cell>
          <cell r="AF169">
            <v>0</v>
          </cell>
          <cell r="AG169">
            <v>1</v>
          </cell>
        </row>
        <row r="170">
          <cell r="A170">
            <v>36629</v>
          </cell>
          <cell r="B170" t="str">
            <v>Nusa Dua</v>
          </cell>
          <cell r="C170" t="str">
            <v>P_Hilton</v>
          </cell>
          <cell r="D170">
            <v>156</v>
          </cell>
          <cell r="E170" t="str">
            <v>OC</v>
          </cell>
          <cell r="F170">
            <v>0.9159722222222223</v>
          </cell>
          <cell r="I170">
            <v>0.9194444444444444</v>
          </cell>
          <cell r="K170" t="str">
            <v>M</v>
          </cell>
          <cell r="M170">
            <v>3.4722222222220989E-3</v>
          </cell>
          <cell r="N170">
            <v>50</v>
          </cell>
          <cell r="O170">
            <v>75</v>
          </cell>
          <cell r="P170">
            <v>382.77199999998641</v>
          </cell>
          <cell r="Q170">
            <v>56</v>
          </cell>
          <cell r="R170" t="str">
            <v>Rele bekerja karena ikutan (sympthetic tripping).</v>
          </cell>
          <cell r="T170">
            <v>0</v>
          </cell>
          <cell r="U170">
            <v>3.4722222222220989E-3</v>
          </cell>
          <cell r="V170">
            <v>0</v>
          </cell>
          <cell r="W170">
            <v>0</v>
          </cell>
          <cell r="X170">
            <v>0</v>
          </cell>
          <cell r="Y170">
            <v>3.4722222222220989E-3</v>
          </cell>
          <cell r="Z170">
            <v>128</v>
          </cell>
          <cell r="AA170" t="str">
            <v>R</v>
          </cell>
          <cell r="AB170">
            <v>0</v>
          </cell>
          <cell r="AC170">
            <v>1</v>
          </cell>
          <cell r="AD170">
            <v>1</v>
          </cell>
          <cell r="AE170">
            <v>0</v>
          </cell>
          <cell r="AF170">
            <v>0</v>
          </cell>
          <cell r="AG170">
            <v>1</v>
          </cell>
        </row>
        <row r="171">
          <cell r="A171">
            <v>36629</v>
          </cell>
          <cell r="B171" t="str">
            <v>Nusa Dua</v>
          </cell>
          <cell r="C171" t="str">
            <v>P_Hilton</v>
          </cell>
          <cell r="D171">
            <v>156</v>
          </cell>
          <cell r="E171" t="str">
            <v>OC</v>
          </cell>
          <cell r="F171">
            <v>0.9194444444444444</v>
          </cell>
          <cell r="I171">
            <v>0.95416666666666661</v>
          </cell>
          <cell r="K171" t="str">
            <v>M</v>
          </cell>
          <cell r="M171">
            <v>3.472222222222221E-2</v>
          </cell>
          <cell r="N171">
            <v>15</v>
          </cell>
          <cell r="O171">
            <v>75</v>
          </cell>
          <cell r="P171">
            <v>3827.7199999999989</v>
          </cell>
          <cell r="Q171">
            <v>49</v>
          </cell>
          <cell r="R171" t="str">
            <v>Lain - lain</v>
          </cell>
          <cell r="S171" t="str">
            <v>CT  Htl Hilton tembus Phs R</v>
          </cell>
          <cell r="T171">
            <v>0</v>
          </cell>
          <cell r="U171">
            <v>3.472222222222221E-2</v>
          </cell>
          <cell r="V171">
            <v>0</v>
          </cell>
          <cell r="W171">
            <v>0</v>
          </cell>
          <cell r="X171">
            <v>0</v>
          </cell>
          <cell r="Y171">
            <v>3.472222222222221E-2</v>
          </cell>
          <cell r="Z171">
            <v>128</v>
          </cell>
          <cell r="AA171" t="str">
            <v>R</v>
          </cell>
          <cell r="AB171">
            <v>0</v>
          </cell>
          <cell r="AC171">
            <v>1</v>
          </cell>
          <cell r="AD171">
            <v>1</v>
          </cell>
          <cell r="AE171">
            <v>0</v>
          </cell>
          <cell r="AF171">
            <v>0</v>
          </cell>
          <cell r="AG171">
            <v>1</v>
          </cell>
        </row>
        <row r="172">
          <cell r="A172">
            <v>36629</v>
          </cell>
          <cell r="B172" t="str">
            <v>Nusa Dua</v>
          </cell>
          <cell r="C172" t="str">
            <v>P_Tragia</v>
          </cell>
          <cell r="D172">
            <v>188</v>
          </cell>
          <cell r="E172" t="str">
            <v>OC</v>
          </cell>
          <cell r="F172">
            <v>0.9159722222222223</v>
          </cell>
          <cell r="I172">
            <v>0.91805555555555562</v>
          </cell>
          <cell r="K172" t="str">
            <v>M</v>
          </cell>
          <cell r="M172">
            <v>2.0833333333333259E-3</v>
          </cell>
          <cell r="N172">
            <v>16</v>
          </cell>
          <cell r="O172">
            <v>16</v>
          </cell>
          <cell r="P172">
            <v>276.77359999999902</v>
          </cell>
          <cell r="Q172">
            <v>56</v>
          </cell>
          <cell r="R172" t="str">
            <v>Rele bekerja karena ikutan (sympthetic tripping).</v>
          </cell>
          <cell r="T172">
            <v>0</v>
          </cell>
          <cell r="U172">
            <v>2.0833333333333259E-3</v>
          </cell>
          <cell r="V172">
            <v>0</v>
          </cell>
          <cell r="W172">
            <v>0</v>
          </cell>
          <cell r="X172">
            <v>0</v>
          </cell>
          <cell r="Y172">
            <v>2.0833333333333259E-3</v>
          </cell>
          <cell r="Z172">
            <v>126</v>
          </cell>
          <cell r="AA172" t="str">
            <v>R</v>
          </cell>
          <cell r="AB172">
            <v>0</v>
          </cell>
          <cell r="AC172">
            <v>1</v>
          </cell>
          <cell r="AD172">
            <v>1</v>
          </cell>
          <cell r="AE172">
            <v>0</v>
          </cell>
          <cell r="AF172">
            <v>0</v>
          </cell>
          <cell r="AG172">
            <v>1</v>
          </cell>
        </row>
        <row r="173">
          <cell r="A173">
            <v>36629</v>
          </cell>
          <cell r="B173" t="str">
            <v>Nusa Dua</v>
          </cell>
          <cell r="C173" t="str">
            <v>P_Tragia</v>
          </cell>
          <cell r="D173">
            <v>24</v>
          </cell>
          <cell r="E173" t="str">
            <v>OC</v>
          </cell>
          <cell r="F173">
            <v>0.9194444444444444</v>
          </cell>
          <cell r="I173">
            <v>0.95694444444444438</v>
          </cell>
          <cell r="K173" t="str">
            <v>M</v>
          </cell>
          <cell r="M173">
            <v>3.7499999999999978E-2</v>
          </cell>
          <cell r="N173">
            <v>16</v>
          </cell>
          <cell r="O173">
            <v>16</v>
          </cell>
          <cell r="P173">
            <v>635.99039999999957</v>
          </cell>
          <cell r="Q173" t="str">
            <v>41e</v>
          </cell>
          <cell r="R173" t="str">
            <v>Rele bekerja tanpa penyebab yang jelas, PMT  masuk kembali</v>
          </cell>
          <cell r="S173" t="str">
            <v>Trip saat mencoba P Hilton  /  Setelah ditelusuri tidak ditemukan gangguang / P sempat normal</v>
          </cell>
          <cell r="T173">
            <v>0</v>
          </cell>
          <cell r="U173">
            <v>3.7499999999999978E-2</v>
          </cell>
          <cell r="V173">
            <v>0</v>
          </cell>
          <cell r="W173">
            <v>0</v>
          </cell>
          <cell r="X173">
            <v>0</v>
          </cell>
          <cell r="Y173">
            <v>3.7499999999999978E-2</v>
          </cell>
          <cell r="Z173">
            <v>126</v>
          </cell>
          <cell r="AA173" t="str">
            <v>R</v>
          </cell>
          <cell r="AB173">
            <v>0</v>
          </cell>
          <cell r="AC173">
            <v>1</v>
          </cell>
          <cell r="AD173">
            <v>1</v>
          </cell>
          <cell r="AE173">
            <v>0</v>
          </cell>
          <cell r="AF173">
            <v>0</v>
          </cell>
          <cell r="AG173">
            <v>1</v>
          </cell>
        </row>
        <row r="174">
          <cell r="A174">
            <v>36629</v>
          </cell>
          <cell r="B174" t="str">
            <v>Nusa Dua</v>
          </cell>
          <cell r="C174" t="str">
            <v>P_Exp._Jimbaran</v>
          </cell>
          <cell r="D174">
            <v>24</v>
          </cell>
          <cell r="E174" t="str">
            <v>EF</v>
          </cell>
          <cell r="F174">
            <v>0.9159722222222223</v>
          </cell>
          <cell r="I174">
            <v>0.91805555555555562</v>
          </cell>
          <cell r="K174" t="str">
            <v>M</v>
          </cell>
          <cell r="M174">
            <v>2.0833333333333259E-3</v>
          </cell>
          <cell r="N174">
            <v>75</v>
          </cell>
          <cell r="O174">
            <v>105</v>
          </cell>
          <cell r="P174">
            <v>35.332799999999871</v>
          </cell>
          <cell r="Q174">
            <v>56</v>
          </cell>
          <cell r="R174" t="str">
            <v>Rele bekerja karena ikutan (sympthetic tripping).</v>
          </cell>
          <cell r="T174">
            <v>0</v>
          </cell>
          <cell r="U174">
            <v>2.0833333333333259E-3</v>
          </cell>
          <cell r="V174">
            <v>0</v>
          </cell>
          <cell r="W174">
            <v>0</v>
          </cell>
          <cell r="X174">
            <v>0</v>
          </cell>
          <cell r="Y174">
            <v>2.0833333333333259E-3</v>
          </cell>
          <cell r="Z174">
            <v>124</v>
          </cell>
          <cell r="AA174" t="str">
            <v>R</v>
          </cell>
          <cell r="AB174">
            <v>0</v>
          </cell>
          <cell r="AC174">
            <v>1</v>
          </cell>
          <cell r="AD174">
            <v>1</v>
          </cell>
          <cell r="AE174">
            <v>0</v>
          </cell>
          <cell r="AF174">
            <v>0</v>
          </cell>
          <cell r="AG174">
            <v>1</v>
          </cell>
        </row>
        <row r="175">
          <cell r="A175">
            <v>36629</v>
          </cell>
          <cell r="B175" t="str">
            <v>Nusa Dua</v>
          </cell>
          <cell r="C175" t="str">
            <v>P_Golf_Course</v>
          </cell>
          <cell r="D175">
            <v>16</v>
          </cell>
          <cell r="E175" t="str">
            <v>OC</v>
          </cell>
          <cell r="F175">
            <v>0.92013888888888884</v>
          </cell>
          <cell r="I175">
            <v>0.93333333333333324</v>
          </cell>
          <cell r="K175" t="str">
            <v>M</v>
          </cell>
          <cell r="M175">
            <v>1.3194444444444398E-2</v>
          </cell>
          <cell r="N175">
            <v>25</v>
          </cell>
          <cell r="O175">
            <v>55</v>
          </cell>
          <cell r="P175">
            <v>149.18293333333281</v>
          </cell>
          <cell r="Q175" t="str">
            <v>41e</v>
          </cell>
          <cell r="R175" t="str">
            <v>Rele bekerja tanpa penyebab yang jelas, PMT  masuk kembali</v>
          </cell>
          <cell r="S175" t="str">
            <v>Trip saat mencoba P Trgia</v>
          </cell>
          <cell r="T175">
            <v>0</v>
          </cell>
          <cell r="U175">
            <v>1.3194444444444398E-2</v>
          </cell>
          <cell r="V175">
            <v>0</v>
          </cell>
          <cell r="W175">
            <v>0</v>
          </cell>
          <cell r="X175">
            <v>0</v>
          </cell>
          <cell r="Y175">
            <v>1.3194444444444398E-2</v>
          </cell>
          <cell r="Z175">
            <v>129</v>
          </cell>
          <cell r="AA175" t="str">
            <v>R</v>
          </cell>
          <cell r="AB175">
            <v>0</v>
          </cell>
          <cell r="AC175">
            <v>1</v>
          </cell>
          <cell r="AD175">
            <v>1</v>
          </cell>
          <cell r="AE175">
            <v>0</v>
          </cell>
          <cell r="AF175">
            <v>0</v>
          </cell>
          <cell r="AG175">
            <v>1</v>
          </cell>
        </row>
        <row r="176">
          <cell r="A176">
            <v>36629</v>
          </cell>
          <cell r="B176" t="str">
            <v>GH_SS_I</v>
          </cell>
          <cell r="C176" t="str">
            <v>LBS2_Cikaratei</v>
          </cell>
          <cell r="D176">
            <v>0</v>
          </cell>
          <cell r="H176">
            <v>8.2638888888888887E-2</v>
          </cell>
          <cell r="I176">
            <v>0.97222222222222221</v>
          </cell>
          <cell r="K176" t="str">
            <v>MR</v>
          </cell>
          <cell r="M176">
            <v>0.88958333333333328</v>
          </cell>
          <cell r="N176">
            <v>0</v>
          </cell>
          <cell r="O176">
            <v>0</v>
          </cell>
          <cell r="P176">
            <v>0</v>
          </cell>
          <cell r="Q176">
            <v>59</v>
          </cell>
          <cell r="R176" t="str">
            <v>Lain - lain.</v>
          </cell>
          <cell r="S176" t="str">
            <v>Manuver ekor P Hilton ke P SS I</v>
          </cell>
          <cell r="T176">
            <v>0</v>
          </cell>
          <cell r="U176">
            <v>0</v>
          </cell>
          <cell r="V176">
            <v>0</v>
          </cell>
          <cell r="W176">
            <v>0.88958333333333328</v>
          </cell>
          <cell r="X176">
            <v>0</v>
          </cell>
          <cell r="Y176">
            <v>0.88958333333333328</v>
          </cell>
          <cell r="Z176">
            <v>482</v>
          </cell>
          <cell r="AA176" t="str">
            <v>L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1</v>
          </cell>
          <cell r="AG176">
            <v>1</v>
          </cell>
        </row>
        <row r="177">
          <cell r="A177">
            <v>36630</v>
          </cell>
          <cell r="B177" t="str">
            <v>Nusa Dua</v>
          </cell>
          <cell r="C177" t="str">
            <v>P_Golf_Course</v>
          </cell>
          <cell r="D177">
            <v>26</v>
          </cell>
          <cell r="E177" t="str">
            <v>OC</v>
          </cell>
          <cell r="F177">
            <v>2.5694444444444447E-2</v>
          </cell>
          <cell r="I177">
            <v>3.0555555555555555E-2</v>
          </cell>
          <cell r="K177" t="str">
            <v>M</v>
          </cell>
          <cell r="M177">
            <v>4.8611111111111077E-3</v>
          </cell>
          <cell r="N177">
            <v>23</v>
          </cell>
          <cell r="O177">
            <v>35</v>
          </cell>
          <cell r="P177">
            <v>89.313466666666599</v>
          </cell>
          <cell r="Q177">
            <v>56</v>
          </cell>
          <cell r="R177" t="str">
            <v>Rele bekerja karena ikutan (sympthetic tripping).</v>
          </cell>
          <cell r="T177">
            <v>0</v>
          </cell>
          <cell r="U177">
            <v>4.8611111111111077E-3</v>
          </cell>
          <cell r="V177">
            <v>0</v>
          </cell>
          <cell r="W177">
            <v>0</v>
          </cell>
          <cell r="X177">
            <v>0</v>
          </cell>
          <cell r="Y177">
            <v>4.8611111111111077E-3</v>
          </cell>
          <cell r="Z177">
            <v>129</v>
          </cell>
          <cell r="AA177" t="str">
            <v>R</v>
          </cell>
          <cell r="AB177">
            <v>0</v>
          </cell>
          <cell r="AC177">
            <v>1</v>
          </cell>
          <cell r="AD177">
            <v>1</v>
          </cell>
          <cell r="AE177">
            <v>0</v>
          </cell>
          <cell r="AF177">
            <v>0</v>
          </cell>
          <cell r="AG177">
            <v>1</v>
          </cell>
        </row>
        <row r="178">
          <cell r="A178">
            <v>36630</v>
          </cell>
          <cell r="B178" t="str">
            <v>Nusa Dua</v>
          </cell>
          <cell r="C178" t="str">
            <v>P_Tragia</v>
          </cell>
          <cell r="D178">
            <v>28</v>
          </cell>
          <cell r="E178" t="str">
            <v>OC/M</v>
          </cell>
          <cell r="F178">
            <v>2.5694444444444447E-2</v>
          </cell>
          <cell r="I178">
            <v>3.0555555555555555E-2</v>
          </cell>
          <cell r="K178" t="str">
            <v>M</v>
          </cell>
          <cell r="M178">
            <v>4.8611111111111077E-3</v>
          </cell>
          <cell r="N178">
            <v>12</v>
          </cell>
          <cell r="O178">
            <v>12</v>
          </cell>
          <cell r="P178">
            <v>96.183733333333251</v>
          </cell>
          <cell r="Q178">
            <v>56</v>
          </cell>
          <cell r="R178" t="str">
            <v>Rele bekerja karena ikutan (sympthetic tripping).</v>
          </cell>
          <cell r="T178">
            <v>0</v>
          </cell>
          <cell r="U178">
            <v>4.8611111111111077E-3</v>
          </cell>
          <cell r="V178">
            <v>0</v>
          </cell>
          <cell r="W178">
            <v>0</v>
          </cell>
          <cell r="X178">
            <v>0</v>
          </cell>
          <cell r="Y178">
            <v>4.8611111111111077E-3</v>
          </cell>
          <cell r="Z178">
            <v>126</v>
          </cell>
          <cell r="AA178" t="str">
            <v>R</v>
          </cell>
          <cell r="AB178">
            <v>0</v>
          </cell>
          <cell r="AC178">
            <v>1</v>
          </cell>
          <cell r="AD178">
            <v>1</v>
          </cell>
          <cell r="AE178">
            <v>0</v>
          </cell>
          <cell r="AF178">
            <v>0</v>
          </cell>
          <cell r="AG178">
            <v>1</v>
          </cell>
        </row>
        <row r="179">
          <cell r="A179">
            <v>36630</v>
          </cell>
          <cell r="B179" t="str">
            <v>Nusa Dua</v>
          </cell>
          <cell r="C179" t="str">
            <v>P_Tragia</v>
          </cell>
          <cell r="D179">
            <v>28</v>
          </cell>
          <cell r="E179" t="str">
            <v>OC/M</v>
          </cell>
          <cell r="F179">
            <v>3.0555555555555555E-2</v>
          </cell>
          <cell r="I179">
            <v>0.10833333333333334</v>
          </cell>
          <cell r="K179" t="str">
            <v>M</v>
          </cell>
          <cell r="M179">
            <v>7.7777777777777779E-2</v>
          </cell>
          <cell r="N179">
            <v>12</v>
          </cell>
          <cell r="O179">
            <v>12</v>
          </cell>
          <cell r="P179">
            <v>1538.9397333333332</v>
          </cell>
          <cell r="Q179">
            <v>56</v>
          </cell>
          <cell r="R179" t="str">
            <v>Rele bekerja karena ikutan (sympthetic tripping).</v>
          </cell>
          <cell r="T179">
            <v>0</v>
          </cell>
          <cell r="U179">
            <v>7.7777777777777779E-2</v>
          </cell>
          <cell r="V179">
            <v>0</v>
          </cell>
          <cell r="W179">
            <v>0</v>
          </cell>
          <cell r="X179">
            <v>0</v>
          </cell>
          <cell r="Y179">
            <v>7.7777777777777779E-2</v>
          </cell>
          <cell r="Z179">
            <v>126</v>
          </cell>
          <cell r="AA179" t="str">
            <v>R</v>
          </cell>
          <cell r="AB179">
            <v>0</v>
          </cell>
          <cell r="AC179">
            <v>1</v>
          </cell>
          <cell r="AD179">
            <v>1</v>
          </cell>
          <cell r="AE179">
            <v>0</v>
          </cell>
          <cell r="AF179">
            <v>0</v>
          </cell>
          <cell r="AG179">
            <v>1</v>
          </cell>
        </row>
        <row r="180">
          <cell r="A180">
            <v>36630</v>
          </cell>
          <cell r="B180" t="str">
            <v>Nusa Dua</v>
          </cell>
          <cell r="C180" t="str">
            <v>P_Hilton</v>
          </cell>
          <cell r="D180">
            <v>0</v>
          </cell>
          <cell r="H180">
            <v>3.6111111111111115E-2</v>
          </cell>
          <cell r="I180">
            <v>7.6388888888888895E-2</v>
          </cell>
          <cell r="K180" t="str">
            <v>M</v>
          </cell>
          <cell r="M180">
            <v>4.027777777777778E-2</v>
          </cell>
          <cell r="N180">
            <v>85</v>
          </cell>
          <cell r="O180">
            <v>105</v>
          </cell>
          <cell r="P180">
            <v>105</v>
          </cell>
          <cell r="Q180">
            <v>59</v>
          </cell>
          <cell r="R180" t="str">
            <v>Lain - lain.</v>
          </cell>
          <cell r="S180" t="str">
            <v>Jamper CT di Htl Hilton</v>
          </cell>
          <cell r="T180">
            <v>0</v>
          </cell>
          <cell r="U180">
            <v>0</v>
          </cell>
          <cell r="V180">
            <v>0</v>
          </cell>
          <cell r="W180">
            <v>4.027777777777778E-2</v>
          </cell>
          <cell r="X180">
            <v>0</v>
          </cell>
          <cell r="Y180">
            <v>4.027777777777778E-2</v>
          </cell>
          <cell r="Z180">
            <v>128</v>
          </cell>
          <cell r="AA180" t="str">
            <v>R</v>
          </cell>
          <cell r="AB180">
            <v>0</v>
          </cell>
          <cell r="AC180">
            <v>1</v>
          </cell>
          <cell r="AD180">
            <v>0</v>
          </cell>
          <cell r="AE180">
            <v>0</v>
          </cell>
          <cell r="AF180">
            <v>1</v>
          </cell>
          <cell r="AG180">
            <v>1</v>
          </cell>
        </row>
        <row r="181">
          <cell r="A181">
            <v>36630</v>
          </cell>
          <cell r="B181" t="str">
            <v>Nusa Dua</v>
          </cell>
          <cell r="C181" t="str">
            <v>P_Tragia</v>
          </cell>
          <cell r="D181">
            <v>14</v>
          </cell>
          <cell r="E181" t="str">
            <v>OC</v>
          </cell>
          <cell r="F181">
            <v>0.17013888888888887</v>
          </cell>
          <cell r="I181">
            <v>0.17361111111111113</v>
          </cell>
          <cell r="K181" t="str">
            <v>M</v>
          </cell>
          <cell r="M181">
            <v>3.4722222222222654E-3</v>
          </cell>
          <cell r="N181">
            <v>12</v>
          </cell>
          <cell r="O181">
            <v>12</v>
          </cell>
          <cell r="P181">
            <v>34.351333333333756</v>
          </cell>
          <cell r="Q181">
            <v>59</v>
          </cell>
          <cell r="R181" t="str">
            <v>Lain - lain.</v>
          </cell>
          <cell r="S181" t="str">
            <v>Plat Coper Cubicel PAM Tirta tembus</v>
          </cell>
          <cell r="T181">
            <v>0</v>
          </cell>
          <cell r="U181">
            <v>3.4722222222222654E-3</v>
          </cell>
          <cell r="V181">
            <v>0</v>
          </cell>
          <cell r="W181">
            <v>0</v>
          </cell>
          <cell r="X181">
            <v>0</v>
          </cell>
          <cell r="Y181">
            <v>3.4722222222222654E-3</v>
          </cell>
          <cell r="Z181">
            <v>126</v>
          </cell>
          <cell r="AA181" t="str">
            <v>R</v>
          </cell>
          <cell r="AB181">
            <v>0</v>
          </cell>
          <cell r="AC181">
            <v>1</v>
          </cell>
          <cell r="AD181">
            <v>1</v>
          </cell>
          <cell r="AE181">
            <v>0</v>
          </cell>
          <cell r="AF181">
            <v>0</v>
          </cell>
          <cell r="AG181">
            <v>1</v>
          </cell>
        </row>
        <row r="182">
          <cell r="A182">
            <v>36630</v>
          </cell>
          <cell r="B182" t="str">
            <v>Nusa Dua</v>
          </cell>
          <cell r="C182" t="str">
            <v>P_Golf_Course</v>
          </cell>
          <cell r="D182">
            <v>52</v>
          </cell>
          <cell r="E182" t="str">
            <v>OC/M</v>
          </cell>
          <cell r="F182">
            <v>0.17708333333333334</v>
          </cell>
          <cell r="I182">
            <v>0.18333333333333335</v>
          </cell>
          <cell r="K182" t="str">
            <v xml:space="preserve">M </v>
          </cell>
          <cell r="M182">
            <v>6.2500000000000056E-3</v>
          </cell>
          <cell r="N182">
            <v>52</v>
          </cell>
          <cell r="O182">
            <v>52</v>
          </cell>
          <cell r="P182">
            <v>229.66320000000019</v>
          </cell>
          <cell r="Q182">
            <v>56</v>
          </cell>
          <cell r="R182" t="str">
            <v>Rele bekerja karena ikutan (sympthetic tripping).</v>
          </cell>
          <cell r="T182">
            <v>0</v>
          </cell>
          <cell r="U182">
            <v>6.2500000000000056E-3</v>
          </cell>
          <cell r="V182">
            <v>0</v>
          </cell>
          <cell r="W182">
            <v>0</v>
          </cell>
          <cell r="X182">
            <v>0</v>
          </cell>
          <cell r="Y182">
            <v>6.2500000000000056E-3</v>
          </cell>
          <cell r="Z182">
            <v>129</v>
          </cell>
          <cell r="AA182" t="str">
            <v>R</v>
          </cell>
          <cell r="AB182">
            <v>0</v>
          </cell>
          <cell r="AC182">
            <v>0</v>
          </cell>
          <cell r="AD182">
            <v>1</v>
          </cell>
          <cell r="AE182">
            <v>0</v>
          </cell>
          <cell r="AF182">
            <v>0</v>
          </cell>
          <cell r="AG182">
            <v>1</v>
          </cell>
        </row>
        <row r="183">
          <cell r="A183">
            <v>36630</v>
          </cell>
          <cell r="B183" t="str">
            <v>Nusa Dua</v>
          </cell>
          <cell r="C183" t="str">
            <v>P_Tragia</v>
          </cell>
          <cell r="D183">
            <v>12</v>
          </cell>
          <cell r="E183" t="str">
            <v>OC/M</v>
          </cell>
          <cell r="F183">
            <v>0.17708333333333334</v>
          </cell>
          <cell r="I183">
            <v>0.18263888888888891</v>
          </cell>
          <cell r="K183" t="str">
            <v xml:space="preserve">M </v>
          </cell>
          <cell r="M183">
            <v>5.5555555555555636E-3</v>
          </cell>
          <cell r="N183">
            <v>12</v>
          </cell>
          <cell r="O183">
            <v>12</v>
          </cell>
          <cell r="P183">
            <v>47.110400000000062</v>
          </cell>
          <cell r="Q183">
            <v>56</v>
          </cell>
          <cell r="R183" t="str">
            <v>Rele bekerja karena ikutan (sympthetic tripping).</v>
          </cell>
          <cell r="T183">
            <v>0</v>
          </cell>
          <cell r="U183">
            <v>5.5555555555555636E-3</v>
          </cell>
          <cell r="V183">
            <v>0</v>
          </cell>
          <cell r="W183">
            <v>0</v>
          </cell>
          <cell r="X183">
            <v>0</v>
          </cell>
          <cell r="Y183">
            <v>5.5555555555555636E-3</v>
          </cell>
          <cell r="Z183">
            <v>126</v>
          </cell>
          <cell r="AA183" t="str">
            <v>R</v>
          </cell>
          <cell r="AB183">
            <v>0</v>
          </cell>
          <cell r="AC183">
            <v>0</v>
          </cell>
          <cell r="AD183">
            <v>1</v>
          </cell>
          <cell r="AE183">
            <v>0</v>
          </cell>
          <cell r="AF183">
            <v>0</v>
          </cell>
          <cell r="AG183">
            <v>1</v>
          </cell>
        </row>
        <row r="184">
          <cell r="A184">
            <v>36630</v>
          </cell>
          <cell r="B184" t="str">
            <v>Nusa Dua</v>
          </cell>
          <cell r="C184" t="str">
            <v>P_Boster_Pump</v>
          </cell>
          <cell r="D184">
            <v>24</v>
          </cell>
          <cell r="E184" t="str">
            <v>EF</v>
          </cell>
          <cell r="F184">
            <v>0.17708333333333334</v>
          </cell>
          <cell r="I184">
            <v>0.18333333333333335</v>
          </cell>
          <cell r="K184" t="str">
            <v xml:space="preserve">M </v>
          </cell>
          <cell r="M184">
            <v>6.2500000000000056E-3</v>
          </cell>
          <cell r="N184">
            <v>5</v>
          </cell>
          <cell r="O184">
            <v>5</v>
          </cell>
          <cell r="P184">
            <v>105.99840000000009</v>
          </cell>
          <cell r="Q184">
            <v>56</v>
          </cell>
          <cell r="R184" t="str">
            <v>Rele bekerja karena ikutan (sympthetic tripping).</v>
          </cell>
          <cell r="T184">
            <v>0</v>
          </cell>
          <cell r="U184">
            <v>6.2500000000000056E-3</v>
          </cell>
          <cell r="V184">
            <v>0</v>
          </cell>
          <cell r="W184">
            <v>0</v>
          </cell>
          <cell r="X184">
            <v>0</v>
          </cell>
          <cell r="Y184">
            <v>6.2500000000000056E-3</v>
          </cell>
          <cell r="Z184">
            <v>125</v>
          </cell>
          <cell r="AA184" t="str">
            <v>R</v>
          </cell>
          <cell r="AB184">
            <v>0</v>
          </cell>
          <cell r="AC184">
            <v>0</v>
          </cell>
          <cell r="AD184">
            <v>1</v>
          </cell>
          <cell r="AE184">
            <v>0</v>
          </cell>
          <cell r="AF184">
            <v>0</v>
          </cell>
          <cell r="AG184">
            <v>1</v>
          </cell>
        </row>
        <row r="185">
          <cell r="A185">
            <v>36630</v>
          </cell>
          <cell r="B185" t="str">
            <v>Nusa Dua</v>
          </cell>
          <cell r="C185" t="str">
            <v>P_Boster_Pump</v>
          </cell>
          <cell r="D185">
            <v>24</v>
          </cell>
          <cell r="E185" t="str">
            <v>EF</v>
          </cell>
          <cell r="F185">
            <v>0.18333333333333335</v>
          </cell>
          <cell r="I185">
            <v>0.45624999999999999</v>
          </cell>
          <cell r="J185">
            <v>0.20902777777777778</v>
          </cell>
          <cell r="K185" t="str">
            <v>M</v>
          </cell>
          <cell r="M185">
            <v>2.5694444444444436E-2</v>
          </cell>
          <cell r="N185">
            <v>5</v>
          </cell>
          <cell r="O185">
            <v>22</v>
          </cell>
          <cell r="P185">
            <v>435.77119999999985</v>
          </cell>
          <cell r="Q185" t="str">
            <v>41e</v>
          </cell>
          <cell r="R185" t="str">
            <v>Rele bekerja tanpa penyebab yang jelas, PMT  masuk kembali</v>
          </cell>
          <cell r="S185" t="str">
            <v>Setelah di telusuri dan di meger satu persatu ditemukan Cubicle  di gardu R dan Pompa Bali Clip tembus</v>
          </cell>
          <cell r="T185">
            <v>0</v>
          </cell>
          <cell r="U185">
            <v>0</v>
          </cell>
          <cell r="V185">
            <v>2.5694444444444436E-2</v>
          </cell>
          <cell r="W185">
            <v>0</v>
          </cell>
          <cell r="X185">
            <v>0</v>
          </cell>
          <cell r="Y185">
            <v>2.5694444444444436E-2</v>
          </cell>
          <cell r="Z185">
            <v>125</v>
          </cell>
          <cell r="AA185" t="str">
            <v>R</v>
          </cell>
          <cell r="AB185">
            <v>0</v>
          </cell>
          <cell r="AC185">
            <v>1</v>
          </cell>
          <cell r="AD185">
            <v>1</v>
          </cell>
          <cell r="AE185">
            <v>0</v>
          </cell>
          <cell r="AF185">
            <v>0</v>
          </cell>
          <cell r="AG185">
            <v>1</v>
          </cell>
        </row>
        <row r="186">
          <cell r="A186">
            <v>36630</v>
          </cell>
          <cell r="B186" t="str">
            <v>Nusa Dua</v>
          </cell>
          <cell r="C186" t="str">
            <v>P_Tragia</v>
          </cell>
          <cell r="D186">
            <v>12</v>
          </cell>
          <cell r="E186" t="str">
            <v>OC</v>
          </cell>
          <cell r="F186">
            <v>0.19930555555555554</v>
          </cell>
          <cell r="I186">
            <v>0.20069444444444443</v>
          </cell>
          <cell r="K186" t="str">
            <v xml:space="preserve">M </v>
          </cell>
          <cell r="M186">
            <v>1.388888888888884E-3</v>
          </cell>
          <cell r="N186">
            <v>3</v>
          </cell>
          <cell r="O186">
            <v>5</v>
          </cell>
          <cell r="P186">
            <v>11.777599999999957</v>
          </cell>
          <cell r="Q186">
            <v>49</v>
          </cell>
          <cell r="R186" t="str">
            <v>Lain - lain</v>
          </cell>
          <cell r="S186" t="str">
            <v>Saat masukkan PAM Tirta - Bali Vacation</v>
          </cell>
          <cell r="T186">
            <v>0</v>
          </cell>
          <cell r="U186">
            <v>1.388888888888884E-3</v>
          </cell>
          <cell r="V186">
            <v>0</v>
          </cell>
          <cell r="W186">
            <v>0</v>
          </cell>
          <cell r="X186">
            <v>0</v>
          </cell>
          <cell r="Y186">
            <v>1.388888888888884E-3</v>
          </cell>
          <cell r="Z186">
            <v>126</v>
          </cell>
          <cell r="AA186" t="str">
            <v>R</v>
          </cell>
          <cell r="AB186">
            <v>0</v>
          </cell>
          <cell r="AC186">
            <v>0</v>
          </cell>
          <cell r="AD186">
            <v>1</v>
          </cell>
          <cell r="AE186">
            <v>0</v>
          </cell>
          <cell r="AF186">
            <v>0</v>
          </cell>
          <cell r="AG186">
            <v>1</v>
          </cell>
        </row>
        <row r="187">
          <cell r="A187">
            <v>36630</v>
          </cell>
          <cell r="B187" t="str">
            <v>Nusa Dua</v>
          </cell>
          <cell r="C187" t="str">
            <v>P_Tragia</v>
          </cell>
          <cell r="D187">
            <v>12</v>
          </cell>
          <cell r="E187" t="str">
            <v>OC/M</v>
          </cell>
          <cell r="F187">
            <v>0.20069444444444443</v>
          </cell>
          <cell r="I187">
            <v>0.3215277777777778</v>
          </cell>
          <cell r="K187" t="str">
            <v xml:space="preserve">M </v>
          </cell>
          <cell r="M187">
            <v>0.12083333333333338</v>
          </cell>
          <cell r="N187">
            <v>5</v>
          </cell>
          <cell r="O187">
            <v>10</v>
          </cell>
          <cell r="P187">
            <v>1024.6512000000005</v>
          </cell>
          <cell r="Q187">
            <v>49</v>
          </cell>
          <cell r="R187" t="str">
            <v>Lain - lain</v>
          </cell>
          <cell r="S187" t="str">
            <v>Setelah di telusuri dan di meger satu persatu ditemukan Isolator Binen 20 KV tembus di GD Fak Pertanian</v>
          </cell>
          <cell r="T187">
            <v>0</v>
          </cell>
          <cell r="U187">
            <v>0.12083333333333338</v>
          </cell>
          <cell r="V187">
            <v>0</v>
          </cell>
          <cell r="W187">
            <v>0</v>
          </cell>
          <cell r="X187">
            <v>0</v>
          </cell>
          <cell r="Y187">
            <v>0.12083333333333338</v>
          </cell>
          <cell r="Z187">
            <v>126</v>
          </cell>
          <cell r="AA187" t="str">
            <v>R</v>
          </cell>
          <cell r="AB187">
            <v>0</v>
          </cell>
          <cell r="AC187">
            <v>0</v>
          </cell>
          <cell r="AD187">
            <v>1</v>
          </cell>
          <cell r="AE187">
            <v>0</v>
          </cell>
          <cell r="AF187">
            <v>0</v>
          </cell>
          <cell r="AG187">
            <v>1</v>
          </cell>
        </row>
        <row r="188">
          <cell r="A188">
            <v>36630</v>
          </cell>
          <cell r="B188" t="str">
            <v>GH_Jimbaran</v>
          </cell>
          <cell r="C188" t="str">
            <v>LBS3_Gardu_T</v>
          </cell>
          <cell r="D188">
            <v>0</v>
          </cell>
          <cell r="H188">
            <v>0.46180555555555558</v>
          </cell>
          <cell r="I188">
            <v>0.79583333333333339</v>
          </cell>
          <cell r="K188" t="str">
            <v>M</v>
          </cell>
          <cell r="M188">
            <v>0.33402777777777781</v>
          </cell>
          <cell r="P188">
            <v>0</v>
          </cell>
          <cell r="Q188">
            <v>49</v>
          </cell>
          <cell r="R188" t="str">
            <v>Lain - lain</v>
          </cell>
          <cell r="S188" t="str">
            <v>Ekor P Boster Pump sampai di Pompa Air Bali Cliff dimanuver ke P Exp Jimbaran</v>
          </cell>
          <cell r="T188">
            <v>0</v>
          </cell>
          <cell r="U188">
            <v>0</v>
          </cell>
          <cell r="V188">
            <v>0</v>
          </cell>
          <cell r="W188">
            <v>0.33402777777777781</v>
          </cell>
          <cell r="X188">
            <v>0</v>
          </cell>
          <cell r="Y188">
            <v>0.33402777777777781</v>
          </cell>
          <cell r="Z188">
            <v>513</v>
          </cell>
          <cell r="AA188" t="str">
            <v>L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1</v>
          </cell>
          <cell r="AG188">
            <v>1</v>
          </cell>
        </row>
        <row r="189">
          <cell r="A189">
            <v>36630</v>
          </cell>
          <cell r="B189" t="str">
            <v>Kapal</v>
          </cell>
          <cell r="C189" t="str">
            <v>P_Darmasaba</v>
          </cell>
          <cell r="D189">
            <v>150</v>
          </cell>
          <cell r="H189">
            <v>0.42638888888888887</v>
          </cell>
          <cell r="I189">
            <v>0.64652777777777781</v>
          </cell>
          <cell r="K189" t="str">
            <v>R</v>
          </cell>
          <cell r="M189">
            <v>0.22013888888888894</v>
          </cell>
          <cell r="P189">
            <v>23334.370000000006</v>
          </cell>
          <cell r="Q189">
            <v>92</v>
          </cell>
          <cell r="R189" t="str">
            <v xml:space="preserve">Karena pemeliharaan </v>
          </cell>
          <cell r="S189" t="str">
            <v>Har sesuai Jadual ( sebagian di manuver ke P. Padangsari )</v>
          </cell>
          <cell r="T189">
            <v>0</v>
          </cell>
          <cell r="U189">
            <v>0</v>
          </cell>
          <cell r="V189">
            <v>0</v>
          </cell>
          <cell r="W189">
            <v>0.22013888888888894</v>
          </cell>
          <cell r="X189">
            <v>0</v>
          </cell>
          <cell r="Y189">
            <v>0.22013888888888894</v>
          </cell>
          <cell r="Z189">
            <v>104</v>
          </cell>
          <cell r="AA189" t="str">
            <v>R</v>
          </cell>
          <cell r="AB189">
            <v>1</v>
          </cell>
          <cell r="AC189">
            <v>0</v>
          </cell>
          <cell r="AD189">
            <v>0</v>
          </cell>
          <cell r="AE189">
            <v>0</v>
          </cell>
          <cell r="AF189">
            <v>1</v>
          </cell>
          <cell r="AG189">
            <v>1</v>
          </cell>
        </row>
        <row r="190">
          <cell r="A190">
            <v>36630</v>
          </cell>
          <cell r="B190" t="str">
            <v>Antosari</v>
          </cell>
          <cell r="C190" t="str">
            <v>P_Kerambitan</v>
          </cell>
          <cell r="D190">
            <v>15</v>
          </cell>
          <cell r="E190" t="str">
            <v>EF</v>
          </cell>
          <cell r="F190">
            <v>0.46597222222222223</v>
          </cell>
          <cell r="G190">
            <v>0.46666666666666662</v>
          </cell>
          <cell r="M190">
            <v>6.9444444444438647E-4</v>
          </cell>
          <cell r="P190">
            <v>7.360999999999386</v>
          </cell>
          <cell r="Q190" t="str">
            <v>41e</v>
          </cell>
          <cell r="R190" t="str">
            <v>Rele bekerja tanpa penyebab yang jelas, PMT  masuk kembali</v>
          </cell>
          <cell r="S190" t="str">
            <v>Reclose Sukses</v>
          </cell>
          <cell r="T190">
            <v>6.9444444444438647E-4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6.9444444444438647E-4</v>
          </cell>
          <cell r="Z190">
            <v>4</v>
          </cell>
          <cell r="AA190" t="str">
            <v>R</v>
          </cell>
          <cell r="AB190">
            <v>0</v>
          </cell>
          <cell r="AC190">
            <v>0</v>
          </cell>
          <cell r="AD190">
            <v>1</v>
          </cell>
          <cell r="AE190">
            <v>1</v>
          </cell>
          <cell r="AF190">
            <v>0</v>
          </cell>
          <cell r="AG190">
            <v>0</v>
          </cell>
        </row>
        <row r="191">
          <cell r="A191">
            <v>36630</v>
          </cell>
          <cell r="B191" t="str">
            <v>Nusa Dua</v>
          </cell>
          <cell r="C191" t="str">
            <v>P_Tragia</v>
          </cell>
          <cell r="D191">
            <v>12</v>
          </cell>
          <cell r="E191" t="str">
            <v>OC/M</v>
          </cell>
          <cell r="F191">
            <v>0.59305555555555556</v>
          </cell>
          <cell r="I191">
            <v>0.59722222222222221</v>
          </cell>
          <cell r="K191" t="str">
            <v>M</v>
          </cell>
          <cell r="M191">
            <v>4.1666666666666519E-3</v>
          </cell>
          <cell r="N191">
            <v>12</v>
          </cell>
          <cell r="O191">
            <v>12</v>
          </cell>
          <cell r="P191">
            <v>35.332799999999871</v>
          </cell>
          <cell r="Q191">
            <v>49</v>
          </cell>
          <cell r="R191" t="str">
            <v>Lain - lain</v>
          </cell>
          <cell r="S191" t="str">
            <v xml:space="preserve">saat pemasukan Incoming di Bali Vication </v>
          </cell>
          <cell r="T191">
            <v>0</v>
          </cell>
          <cell r="U191">
            <v>4.1666666666666519E-3</v>
          </cell>
          <cell r="V191">
            <v>0</v>
          </cell>
          <cell r="W191">
            <v>0</v>
          </cell>
          <cell r="X191">
            <v>0</v>
          </cell>
          <cell r="Y191">
            <v>4.1666666666666519E-3</v>
          </cell>
          <cell r="Z191">
            <v>126</v>
          </cell>
          <cell r="AA191" t="str">
            <v>R</v>
          </cell>
          <cell r="AB191">
            <v>0</v>
          </cell>
          <cell r="AC191">
            <v>1</v>
          </cell>
          <cell r="AD191">
            <v>1</v>
          </cell>
          <cell r="AE191">
            <v>0</v>
          </cell>
          <cell r="AF191">
            <v>0</v>
          </cell>
          <cell r="AG191">
            <v>1</v>
          </cell>
        </row>
        <row r="192">
          <cell r="A192">
            <v>36630</v>
          </cell>
          <cell r="B192" t="str">
            <v>Kapal</v>
          </cell>
          <cell r="C192" t="str">
            <v>P_Darmasaba</v>
          </cell>
          <cell r="D192">
            <v>100</v>
          </cell>
          <cell r="H192">
            <v>0.72499999999999998</v>
          </cell>
          <cell r="I192">
            <v>0.7284722222222223</v>
          </cell>
          <cell r="K192" t="str">
            <v>R</v>
          </cell>
          <cell r="M192">
            <v>3.4722222222223209E-3</v>
          </cell>
          <cell r="N192">
            <v>150</v>
          </cell>
          <cell r="O192">
            <v>160</v>
          </cell>
          <cell r="P192">
            <v>245.36666666667364</v>
          </cell>
          <cell r="Q192">
            <v>49</v>
          </cell>
          <cell r="R192" t="str">
            <v>Lain - lain</v>
          </cell>
          <cell r="S192" t="str">
            <v>Memasukan by pass rec Gatot Subroto</v>
          </cell>
          <cell r="T192">
            <v>0</v>
          </cell>
          <cell r="U192">
            <v>0</v>
          </cell>
          <cell r="V192">
            <v>0</v>
          </cell>
          <cell r="W192">
            <v>3.4722222222223209E-3</v>
          </cell>
          <cell r="X192">
            <v>0</v>
          </cell>
          <cell r="Y192">
            <v>3.4722222222223209E-3</v>
          </cell>
          <cell r="Z192">
            <v>104</v>
          </cell>
          <cell r="AA192" t="str">
            <v>R</v>
          </cell>
          <cell r="AB192">
            <v>1</v>
          </cell>
          <cell r="AC192">
            <v>0</v>
          </cell>
          <cell r="AD192">
            <v>0</v>
          </cell>
          <cell r="AE192">
            <v>0</v>
          </cell>
          <cell r="AF192">
            <v>1</v>
          </cell>
          <cell r="AG192">
            <v>1</v>
          </cell>
        </row>
        <row r="193">
          <cell r="A193">
            <v>36630</v>
          </cell>
          <cell r="B193" t="str">
            <v>GH_Luwus</v>
          </cell>
          <cell r="C193" t="str">
            <v>LBS2_P_Luwus</v>
          </cell>
          <cell r="D193">
            <v>0</v>
          </cell>
          <cell r="E193" t="str">
            <v/>
          </cell>
          <cell r="F193">
            <v>0</v>
          </cell>
          <cell r="G193">
            <v>0</v>
          </cell>
          <cell r="H193">
            <v>0.32361111111111113</v>
          </cell>
          <cell r="I193">
            <v>0.9159722222222223</v>
          </cell>
          <cell r="K193" t="str">
            <v>R</v>
          </cell>
          <cell r="M193">
            <v>0.59236111111111112</v>
          </cell>
          <cell r="P193">
            <v>0</v>
          </cell>
          <cell r="Q193">
            <v>49</v>
          </cell>
          <cell r="R193" t="str">
            <v>Lain - lain</v>
          </cell>
          <cell r="S193" t="str">
            <v xml:space="preserve">P Luwus dipikul P Taman Tanda </v>
          </cell>
          <cell r="T193">
            <v>0</v>
          </cell>
          <cell r="U193">
            <v>0</v>
          </cell>
          <cell r="V193">
            <v>0</v>
          </cell>
          <cell r="W193">
            <v>0.59236111111111112</v>
          </cell>
          <cell r="X193">
            <v>0</v>
          </cell>
          <cell r="Y193">
            <v>0.59236111111111112</v>
          </cell>
          <cell r="Z193">
            <v>542</v>
          </cell>
          <cell r="AA193" t="str">
            <v>L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1</v>
          </cell>
          <cell r="AG193">
            <v>1</v>
          </cell>
        </row>
        <row r="194">
          <cell r="A194">
            <v>36630</v>
          </cell>
          <cell r="B194" t="str">
            <v>Kapal</v>
          </cell>
          <cell r="C194" t="str">
            <v>P_Luwus</v>
          </cell>
          <cell r="D194">
            <v>0</v>
          </cell>
          <cell r="H194">
            <v>36630.918749999997</v>
          </cell>
          <cell r="I194">
            <v>36631.899305555555</v>
          </cell>
          <cell r="K194" t="str">
            <v>M</v>
          </cell>
          <cell r="M194">
            <v>0.9805555555576575</v>
          </cell>
          <cell r="P194">
            <v>0</v>
          </cell>
          <cell r="Q194">
            <v>49</v>
          </cell>
          <cell r="R194" t="str">
            <v>Lain - lain</v>
          </cell>
          <cell r="S194" t="str">
            <v>Perbaikan PMT P Luwus  krn tidak bisa dibuka Remote</v>
          </cell>
          <cell r="T194">
            <v>0</v>
          </cell>
          <cell r="U194">
            <v>0</v>
          </cell>
          <cell r="V194">
            <v>0</v>
          </cell>
          <cell r="W194">
            <v>0.9805555555576575</v>
          </cell>
          <cell r="X194">
            <v>0</v>
          </cell>
          <cell r="Y194">
            <v>0.9805555555576575</v>
          </cell>
          <cell r="Z194">
            <v>108</v>
          </cell>
          <cell r="AA194" t="str">
            <v>R</v>
          </cell>
          <cell r="AB194">
            <v>0</v>
          </cell>
          <cell r="AC194">
            <v>1</v>
          </cell>
          <cell r="AD194">
            <v>0</v>
          </cell>
          <cell r="AE194">
            <v>0</v>
          </cell>
          <cell r="AF194">
            <v>1</v>
          </cell>
          <cell r="AG194">
            <v>1</v>
          </cell>
        </row>
        <row r="195">
          <cell r="A195">
            <v>36631</v>
          </cell>
          <cell r="B195" t="str">
            <v>Kapal</v>
          </cell>
          <cell r="C195" t="str">
            <v>P_Abian_Tuwung</v>
          </cell>
          <cell r="D195">
            <v>20</v>
          </cell>
          <cell r="E195" t="str">
            <v>EF</v>
          </cell>
          <cell r="F195">
            <v>2.7083333333333334E-2</v>
          </cell>
          <cell r="I195">
            <v>2.7777777777777776E-2</v>
          </cell>
          <cell r="K195" t="str">
            <v>R</v>
          </cell>
          <cell r="M195">
            <v>6.9444444444444198E-4</v>
          </cell>
          <cell r="N195">
            <v>10</v>
          </cell>
          <cell r="O195">
            <v>20</v>
          </cell>
          <cell r="P195">
            <v>9.814666666666632</v>
          </cell>
          <cell r="Q195" t="str">
            <v>41e</v>
          </cell>
          <cell r="R195" t="str">
            <v>Rele bekerja tanpa penyebab yang jelas, PMT  masuk kembali</v>
          </cell>
          <cell r="T195">
            <v>0</v>
          </cell>
          <cell r="U195">
            <v>6.9444444444444198E-4</v>
          </cell>
          <cell r="V195">
            <v>0</v>
          </cell>
          <cell r="W195">
            <v>0</v>
          </cell>
          <cell r="X195">
            <v>0</v>
          </cell>
          <cell r="Y195">
            <v>6.9444444444444198E-4</v>
          </cell>
          <cell r="Z195">
            <v>102</v>
          </cell>
          <cell r="AA195" t="str">
            <v>R</v>
          </cell>
          <cell r="AB195">
            <v>1</v>
          </cell>
          <cell r="AC195">
            <v>0</v>
          </cell>
          <cell r="AD195">
            <v>1</v>
          </cell>
          <cell r="AE195">
            <v>0</v>
          </cell>
          <cell r="AF195">
            <v>0</v>
          </cell>
          <cell r="AG195">
            <v>1</v>
          </cell>
        </row>
        <row r="196">
          <cell r="A196">
            <v>36631</v>
          </cell>
          <cell r="B196" t="str">
            <v>Nusa Dua</v>
          </cell>
          <cell r="C196" t="str">
            <v>P_Mumbul</v>
          </cell>
          <cell r="D196">
            <v>108</v>
          </cell>
          <cell r="E196" t="str">
            <v>OC/M</v>
          </cell>
          <cell r="F196">
            <v>0.28194444444444444</v>
          </cell>
          <cell r="I196">
            <v>0.28333333333333333</v>
          </cell>
          <cell r="K196" t="str">
            <v>M</v>
          </cell>
          <cell r="M196">
            <v>1.388888888888884E-3</v>
          </cell>
          <cell r="N196">
            <v>87</v>
          </cell>
          <cell r="O196">
            <v>108</v>
          </cell>
          <cell r="P196">
            <v>105.99839999999962</v>
          </cell>
          <cell r="Q196" t="str">
            <v>41e</v>
          </cell>
          <cell r="R196" t="str">
            <v>Rele bekerja tanpa penyebab yang jelas, PMT  masuk kembali</v>
          </cell>
          <cell r="T196">
            <v>0</v>
          </cell>
          <cell r="U196">
            <v>1.388888888888884E-3</v>
          </cell>
          <cell r="V196">
            <v>0</v>
          </cell>
          <cell r="W196">
            <v>0</v>
          </cell>
          <cell r="X196">
            <v>0</v>
          </cell>
          <cell r="Y196">
            <v>1.388888888888884E-3</v>
          </cell>
          <cell r="Z196">
            <v>136</v>
          </cell>
          <cell r="AA196" t="str">
            <v>R</v>
          </cell>
          <cell r="AB196">
            <v>0</v>
          </cell>
          <cell r="AC196">
            <v>1</v>
          </cell>
          <cell r="AD196">
            <v>1</v>
          </cell>
          <cell r="AE196">
            <v>0</v>
          </cell>
          <cell r="AF196">
            <v>0</v>
          </cell>
          <cell r="AG196">
            <v>1</v>
          </cell>
        </row>
        <row r="197">
          <cell r="A197">
            <v>36631</v>
          </cell>
          <cell r="B197" t="str">
            <v>Baturiti</v>
          </cell>
          <cell r="C197" t="str">
            <v>P_Taman_Tanda</v>
          </cell>
          <cell r="D197">
            <v>50</v>
          </cell>
          <cell r="E197" t="str">
            <v>EF</v>
          </cell>
          <cell r="F197">
            <v>0.32222222222222224</v>
          </cell>
          <cell r="I197">
            <v>0.32291666666666669</v>
          </cell>
          <cell r="M197">
            <v>6.9444444444444198E-4</v>
          </cell>
          <cell r="N197">
            <v>20</v>
          </cell>
          <cell r="O197">
            <v>20</v>
          </cell>
          <cell r="P197">
            <v>24.53666666666658</v>
          </cell>
          <cell r="Q197" t="str">
            <v>41e</v>
          </cell>
          <cell r="R197" t="str">
            <v>Rele bekerja tanpa penyebab yang jelas, PMT  masuk kembali</v>
          </cell>
          <cell r="T197">
            <v>0</v>
          </cell>
          <cell r="U197">
            <v>6.9444444444444198E-4</v>
          </cell>
          <cell r="V197">
            <v>0</v>
          </cell>
          <cell r="W197">
            <v>0</v>
          </cell>
          <cell r="X197">
            <v>0</v>
          </cell>
          <cell r="Y197">
            <v>6.9444444444444198E-4</v>
          </cell>
          <cell r="Z197">
            <v>34</v>
          </cell>
          <cell r="AA197" t="str">
            <v>M</v>
          </cell>
          <cell r="AB197">
            <v>0</v>
          </cell>
          <cell r="AC197">
            <v>0</v>
          </cell>
          <cell r="AD197">
            <v>1</v>
          </cell>
          <cell r="AE197">
            <v>0</v>
          </cell>
          <cell r="AF197">
            <v>0</v>
          </cell>
          <cell r="AG197">
            <v>1</v>
          </cell>
        </row>
        <row r="198">
          <cell r="A198">
            <v>36631</v>
          </cell>
          <cell r="B198" t="str">
            <v>Baturiti</v>
          </cell>
          <cell r="C198" t="str">
            <v>P_Taman_Tanda</v>
          </cell>
          <cell r="D198">
            <v>50</v>
          </cell>
          <cell r="E198" t="str">
            <v>EF</v>
          </cell>
          <cell r="F198">
            <v>0.32291666666666669</v>
          </cell>
          <cell r="I198">
            <v>0.32430555555555557</v>
          </cell>
          <cell r="M198">
            <v>1.388888888888884E-3</v>
          </cell>
          <cell r="N198">
            <v>20</v>
          </cell>
          <cell r="O198">
            <v>20</v>
          </cell>
          <cell r="P198">
            <v>49.07333333333316</v>
          </cell>
          <cell r="Q198" t="str">
            <v>41e</v>
          </cell>
          <cell r="R198" t="str">
            <v>Rele bekerja tanpa penyebab yang jelas, PMT  masuk kembali</v>
          </cell>
          <cell r="T198">
            <v>0</v>
          </cell>
          <cell r="U198">
            <v>1.388888888888884E-3</v>
          </cell>
          <cell r="V198">
            <v>0</v>
          </cell>
          <cell r="W198">
            <v>0</v>
          </cell>
          <cell r="X198">
            <v>0</v>
          </cell>
          <cell r="Y198">
            <v>1.388888888888884E-3</v>
          </cell>
          <cell r="Z198">
            <v>34</v>
          </cell>
          <cell r="AA198" t="str">
            <v>M</v>
          </cell>
          <cell r="AB198">
            <v>0</v>
          </cell>
          <cell r="AC198">
            <v>0</v>
          </cell>
          <cell r="AD198">
            <v>1</v>
          </cell>
          <cell r="AE198">
            <v>0</v>
          </cell>
          <cell r="AF198">
            <v>0</v>
          </cell>
          <cell r="AG198">
            <v>1</v>
          </cell>
        </row>
        <row r="199">
          <cell r="A199">
            <v>36631</v>
          </cell>
          <cell r="B199" t="str">
            <v>GH_Luwus</v>
          </cell>
          <cell r="C199" t="str">
            <v>LBS2_P_Luwus</v>
          </cell>
          <cell r="D199">
            <v>0</v>
          </cell>
          <cell r="H199">
            <v>0.32361111111111113</v>
          </cell>
          <cell r="I199">
            <v>0.40416666666666662</v>
          </cell>
          <cell r="K199" t="str">
            <v>R</v>
          </cell>
          <cell r="M199">
            <v>8.0555555555555491E-2</v>
          </cell>
          <cell r="P199">
            <v>0</v>
          </cell>
          <cell r="Q199">
            <v>49</v>
          </cell>
          <cell r="R199" t="str">
            <v>Lain - lain</v>
          </cell>
          <cell r="S199" t="str">
            <v>Lokalisir</v>
          </cell>
          <cell r="T199">
            <v>0</v>
          </cell>
          <cell r="U199">
            <v>0</v>
          </cell>
          <cell r="V199">
            <v>0</v>
          </cell>
          <cell r="W199">
            <v>8.0555555555555491E-2</v>
          </cell>
          <cell r="X199">
            <v>0</v>
          </cell>
          <cell r="Y199">
            <v>8.0555555555555491E-2</v>
          </cell>
          <cell r="Z199">
            <v>542</v>
          </cell>
          <cell r="AA199" t="str">
            <v>L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1</v>
          </cell>
          <cell r="AG199">
            <v>1</v>
          </cell>
        </row>
        <row r="200">
          <cell r="A200">
            <v>36631</v>
          </cell>
          <cell r="B200" t="str">
            <v>GH_Unud</v>
          </cell>
          <cell r="C200" t="str">
            <v>LBS4_BKKBN</v>
          </cell>
          <cell r="D200">
            <v>0</v>
          </cell>
          <cell r="F200">
            <v>0</v>
          </cell>
          <cell r="G200">
            <v>0</v>
          </cell>
          <cell r="H200">
            <v>0.58402777777777781</v>
          </cell>
          <cell r="I200">
            <v>0.3888888888888889</v>
          </cell>
          <cell r="K200" t="str">
            <v>MR</v>
          </cell>
          <cell r="P200">
            <v>0</v>
          </cell>
          <cell r="Q200">
            <v>92</v>
          </cell>
          <cell r="R200" t="str">
            <v xml:space="preserve">Karena pemeliharaan </v>
          </cell>
          <cell r="S200" t="str">
            <v>Pemeliharaan di PLN Wilayah oleh petugas Cabang</v>
          </cell>
          <cell r="T200">
            <v>0</v>
          </cell>
          <cell r="U200">
            <v>0</v>
          </cell>
          <cell r="V200">
            <v>0</v>
          </cell>
          <cell r="W200">
            <v>-0.19513888888888892</v>
          </cell>
          <cell r="X200">
            <v>0</v>
          </cell>
          <cell r="Y200">
            <v>-0.19513888888888892</v>
          </cell>
          <cell r="Z200">
            <v>334</v>
          </cell>
          <cell r="AA200" t="str">
            <v>L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1</v>
          </cell>
          <cell r="AG200">
            <v>1</v>
          </cell>
        </row>
        <row r="201">
          <cell r="A201">
            <v>36631</v>
          </cell>
          <cell r="B201" t="str">
            <v>Kapal</v>
          </cell>
          <cell r="C201" t="str">
            <v>P_Penebel</v>
          </cell>
          <cell r="D201">
            <v>35</v>
          </cell>
          <cell r="H201">
            <v>0.41249999999999998</v>
          </cell>
          <cell r="I201">
            <v>0.44930555555555557</v>
          </cell>
          <cell r="K201" t="str">
            <v>R</v>
          </cell>
          <cell r="M201">
            <v>3.6805555555555591E-2</v>
          </cell>
          <cell r="N201">
            <v>29</v>
          </cell>
          <cell r="O201">
            <v>35</v>
          </cell>
          <cell r="P201">
            <v>910.31033333333414</v>
          </cell>
          <cell r="Q201">
            <v>49</v>
          </cell>
          <cell r="R201" t="str">
            <v>Lain - lain</v>
          </cell>
          <cell r="S201" t="str">
            <v>Jamper dalam rangka Pembesa-ran trafo di KD 5 Ds Dadakan Kediri</v>
          </cell>
          <cell r="T201">
            <v>0</v>
          </cell>
          <cell r="U201">
            <v>0</v>
          </cell>
          <cell r="V201">
            <v>0</v>
          </cell>
          <cell r="W201">
            <v>3.6805555555555591E-2</v>
          </cell>
          <cell r="X201">
            <v>0</v>
          </cell>
          <cell r="Y201">
            <v>3.6805555555555591E-2</v>
          </cell>
          <cell r="Z201">
            <v>101</v>
          </cell>
          <cell r="AA201" t="str">
            <v>R</v>
          </cell>
          <cell r="AB201">
            <v>1</v>
          </cell>
          <cell r="AC201">
            <v>0</v>
          </cell>
          <cell r="AD201">
            <v>0</v>
          </cell>
          <cell r="AE201">
            <v>0</v>
          </cell>
          <cell r="AF201">
            <v>1</v>
          </cell>
          <cell r="AG201">
            <v>1</v>
          </cell>
        </row>
        <row r="202">
          <cell r="A202">
            <v>36631</v>
          </cell>
          <cell r="B202" t="str">
            <v>Gianyar</v>
          </cell>
          <cell r="C202" t="str">
            <v>P_Susut</v>
          </cell>
          <cell r="D202">
            <v>16</v>
          </cell>
          <cell r="E202" t="str">
            <v>EF</v>
          </cell>
          <cell r="F202">
            <v>0.50694444444444442</v>
          </cell>
          <cell r="I202">
            <v>0.50763888888888886</v>
          </cell>
          <cell r="K202" t="str">
            <v>R</v>
          </cell>
          <cell r="M202">
            <v>6.9444444444444198E-4</v>
          </cell>
          <cell r="N202">
            <v>12</v>
          </cell>
          <cell r="O202">
            <v>12</v>
          </cell>
          <cell r="P202">
            <v>7.8517333333333053</v>
          </cell>
          <cell r="Q202" t="str">
            <v>41e</v>
          </cell>
          <cell r="R202" t="str">
            <v>Rele bekerja tanpa penyebab yang jelas, PMT  masuk kembali</v>
          </cell>
          <cell r="T202">
            <v>0</v>
          </cell>
          <cell r="U202">
            <v>6.9444444444444198E-4</v>
          </cell>
          <cell r="V202">
            <v>0</v>
          </cell>
          <cell r="W202">
            <v>0</v>
          </cell>
          <cell r="X202">
            <v>0</v>
          </cell>
          <cell r="Y202">
            <v>6.9444444444444198E-4</v>
          </cell>
          <cell r="Z202">
            <v>67</v>
          </cell>
          <cell r="AA202" t="str">
            <v>R</v>
          </cell>
          <cell r="AB202">
            <v>1</v>
          </cell>
          <cell r="AC202">
            <v>0</v>
          </cell>
          <cell r="AD202">
            <v>1</v>
          </cell>
          <cell r="AE202">
            <v>0</v>
          </cell>
          <cell r="AF202">
            <v>0</v>
          </cell>
          <cell r="AG202">
            <v>1</v>
          </cell>
        </row>
        <row r="203">
          <cell r="A203">
            <v>36631</v>
          </cell>
          <cell r="B203" t="str">
            <v>Gianyar</v>
          </cell>
          <cell r="C203" t="str">
            <v>P_Susut</v>
          </cell>
          <cell r="D203">
            <v>12</v>
          </cell>
          <cell r="E203" t="str">
            <v>EF</v>
          </cell>
          <cell r="F203">
            <v>0.50902777777777775</v>
          </cell>
          <cell r="G203">
            <v>0.51111111111111118</v>
          </cell>
          <cell r="M203">
            <v>2.083333333333437E-3</v>
          </cell>
          <cell r="N203">
            <v>12</v>
          </cell>
          <cell r="O203">
            <v>12</v>
          </cell>
          <cell r="P203">
            <v>17.666400000000877</v>
          </cell>
          <cell r="Q203" t="str">
            <v>41e</v>
          </cell>
          <cell r="R203" t="str">
            <v>Rele bekerja tanpa penyebab yang jelas, PMT  masuk kembali</v>
          </cell>
          <cell r="S203" t="str">
            <v>Reclose Sukses ( dead time terlalu lama )</v>
          </cell>
          <cell r="T203">
            <v>2.083333333333437E-3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2.083333333333437E-3</v>
          </cell>
          <cell r="Z203">
            <v>67</v>
          </cell>
          <cell r="AA203" t="str">
            <v>R</v>
          </cell>
          <cell r="AB203">
            <v>0</v>
          </cell>
          <cell r="AC203">
            <v>0</v>
          </cell>
          <cell r="AD203">
            <v>1</v>
          </cell>
          <cell r="AE203">
            <v>1</v>
          </cell>
          <cell r="AF203">
            <v>0</v>
          </cell>
          <cell r="AG203">
            <v>0</v>
          </cell>
        </row>
        <row r="204">
          <cell r="A204">
            <v>36631</v>
          </cell>
          <cell r="B204" t="str">
            <v>Baturiti</v>
          </cell>
          <cell r="C204" t="str">
            <v>P_Baturiti</v>
          </cell>
          <cell r="D204">
            <v>2</v>
          </cell>
          <cell r="E204" t="str">
            <v>OC/M</v>
          </cell>
          <cell r="F204">
            <v>0.55902777777777779</v>
          </cell>
          <cell r="I204">
            <v>0.55902777777777779</v>
          </cell>
          <cell r="M204">
            <v>0</v>
          </cell>
          <cell r="N204">
            <v>2</v>
          </cell>
          <cell r="O204">
            <v>2</v>
          </cell>
          <cell r="P204">
            <v>0</v>
          </cell>
          <cell r="Q204" t="str">
            <v>41e</v>
          </cell>
          <cell r="R204" t="str">
            <v>Rele bekerja tanpa penyebab yang jelas, PMT  masuk kembali</v>
          </cell>
          <cell r="S204" t="str">
            <v>Hujan &amp; Petir , Info GI Baturiti di Pool I ada ledakan ( langsung dimasukan karena Dispensasi )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32</v>
          </cell>
          <cell r="AA204" t="str">
            <v>M</v>
          </cell>
          <cell r="AB204">
            <v>0</v>
          </cell>
          <cell r="AC204">
            <v>0</v>
          </cell>
          <cell r="AD204">
            <v>1</v>
          </cell>
          <cell r="AE204">
            <v>0</v>
          </cell>
          <cell r="AF204">
            <v>0</v>
          </cell>
          <cell r="AG204">
            <v>1</v>
          </cell>
        </row>
        <row r="205">
          <cell r="A205">
            <v>36631</v>
          </cell>
          <cell r="B205" t="str">
            <v>Nusa Dua</v>
          </cell>
          <cell r="C205" t="str">
            <v>P_Ungasan</v>
          </cell>
          <cell r="D205">
            <v>50</v>
          </cell>
          <cell r="H205">
            <v>0.70486111111111116</v>
          </cell>
          <cell r="I205">
            <v>0.71805555555555556</v>
          </cell>
          <cell r="K205" t="str">
            <v>M</v>
          </cell>
          <cell r="M205">
            <v>1.3194444444444398E-2</v>
          </cell>
          <cell r="N205">
            <v>50</v>
          </cell>
          <cell r="O205">
            <v>50</v>
          </cell>
          <cell r="P205">
            <v>466.19666666666501</v>
          </cell>
          <cell r="Q205">
            <v>92</v>
          </cell>
          <cell r="R205" t="str">
            <v xml:space="preserve">Karena pemeliharaan </v>
          </cell>
          <cell r="S205" t="str">
            <v>Perabasan pohon bambu di Jln Wonogiri Br.Bayuh .</v>
          </cell>
          <cell r="T205">
            <v>0</v>
          </cell>
          <cell r="U205">
            <v>0</v>
          </cell>
          <cell r="V205">
            <v>0</v>
          </cell>
          <cell r="W205">
            <v>1.3194444444444398E-2</v>
          </cell>
          <cell r="X205">
            <v>0</v>
          </cell>
          <cell r="Y205">
            <v>1.3194444444444398E-2</v>
          </cell>
          <cell r="Z205">
            <v>135</v>
          </cell>
          <cell r="AA205" t="str">
            <v>R</v>
          </cell>
          <cell r="AB205">
            <v>0</v>
          </cell>
          <cell r="AC205">
            <v>1</v>
          </cell>
          <cell r="AD205">
            <v>0</v>
          </cell>
          <cell r="AE205">
            <v>0</v>
          </cell>
          <cell r="AF205">
            <v>1</v>
          </cell>
          <cell r="AG205">
            <v>1</v>
          </cell>
        </row>
        <row r="206">
          <cell r="A206">
            <v>36632</v>
          </cell>
          <cell r="B206" t="str">
            <v>Pesanggaran</v>
          </cell>
          <cell r="C206" t="str">
            <v>P_Bakung_Sari</v>
          </cell>
          <cell r="D206">
            <v>56</v>
          </cell>
          <cell r="E206" t="str">
            <v>OC/M</v>
          </cell>
          <cell r="F206">
            <v>0.24722222222222223</v>
          </cell>
          <cell r="I206">
            <v>0.24791666666666667</v>
          </cell>
          <cell r="K206" t="str">
            <v>R</v>
          </cell>
          <cell r="M206">
            <v>6.9444444444444198E-4</v>
          </cell>
          <cell r="N206">
            <v>16</v>
          </cell>
          <cell r="O206">
            <v>56</v>
          </cell>
          <cell r="P206">
            <v>27.481066666666567</v>
          </cell>
          <cell r="Q206" t="str">
            <v>41e</v>
          </cell>
          <cell r="R206" t="str">
            <v>Rele bekerja tanpa penyebab yang jelas, PMT  masuk kembali</v>
          </cell>
          <cell r="T206">
            <v>0</v>
          </cell>
          <cell r="U206">
            <v>6.9444444444444198E-4</v>
          </cell>
          <cell r="V206">
            <v>0</v>
          </cell>
          <cell r="W206">
            <v>0</v>
          </cell>
          <cell r="X206">
            <v>0</v>
          </cell>
          <cell r="Y206">
            <v>6.9444444444444198E-4</v>
          </cell>
          <cell r="Z206">
            <v>156</v>
          </cell>
          <cell r="AA206" t="str">
            <v>R</v>
          </cell>
          <cell r="AB206">
            <v>1</v>
          </cell>
          <cell r="AC206">
            <v>0</v>
          </cell>
          <cell r="AD206">
            <v>1</v>
          </cell>
          <cell r="AE206">
            <v>0</v>
          </cell>
          <cell r="AF206">
            <v>0</v>
          </cell>
          <cell r="AG206">
            <v>1</v>
          </cell>
        </row>
        <row r="207">
          <cell r="A207">
            <v>36632</v>
          </cell>
          <cell r="B207" t="str">
            <v>Gianyar</v>
          </cell>
          <cell r="C207" t="str">
            <v>P_Blahbatuh</v>
          </cell>
          <cell r="D207">
            <v>108</v>
          </cell>
          <cell r="E207" t="str">
            <v>EF</v>
          </cell>
          <cell r="F207">
            <v>0.32222222222222224</v>
          </cell>
          <cell r="G207">
            <v>0.32291666666666669</v>
          </cell>
          <cell r="M207">
            <v>6.9444444444444198E-4</v>
          </cell>
          <cell r="N207">
            <v>108</v>
          </cell>
          <cell r="O207">
            <v>108</v>
          </cell>
          <cell r="P207">
            <v>52.99919999999981</v>
          </cell>
          <cell r="Q207" t="str">
            <v>41e</v>
          </cell>
          <cell r="R207" t="str">
            <v>Rele bekerja tanpa penyebab yang jelas, PMT  masuk kembali</v>
          </cell>
          <cell r="T207">
            <v>6.9444444444444198E-4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6.9444444444444198E-4</v>
          </cell>
          <cell r="Z207">
            <v>66</v>
          </cell>
          <cell r="AA207" t="str">
            <v>R</v>
          </cell>
          <cell r="AB207">
            <v>0</v>
          </cell>
          <cell r="AC207">
            <v>0</v>
          </cell>
          <cell r="AD207">
            <v>1</v>
          </cell>
          <cell r="AE207">
            <v>1</v>
          </cell>
          <cell r="AF207">
            <v>0</v>
          </cell>
          <cell r="AG207">
            <v>0</v>
          </cell>
        </row>
        <row r="208">
          <cell r="A208">
            <v>36632</v>
          </cell>
          <cell r="B208" t="str">
            <v>Kapal</v>
          </cell>
          <cell r="C208" t="str">
            <v>P_Penebel</v>
          </cell>
          <cell r="D208">
            <v>35</v>
          </cell>
          <cell r="E208" t="str">
            <v>EF</v>
          </cell>
          <cell r="F208">
            <v>0.36388888888888887</v>
          </cell>
          <cell r="I208">
            <v>0.36458333333333331</v>
          </cell>
          <cell r="K208" t="str">
            <v>M</v>
          </cell>
          <cell r="M208">
            <v>6.9444444444444198E-4</v>
          </cell>
          <cell r="N208">
            <v>40</v>
          </cell>
          <cell r="O208">
            <v>40</v>
          </cell>
          <cell r="P208">
            <v>17.175666666666604</v>
          </cell>
          <cell r="Q208" t="str">
            <v>41e</v>
          </cell>
          <cell r="R208" t="str">
            <v>Rele bekerja tanpa penyebab yang jelas, PMT  masuk kembali</v>
          </cell>
          <cell r="T208">
            <v>0</v>
          </cell>
          <cell r="U208">
            <v>6.9444444444444198E-4</v>
          </cell>
          <cell r="V208">
            <v>0</v>
          </cell>
          <cell r="W208">
            <v>0</v>
          </cell>
          <cell r="X208">
            <v>0</v>
          </cell>
          <cell r="Y208">
            <v>6.9444444444444198E-4</v>
          </cell>
          <cell r="Z208">
            <v>101</v>
          </cell>
          <cell r="AA208" t="str">
            <v>R</v>
          </cell>
          <cell r="AB208">
            <v>0</v>
          </cell>
          <cell r="AC208">
            <v>1</v>
          </cell>
          <cell r="AD208">
            <v>1</v>
          </cell>
          <cell r="AE208">
            <v>0</v>
          </cell>
          <cell r="AF208">
            <v>0</v>
          </cell>
          <cell r="AG208">
            <v>1</v>
          </cell>
        </row>
        <row r="209">
          <cell r="A209">
            <v>36632</v>
          </cell>
          <cell r="B209" t="str">
            <v>Kapal</v>
          </cell>
          <cell r="C209" t="str">
            <v>P_Basangkasa</v>
          </cell>
          <cell r="D209">
            <v>80</v>
          </cell>
          <cell r="H209">
            <v>0.44305555555555554</v>
          </cell>
          <cell r="I209">
            <v>0.44444444444444442</v>
          </cell>
          <cell r="K209" t="str">
            <v>R</v>
          </cell>
          <cell r="M209">
            <v>1.388888888888884E-3</v>
          </cell>
          <cell r="N209">
            <v>75</v>
          </cell>
          <cell r="O209">
            <v>80</v>
          </cell>
          <cell r="P209">
            <v>78.517333333333056</v>
          </cell>
          <cell r="Q209">
            <v>49</v>
          </cell>
          <cell r="R209" t="str">
            <v>Lain - lain</v>
          </cell>
          <cell r="S209" t="str">
            <v>Menurunkan ular yang nempel di KA 471 Jln Kunti Kuta</v>
          </cell>
          <cell r="T209">
            <v>0</v>
          </cell>
          <cell r="U209">
            <v>0</v>
          </cell>
          <cell r="V209">
            <v>0</v>
          </cell>
          <cell r="W209">
            <v>1.388888888888884E-3</v>
          </cell>
          <cell r="X209">
            <v>0</v>
          </cell>
          <cell r="Y209">
            <v>1.388888888888884E-3</v>
          </cell>
          <cell r="Z209">
            <v>100</v>
          </cell>
          <cell r="AA209" t="str">
            <v>R</v>
          </cell>
          <cell r="AB209">
            <v>1</v>
          </cell>
          <cell r="AC209">
            <v>0</v>
          </cell>
          <cell r="AD209">
            <v>0</v>
          </cell>
          <cell r="AE209">
            <v>0</v>
          </cell>
          <cell r="AF209">
            <v>1</v>
          </cell>
          <cell r="AG209">
            <v>1</v>
          </cell>
        </row>
        <row r="210">
          <cell r="A210">
            <v>36632</v>
          </cell>
          <cell r="B210" t="str">
            <v>Pesanggaran</v>
          </cell>
          <cell r="C210" t="str">
            <v>P_Suwung</v>
          </cell>
          <cell r="D210">
            <v>140</v>
          </cell>
          <cell r="H210">
            <v>0.44513888888888892</v>
          </cell>
          <cell r="I210">
            <v>0.45069444444444445</v>
          </cell>
          <cell r="K210" t="str">
            <v>R</v>
          </cell>
          <cell r="M210">
            <v>5.5555555555555358E-3</v>
          </cell>
          <cell r="N210">
            <v>60</v>
          </cell>
          <cell r="O210">
            <v>100</v>
          </cell>
          <cell r="P210">
            <v>549.62133333333134</v>
          </cell>
          <cell r="Q210" t="str">
            <v>44b</v>
          </cell>
          <cell r="R210" t="str">
            <v>Jumper SUTM putus</v>
          </cell>
          <cell r="S210" t="str">
            <v>Perbaikan jamper CO ngepong</v>
          </cell>
          <cell r="T210">
            <v>0</v>
          </cell>
          <cell r="U210">
            <v>0</v>
          </cell>
          <cell r="V210">
            <v>0</v>
          </cell>
          <cell r="W210">
            <v>5.5555555555555358E-3</v>
          </cell>
          <cell r="X210">
            <v>0</v>
          </cell>
          <cell r="Y210">
            <v>5.5555555555555358E-3</v>
          </cell>
          <cell r="Z210">
            <v>155</v>
          </cell>
          <cell r="AA210" t="str">
            <v>R</v>
          </cell>
          <cell r="AB210">
            <v>1</v>
          </cell>
          <cell r="AC210">
            <v>0</v>
          </cell>
          <cell r="AD210">
            <v>0</v>
          </cell>
          <cell r="AE210">
            <v>0</v>
          </cell>
          <cell r="AF210">
            <v>1</v>
          </cell>
          <cell r="AG210">
            <v>1</v>
          </cell>
        </row>
        <row r="211">
          <cell r="A211">
            <v>36632</v>
          </cell>
          <cell r="B211" t="str">
            <v>Gianyar</v>
          </cell>
          <cell r="C211" t="str">
            <v>P_Susut</v>
          </cell>
          <cell r="D211">
            <v>20</v>
          </cell>
          <cell r="E211" t="str">
            <v>EF</v>
          </cell>
          <cell r="F211">
            <v>0.48508101851851854</v>
          </cell>
          <cell r="G211">
            <v>0.4861111111111111</v>
          </cell>
          <cell r="M211">
            <v>1.0300925925925686E-3</v>
          </cell>
          <cell r="N211">
            <v>16</v>
          </cell>
          <cell r="O211">
            <v>16</v>
          </cell>
          <cell r="P211">
            <v>14.558422222221882</v>
          </cell>
          <cell r="Q211" t="str">
            <v>41e</v>
          </cell>
          <cell r="R211" t="str">
            <v>Rele bekerja tanpa penyebab yang jelas, PMT  masuk kembali</v>
          </cell>
          <cell r="S211" t="str">
            <v>Reclose Sukses ( Informasi dari petugas GI dead time dirubah ke posisi 90 second )</v>
          </cell>
          <cell r="T211">
            <v>1.0300925925925686E-3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1.0300925925925686E-3</v>
          </cell>
          <cell r="Z211">
            <v>67</v>
          </cell>
          <cell r="AA211" t="str">
            <v>R</v>
          </cell>
          <cell r="AB211">
            <v>0</v>
          </cell>
          <cell r="AC211">
            <v>0</v>
          </cell>
          <cell r="AD211">
            <v>1</v>
          </cell>
          <cell r="AE211">
            <v>1</v>
          </cell>
          <cell r="AF211">
            <v>0</v>
          </cell>
          <cell r="AG211">
            <v>0</v>
          </cell>
        </row>
        <row r="212">
          <cell r="A212">
            <v>36632</v>
          </cell>
          <cell r="B212" t="str">
            <v>Gianyar</v>
          </cell>
          <cell r="C212" t="str">
            <v>P_Susut</v>
          </cell>
          <cell r="D212">
            <v>16</v>
          </cell>
          <cell r="E212" t="str">
            <v>EF</v>
          </cell>
          <cell r="F212">
            <v>0.56031249999999999</v>
          </cell>
          <cell r="G212">
            <v>0.56133101851851852</v>
          </cell>
          <cell r="M212">
            <v>1.0185185185185297E-3</v>
          </cell>
          <cell r="N212">
            <v>12</v>
          </cell>
          <cell r="O212">
            <v>16</v>
          </cell>
          <cell r="P212">
            <v>11.515875555555681</v>
          </cell>
          <cell r="Q212" t="str">
            <v>41e</v>
          </cell>
          <cell r="R212" t="str">
            <v>Rele bekerja tanpa penyebab yang jelas, PMT  masuk kembali</v>
          </cell>
          <cell r="S212" t="str">
            <v>Reclose sukses/cuaca hujan</v>
          </cell>
          <cell r="T212">
            <v>1.0185185185185297E-3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1.0185185185185297E-3</v>
          </cell>
          <cell r="Z212">
            <v>67</v>
          </cell>
          <cell r="AA212" t="str">
            <v>R</v>
          </cell>
          <cell r="AB212">
            <v>0</v>
          </cell>
          <cell r="AC212">
            <v>0</v>
          </cell>
          <cell r="AD212">
            <v>1</v>
          </cell>
          <cell r="AE212">
            <v>1</v>
          </cell>
          <cell r="AF212">
            <v>0</v>
          </cell>
          <cell r="AG212">
            <v>0</v>
          </cell>
        </row>
        <row r="213">
          <cell r="A213">
            <v>36632</v>
          </cell>
          <cell r="B213" t="str">
            <v>Gianyar</v>
          </cell>
          <cell r="C213" t="str">
            <v>P_Tampak_Siring</v>
          </cell>
          <cell r="D213">
            <v>50</v>
          </cell>
          <cell r="E213" t="str">
            <v>EF</v>
          </cell>
          <cell r="F213">
            <v>0.56041666666666667</v>
          </cell>
          <cell r="G213">
            <v>0.56111111111111112</v>
          </cell>
          <cell r="M213">
            <v>6.9444444444444198E-4</v>
          </cell>
          <cell r="N213">
            <v>48</v>
          </cell>
          <cell r="O213">
            <v>50</v>
          </cell>
          <cell r="P213">
            <v>24.53666666666658</v>
          </cell>
          <cell r="Q213" t="str">
            <v>41e</v>
          </cell>
          <cell r="R213" t="str">
            <v>Rele bekerja tanpa penyebab yang jelas, PMT  masuk kembali</v>
          </cell>
          <cell r="S213" t="str">
            <v>Reclose sukses / Cuaca Hujan petir</v>
          </cell>
          <cell r="T213">
            <v>6.9444444444444198E-4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6.9444444444444198E-4</v>
          </cell>
          <cell r="Z213">
            <v>64</v>
          </cell>
          <cell r="AA213" t="str">
            <v>R</v>
          </cell>
          <cell r="AB213">
            <v>0</v>
          </cell>
          <cell r="AC213">
            <v>0</v>
          </cell>
          <cell r="AD213">
            <v>1</v>
          </cell>
          <cell r="AE213">
            <v>1</v>
          </cell>
          <cell r="AF213">
            <v>0</v>
          </cell>
          <cell r="AG213">
            <v>0</v>
          </cell>
        </row>
        <row r="214">
          <cell r="A214">
            <v>36632</v>
          </cell>
          <cell r="B214" t="str">
            <v>Gianyar</v>
          </cell>
          <cell r="C214" t="str">
            <v>P_Klungkung</v>
          </cell>
          <cell r="D214">
            <v>40</v>
          </cell>
          <cell r="E214" t="str">
            <v>EF</v>
          </cell>
          <cell r="F214">
            <v>0.57152777777777775</v>
          </cell>
          <cell r="G214">
            <v>0.57222222222222219</v>
          </cell>
          <cell r="M214">
            <v>6.9444444444444198E-4</v>
          </cell>
          <cell r="N214">
            <v>30</v>
          </cell>
          <cell r="O214">
            <v>40</v>
          </cell>
          <cell r="P214">
            <v>19.629333333333264</v>
          </cell>
          <cell r="Q214" t="str">
            <v>41e</v>
          </cell>
          <cell r="R214" t="str">
            <v>Rele bekerja tanpa penyebab yang jelas, PMT  masuk kembali</v>
          </cell>
          <cell r="S214" t="str">
            <v>Reclosed sukses</v>
          </cell>
          <cell r="T214">
            <v>6.9444444444444198E-4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6.9444444444444198E-4</v>
          </cell>
          <cell r="Z214">
            <v>68</v>
          </cell>
          <cell r="AA214" t="str">
            <v>R</v>
          </cell>
          <cell r="AB214">
            <v>0</v>
          </cell>
          <cell r="AC214">
            <v>0</v>
          </cell>
          <cell r="AD214">
            <v>1</v>
          </cell>
          <cell r="AE214">
            <v>1</v>
          </cell>
          <cell r="AF214">
            <v>0</v>
          </cell>
          <cell r="AG214">
            <v>0</v>
          </cell>
        </row>
        <row r="215">
          <cell r="A215">
            <v>36632</v>
          </cell>
          <cell r="B215" t="str">
            <v>Sanur</v>
          </cell>
          <cell r="C215" t="str">
            <v>P_Nusa_Indah</v>
          </cell>
          <cell r="D215">
            <v>110</v>
          </cell>
          <cell r="E215" t="str">
            <v>EF</v>
          </cell>
          <cell r="F215">
            <v>0.61111111111111105</v>
          </cell>
          <cell r="G215">
            <v>0.6118055555555556</v>
          </cell>
          <cell r="M215">
            <v>6.94444444444553E-4</v>
          </cell>
          <cell r="N215">
            <v>95</v>
          </cell>
          <cell r="O215">
            <v>100</v>
          </cell>
          <cell r="P215">
            <v>53.980666666675106</v>
          </cell>
          <cell r="Q215" t="str">
            <v>41e</v>
          </cell>
          <cell r="R215" t="str">
            <v>Rele bekerja tanpa penyebab yang jelas, PMT  masuk kembali</v>
          </cell>
          <cell r="S215" t="str">
            <v>Reclose Sukses/Cuaca mendung</v>
          </cell>
          <cell r="T215">
            <v>6.94444444444553E-4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6.94444444444553E-4</v>
          </cell>
          <cell r="Z215">
            <v>193</v>
          </cell>
          <cell r="AA215" t="str">
            <v>R</v>
          </cell>
          <cell r="AB215">
            <v>0</v>
          </cell>
          <cell r="AC215">
            <v>0</v>
          </cell>
          <cell r="AD215">
            <v>1</v>
          </cell>
          <cell r="AE215">
            <v>1</v>
          </cell>
          <cell r="AF215">
            <v>0</v>
          </cell>
          <cell r="AG215">
            <v>0</v>
          </cell>
        </row>
        <row r="216">
          <cell r="A216">
            <v>36632</v>
          </cell>
          <cell r="B216" t="str">
            <v>Gianyar</v>
          </cell>
          <cell r="C216" t="str">
            <v>P_Kesatrian</v>
          </cell>
          <cell r="D216">
            <v>22</v>
          </cell>
          <cell r="H216">
            <v>0.64583333333333337</v>
          </cell>
          <cell r="I216">
            <v>7.6388888888888895E-2</v>
          </cell>
          <cell r="J216">
            <v>0.71388888888888891</v>
          </cell>
          <cell r="K216" t="str">
            <v>MR</v>
          </cell>
          <cell r="M216">
            <v>6.8055555555555536E-2</v>
          </cell>
          <cell r="P216">
            <v>1058.0210666666665</v>
          </cell>
          <cell r="Q216" t="str">
            <v>44C</v>
          </cell>
          <cell r="R216" t="str">
            <v>SUTM lepas dari Isolator</v>
          </cell>
          <cell r="S216" t="str">
            <v>Perbaikan Hang isolator di Jl.Astrina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6.8055555555555536E-2</v>
          </cell>
          <cell r="Y216">
            <v>6.8055555555555536E-2</v>
          </cell>
          <cell r="Z216">
            <v>63</v>
          </cell>
          <cell r="AA216" t="str">
            <v>R</v>
          </cell>
          <cell r="AB216">
            <v>1</v>
          </cell>
          <cell r="AC216">
            <v>1</v>
          </cell>
          <cell r="AD216">
            <v>0</v>
          </cell>
          <cell r="AE216">
            <v>0</v>
          </cell>
          <cell r="AF216">
            <v>1</v>
          </cell>
          <cell r="AG216">
            <v>1</v>
          </cell>
        </row>
        <row r="217">
          <cell r="A217">
            <v>36632</v>
          </cell>
          <cell r="B217" t="str">
            <v>Kapal</v>
          </cell>
          <cell r="C217" t="str">
            <v>P_Basangkasa</v>
          </cell>
          <cell r="D217">
            <v>80</v>
          </cell>
          <cell r="E217" t="str">
            <v>EF</v>
          </cell>
          <cell r="F217">
            <v>0.69305555555555554</v>
          </cell>
          <cell r="I217">
            <v>0.69374999999999998</v>
          </cell>
          <cell r="K217" t="str">
            <v>R</v>
          </cell>
          <cell r="M217">
            <v>6.9444444444444198E-4</v>
          </cell>
          <cell r="N217">
            <v>75</v>
          </cell>
          <cell r="O217">
            <v>80</v>
          </cell>
          <cell r="P217">
            <v>39.258666666666528</v>
          </cell>
          <cell r="Q217" t="str">
            <v>41e</v>
          </cell>
          <cell r="R217" t="str">
            <v>Rele bekerja tanpa penyebab yang jelas, PMT  masuk kembali</v>
          </cell>
          <cell r="T217">
            <v>0</v>
          </cell>
          <cell r="U217">
            <v>6.9444444444444198E-4</v>
          </cell>
          <cell r="V217">
            <v>0</v>
          </cell>
          <cell r="W217">
            <v>0</v>
          </cell>
          <cell r="X217">
            <v>0</v>
          </cell>
          <cell r="Y217">
            <v>6.9444444444444198E-4</v>
          </cell>
          <cell r="Z217">
            <v>100</v>
          </cell>
          <cell r="AA217" t="str">
            <v>R</v>
          </cell>
          <cell r="AB217">
            <v>1</v>
          </cell>
          <cell r="AC217">
            <v>0</v>
          </cell>
          <cell r="AD217">
            <v>1</v>
          </cell>
          <cell r="AE217">
            <v>0</v>
          </cell>
          <cell r="AF217">
            <v>0</v>
          </cell>
          <cell r="AG217">
            <v>1</v>
          </cell>
        </row>
        <row r="218">
          <cell r="A218">
            <v>36632</v>
          </cell>
          <cell r="B218" t="str">
            <v>Gianyar</v>
          </cell>
          <cell r="C218" t="str">
            <v>P_Susut</v>
          </cell>
          <cell r="D218">
            <v>24</v>
          </cell>
          <cell r="H218">
            <v>0.75486111111111109</v>
          </cell>
          <cell r="I218">
            <v>0.7631944444444444</v>
          </cell>
          <cell r="K218" t="str">
            <v>R</v>
          </cell>
          <cell r="M218">
            <v>8.3333333333333037E-3</v>
          </cell>
          <cell r="N218">
            <v>24</v>
          </cell>
          <cell r="O218">
            <v>30</v>
          </cell>
          <cell r="P218">
            <v>141.33119999999948</v>
          </cell>
          <cell r="Q218">
            <v>46</v>
          </cell>
          <cell r="R218" t="str">
            <v>Cut Out rusak</v>
          </cell>
          <cell r="S218" t="str">
            <v>Perbaiki jumper trafo Phs R</v>
          </cell>
          <cell r="T218">
            <v>0</v>
          </cell>
          <cell r="U218">
            <v>0</v>
          </cell>
          <cell r="V218">
            <v>0</v>
          </cell>
          <cell r="W218">
            <v>8.3333333333333037E-3</v>
          </cell>
          <cell r="X218">
            <v>0</v>
          </cell>
          <cell r="Y218">
            <v>8.3333333333333037E-3</v>
          </cell>
          <cell r="Z218">
            <v>67</v>
          </cell>
          <cell r="AA218" t="str">
            <v>R</v>
          </cell>
          <cell r="AB218">
            <v>1</v>
          </cell>
          <cell r="AC218">
            <v>0</v>
          </cell>
          <cell r="AD218">
            <v>0</v>
          </cell>
          <cell r="AE218">
            <v>0</v>
          </cell>
          <cell r="AF218">
            <v>1</v>
          </cell>
          <cell r="AG218">
            <v>1</v>
          </cell>
        </row>
        <row r="219">
          <cell r="A219">
            <v>36632</v>
          </cell>
          <cell r="B219" t="str">
            <v>Baturiti</v>
          </cell>
          <cell r="C219" t="str">
            <v>P_Pancasari</v>
          </cell>
          <cell r="D219">
            <v>11</v>
          </cell>
          <cell r="E219" t="str">
            <v>EF</v>
          </cell>
          <cell r="F219">
            <v>0.80902777777777779</v>
          </cell>
          <cell r="I219">
            <v>0.80972222222222223</v>
          </cell>
          <cell r="M219">
            <v>6.9444444444444198E-4</v>
          </cell>
          <cell r="N219">
            <v>5</v>
          </cell>
          <cell r="O219">
            <v>8</v>
          </cell>
          <cell r="P219">
            <v>5.3980666666666481</v>
          </cell>
          <cell r="Q219" t="str">
            <v>41e</v>
          </cell>
          <cell r="R219" t="str">
            <v>Rele bekerja tanpa penyebab yang jelas, PMT  masuk kembali</v>
          </cell>
          <cell r="T219">
            <v>0</v>
          </cell>
          <cell r="U219">
            <v>6.9444444444444198E-4</v>
          </cell>
          <cell r="V219">
            <v>0</v>
          </cell>
          <cell r="W219">
            <v>0</v>
          </cell>
          <cell r="X219">
            <v>0</v>
          </cell>
          <cell r="Y219">
            <v>6.9444444444444198E-4</v>
          </cell>
          <cell r="Z219">
            <v>33</v>
          </cell>
          <cell r="AA219" t="str">
            <v>M</v>
          </cell>
          <cell r="AB219">
            <v>0</v>
          </cell>
          <cell r="AC219">
            <v>0</v>
          </cell>
          <cell r="AD219">
            <v>1</v>
          </cell>
          <cell r="AE219">
            <v>0</v>
          </cell>
          <cell r="AF219">
            <v>0</v>
          </cell>
          <cell r="AG219">
            <v>1</v>
          </cell>
        </row>
        <row r="220">
          <cell r="A220">
            <v>36632</v>
          </cell>
          <cell r="B220" t="str">
            <v>Baturiti</v>
          </cell>
          <cell r="C220" t="str">
            <v>P_Pancasari</v>
          </cell>
          <cell r="D220">
            <v>11</v>
          </cell>
          <cell r="E220" t="str">
            <v>EF</v>
          </cell>
          <cell r="F220">
            <v>0.80972222222222223</v>
          </cell>
          <cell r="I220">
            <v>0.86805555555555547</v>
          </cell>
          <cell r="M220">
            <v>5.8333333333333237E-2</v>
          </cell>
          <cell r="N220">
            <v>6</v>
          </cell>
          <cell r="O220">
            <v>9</v>
          </cell>
          <cell r="P220">
            <v>453.43759999999929</v>
          </cell>
          <cell r="Q220" t="str">
            <v>44b</v>
          </cell>
          <cell r="R220" t="str">
            <v>Jumper SUTM putus</v>
          </cell>
          <cell r="S220" t="str">
            <v>Jamper Co Trafo  SKD 2  putus  phs  S</v>
          </cell>
          <cell r="T220">
            <v>0</v>
          </cell>
          <cell r="U220">
            <v>5.8333333333333237E-2</v>
          </cell>
          <cell r="V220">
            <v>0</v>
          </cell>
          <cell r="W220">
            <v>0</v>
          </cell>
          <cell r="X220">
            <v>0</v>
          </cell>
          <cell r="Y220">
            <v>5.8333333333333237E-2</v>
          </cell>
          <cell r="Z220">
            <v>33</v>
          </cell>
          <cell r="AA220" t="str">
            <v>M</v>
          </cell>
          <cell r="AB220">
            <v>0</v>
          </cell>
          <cell r="AC220">
            <v>0</v>
          </cell>
          <cell r="AD220">
            <v>1</v>
          </cell>
          <cell r="AE220">
            <v>0</v>
          </cell>
          <cell r="AF220">
            <v>0</v>
          </cell>
          <cell r="AG220">
            <v>1</v>
          </cell>
        </row>
        <row r="221">
          <cell r="A221">
            <v>36632</v>
          </cell>
          <cell r="B221" t="str">
            <v>Kapal</v>
          </cell>
          <cell r="C221" t="str">
            <v>P_Sakah_Lukluk</v>
          </cell>
          <cell r="D221">
            <v>220</v>
          </cell>
          <cell r="E221" t="str">
            <v>EF</v>
          </cell>
          <cell r="F221">
            <v>0.81527777777777777</v>
          </cell>
          <cell r="G221">
            <v>0.81597222222222221</v>
          </cell>
          <cell r="M221">
            <v>6.9444444444444198E-4</v>
          </cell>
          <cell r="N221">
            <v>190</v>
          </cell>
          <cell r="O221">
            <v>190</v>
          </cell>
          <cell r="P221">
            <v>107.96133333333296</v>
          </cell>
          <cell r="Q221" t="str">
            <v>41e</v>
          </cell>
          <cell r="R221" t="str">
            <v>Rele bekerja tanpa penyebab yang jelas, PMT  masuk kembali</v>
          </cell>
          <cell r="T221">
            <v>6.9444444444444198E-4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6.9444444444444198E-4</v>
          </cell>
          <cell r="Z221">
            <v>107</v>
          </cell>
          <cell r="AA221" t="str">
            <v>R</v>
          </cell>
          <cell r="AB221">
            <v>0</v>
          </cell>
          <cell r="AC221">
            <v>0</v>
          </cell>
          <cell r="AD221">
            <v>1</v>
          </cell>
          <cell r="AE221">
            <v>1</v>
          </cell>
          <cell r="AF221">
            <v>0</v>
          </cell>
          <cell r="AG221">
            <v>0</v>
          </cell>
        </row>
        <row r="222">
          <cell r="A222">
            <v>36632</v>
          </cell>
          <cell r="B222" t="str">
            <v>Kapal</v>
          </cell>
          <cell r="C222" t="str">
            <v>P_Sakah_Lukluk</v>
          </cell>
          <cell r="D222">
            <v>190</v>
          </cell>
          <cell r="E222" t="str">
            <v>EF</v>
          </cell>
          <cell r="F222">
            <v>0.83333333333333337</v>
          </cell>
          <cell r="G222">
            <v>0.8340277777777777</v>
          </cell>
          <cell r="M222">
            <v>6.9444444444433095E-4</v>
          </cell>
          <cell r="N222">
            <v>190</v>
          </cell>
          <cell r="O222">
            <v>190</v>
          </cell>
          <cell r="P222">
            <v>93.2393333333181</v>
          </cell>
          <cell r="Q222" t="str">
            <v>41e</v>
          </cell>
          <cell r="R222" t="str">
            <v>Rele bekerja tanpa penyebab yang jelas, PMT  masuk kembali</v>
          </cell>
          <cell r="T222">
            <v>6.9444444444433095E-4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6.9444444444433095E-4</v>
          </cell>
          <cell r="Z222">
            <v>107</v>
          </cell>
          <cell r="AA222" t="str">
            <v>R</v>
          </cell>
          <cell r="AB222">
            <v>0</v>
          </cell>
          <cell r="AC222">
            <v>0</v>
          </cell>
          <cell r="AD222">
            <v>1</v>
          </cell>
          <cell r="AE222">
            <v>1</v>
          </cell>
          <cell r="AF222">
            <v>0</v>
          </cell>
          <cell r="AG222">
            <v>0</v>
          </cell>
        </row>
        <row r="223">
          <cell r="A223">
            <v>36633</v>
          </cell>
          <cell r="B223" t="str">
            <v>Nusa Dua</v>
          </cell>
          <cell r="C223" t="str">
            <v>P_Exp._Jimbaran</v>
          </cell>
          <cell r="D223">
            <v>130</v>
          </cell>
          <cell r="E223" t="str">
            <v>OC/M</v>
          </cell>
          <cell r="F223">
            <v>0.32500000000000001</v>
          </cell>
          <cell r="I223">
            <v>0.3263888888888889</v>
          </cell>
          <cell r="K223" t="str">
            <v>M</v>
          </cell>
          <cell r="M223">
            <v>1.388888888888884E-3</v>
          </cell>
          <cell r="N223">
            <v>55</v>
          </cell>
          <cell r="O223">
            <v>120</v>
          </cell>
          <cell r="P223">
            <v>127.59066666666621</v>
          </cell>
          <cell r="Q223">
            <v>58</v>
          </cell>
          <cell r="R223" t="str">
            <v>Rele bekerja tanpa penyebab yang jelas, PMT dapat masuk kembali</v>
          </cell>
          <cell r="T223">
            <v>0</v>
          </cell>
          <cell r="U223">
            <v>1.388888888888884E-3</v>
          </cell>
          <cell r="V223">
            <v>0</v>
          </cell>
          <cell r="W223">
            <v>0</v>
          </cell>
          <cell r="X223">
            <v>0</v>
          </cell>
          <cell r="Y223">
            <v>1.388888888888884E-3</v>
          </cell>
          <cell r="Z223">
            <v>124</v>
          </cell>
          <cell r="AA223" t="str">
            <v>R</v>
          </cell>
          <cell r="AB223">
            <v>0</v>
          </cell>
          <cell r="AC223">
            <v>1</v>
          </cell>
          <cell r="AD223">
            <v>1</v>
          </cell>
          <cell r="AE223">
            <v>0</v>
          </cell>
          <cell r="AF223">
            <v>0</v>
          </cell>
          <cell r="AG223">
            <v>1</v>
          </cell>
        </row>
        <row r="224">
          <cell r="A224">
            <v>36633</v>
          </cell>
          <cell r="B224" t="str">
            <v>Kapal</v>
          </cell>
          <cell r="C224" t="str">
            <v>P_Luwus</v>
          </cell>
          <cell r="D224">
            <v>30</v>
          </cell>
          <cell r="F224">
            <v>0</v>
          </cell>
          <cell r="G224">
            <v>0</v>
          </cell>
          <cell r="H224">
            <v>0.45</v>
          </cell>
          <cell r="I224">
            <v>0.59513888888888888</v>
          </cell>
          <cell r="J224">
            <v>0.44930555555555557</v>
          </cell>
          <cell r="K224" t="str">
            <v>MR</v>
          </cell>
          <cell r="N224">
            <v>25</v>
          </cell>
          <cell r="O224">
            <v>30</v>
          </cell>
          <cell r="P224">
            <v>0</v>
          </cell>
          <cell r="Q224">
            <v>92</v>
          </cell>
          <cell r="R224" t="str">
            <v xml:space="preserve">Karena pemeliharaan </v>
          </cell>
          <cell r="S224" t="str">
            <v>Perbaikan RC di P.Luwus, beban dimanuver ke P Taman Tanda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-6.9444444444444198E-4</v>
          </cell>
          <cell r="Y224">
            <v>-6.9444444444444198E-4</v>
          </cell>
          <cell r="Z224">
            <v>108</v>
          </cell>
          <cell r="AA224" t="str">
            <v>R</v>
          </cell>
          <cell r="AB224">
            <v>1</v>
          </cell>
          <cell r="AC224">
            <v>1</v>
          </cell>
          <cell r="AD224">
            <v>0</v>
          </cell>
          <cell r="AE224">
            <v>0</v>
          </cell>
          <cell r="AF224">
            <v>1</v>
          </cell>
          <cell r="AG224">
            <v>1</v>
          </cell>
        </row>
        <row r="225">
          <cell r="A225">
            <v>36633</v>
          </cell>
          <cell r="B225" t="str">
            <v>Sanur</v>
          </cell>
          <cell r="C225" t="str">
            <v>P_Exp._Tohpati</v>
          </cell>
          <cell r="D225">
            <v>0</v>
          </cell>
          <cell r="F225">
            <v>36508.279861111114</v>
          </cell>
          <cell r="I225">
            <v>36633.463888888888</v>
          </cell>
          <cell r="J225">
            <v>36508.300694444442</v>
          </cell>
          <cell r="K225" t="str">
            <v>R</v>
          </cell>
          <cell r="M225">
            <v>2.0833333328482695E-2</v>
          </cell>
          <cell r="N225">
            <v>0</v>
          </cell>
          <cell r="O225">
            <v>0</v>
          </cell>
          <cell r="P225">
            <v>0</v>
          </cell>
          <cell r="Q225">
            <v>49</v>
          </cell>
          <cell r="R225" t="str">
            <v>Lain - lain</v>
          </cell>
          <cell r="S225" t="str">
            <v>Penormalan                                               (ex gangguan 14-12-99)</v>
          </cell>
          <cell r="T225">
            <v>0</v>
          </cell>
          <cell r="U225">
            <v>0</v>
          </cell>
          <cell r="V225">
            <v>2.0833333328482695E-2</v>
          </cell>
          <cell r="W225">
            <v>0</v>
          </cell>
          <cell r="X225">
            <v>0</v>
          </cell>
          <cell r="Y225">
            <v>2.0833333328482695E-2</v>
          </cell>
          <cell r="Z225">
            <v>188</v>
          </cell>
          <cell r="AA225" t="str">
            <v>R</v>
          </cell>
          <cell r="AB225">
            <v>1</v>
          </cell>
          <cell r="AC225">
            <v>0</v>
          </cell>
          <cell r="AD225">
            <v>1</v>
          </cell>
          <cell r="AE225">
            <v>0</v>
          </cell>
          <cell r="AF225">
            <v>0</v>
          </cell>
          <cell r="AG225">
            <v>1</v>
          </cell>
        </row>
        <row r="226">
          <cell r="A226">
            <v>36633</v>
          </cell>
          <cell r="B226" t="str">
            <v>Sanur</v>
          </cell>
          <cell r="C226" t="str">
            <v>P_Exp._Tohpati</v>
          </cell>
          <cell r="D226">
            <v>0</v>
          </cell>
          <cell r="H226">
            <v>0.53333333333333333</v>
          </cell>
          <cell r="I226">
            <v>0.56736111111111109</v>
          </cell>
          <cell r="K226" t="str">
            <v>R</v>
          </cell>
          <cell r="M226">
            <v>3.4027777777777768E-2</v>
          </cell>
          <cell r="N226">
            <v>0</v>
          </cell>
          <cell r="O226">
            <v>0</v>
          </cell>
          <cell r="P226">
            <v>0</v>
          </cell>
          <cell r="Q226">
            <v>49</v>
          </cell>
          <cell r="R226" t="str">
            <v>Lain - lain</v>
          </cell>
          <cell r="S226" t="str">
            <v>Perbaikan polaritas</v>
          </cell>
          <cell r="T226">
            <v>0</v>
          </cell>
          <cell r="U226">
            <v>0</v>
          </cell>
          <cell r="V226">
            <v>0</v>
          </cell>
          <cell r="W226">
            <v>3.4027777777777768E-2</v>
          </cell>
          <cell r="X226">
            <v>0</v>
          </cell>
          <cell r="Y226">
            <v>3.4027777777777768E-2</v>
          </cell>
          <cell r="Z226">
            <v>188</v>
          </cell>
          <cell r="AA226" t="str">
            <v>R</v>
          </cell>
          <cell r="AB226">
            <v>1</v>
          </cell>
          <cell r="AC226">
            <v>0</v>
          </cell>
          <cell r="AD226">
            <v>0</v>
          </cell>
          <cell r="AE226">
            <v>0</v>
          </cell>
          <cell r="AF226">
            <v>1</v>
          </cell>
          <cell r="AG226">
            <v>1</v>
          </cell>
        </row>
        <row r="227">
          <cell r="A227">
            <v>36633</v>
          </cell>
          <cell r="B227" t="str">
            <v>Sanur</v>
          </cell>
          <cell r="C227" t="str">
            <v>P_Exp._Tohpati</v>
          </cell>
          <cell r="D227">
            <v>0</v>
          </cell>
          <cell r="H227">
            <v>0.61250000000000004</v>
          </cell>
          <cell r="I227">
            <v>0.64027777777777783</v>
          </cell>
          <cell r="K227" t="str">
            <v>R</v>
          </cell>
          <cell r="M227">
            <v>2.777777777777779E-2</v>
          </cell>
          <cell r="N227">
            <v>0</v>
          </cell>
          <cell r="O227">
            <v>0</v>
          </cell>
          <cell r="P227">
            <v>0</v>
          </cell>
          <cell r="Q227">
            <v>49</v>
          </cell>
          <cell r="R227" t="str">
            <v>Lain - lain</v>
          </cell>
          <cell r="S227" t="str">
            <v>Perbaikan polaritas</v>
          </cell>
          <cell r="T227">
            <v>0</v>
          </cell>
          <cell r="U227">
            <v>0</v>
          </cell>
          <cell r="V227">
            <v>0</v>
          </cell>
          <cell r="W227">
            <v>2.777777777777779E-2</v>
          </cell>
          <cell r="X227">
            <v>0</v>
          </cell>
          <cell r="Y227">
            <v>2.777777777777779E-2</v>
          </cell>
          <cell r="Z227">
            <v>188</v>
          </cell>
          <cell r="AA227" t="str">
            <v>R</v>
          </cell>
          <cell r="AB227">
            <v>1</v>
          </cell>
          <cell r="AC227">
            <v>0</v>
          </cell>
          <cell r="AD227">
            <v>0</v>
          </cell>
          <cell r="AE227">
            <v>0</v>
          </cell>
          <cell r="AF227">
            <v>1</v>
          </cell>
          <cell r="AG227">
            <v>1</v>
          </cell>
        </row>
        <row r="228">
          <cell r="A228">
            <v>36633</v>
          </cell>
          <cell r="B228" t="str">
            <v>Gianyar</v>
          </cell>
          <cell r="C228" t="str">
            <v>P_Klungkung</v>
          </cell>
          <cell r="D228">
            <v>98</v>
          </cell>
          <cell r="E228" t="str">
            <v>EF</v>
          </cell>
          <cell r="F228">
            <v>0.61319444444444449</v>
          </cell>
          <cell r="G228">
            <v>0.61388888888888882</v>
          </cell>
          <cell r="M228">
            <v>6.9444444444433095E-4</v>
          </cell>
          <cell r="N228">
            <v>70</v>
          </cell>
          <cell r="O228">
            <v>80</v>
          </cell>
          <cell r="P228">
            <v>48.091866666658802</v>
          </cell>
          <cell r="Q228" t="str">
            <v>41e</v>
          </cell>
          <cell r="R228" t="str">
            <v>Rele bekerja tanpa penyebab yang jelas, PMT  masuk kembali</v>
          </cell>
          <cell r="T228">
            <v>6.9444444444433095E-4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6.9444444444433095E-4</v>
          </cell>
          <cell r="Z228">
            <v>68</v>
          </cell>
          <cell r="AA228" t="str">
            <v>R</v>
          </cell>
          <cell r="AB228">
            <v>0</v>
          </cell>
          <cell r="AC228">
            <v>0</v>
          </cell>
          <cell r="AD228">
            <v>1</v>
          </cell>
          <cell r="AE228">
            <v>1</v>
          </cell>
          <cell r="AF228">
            <v>0</v>
          </cell>
          <cell r="AG228">
            <v>0</v>
          </cell>
        </row>
        <row r="229">
          <cell r="A229">
            <v>36634</v>
          </cell>
          <cell r="B229" t="str">
            <v>Sanur</v>
          </cell>
          <cell r="C229" t="str">
            <v>P_Bet_Ngandang</v>
          </cell>
          <cell r="D229">
            <v>60</v>
          </cell>
          <cell r="E229" t="str">
            <v>OC/M</v>
          </cell>
          <cell r="F229">
            <v>0.12361111111111112</v>
          </cell>
          <cell r="G229">
            <v>0.12430555555555556</v>
          </cell>
          <cell r="M229">
            <v>6.9444444444444198E-4</v>
          </cell>
          <cell r="N229">
            <v>45</v>
          </cell>
          <cell r="O229">
            <v>60</v>
          </cell>
          <cell r="P229">
            <v>29.443999999999896</v>
          </cell>
          <cell r="Q229" t="str">
            <v>41e</v>
          </cell>
          <cell r="R229" t="str">
            <v>Rele bekerja tanpa penyebab yang jelas, PMT  masuk kembali</v>
          </cell>
          <cell r="S229" t="str">
            <v>Reclose sukses</v>
          </cell>
          <cell r="T229">
            <v>6.9444444444444198E-4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6.9444444444444198E-4</v>
          </cell>
          <cell r="Z229">
            <v>186</v>
          </cell>
          <cell r="AA229" t="str">
            <v>R</v>
          </cell>
          <cell r="AB229">
            <v>0</v>
          </cell>
          <cell r="AC229">
            <v>0</v>
          </cell>
          <cell r="AD229">
            <v>1</v>
          </cell>
          <cell r="AE229">
            <v>1</v>
          </cell>
          <cell r="AF229">
            <v>0</v>
          </cell>
          <cell r="AG229">
            <v>0</v>
          </cell>
        </row>
        <row r="230">
          <cell r="A230">
            <v>36634</v>
          </cell>
          <cell r="B230" t="str">
            <v>Sanur</v>
          </cell>
          <cell r="C230" t="str">
            <v>P_Sudirman</v>
          </cell>
          <cell r="D230">
            <v>80</v>
          </cell>
          <cell r="E230" t="str">
            <v>EF</v>
          </cell>
          <cell r="F230">
            <v>0.12430555555555556</v>
          </cell>
          <cell r="I230">
            <v>0.12569444444444444</v>
          </cell>
          <cell r="K230" t="str">
            <v>R</v>
          </cell>
          <cell r="M230">
            <v>1.388888888888884E-3</v>
          </cell>
          <cell r="N230">
            <v>65</v>
          </cell>
          <cell r="O230">
            <v>80</v>
          </cell>
          <cell r="P230">
            <v>78.517333333333056</v>
          </cell>
          <cell r="Q230">
            <v>56</v>
          </cell>
          <cell r="R230" t="str">
            <v>Rele bekerja karena ikutan (sympthetic tripping).</v>
          </cell>
          <cell r="S230" t="str">
            <v>Cuaca mendung</v>
          </cell>
          <cell r="T230">
            <v>0</v>
          </cell>
          <cell r="U230">
            <v>1.388888888888884E-3</v>
          </cell>
          <cell r="V230">
            <v>0</v>
          </cell>
          <cell r="W230">
            <v>0</v>
          </cell>
          <cell r="X230">
            <v>0</v>
          </cell>
          <cell r="Y230">
            <v>1.388888888888884E-3</v>
          </cell>
          <cell r="Z230">
            <v>189</v>
          </cell>
          <cell r="AA230" t="str">
            <v>R</v>
          </cell>
          <cell r="AB230">
            <v>1</v>
          </cell>
          <cell r="AC230">
            <v>0</v>
          </cell>
          <cell r="AD230">
            <v>1</v>
          </cell>
          <cell r="AE230">
            <v>0</v>
          </cell>
          <cell r="AF230">
            <v>0</v>
          </cell>
          <cell r="AG230">
            <v>1</v>
          </cell>
        </row>
        <row r="231">
          <cell r="A231">
            <v>36634</v>
          </cell>
          <cell r="B231" t="str">
            <v>Gianyar</v>
          </cell>
          <cell r="C231" t="str">
            <v>P_Susut</v>
          </cell>
          <cell r="D231">
            <v>36</v>
          </cell>
          <cell r="E231" t="str">
            <v>EF</v>
          </cell>
          <cell r="F231">
            <v>0.2076388888888889</v>
          </cell>
          <cell r="I231">
            <v>0.20833333333333334</v>
          </cell>
          <cell r="K231" t="str">
            <v>R</v>
          </cell>
          <cell r="M231">
            <v>6.9444444444444198E-4</v>
          </cell>
          <cell r="N231">
            <v>32</v>
          </cell>
          <cell r="O231">
            <v>36</v>
          </cell>
          <cell r="P231">
            <v>17.666399999999935</v>
          </cell>
          <cell r="Q231" t="str">
            <v>41e</v>
          </cell>
          <cell r="R231" t="str">
            <v>Rele bekerja tanpa penyebab yang jelas, PMT  masuk kembali</v>
          </cell>
          <cell r="T231">
            <v>0</v>
          </cell>
          <cell r="U231">
            <v>6.9444444444444198E-4</v>
          </cell>
          <cell r="V231">
            <v>0</v>
          </cell>
          <cell r="W231">
            <v>0</v>
          </cell>
          <cell r="X231">
            <v>0</v>
          </cell>
          <cell r="Y231">
            <v>6.9444444444444198E-4</v>
          </cell>
          <cell r="Z231">
            <v>67</v>
          </cell>
          <cell r="AA231" t="str">
            <v>R</v>
          </cell>
          <cell r="AB231">
            <v>1</v>
          </cell>
          <cell r="AC231">
            <v>0</v>
          </cell>
          <cell r="AD231">
            <v>1</v>
          </cell>
          <cell r="AE231">
            <v>0</v>
          </cell>
          <cell r="AF231">
            <v>0</v>
          </cell>
          <cell r="AG231">
            <v>1</v>
          </cell>
        </row>
        <row r="232">
          <cell r="A232">
            <v>36634</v>
          </cell>
          <cell r="B232" t="str">
            <v>Antosari</v>
          </cell>
          <cell r="C232" t="str">
            <v>P_Belimbing</v>
          </cell>
          <cell r="D232">
            <v>2</v>
          </cell>
          <cell r="E232" t="str">
            <v>EF</v>
          </cell>
          <cell r="F232">
            <v>0.32777777777777778</v>
          </cell>
          <cell r="G232">
            <v>0.32847222222222222</v>
          </cell>
          <cell r="M232">
            <v>6.9444444444444198E-4</v>
          </cell>
          <cell r="N232">
            <v>2</v>
          </cell>
          <cell r="O232">
            <v>2</v>
          </cell>
          <cell r="P232">
            <v>0.98146666666666316</v>
          </cell>
          <cell r="Q232" t="str">
            <v>41e</v>
          </cell>
          <cell r="R232" t="str">
            <v>Rele bekerja tanpa penyebab yang jelas, PMT  masuk kembali</v>
          </cell>
          <cell r="T232">
            <v>6.9444444444444198E-4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6.9444444444444198E-4</v>
          </cell>
          <cell r="Z232">
            <v>3</v>
          </cell>
          <cell r="AA232" t="str">
            <v>R</v>
          </cell>
          <cell r="AB232">
            <v>0</v>
          </cell>
          <cell r="AC232">
            <v>0</v>
          </cell>
          <cell r="AD232">
            <v>1</v>
          </cell>
          <cell r="AE232">
            <v>1</v>
          </cell>
          <cell r="AF232">
            <v>0</v>
          </cell>
          <cell r="AG232">
            <v>0</v>
          </cell>
        </row>
        <row r="233">
          <cell r="A233">
            <v>36634</v>
          </cell>
          <cell r="B233" t="str">
            <v>Antosari</v>
          </cell>
          <cell r="C233" t="str">
            <v>P_Kerambitan</v>
          </cell>
          <cell r="D233">
            <v>16</v>
          </cell>
          <cell r="H233">
            <v>0.3888888888888889</v>
          </cell>
          <cell r="I233">
            <v>0.40138888888888885</v>
          </cell>
          <cell r="K233" t="str">
            <v>R</v>
          </cell>
          <cell r="M233">
            <v>1.2499999999999956E-2</v>
          </cell>
          <cell r="N233">
            <v>20</v>
          </cell>
          <cell r="O233">
            <v>20</v>
          </cell>
          <cell r="P233">
            <v>141.33119999999948</v>
          </cell>
          <cell r="Q233" t="str">
            <v>41a</v>
          </cell>
          <cell r="R233" t="str">
            <v>Pemutus tegangan menengah terbuka, pelebur tegangan menengah putus karena pohon / dahan / layang - layang</v>
          </cell>
          <cell r="S233" t="str">
            <v>Potong pohon di Br. Curah Ds.Kupu</v>
          </cell>
          <cell r="T233">
            <v>0</v>
          </cell>
          <cell r="U233">
            <v>0</v>
          </cell>
          <cell r="V233">
            <v>0</v>
          </cell>
          <cell r="W233">
            <v>1.2499999999999956E-2</v>
          </cell>
          <cell r="X233">
            <v>0</v>
          </cell>
          <cell r="Y233">
            <v>1.2499999999999956E-2</v>
          </cell>
          <cell r="Z233">
            <v>4</v>
          </cell>
          <cell r="AA233" t="str">
            <v>R</v>
          </cell>
          <cell r="AB233">
            <v>1</v>
          </cell>
          <cell r="AC233">
            <v>0</v>
          </cell>
          <cell r="AD233">
            <v>0</v>
          </cell>
          <cell r="AE233">
            <v>0</v>
          </cell>
          <cell r="AF233">
            <v>1</v>
          </cell>
          <cell r="AG233">
            <v>1</v>
          </cell>
        </row>
        <row r="234">
          <cell r="A234">
            <v>36634</v>
          </cell>
          <cell r="B234" t="str">
            <v>Sanur</v>
          </cell>
          <cell r="C234" t="str">
            <v>P_HBB</v>
          </cell>
          <cell r="D234">
            <v>30</v>
          </cell>
          <cell r="H234">
            <v>0.39583333333333331</v>
          </cell>
          <cell r="I234">
            <v>0.45763888888888887</v>
          </cell>
          <cell r="K234" t="str">
            <v>R</v>
          </cell>
          <cell r="M234">
            <v>6.1805555555555558E-2</v>
          </cell>
          <cell r="N234">
            <v>30</v>
          </cell>
          <cell r="P234">
            <v>1310.258</v>
          </cell>
          <cell r="Q234">
            <v>92</v>
          </cell>
          <cell r="R234" t="str">
            <v xml:space="preserve">Karena pemeliharaan </v>
          </cell>
          <cell r="S234" t="str">
            <v>Har. Kubikel di pelanggan (Sesuai Jadwal)</v>
          </cell>
          <cell r="T234">
            <v>0</v>
          </cell>
          <cell r="U234">
            <v>0</v>
          </cell>
          <cell r="V234">
            <v>0</v>
          </cell>
          <cell r="W234">
            <v>6.1805555555555558E-2</v>
          </cell>
          <cell r="X234">
            <v>0</v>
          </cell>
          <cell r="Y234">
            <v>6.1805555555555558E-2</v>
          </cell>
          <cell r="Z234">
            <v>187</v>
          </cell>
          <cell r="AA234" t="str">
            <v>R</v>
          </cell>
          <cell r="AB234">
            <v>1</v>
          </cell>
          <cell r="AC234">
            <v>0</v>
          </cell>
          <cell r="AD234">
            <v>0</v>
          </cell>
          <cell r="AE234">
            <v>0</v>
          </cell>
          <cell r="AF234">
            <v>1</v>
          </cell>
          <cell r="AG234">
            <v>1</v>
          </cell>
        </row>
        <row r="235">
          <cell r="A235">
            <v>36634</v>
          </cell>
          <cell r="B235" t="str">
            <v>Pesanggaran</v>
          </cell>
          <cell r="C235" t="str">
            <v>P_Pedungan</v>
          </cell>
          <cell r="D235">
            <v>170</v>
          </cell>
          <cell r="H235">
            <v>0.40347222222222223</v>
          </cell>
          <cell r="I235">
            <v>0.65</v>
          </cell>
          <cell r="K235" t="str">
            <v>R</v>
          </cell>
          <cell r="M235">
            <v>0.24652777777777779</v>
          </cell>
          <cell r="N235">
            <v>155</v>
          </cell>
          <cell r="O235">
            <v>170</v>
          </cell>
          <cell r="P235">
            <v>29615.756666666672</v>
          </cell>
          <cell r="Q235">
            <v>92</v>
          </cell>
          <cell r="R235" t="str">
            <v xml:space="preserve">Karena pemeliharaan </v>
          </cell>
          <cell r="S235" t="str">
            <v>Har. Kubikel di pelanggan (Sesuai Jadwal)</v>
          </cell>
          <cell r="T235">
            <v>0</v>
          </cell>
          <cell r="U235">
            <v>0</v>
          </cell>
          <cell r="V235">
            <v>0</v>
          </cell>
          <cell r="W235">
            <v>0.24652777777777779</v>
          </cell>
          <cell r="X235">
            <v>0</v>
          </cell>
          <cell r="Y235">
            <v>0.24652777777777779</v>
          </cell>
          <cell r="Z235">
            <v>163</v>
          </cell>
          <cell r="AA235" t="str">
            <v>R</v>
          </cell>
          <cell r="AB235">
            <v>1</v>
          </cell>
          <cell r="AC235">
            <v>0</v>
          </cell>
          <cell r="AD235">
            <v>0</v>
          </cell>
          <cell r="AE235">
            <v>0</v>
          </cell>
          <cell r="AF235">
            <v>1</v>
          </cell>
          <cell r="AG235">
            <v>1</v>
          </cell>
        </row>
        <row r="236">
          <cell r="A236">
            <v>36634</v>
          </cell>
          <cell r="B236" t="str">
            <v>GH_Monang_Maning</v>
          </cell>
          <cell r="C236" t="str">
            <v>LBS6_F_Perumnas</v>
          </cell>
          <cell r="D236">
            <v>0</v>
          </cell>
          <cell r="H236">
            <v>0.41249999999999998</v>
          </cell>
          <cell r="I236">
            <v>0.65972222222222221</v>
          </cell>
          <cell r="K236" t="str">
            <v>M</v>
          </cell>
          <cell r="M236">
            <v>0</v>
          </cell>
          <cell r="P236">
            <v>0</v>
          </cell>
          <cell r="Q236">
            <v>92</v>
          </cell>
          <cell r="R236" t="str">
            <v xml:space="preserve">Karena pemeliharaan </v>
          </cell>
          <cell r="S236" t="str">
            <v>Har. Kubikel di pelanggan (Sesuai Jadwal)</v>
          </cell>
          <cell r="T236">
            <v>0</v>
          </cell>
          <cell r="U236">
            <v>0</v>
          </cell>
          <cell r="V236">
            <v>0</v>
          </cell>
          <cell r="W236">
            <v>0.24722222222222223</v>
          </cell>
          <cell r="X236">
            <v>0</v>
          </cell>
          <cell r="Y236">
            <v>0.24722222222222223</v>
          </cell>
          <cell r="Z236">
            <v>366</v>
          </cell>
          <cell r="AA236" t="str">
            <v>L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1</v>
          </cell>
          <cell r="AG236">
            <v>1</v>
          </cell>
        </row>
        <row r="237">
          <cell r="A237">
            <v>36634</v>
          </cell>
          <cell r="B237" t="str">
            <v>GH_Monang_Maning</v>
          </cell>
          <cell r="C237" t="str">
            <v>LBS5_F_Gajah_Mada</v>
          </cell>
          <cell r="D237">
            <v>0</v>
          </cell>
          <cell r="H237">
            <v>0.4145833333333333</v>
          </cell>
          <cell r="I237">
            <v>0.53402777777777777</v>
          </cell>
          <cell r="K237" t="str">
            <v>M</v>
          </cell>
          <cell r="M237">
            <v>0</v>
          </cell>
          <cell r="P237">
            <v>0</v>
          </cell>
          <cell r="Q237">
            <v>92</v>
          </cell>
          <cell r="R237" t="str">
            <v xml:space="preserve">Karena pemeliharaan </v>
          </cell>
          <cell r="S237" t="str">
            <v>Har. Kubikel di pelanggan (Sesuai Jadwal)</v>
          </cell>
          <cell r="T237">
            <v>0</v>
          </cell>
          <cell r="U237">
            <v>0</v>
          </cell>
          <cell r="V237">
            <v>0</v>
          </cell>
          <cell r="W237">
            <v>0.11944444444444446</v>
          </cell>
          <cell r="X237">
            <v>0</v>
          </cell>
          <cell r="Y237">
            <v>0.11944444444444446</v>
          </cell>
          <cell r="Z237">
            <v>365</v>
          </cell>
          <cell r="AA237" t="str">
            <v>L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1</v>
          </cell>
          <cell r="AG237">
            <v>1</v>
          </cell>
        </row>
        <row r="238">
          <cell r="A238">
            <v>36634</v>
          </cell>
          <cell r="B238" t="str">
            <v>Kapal</v>
          </cell>
          <cell r="C238" t="str">
            <v>P_Penebel</v>
          </cell>
          <cell r="D238">
            <v>35</v>
          </cell>
          <cell r="E238" t="str">
            <v>EF</v>
          </cell>
          <cell r="F238">
            <v>0.66041666666666665</v>
          </cell>
          <cell r="I238">
            <v>0.66180555555555554</v>
          </cell>
          <cell r="K238" t="str">
            <v>M</v>
          </cell>
          <cell r="M238">
            <v>1.388888888888884E-3</v>
          </cell>
          <cell r="N238">
            <v>35</v>
          </cell>
          <cell r="O238">
            <v>35</v>
          </cell>
          <cell r="P238">
            <v>34.351333333333208</v>
          </cell>
          <cell r="Q238" t="str">
            <v>41e</v>
          </cell>
          <cell r="R238" t="str">
            <v>Rele bekerja tanpa penyebab yang jelas, PMT  masuk kembali</v>
          </cell>
          <cell r="T238">
            <v>0</v>
          </cell>
          <cell r="U238">
            <v>1.388888888888884E-3</v>
          </cell>
          <cell r="V238">
            <v>0</v>
          </cell>
          <cell r="W238">
            <v>0</v>
          </cell>
          <cell r="X238">
            <v>0</v>
          </cell>
          <cell r="Y238">
            <v>1.388888888888884E-3</v>
          </cell>
          <cell r="Z238">
            <v>101</v>
          </cell>
          <cell r="AA238" t="str">
            <v>R</v>
          </cell>
          <cell r="AB238">
            <v>0</v>
          </cell>
          <cell r="AC238">
            <v>1</v>
          </cell>
          <cell r="AD238">
            <v>1</v>
          </cell>
          <cell r="AE238">
            <v>0</v>
          </cell>
          <cell r="AF238">
            <v>0</v>
          </cell>
          <cell r="AG238">
            <v>1</v>
          </cell>
        </row>
        <row r="239">
          <cell r="A239">
            <v>36634</v>
          </cell>
          <cell r="B239" t="str">
            <v>Gianyar</v>
          </cell>
          <cell r="C239" t="str">
            <v>P_Tampak_Siring</v>
          </cell>
          <cell r="D239">
            <v>118</v>
          </cell>
          <cell r="E239" t="str">
            <v>EF</v>
          </cell>
          <cell r="F239">
            <v>0.77430555555555547</v>
          </cell>
          <cell r="G239">
            <v>0.77500000000000002</v>
          </cell>
          <cell r="M239">
            <v>6.94444444444553E-4</v>
          </cell>
          <cell r="N239">
            <v>110</v>
          </cell>
          <cell r="O239">
            <v>115</v>
          </cell>
          <cell r="P239">
            <v>57.906533333342381</v>
          </cell>
          <cell r="Q239" t="str">
            <v>41e</v>
          </cell>
          <cell r="R239" t="str">
            <v>Rele bekerja tanpa penyebab yang jelas, PMT  masuk kembali</v>
          </cell>
          <cell r="T239">
            <v>6.94444444444553E-4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6.94444444444553E-4</v>
          </cell>
          <cell r="Z239">
            <v>64</v>
          </cell>
          <cell r="AA239" t="str">
            <v>R</v>
          </cell>
          <cell r="AB239">
            <v>0</v>
          </cell>
          <cell r="AC239">
            <v>0</v>
          </cell>
          <cell r="AD239">
            <v>1</v>
          </cell>
          <cell r="AE239">
            <v>1</v>
          </cell>
          <cell r="AF239">
            <v>0</v>
          </cell>
          <cell r="AG239">
            <v>0</v>
          </cell>
        </row>
        <row r="240">
          <cell r="A240">
            <v>36634</v>
          </cell>
          <cell r="B240" t="str">
            <v>Kapal</v>
          </cell>
          <cell r="C240" t="str">
            <v>P_Penebel</v>
          </cell>
          <cell r="D240">
            <v>105</v>
          </cell>
          <cell r="E240" t="str">
            <v>EF</v>
          </cell>
          <cell r="F240">
            <v>0.85138888888888886</v>
          </cell>
          <cell r="I240">
            <v>0.8520833333333333</v>
          </cell>
          <cell r="K240" t="str">
            <v>M</v>
          </cell>
          <cell r="M240">
            <v>6.9444444444444198E-4</v>
          </cell>
          <cell r="N240">
            <v>95</v>
          </cell>
          <cell r="O240">
            <v>100</v>
          </cell>
          <cell r="P240">
            <v>51.526999999999816</v>
          </cell>
          <cell r="Q240" t="str">
            <v>41e</v>
          </cell>
          <cell r="R240" t="str">
            <v>Rele bekerja tanpa penyebab yang jelas, PMT  masuk kembali</v>
          </cell>
          <cell r="T240">
            <v>0</v>
          </cell>
          <cell r="U240">
            <v>6.9444444444444198E-4</v>
          </cell>
          <cell r="V240">
            <v>0</v>
          </cell>
          <cell r="W240">
            <v>0</v>
          </cell>
          <cell r="X240">
            <v>0</v>
          </cell>
          <cell r="Y240">
            <v>6.9444444444444198E-4</v>
          </cell>
          <cell r="Z240">
            <v>101</v>
          </cell>
          <cell r="AA240" t="str">
            <v>R</v>
          </cell>
          <cell r="AB240">
            <v>0</v>
          </cell>
          <cell r="AC240">
            <v>1</v>
          </cell>
          <cell r="AD240">
            <v>1</v>
          </cell>
          <cell r="AE240">
            <v>0</v>
          </cell>
          <cell r="AF240">
            <v>0</v>
          </cell>
          <cell r="AG240">
            <v>1</v>
          </cell>
        </row>
        <row r="241">
          <cell r="A241">
            <v>36634</v>
          </cell>
          <cell r="B241" t="str">
            <v>Gianyar</v>
          </cell>
          <cell r="C241" t="str">
            <v>P_Klungkung</v>
          </cell>
          <cell r="D241">
            <v>165</v>
          </cell>
          <cell r="E241" t="str">
            <v>EF</v>
          </cell>
          <cell r="F241">
            <v>0.8979166666666667</v>
          </cell>
          <cell r="G241">
            <v>0.89861111111111114</v>
          </cell>
          <cell r="M241">
            <v>6.9444444444444198E-4</v>
          </cell>
          <cell r="N241">
            <v>140</v>
          </cell>
          <cell r="O241">
            <v>145</v>
          </cell>
          <cell r="P241">
            <v>80.970999999999719</v>
          </cell>
          <cell r="Q241" t="str">
            <v>41e</v>
          </cell>
          <cell r="R241" t="str">
            <v>Rele bekerja tanpa penyebab yang jelas, PMT  masuk kembali</v>
          </cell>
          <cell r="T241">
            <v>6.9444444444444198E-4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6.9444444444444198E-4</v>
          </cell>
          <cell r="Z241">
            <v>68</v>
          </cell>
          <cell r="AA241" t="str">
            <v>R</v>
          </cell>
          <cell r="AB241">
            <v>0</v>
          </cell>
          <cell r="AC241">
            <v>0</v>
          </cell>
          <cell r="AD241">
            <v>1</v>
          </cell>
          <cell r="AE241">
            <v>1</v>
          </cell>
          <cell r="AF241">
            <v>0</v>
          </cell>
          <cell r="AG241">
            <v>0</v>
          </cell>
        </row>
        <row r="242">
          <cell r="A242">
            <v>36635</v>
          </cell>
          <cell r="B242" t="str">
            <v>Kapal</v>
          </cell>
          <cell r="C242" t="str">
            <v>P_Tabanan</v>
          </cell>
          <cell r="D242">
            <v>90</v>
          </cell>
          <cell r="E242" t="str">
            <v>OC</v>
          </cell>
          <cell r="F242">
            <v>0.27430555555555552</v>
          </cell>
          <cell r="G242">
            <v>0.27500000000000002</v>
          </cell>
          <cell r="M242">
            <v>6.9444444444449749E-4</v>
          </cell>
          <cell r="N242">
            <v>70</v>
          </cell>
          <cell r="O242">
            <v>70</v>
          </cell>
          <cell r="P242">
            <v>44.166000000003372</v>
          </cell>
          <cell r="Q242" t="str">
            <v>41e</v>
          </cell>
          <cell r="R242" t="str">
            <v>Rele bekerja tanpa penyebab yang jelas, PMT  masuk kembali</v>
          </cell>
          <cell r="T242">
            <v>6.9444444444449749E-4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6.9444444444449749E-4</v>
          </cell>
          <cell r="Z242">
            <v>96</v>
          </cell>
          <cell r="AA242" t="str">
            <v>R</v>
          </cell>
          <cell r="AB242">
            <v>0</v>
          </cell>
          <cell r="AC242">
            <v>0</v>
          </cell>
          <cell r="AD242">
            <v>1</v>
          </cell>
          <cell r="AE242">
            <v>1</v>
          </cell>
          <cell r="AF242">
            <v>0</v>
          </cell>
          <cell r="AG242">
            <v>0</v>
          </cell>
        </row>
        <row r="243">
          <cell r="A243">
            <v>36635</v>
          </cell>
          <cell r="B243" t="str">
            <v>Kapal</v>
          </cell>
          <cell r="C243" t="str">
            <v>P_Tabanan</v>
          </cell>
          <cell r="D243">
            <v>70</v>
          </cell>
          <cell r="H243">
            <v>0.29375000000000001</v>
          </cell>
          <cell r="I243">
            <v>0.31111111111111112</v>
          </cell>
          <cell r="K243" t="str">
            <v>R</v>
          </cell>
          <cell r="M243">
            <v>1.7361111111111105E-2</v>
          </cell>
          <cell r="N243">
            <v>65</v>
          </cell>
          <cell r="O243">
            <v>70</v>
          </cell>
          <cell r="P243">
            <v>858.78333333333296</v>
          </cell>
          <cell r="Q243" t="str">
            <v>44B</v>
          </cell>
          <cell r="R243" t="str">
            <v>Jumper SUTM putus</v>
          </cell>
          <cell r="S243" t="str">
            <v>Jamp SUTM putus phs R di Kediri</v>
          </cell>
          <cell r="T243">
            <v>0</v>
          </cell>
          <cell r="U243">
            <v>0</v>
          </cell>
          <cell r="V243">
            <v>0</v>
          </cell>
          <cell r="W243">
            <v>1.7361111111111105E-2</v>
          </cell>
          <cell r="X243">
            <v>0</v>
          </cell>
          <cell r="Y243">
            <v>1.7361111111111105E-2</v>
          </cell>
          <cell r="Z243">
            <v>96</v>
          </cell>
          <cell r="AA243" t="str">
            <v>R</v>
          </cell>
          <cell r="AB243">
            <v>1</v>
          </cell>
          <cell r="AC243">
            <v>0</v>
          </cell>
          <cell r="AD243">
            <v>0</v>
          </cell>
          <cell r="AE243">
            <v>0</v>
          </cell>
          <cell r="AF243">
            <v>1</v>
          </cell>
          <cell r="AG243">
            <v>1</v>
          </cell>
        </row>
        <row r="244">
          <cell r="A244">
            <v>36635</v>
          </cell>
          <cell r="B244" t="str">
            <v>Kapal</v>
          </cell>
          <cell r="C244" t="str">
            <v>P_Penebel</v>
          </cell>
          <cell r="D244">
            <v>35</v>
          </cell>
          <cell r="H244">
            <v>0.39861111111111108</v>
          </cell>
          <cell r="I244">
            <v>0.41111111111111115</v>
          </cell>
          <cell r="K244" t="str">
            <v>M</v>
          </cell>
          <cell r="M244">
            <v>1.2500000000000067E-2</v>
          </cell>
          <cell r="N244">
            <v>40</v>
          </cell>
          <cell r="O244">
            <v>40</v>
          </cell>
          <cell r="P244">
            <v>309.16200000000163</v>
          </cell>
          <cell r="Q244">
            <v>47</v>
          </cell>
          <cell r="R244" t="str">
            <v>Pole Top Switch rusak</v>
          </cell>
          <cell r="T244">
            <v>0</v>
          </cell>
          <cell r="U244">
            <v>0</v>
          </cell>
          <cell r="V244">
            <v>0</v>
          </cell>
          <cell r="W244">
            <v>1.2500000000000067E-2</v>
          </cell>
          <cell r="X244">
            <v>0</v>
          </cell>
          <cell r="Y244">
            <v>1.2500000000000067E-2</v>
          </cell>
          <cell r="Z244">
            <v>101</v>
          </cell>
          <cell r="AA244" t="str">
            <v>R</v>
          </cell>
          <cell r="AB244">
            <v>0</v>
          </cell>
          <cell r="AC244">
            <v>1</v>
          </cell>
          <cell r="AD244">
            <v>0</v>
          </cell>
          <cell r="AE244">
            <v>0</v>
          </cell>
          <cell r="AF244">
            <v>1</v>
          </cell>
          <cell r="AG244">
            <v>1</v>
          </cell>
        </row>
        <row r="245">
          <cell r="A245">
            <v>36635</v>
          </cell>
          <cell r="B245" t="str">
            <v>Kapal</v>
          </cell>
          <cell r="C245" t="str">
            <v>P_Sakah_Lukluk</v>
          </cell>
          <cell r="D245">
            <v>115</v>
          </cell>
          <cell r="H245">
            <v>0.40208333333333335</v>
          </cell>
          <cell r="I245">
            <v>0.64097222222222217</v>
          </cell>
          <cell r="K245" t="str">
            <v>R</v>
          </cell>
          <cell r="M245">
            <v>0.23888888888888882</v>
          </cell>
          <cell r="N245">
            <v>65</v>
          </cell>
          <cell r="O245">
            <v>80</v>
          </cell>
          <cell r="P245">
            <v>19413.410666666659</v>
          </cell>
          <cell r="Q245">
            <v>92</v>
          </cell>
          <cell r="R245" t="str">
            <v xml:space="preserve">Karena pemeliharaan </v>
          </cell>
          <cell r="T245">
            <v>0</v>
          </cell>
          <cell r="U245">
            <v>0</v>
          </cell>
          <cell r="V245">
            <v>0</v>
          </cell>
          <cell r="W245">
            <v>0.23888888888888882</v>
          </cell>
          <cell r="X245">
            <v>0</v>
          </cell>
          <cell r="Y245">
            <v>0.23888888888888882</v>
          </cell>
          <cell r="Z245">
            <v>107</v>
          </cell>
          <cell r="AA245" t="str">
            <v>R</v>
          </cell>
          <cell r="AB245">
            <v>1</v>
          </cell>
          <cell r="AC245">
            <v>0</v>
          </cell>
          <cell r="AD245">
            <v>0</v>
          </cell>
          <cell r="AE245">
            <v>0</v>
          </cell>
          <cell r="AF245">
            <v>1</v>
          </cell>
          <cell r="AG245">
            <v>1</v>
          </cell>
        </row>
        <row r="246">
          <cell r="A246">
            <v>36635</v>
          </cell>
          <cell r="B246" t="str">
            <v>Kapal</v>
          </cell>
          <cell r="C246" t="str">
            <v>P_Tabanan</v>
          </cell>
          <cell r="D246">
            <v>70</v>
          </cell>
          <cell r="H246">
            <v>0.4694444444444445</v>
          </cell>
          <cell r="I246">
            <v>0.49583333333333335</v>
          </cell>
          <cell r="K246" t="str">
            <v>R</v>
          </cell>
          <cell r="M246">
            <v>2.6388888888888851E-2</v>
          </cell>
          <cell r="N246">
            <v>60</v>
          </cell>
          <cell r="O246">
            <v>75</v>
          </cell>
          <cell r="P246">
            <v>1305.3506666666647</v>
          </cell>
          <cell r="Q246" t="str">
            <v>44b</v>
          </cell>
          <cell r="R246" t="str">
            <v>Jumper SUTM putus</v>
          </cell>
          <cell r="T246">
            <v>0</v>
          </cell>
          <cell r="U246">
            <v>0</v>
          </cell>
          <cell r="V246">
            <v>0</v>
          </cell>
          <cell r="W246">
            <v>2.6388888888888851E-2</v>
          </cell>
          <cell r="X246">
            <v>0</v>
          </cell>
          <cell r="Y246">
            <v>2.6388888888888851E-2</v>
          </cell>
          <cell r="Z246">
            <v>96</v>
          </cell>
          <cell r="AA246" t="str">
            <v>R</v>
          </cell>
          <cell r="AB246">
            <v>1</v>
          </cell>
          <cell r="AC246">
            <v>0</v>
          </cell>
          <cell r="AD246">
            <v>0</v>
          </cell>
          <cell r="AE246">
            <v>0</v>
          </cell>
          <cell r="AF246">
            <v>1</v>
          </cell>
          <cell r="AG246">
            <v>1</v>
          </cell>
        </row>
        <row r="247">
          <cell r="A247">
            <v>36635</v>
          </cell>
          <cell r="B247" t="str">
            <v>Sanur</v>
          </cell>
          <cell r="C247" t="str">
            <v>P_Bet_Ngandang</v>
          </cell>
          <cell r="D247">
            <v>50</v>
          </cell>
          <cell r="E247" t="str">
            <v>OC/M</v>
          </cell>
          <cell r="F247">
            <v>0.49375000000000002</v>
          </cell>
          <cell r="G247">
            <v>0.49444444444444446</v>
          </cell>
          <cell r="M247">
            <v>6.9444444444444198E-4</v>
          </cell>
          <cell r="N247">
            <v>40</v>
          </cell>
          <cell r="O247">
            <v>45</v>
          </cell>
          <cell r="P247">
            <v>24.53666666666658</v>
          </cell>
          <cell r="Q247" t="str">
            <v>41e</v>
          </cell>
          <cell r="R247" t="str">
            <v>Rele bekerja tanpa penyebab yang jelas, PMT  masuk kembali</v>
          </cell>
          <cell r="T247">
            <v>6.9444444444444198E-4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6.9444444444444198E-4</v>
          </cell>
          <cell r="Z247">
            <v>186</v>
          </cell>
          <cell r="AA247" t="str">
            <v>R</v>
          </cell>
          <cell r="AB247">
            <v>0</v>
          </cell>
          <cell r="AC247">
            <v>0</v>
          </cell>
          <cell r="AD247">
            <v>1</v>
          </cell>
          <cell r="AE247">
            <v>1</v>
          </cell>
          <cell r="AF247">
            <v>0</v>
          </cell>
          <cell r="AG247">
            <v>0</v>
          </cell>
        </row>
        <row r="248">
          <cell r="A248">
            <v>36635</v>
          </cell>
          <cell r="B248" t="str">
            <v>Kapal</v>
          </cell>
          <cell r="C248" t="str">
            <v>P_Plaga</v>
          </cell>
          <cell r="D248">
            <v>0</v>
          </cell>
          <cell r="I248">
            <v>0.56805555555555554</v>
          </cell>
          <cell r="K248" t="str">
            <v>R</v>
          </cell>
          <cell r="M248">
            <v>0</v>
          </cell>
          <cell r="N248">
            <v>25</v>
          </cell>
          <cell r="O248">
            <v>40</v>
          </cell>
          <cell r="P248">
            <v>0</v>
          </cell>
          <cell r="Q248">
            <v>49</v>
          </cell>
          <cell r="R248" t="str">
            <v>Lain - lain</v>
          </cell>
          <cell r="S248" t="str">
            <v>Sebagian beban luwus dimanuver ke P_Plaga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109</v>
          </cell>
          <cell r="AA248" t="str">
            <v>R</v>
          </cell>
          <cell r="AB248">
            <v>1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1</v>
          </cell>
        </row>
        <row r="249">
          <cell r="A249">
            <v>36635</v>
          </cell>
          <cell r="B249" t="str">
            <v>Kapal</v>
          </cell>
          <cell r="C249" t="str">
            <v>P_Plaga</v>
          </cell>
          <cell r="D249">
            <v>60</v>
          </cell>
          <cell r="E249" t="str">
            <v>EF</v>
          </cell>
          <cell r="F249">
            <v>0.8520833333333333</v>
          </cell>
          <cell r="G249">
            <v>0.85277777777777775</v>
          </cell>
          <cell r="M249">
            <v>6.9444444444444198E-4</v>
          </cell>
          <cell r="N249">
            <v>5</v>
          </cell>
          <cell r="O249">
            <v>10</v>
          </cell>
          <cell r="P249">
            <v>29.443999999999896</v>
          </cell>
          <cell r="Q249" t="str">
            <v>41e</v>
          </cell>
          <cell r="R249" t="str">
            <v>Rele bekerja tanpa penyebab yang jelas, PMT  masuk kembali</v>
          </cell>
          <cell r="T249">
            <v>6.9444444444444198E-4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6.9444444444444198E-4</v>
          </cell>
          <cell r="Z249">
            <v>109</v>
          </cell>
          <cell r="AA249" t="str">
            <v>R</v>
          </cell>
          <cell r="AB249">
            <v>0</v>
          </cell>
          <cell r="AC249">
            <v>0</v>
          </cell>
          <cell r="AD249">
            <v>1</v>
          </cell>
          <cell r="AE249">
            <v>1</v>
          </cell>
          <cell r="AF249">
            <v>0</v>
          </cell>
          <cell r="AG249">
            <v>0</v>
          </cell>
        </row>
        <row r="250">
          <cell r="A250">
            <v>36635</v>
          </cell>
          <cell r="B250" t="str">
            <v>Gianyar</v>
          </cell>
          <cell r="C250" t="str">
            <v>P_Klungkung</v>
          </cell>
          <cell r="D250">
            <v>168</v>
          </cell>
          <cell r="E250" t="str">
            <v>OC/M</v>
          </cell>
          <cell r="F250">
            <v>0.89444444444444438</v>
          </cell>
          <cell r="I250">
            <v>0.89513888888888893</v>
          </cell>
          <cell r="K250" t="str">
            <v>R</v>
          </cell>
          <cell r="M250">
            <v>6.94444444444553E-4</v>
          </cell>
          <cell r="N250">
            <v>115</v>
          </cell>
          <cell r="P250">
            <v>82.44320000001288</v>
          </cell>
          <cell r="Q250" t="str">
            <v>41a</v>
          </cell>
          <cell r="R250" t="str">
            <v>Pemutus tegangan menengah terbuka, pelebur tegangan menengah putus karena pohon / dahan / layang - layang</v>
          </cell>
          <cell r="S250" t="str">
            <v>SUTM ditimpa ranting pohon di Dawan</v>
          </cell>
          <cell r="T250">
            <v>0</v>
          </cell>
          <cell r="U250">
            <v>6.94444444444553E-4</v>
          </cell>
          <cell r="V250">
            <v>0</v>
          </cell>
          <cell r="W250">
            <v>0</v>
          </cell>
          <cell r="X250">
            <v>0</v>
          </cell>
          <cell r="Y250">
            <v>6.94444444444553E-4</v>
          </cell>
          <cell r="Z250">
            <v>68</v>
          </cell>
          <cell r="AA250" t="str">
            <v>R</v>
          </cell>
          <cell r="AB250">
            <v>1</v>
          </cell>
          <cell r="AC250">
            <v>0</v>
          </cell>
          <cell r="AD250">
            <v>1</v>
          </cell>
          <cell r="AE250">
            <v>0</v>
          </cell>
          <cell r="AF250">
            <v>0</v>
          </cell>
          <cell r="AG250">
            <v>1</v>
          </cell>
        </row>
        <row r="251">
          <cell r="A251">
            <v>36635</v>
          </cell>
          <cell r="B251" t="str">
            <v>Gianyar</v>
          </cell>
          <cell r="C251" t="str">
            <v>P_Klungkung</v>
          </cell>
          <cell r="D251">
            <v>115</v>
          </cell>
          <cell r="H251">
            <v>0.8979166666666667</v>
          </cell>
          <cell r="I251">
            <v>0.42222222222222222</v>
          </cell>
          <cell r="J251">
            <v>0.95625000000000004</v>
          </cell>
          <cell r="K251" t="str">
            <v>R</v>
          </cell>
          <cell r="M251">
            <v>5.8333333333333348E-2</v>
          </cell>
          <cell r="N251">
            <v>25</v>
          </cell>
          <cell r="O251">
            <v>40</v>
          </cell>
          <cell r="P251">
            <v>4740.4840000000013</v>
          </cell>
          <cell r="Q251">
            <v>49</v>
          </cell>
          <cell r="R251" t="str">
            <v>Lain - lain</v>
          </cell>
          <cell r="S251" t="str">
            <v>Penormalan P. Klungkung /Karena jamper putus di Timur GI Phasa S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5.8333333333333348E-2</v>
          </cell>
          <cell r="Y251">
            <v>5.8333333333333348E-2</v>
          </cell>
          <cell r="Z251">
            <v>68</v>
          </cell>
          <cell r="AA251" t="str">
            <v>R</v>
          </cell>
          <cell r="AB251">
            <v>1</v>
          </cell>
          <cell r="AC251">
            <v>0</v>
          </cell>
          <cell r="AD251">
            <v>0</v>
          </cell>
          <cell r="AE251">
            <v>0</v>
          </cell>
          <cell r="AF251">
            <v>1</v>
          </cell>
          <cell r="AG251">
            <v>1</v>
          </cell>
        </row>
        <row r="252">
          <cell r="A252">
            <v>36635</v>
          </cell>
          <cell r="B252" t="str">
            <v>GH_Klungkung</v>
          </cell>
          <cell r="C252" t="str">
            <v>LBS1_P_Klungkung</v>
          </cell>
          <cell r="D252">
            <v>0</v>
          </cell>
          <cell r="H252">
            <v>0.9194444444444444</v>
          </cell>
          <cell r="I252">
            <v>1.4451388888888888</v>
          </cell>
          <cell r="K252" t="str">
            <v>RR</v>
          </cell>
          <cell r="M252">
            <v>0.52569444444444435</v>
          </cell>
          <cell r="N252">
            <v>0</v>
          </cell>
          <cell r="O252">
            <v>0</v>
          </cell>
          <cell r="P252">
            <v>0</v>
          </cell>
          <cell r="Q252">
            <v>49</v>
          </cell>
          <cell r="R252" t="str">
            <v>Lain - lain</v>
          </cell>
          <cell r="S252" t="str">
            <v>Manuver Beban ke P-Susut</v>
          </cell>
          <cell r="T252">
            <v>0</v>
          </cell>
          <cell r="U252">
            <v>0</v>
          </cell>
          <cell r="V252">
            <v>0</v>
          </cell>
          <cell r="W252">
            <v>0.52569444444444435</v>
          </cell>
          <cell r="X252">
            <v>0</v>
          </cell>
          <cell r="Y252">
            <v>0.52569444444444435</v>
          </cell>
          <cell r="Z252">
            <v>391</v>
          </cell>
          <cell r="AA252" t="str">
            <v>L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1</v>
          </cell>
          <cell r="AG252">
            <v>1</v>
          </cell>
        </row>
        <row r="253">
          <cell r="A253">
            <v>36635</v>
          </cell>
          <cell r="B253" t="str">
            <v>Gianyar</v>
          </cell>
          <cell r="C253" t="str">
            <v>P_Susut</v>
          </cell>
          <cell r="D253">
            <v>36</v>
          </cell>
          <cell r="H253">
            <v>0.94444444444444453</v>
          </cell>
          <cell r="I253">
            <v>0.95625000000000004</v>
          </cell>
          <cell r="K253" t="str">
            <v>R</v>
          </cell>
          <cell r="M253">
            <v>1.1805555555555514E-2</v>
          </cell>
          <cell r="N253">
            <v>140</v>
          </cell>
          <cell r="O253">
            <v>140</v>
          </cell>
          <cell r="P253">
            <v>300.32879999999892</v>
          </cell>
          <cell r="Q253">
            <v>49</v>
          </cell>
          <cell r="R253" t="str">
            <v>Lain - lain</v>
          </cell>
          <cell r="S253" t="str">
            <v>Masukan PTS BR Angkan (Stik rusak) manuver beban P Klungkung</v>
          </cell>
          <cell r="T253">
            <v>0</v>
          </cell>
          <cell r="U253">
            <v>0</v>
          </cell>
          <cell r="V253">
            <v>0</v>
          </cell>
          <cell r="W253">
            <v>1.1805555555555514E-2</v>
          </cell>
          <cell r="X253">
            <v>0</v>
          </cell>
          <cell r="Y253">
            <v>1.1805555555555514E-2</v>
          </cell>
          <cell r="Z253">
            <v>67</v>
          </cell>
          <cell r="AA253" t="str">
            <v>R</v>
          </cell>
          <cell r="AB253">
            <v>1</v>
          </cell>
          <cell r="AC253">
            <v>0</v>
          </cell>
          <cell r="AD253">
            <v>0</v>
          </cell>
          <cell r="AE253">
            <v>0</v>
          </cell>
          <cell r="AF253">
            <v>1</v>
          </cell>
          <cell r="AG253">
            <v>1</v>
          </cell>
        </row>
        <row r="254">
          <cell r="A254">
            <v>36636</v>
          </cell>
          <cell r="B254" t="str">
            <v>Nusa Dua</v>
          </cell>
          <cell r="C254" t="str">
            <v>P_Exp._Jimbaran</v>
          </cell>
          <cell r="D254">
            <v>144</v>
          </cell>
          <cell r="E254" t="str">
            <v>OC</v>
          </cell>
          <cell r="F254">
            <v>5.6250000000000001E-2</v>
          </cell>
          <cell r="I254">
            <v>5.6944444444444443E-2</v>
          </cell>
          <cell r="K254" t="str">
            <v>M</v>
          </cell>
          <cell r="M254">
            <v>6.9444444444444198E-4</v>
          </cell>
          <cell r="N254">
            <v>36</v>
          </cell>
          <cell r="O254">
            <v>82</v>
          </cell>
          <cell r="P254">
            <v>70.665599999999742</v>
          </cell>
          <cell r="Q254">
            <v>58</v>
          </cell>
          <cell r="R254" t="str">
            <v>Rele bekerja tanpa penyebab yang jelas, PMT dapat masuk kembali</v>
          </cell>
          <cell r="T254">
            <v>0</v>
          </cell>
          <cell r="U254">
            <v>6.9444444444444198E-4</v>
          </cell>
          <cell r="V254">
            <v>0</v>
          </cell>
          <cell r="W254">
            <v>0</v>
          </cell>
          <cell r="X254">
            <v>0</v>
          </cell>
          <cell r="Y254">
            <v>6.9444444444444198E-4</v>
          </cell>
          <cell r="Z254">
            <v>124</v>
          </cell>
          <cell r="AA254" t="str">
            <v>R</v>
          </cell>
          <cell r="AB254">
            <v>0</v>
          </cell>
          <cell r="AC254">
            <v>1</v>
          </cell>
          <cell r="AD254">
            <v>1</v>
          </cell>
          <cell r="AE254">
            <v>0</v>
          </cell>
          <cell r="AF254">
            <v>0</v>
          </cell>
          <cell r="AG254">
            <v>1</v>
          </cell>
        </row>
        <row r="255">
          <cell r="A255">
            <v>36636</v>
          </cell>
          <cell r="B255" t="str">
            <v>Nusa Dua</v>
          </cell>
          <cell r="C255" t="str">
            <v>P_Golf_Course</v>
          </cell>
          <cell r="D255">
            <v>54</v>
          </cell>
          <cell r="E255" t="str">
            <v>OC/M</v>
          </cell>
          <cell r="F255">
            <v>0.22916666666666666</v>
          </cell>
          <cell r="I255">
            <v>0.23263888888888887</v>
          </cell>
          <cell r="K255" t="str">
            <v>M</v>
          </cell>
          <cell r="M255">
            <v>3.4722222222222099E-3</v>
          </cell>
          <cell r="N255">
            <v>12</v>
          </cell>
          <cell r="O255">
            <v>25</v>
          </cell>
          <cell r="P255">
            <v>132.49799999999951</v>
          </cell>
          <cell r="Q255">
            <v>56</v>
          </cell>
          <cell r="R255" t="str">
            <v>Rele bekerja karena ikutan (sympthetic tripping).</v>
          </cell>
          <cell r="T255">
            <v>0</v>
          </cell>
          <cell r="U255">
            <v>3.4722222222222099E-3</v>
          </cell>
          <cell r="V255">
            <v>0</v>
          </cell>
          <cell r="W255">
            <v>0</v>
          </cell>
          <cell r="X255">
            <v>0</v>
          </cell>
          <cell r="Y255">
            <v>3.4722222222222099E-3</v>
          </cell>
          <cell r="Z255">
            <v>129</v>
          </cell>
          <cell r="AA255" t="str">
            <v>R</v>
          </cell>
          <cell r="AB255">
            <v>0</v>
          </cell>
          <cell r="AC255">
            <v>1</v>
          </cell>
          <cell r="AD255">
            <v>1</v>
          </cell>
          <cell r="AE255">
            <v>0</v>
          </cell>
          <cell r="AF255">
            <v>0</v>
          </cell>
          <cell r="AG255">
            <v>1</v>
          </cell>
        </row>
        <row r="256">
          <cell r="A256">
            <v>36636</v>
          </cell>
          <cell r="B256" t="str">
            <v>Nusa Dua</v>
          </cell>
          <cell r="C256" t="str">
            <v>P_Exp._Jimbaran</v>
          </cell>
          <cell r="D256">
            <v>82</v>
          </cell>
          <cell r="E256" t="str">
            <v>EF</v>
          </cell>
          <cell r="F256">
            <v>0.22916666666666666</v>
          </cell>
          <cell r="I256">
            <v>0.23125000000000001</v>
          </cell>
          <cell r="K256" t="str">
            <v>M</v>
          </cell>
          <cell r="M256">
            <v>2.0833333333333537E-3</v>
          </cell>
          <cell r="N256">
            <v>20</v>
          </cell>
          <cell r="O256">
            <v>50</v>
          </cell>
          <cell r="P256">
            <v>120.72040000000118</v>
          </cell>
          <cell r="Q256">
            <v>56</v>
          </cell>
          <cell r="R256" t="str">
            <v>Rele bekerja karena ikutan (sympthetic tripping).</v>
          </cell>
          <cell r="T256">
            <v>0</v>
          </cell>
          <cell r="U256">
            <v>2.0833333333333537E-3</v>
          </cell>
          <cell r="V256">
            <v>0</v>
          </cell>
          <cell r="W256">
            <v>0</v>
          </cell>
          <cell r="X256">
            <v>0</v>
          </cell>
          <cell r="Y256">
            <v>2.0833333333333537E-3</v>
          </cell>
          <cell r="Z256">
            <v>124</v>
          </cell>
          <cell r="AA256" t="str">
            <v>R</v>
          </cell>
          <cell r="AB256">
            <v>0</v>
          </cell>
          <cell r="AC256">
            <v>1</v>
          </cell>
          <cell r="AD256">
            <v>1</v>
          </cell>
          <cell r="AE256">
            <v>0</v>
          </cell>
          <cell r="AF256">
            <v>0</v>
          </cell>
          <cell r="AG256">
            <v>1</v>
          </cell>
        </row>
        <row r="257">
          <cell r="A257">
            <v>36636</v>
          </cell>
          <cell r="B257" t="str">
            <v>Nusa Dua</v>
          </cell>
          <cell r="C257" t="str">
            <v>P_Mumbul</v>
          </cell>
          <cell r="D257">
            <v>102</v>
          </cell>
          <cell r="E257" t="str">
            <v>OCM</v>
          </cell>
          <cell r="F257">
            <v>0.26527777777777778</v>
          </cell>
          <cell r="I257">
            <v>0.26666666666666666</v>
          </cell>
          <cell r="K257" t="str">
            <v>M</v>
          </cell>
          <cell r="M257">
            <v>1.388888888888884E-3</v>
          </cell>
          <cell r="N257">
            <v>84</v>
          </cell>
          <cell r="O257">
            <v>80</v>
          </cell>
          <cell r="P257">
            <v>100.10959999999963</v>
          </cell>
          <cell r="Q257">
            <v>58</v>
          </cell>
          <cell r="R257" t="str">
            <v>Rele bekerja tanpa penyebab yang jelas, PMT dapat masuk kembali</v>
          </cell>
          <cell r="T257">
            <v>0</v>
          </cell>
          <cell r="U257">
            <v>1.388888888888884E-3</v>
          </cell>
          <cell r="V257">
            <v>0</v>
          </cell>
          <cell r="W257">
            <v>0</v>
          </cell>
          <cell r="X257">
            <v>0</v>
          </cell>
          <cell r="Y257">
            <v>1.388888888888884E-3</v>
          </cell>
          <cell r="Z257">
            <v>136</v>
          </cell>
          <cell r="AA257" t="str">
            <v>R</v>
          </cell>
          <cell r="AB257">
            <v>0</v>
          </cell>
          <cell r="AC257">
            <v>1</v>
          </cell>
          <cell r="AD257">
            <v>1</v>
          </cell>
          <cell r="AE257">
            <v>0</v>
          </cell>
          <cell r="AF257">
            <v>0</v>
          </cell>
          <cell r="AG257">
            <v>1</v>
          </cell>
        </row>
        <row r="258">
          <cell r="A258">
            <v>36636</v>
          </cell>
          <cell r="B258" t="str">
            <v>Nusa Dua</v>
          </cell>
          <cell r="C258" t="str">
            <v>P_Mumbul</v>
          </cell>
          <cell r="D258">
            <v>80</v>
          </cell>
          <cell r="E258" t="str">
            <v>OCM</v>
          </cell>
          <cell r="F258">
            <v>0.30277777777777776</v>
          </cell>
          <cell r="I258">
            <v>0.31666666666666665</v>
          </cell>
          <cell r="K258" t="str">
            <v>M</v>
          </cell>
          <cell r="M258">
            <v>1.3888888888888895E-2</v>
          </cell>
          <cell r="N258">
            <v>14</v>
          </cell>
          <cell r="O258">
            <v>80</v>
          </cell>
          <cell r="P258">
            <v>785.17333333333363</v>
          </cell>
          <cell r="Q258">
            <v>58</v>
          </cell>
          <cell r="R258" t="str">
            <v>Rele bekerja tanpa penyebab yang jelas, PMT dapat masuk kembali</v>
          </cell>
          <cell r="T258">
            <v>0</v>
          </cell>
          <cell r="U258">
            <v>1.3888888888888895E-2</v>
          </cell>
          <cell r="V258">
            <v>0</v>
          </cell>
          <cell r="W258">
            <v>0</v>
          </cell>
          <cell r="X258">
            <v>0</v>
          </cell>
          <cell r="Y258">
            <v>1.3888888888888895E-2</v>
          </cell>
          <cell r="Z258">
            <v>136</v>
          </cell>
          <cell r="AA258" t="str">
            <v>R</v>
          </cell>
          <cell r="AB258">
            <v>0</v>
          </cell>
          <cell r="AC258">
            <v>1</v>
          </cell>
          <cell r="AD258">
            <v>1</v>
          </cell>
          <cell r="AE258">
            <v>0</v>
          </cell>
          <cell r="AF258">
            <v>0</v>
          </cell>
          <cell r="AG258">
            <v>1</v>
          </cell>
        </row>
        <row r="259">
          <cell r="A259">
            <v>36636</v>
          </cell>
          <cell r="B259" t="str">
            <v>Sanur</v>
          </cell>
          <cell r="C259" t="str">
            <v>P_Nusa_Indah</v>
          </cell>
          <cell r="D259">
            <v>120</v>
          </cell>
          <cell r="E259" t="str">
            <v>EF</v>
          </cell>
          <cell r="F259">
            <v>0.31527777777777777</v>
          </cell>
          <cell r="G259">
            <v>0.31597222222222221</v>
          </cell>
          <cell r="M259">
            <v>6.9444444444444198E-4</v>
          </cell>
          <cell r="N259">
            <v>100</v>
          </cell>
          <cell r="O259">
            <v>100</v>
          </cell>
          <cell r="P259">
            <v>58.887999999999792</v>
          </cell>
          <cell r="Q259">
            <v>58</v>
          </cell>
          <cell r="R259" t="str">
            <v>Rele bekerja tanpa penyebab yang jelas, PMT dapat masuk kembali</v>
          </cell>
          <cell r="T259">
            <v>6.9444444444444198E-4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6.9444444444444198E-4</v>
          </cell>
          <cell r="Z259">
            <v>193</v>
          </cell>
          <cell r="AA259" t="str">
            <v>R</v>
          </cell>
          <cell r="AB259">
            <v>0</v>
          </cell>
          <cell r="AC259">
            <v>0</v>
          </cell>
          <cell r="AD259">
            <v>1</v>
          </cell>
          <cell r="AE259">
            <v>1</v>
          </cell>
          <cell r="AF259">
            <v>0</v>
          </cell>
          <cell r="AG259">
            <v>0</v>
          </cell>
        </row>
        <row r="260">
          <cell r="A260">
            <v>36636</v>
          </cell>
          <cell r="B260" t="str">
            <v>Nusa Dua</v>
          </cell>
          <cell r="C260" t="str">
            <v>P_Mumbul</v>
          </cell>
          <cell r="D260">
            <v>27</v>
          </cell>
          <cell r="E260" t="str">
            <v>OC/M</v>
          </cell>
          <cell r="F260">
            <v>0.34722222222222227</v>
          </cell>
          <cell r="I260">
            <v>0.39374999999999999</v>
          </cell>
          <cell r="K260" t="str">
            <v>M</v>
          </cell>
          <cell r="M260">
            <v>4.6527777777777724E-2</v>
          </cell>
          <cell r="N260">
            <v>27</v>
          </cell>
          <cell r="P260">
            <v>887.73659999999893</v>
          </cell>
          <cell r="Q260">
            <v>23</v>
          </cell>
          <cell r="R260" t="str">
            <v>Kubikel atau komponennya rusak</v>
          </cell>
          <cell r="S260" t="str">
            <v xml:space="preserve">di Gardu H.Klaresion ada ledakan sementara Jamper di lepas </v>
          </cell>
          <cell r="T260">
            <v>0</v>
          </cell>
          <cell r="U260">
            <v>4.6527777777777724E-2</v>
          </cell>
          <cell r="V260">
            <v>0</v>
          </cell>
          <cell r="W260">
            <v>0</v>
          </cell>
          <cell r="X260">
            <v>0</v>
          </cell>
          <cell r="Y260">
            <v>4.6527777777777724E-2</v>
          </cell>
          <cell r="Z260">
            <v>136</v>
          </cell>
          <cell r="AA260" t="str">
            <v>R</v>
          </cell>
          <cell r="AB260">
            <v>0</v>
          </cell>
          <cell r="AC260">
            <v>1</v>
          </cell>
          <cell r="AD260">
            <v>1</v>
          </cell>
          <cell r="AE260">
            <v>0</v>
          </cell>
          <cell r="AF260">
            <v>0</v>
          </cell>
          <cell r="AG260">
            <v>1</v>
          </cell>
        </row>
        <row r="261">
          <cell r="A261">
            <v>36636</v>
          </cell>
          <cell r="B261" t="str">
            <v>Gianyar</v>
          </cell>
          <cell r="C261" t="str">
            <v>P_Bangli</v>
          </cell>
          <cell r="D261">
            <v>25</v>
          </cell>
          <cell r="H261">
            <v>0.3979166666666667</v>
          </cell>
          <cell r="I261">
            <v>0.42222222222222222</v>
          </cell>
          <cell r="K261" t="str">
            <v>M/R</v>
          </cell>
          <cell r="M261">
            <v>2.4305555555555525E-2</v>
          </cell>
          <cell r="N261">
            <v>25</v>
          </cell>
          <cell r="O261">
            <v>30</v>
          </cell>
          <cell r="P261">
            <v>429.39166666666614</v>
          </cell>
          <cell r="Q261" t="str">
            <v>44A</v>
          </cell>
          <cell r="R261" t="str">
            <v>SUTM putus</v>
          </cell>
          <cell r="S261" t="str">
            <v xml:space="preserve">Perbaikan jamper di  P. Klungkung karena posisi I tiang </v>
          </cell>
          <cell r="T261">
            <v>0</v>
          </cell>
          <cell r="U261">
            <v>0</v>
          </cell>
          <cell r="V261">
            <v>0</v>
          </cell>
          <cell r="W261">
            <v>2.4305555555555525E-2</v>
          </cell>
          <cell r="X261">
            <v>0</v>
          </cell>
          <cell r="Y261">
            <v>2.4305555555555525E-2</v>
          </cell>
          <cell r="Z261">
            <v>65</v>
          </cell>
          <cell r="AA261" t="str">
            <v>R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1</v>
          </cell>
          <cell r="AG261">
            <v>1</v>
          </cell>
        </row>
        <row r="262">
          <cell r="A262">
            <v>36636</v>
          </cell>
          <cell r="B262" t="str">
            <v>Sanur</v>
          </cell>
          <cell r="C262" t="str">
            <v>P_Nusa_Indah</v>
          </cell>
          <cell r="D262">
            <v>124</v>
          </cell>
          <cell r="E262" t="str">
            <v>EF</v>
          </cell>
          <cell r="F262">
            <v>0.40902777777777777</v>
          </cell>
          <cell r="G262">
            <v>0.40972222222222227</v>
          </cell>
          <cell r="M262">
            <v>6.9444444444449749E-4</v>
          </cell>
          <cell r="N262">
            <v>115</v>
          </cell>
          <cell r="O262">
            <v>124</v>
          </cell>
          <cell r="P262">
            <v>60.850933333337977</v>
          </cell>
          <cell r="Q262" t="str">
            <v>41e</v>
          </cell>
          <cell r="R262" t="str">
            <v>Rele bekerja tanpa penyebab yang jelas, PMT  masuk kembali</v>
          </cell>
          <cell r="S262" t="str">
            <v>Reclos sukses</v>
          </cell>
          <cell r="T262">
            <v>6.9444444444449749E-4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6.9444444444449749E-4</v>
          </cell>
          <cell r="Z262">
            <v>193</v>
          </cell>
          <cell r="AA262" t="str">
            <v>R</v>
          </cell>
          <cell r="AB262">
            <v>0</v>
          </cell>
          <cell r="AC262">
            <v>0</v>
          </cell>
          <cell r="AD262">
            <v>1</v>
          </cell>
          <cell r="AE262">
            <v>1</v>
          </cell>
          <cell r="AF262">
            <v>0</v>
          </cell>
          <cell r="AG262">
            <v>0</v>
          </cell>
        </row>
        <row r="263">
          <cell r="A263">
            <v>36636</v>
          </cell>
          <cell r="B263" t="str">
            <v>Sanur</v>
          </cell>
          <cell r="C263" t="str">
            <v>P_Sudirman</v>
          </cell>
          <cell r="D263">
            <v>65</v>
          </cell>
          <cell r="H263">
            <v>0.42569444444444443</v>
          </cell>
          <cell r="I263">
            <v>0.42708333333333331</v>
          </cell>
          <cell r="K263" t="str">
            <v>R</v>
          </cell>
          <cell r="M263">
            <v>1.388888888888884E-3</v>
          </cell>
          <cell r="N263">
            <v>65</v>
          </cell>
          <cell r="O263">
            <v>80</v>
          </cell>
          <cell r="P263">
            <v>63.795333333333105</v>
          </cell>
          <cell r="Q263">
            <v>49</v>
          </cell>
          <cell r="R263" t="str">
            <v>Lain - lain</v>
          </cell>
          <cell r="S263" t="str">
            <v>Lepas PTS Amsterdam Har sesuai jadwal  ( Dalkon &amp; Hardis )</v>
          </cell>
          <cell r="T263">
            <v>0</v>
          </cell>
          <cell r="U263">
            <v>0</v>
          </cell>
          <cell r="V263">
            <v>0</v>
          </cell>
          <cell r="W263">
            <v>1.388888888888884E-3</v>
          </cell>
          <cell r="X263">
            <v>0</v>
          </cell>
          <cell r="Y263">
            <v>1.388888888888884E-3</v>
          </cell>
          <cell r="Z263">
            <v>189</v>
          </cell>
          <cell r="AA263" t="str">
            <v>R</v>
          </cell>
          <cell r="AB263">
            <v>1</v>
          </cell>
          <cell r="AC263">
            <v>0</v>
          </cell>
          <cell r="AD263">
            <v>0</v>
          </cell>
          <cell r="AE263">
            <v>0</v>
          </cell>
          <cell r="AF263">
            <v>1</v>
          </cell>
          <cell r="AG263">
            <v>1</v>
          </cell>
        </row>
        <row r="264">
          <cell r="A264">
            <v>36636</v>
          </cell>
          <cell r="B264" t="str">
            <v>Kapal</v>
          </cell>
          <cell r="C264" t="str">
            <v>P_Canggu</v>
          </cell>
          <cell r="D264">
            <v>132</v>
          </cell>
          <cell r="H264">
            <v>0.46875</v>
          </cell>
          <cell r="I264">
            <v>0.48472222222222222</v>
          </cell>
          <cell r="K264" t="str">
            <v>R</v>
          </cell>
          <cell r="M264">
            <v>1.5972222222222221E-2</v>
          </cell>
          <cell r="N264">
            <v>126</v>
          </cell>
          <cell r="O264">
            <v>132</v>
          </cell>
          <cell r="P264">
            <v>1489.8663999999999</v>
          </cell>
          <cell r="Q264">
            <v>49</v>
          </cell>
          <cell r="R264" t="str">
            <v>Lain - lain</v>
          </cell>
          <cell r="S264" t="str">
            <v xml:space="preserve">Potong bambu di Br Tandeg </v>
          </cell>
          <cell r="T264">
            <v>0</v>
          </cell>
          <cell r="U264">
            <v>0</v>
          </cell>
          <cell r="V264">
            <v>0</v>
          </cell>
          <cell r="W264">
            <v>1.5972222222222221E-2</v>
          </cell>
          <cell r="X264">
            <v>0</v>
          </cell>
          <cell r="Y264">
            <v>1.5972222222222221E-2</v>
          </cell>
          <cell r="Z264">
            <v>106</v>
          </cell>
          <cell r="AA264" t="str">
            <v>R</v>
          </cell>
          <cell r="AB264">
            <v>1</v>
          </cell>
          <cell r="AC264">
            <v>0</v>
          </cell>
          <cell r="AD264">
            <v>0</v>
          </cell>
          <cell r="AE264">
            <v>0</v>
          </cell>
          <cell r="AF264">
            <v>1</v>
          </cell>
          <cell r="AG264">
            <v>1</v>
          </cell>
        </row>
        <row r="265">
          <cell r="A265">
            <v>36636</v>
          </cell>
          <cell r="B265" t="str">
            <v>Nusa Dua</v>
          </cell>
          <cell r="C265" t="str">
            <v>P_Mumbul</v>
          </cell>
          <cell r="D265">
            <v>110</v>
          </cell>
          <cell r="H265">
            <v>0.65347222222222223</v>
          </cell>
          <cell r="I265">
            <v>0.66319444444444442</v>
          </cell>
          <cell r="K265" t="str">
            <v>MM</v>
          </cell>
          <cell r="M265">
            <v>9.7222222222221877E-3</v>
          </cell>
          <cell r="N265">
            <v>0</v>
          </cell>
          <cell r="O265">
            <v>0</v>
          </cell>
          <cell r="P265">
            <v>755.72933333333071</v>
          </cell>
          <cell r="Q265">
            <v>23</v>
          </cell>
          <cell r="R265" t="str">
            <v>Kubikel atau komponennya rusak</v>
          </cell>
          <cell r="S265" t="str">
            <v>Kubikel di Hotel Klarion langsung di teping, dimasukan langsung trip</v>
          </cell>
          <cell r="T265">
            <v>0</v>
          </cell>
          <cell r="U265">
            <v>0</v>
          </cell>
          <cell r="V265">
            <v>0</v>
          </cell>
          <cell r="W265">
            <v>9.7222222222221877E-3</v>
          </cell>
          <cell r="X265">
            <v>0</v>
          </cell>
          <cell r="Y265">
            <v>9.7222222222221877E-3</v>
          </cell>
          <cell r="Z265">
            <v>136</v>
          </cell>
          <cell r="AA265" t="str">
            <v>R</v>
          </cell>
          <cell r="AB265">
            <v>0</v>
          </cell>
          <cell r="AC265">
            <v>2</v>
          </cell>
          <cell r="AD265">
            <v>0</v>
          </cell>
          <cell r="AE265">
            <v>0</v>
          </cell>
          <cell r="AF265">
            <v>1</v>
          </cell>
          <cell r="AG265">
            <v>1</v>
          </cell>
        </row>
        <row r="266">
          <cell r="A266">
            <v>36636</v>
          </cell>
          <cell r="B266" t="str">
            <v>Nusa Dua</v>
          </cell>
          <cell r="C266" t="str">
            <v>P_Mumbul</v>
          </cell>
          <cell r="D266">
            <v>110</v>
          </cell>
          <cell r="E266" t="str">
            <v>OC/M</v>
          </cell>
          <cell r="F266">
            <v>0.66319444444444442</v>
          </cell>
          <cell r="I266">
            <v>0.72569444444444453</v>
          </cell>
          <cell r="K266" t="str">
            <v>M</v>
          </cell>
          <cell r="M266">
            <v>6.2500000000000111E-2</v>
          </cell>
          <cell r="N266">
            <v>105</v>
          </cell>
          <cell r="O266">
            <v>136</v>
          </cell>
          <cell r="P266">
            <v>4858.2600000000084</v>
          </cell>
          <cell r="Q266" t="str">
            <v>44a</v>
          </cell>
          <cell r="R266" t="str">
            <v>SUTM putus</v>
          </cell>
          <cell r="S266" t="str">
            <v>Jamperan SUTM phasa S putus         arah Taman Mumbul</v>
          </cell>
          <cell r="T266">
            <v>0</v>
          </cell>
          <cell r="U266">
            <v>6.2500000000000111E-2</v>
          </cell>
          <cell r="V266">
            <v>0</v>
          </cell>
          <cell r="W266">
            <v>0</v>
          </cell>
          <cell r="X266">
            <v>0</v>
          </cell>
          <cell r="Y266">
            <v>6.2500000000000111E-2</v>
          </cell>
          <cell r="Z266">
            <v>136</v>
          </cell>
          <cell r="AA266" t="str">
            <v>R</v>
          </cell>
          <cell r="AB266">
            <v>0</v>
          </cell>
          <cell r="AC266">
            <v>1</v>
          </cell>
          <cell r="AD266">
            <v>1</v>
          </cell>
          <cell r="AE266">
            <v>0</v>
          </cell>
          <cell r="AF266">
            <v>0</v>
          </cell>
          <cell r="AG266">
            <v>1</v>
          </cell>
        </row>
        <row r="267">
          <cell r="A267">
            <v>36636</v>
          </cell>
          <cell r="B267" t="str">
            <v>Gianyar</v>
          </cell>
          <cell r="C267" t="str">
            <v>P_Ubud</v>
          </cell>
          <cell r="D267">
            <v>170</v>
          </cell>
          <cell r="E267" t="str">
            <v>EF</v>
          </cell>
          <cell r="F267">
            <v>0.80138888888888893</v>
          </cell>
          <cell r="G267">
            <v>0.80208333333333337</v>
          </cell>
          <cell r="M267">
            <v>6.9444444444444198E-4</v>
          </cell>
          <cell r="N267">
            <v>147</v>
          </cell>
          <cell r="O267">
            <v>170</v>
          </cell>
          <cell r="P267">
            <v>83.424666666666383</v>
          </cell>
          <cell r="Q267" t="str">
            <v>41e</v>
          </cell>
          <cell r="R267" t="str">
            <v>Rele bekerja tanpa penyebab yang jelas, PMT  masuk kembali</v>
          </cell>
          <cell r="S267" t="str">
            <v>Recloser sukses</v>
          </cell>
          <cell r="T267">
            <v>6.9444444444444198E-4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6.9444444444444198E-4</v>
          </cell>
          <cell r="Z267">
            <v>69</v>
          </cell>
          <cell r="AA267" t="str">
            <v>R</v>
          </cell>
          <cell r="AB267">
            <v>0</v>
          </cell>
          <cell r="AC267">
            <v>0</v>
          </cell>
          <cell r="AD267">
            <v>1</v>
          </cell>
          <cell r="AE267">
            <v>1</v>
          </cell>
          <cell r="AF267">
            <v>0</v>
          </cell>
          <cell r="AG267">
            <v>0</v>
          </cell>
        </row>
        <row r="268">
          <cell r="A268">
            <v>36636</v>
          </cell>
          <cell r="B268" t="str">
            <v>Gianyar</v>
          </cell>
          <cell r="C268" t="str">
            <v>P_Susut</v>
          </cell>
          <cell r="D268">
            <v>68</v>
          </cell>
          <cell r="E268" t="str">
            <v>EF</v>
          </cell>
          <cell r="F268">
            <v>0.80555555555555547</v>
          </cell>
          <cell r="I268">
            <v>0.80625000000000002</v>
          </cell>
          <cell r="K268" t="str">
            <v>R</v>
          </cell>
          <cell r="M268">
            <v>6.94444444444553E-4</v>
          </cell>
          <cell r="N268">
            <v>0</v>
          </cell>
          <cell r="O268">
            <v>0</v>
          </cell>
          <cell r="P268">
            <v>33.369866666671882</v>
          </cell>
          <cell r="Q268" t="str">
            <v>41e</v>
          </cell>
          <cell r="R268" t="str">
            <v>Rele bekerja tanpa penyebab yang jelas, PMT  masuk kembali</v>
          </cell>
          <cell r="S268" t="str">
            <v>Dicoba gagal</v>
          </cell>
          <cell r="T268">
            <v>0</v>
          </cell>
          <cell r="U268">
            <v>6.94444444444553E-4</v>
          </cell>
          <cell r="V268">
            <v>0</v>
          </cell>
          <cell r="W268">
            <v>0</v>
          </cell>
          <cell r="X268">
            <v>0</v>
          </cell>
          <cell r="Y268">
            <v>6.94444444444553E-4</v>
          </cell>
          <cell r="Z268">
            <v>67</v>
          </cell>
          <cell r="AA268" t="str">
            <v>R</v>
          </cell>
          <cell r="AB268">
            <v>1</v>
          </cell>
          <cell r="AC268">
            <v>0</v>
          </cell>
          <cell r="AD268">
            <v>1</v>
          </cell>
          <cell r="AE268">
            <v>0</v>
          </cell>
          <cell r="AF268">
            <v>0</v>
          </cell>
          <cell r="AG268">
            <v>1</v>
          </cell>
        </row>
        <row r="269">
          <cell r="A269">
            <v>36636</v>
          </cell>
          <cell r="B269" t="str">
            <v>Gianyar</v>
          </cell>
          <cell r="C269" t="str">
            <v>P_Susut</v>
          </cell>
          <cell r="D269">
            <v>68</v>
          </cell>
          <cell r="E269" t="str">
            <v>EF</v>
          </cell>
          <cell r="F269">
            <v>0.80625000000000002</v>
          </cell>
          <cell r="I269">
            <v>0.82152777777777775</v>
          </cell>
          <cell r="K269" t="str">
            <v>R</v>
          </cell>
          <cell r="M269">
            <v>1.5277777777777724E-2</v>
          </cell>
          <cell r="N269">
            <v>25</v>
          </cell>
          <cell r="O269">
            <v>45</v>
          </cell>
          <cell r="P269">
            <v>734.13706666666405</v>
          </cell>
          <cell r="Q269" t="str">
            <v>41e</v>
          </cell>
          <cell r="R269" t="str">
            <v>Rele bekerja tanpa penyebab yang jelas, PMT  masuk kembali</v>
          </cell>
          <cell r="S269" t="str">
            <v>Dilokalisir</v>
          </cell>
          <cell r="T269">
            <v>0</v>
          </cell>
          <cell r="U269">
            <v>1.5277777777777724E-2</v>
          </cell>
          <cell r="V269">
            <v>0</v>
          </cell>
          <cell r="W269">
            <v>0</v>
          </cell>
          <cell r="X269">
            <v>0</v>
          </cell>
          <cell r="Y269">
            <v>1.5277777777777724E-2</v>
          </cell>
          <cell r="Z269">
            <v>67</v>
          </cell>
          <cell r="AA269" t="str">
            <v>R</v>
          </cell>
          <cell r="AB269">
            <v>1</v>
          </cell>
          <cell r="AC269">
            <v>0</v>
          </cell>
          <cell r="AD269">
            <v>1</v>
          </cell>
          <cell r="AE269">
            <v>0</v>
          </cell>
          <cell r="AF269">
            <v>0</v>
          </cell>
          <cell r="AG269">
            <v>1</v>
          </cell>
        </row>
        <row r="270">
          <cell r="A270">
            <v>36636</v>
          </cell>
          <cell r="B270" t="str">
            <v>Antosari</v>
          </cell>
          <cell r="C270" t="str">
            <v>P_Bajera</v>
          </cell>
          <cell r="D270">
            <v>38</v>
          </cell>
          <cell r="E270" t="str">
            <v>EF</v>
          </cell>
          <cell r="F270">
            <v>0.82152777777777775</v>
          </cell>
          <cell r="G270">
            <v>0.8222222222222223</v>
          </cell>
          <cell r="M270">
            <v>6.94444444444553E-4</v>
          </cell>
          <cell r="N270">
            <v>35</v>
          </cell>
          <cell r="O270">
            <v>38</v>
          </cell>
          <cell r="P270">
            <v>18.647866666669579</v>
          </cell>
          <cell r="Q270" t="str">
            <v>41e</v>
          </cell>
          <cell r="R270" t="str">
            <v>Rele bekerja tanpa penyebab yang jelas, PMT  masuk kembali</v>
          </cell>
          <cell r="S270" t="str">
            <v>Recloser sukses</v>
          </cell>
          <cell r="T270">
            <v>6.94444444444553E-4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6.94444444444553E-4</v>
          </cell>
          <cell r="Z270">
            <v>2</v>
          </cell>
          <cell r="AA270" t="str">
            <v>R</v>
          </cell>
          <cell r="AB270">
            <v>0</v>
          </cell>
          <cell r="AC270">
            <v>0</v>
          </cell>
          <cell r="AD270">
            <v>1</v>
          </cell>
          <cell r="AE270">
            <v>1</v>
          </cell>
          <cell r="AF270">
            <v>0</v>
          </cell>
          <cell r="AG270">
            <v>0</v>
          </cell>
        </row>
        <row r="271">
          <cell r="A271">
            <v>36637</v>
          </cell>
          <cell r="B271" t="str">
            <v>Sanur</v>
          </cell>
          <cell r="C271" t="str">
            <v>P_Sedap_Malam</v>
          </cell>
          <cell r="D271">
            <v>130</v>
          </cell>
          <cell r="E271" t="str">
            <v>EF</v>
          </cell>
          <cell r="F271">
            <v>9.375E-2</v>
          </cell>
          <cell r="I271">
            <v>9.4444444444444442E-2</v>
          </cell>
          <cell r="K271" t="str">
            <v>M</v>
          </cell>
          <cell r="M271">
            <v>6.9444444444444198E-4</v>
          </cell>
          <cell r="N271" t="str">
            <v>~</v>
          </cell>
          <cell r="O271" t="str">
            <v>~</v>
          </cell>
          <cell r="P271">
            <v>63.795333333333105</v>
          </cell>
          <cell r="Q271">
            <v>49</v>
          </cell>
          <cell r="R271" t="str">
            <v>Lain - lain</v>
          </cell>
          <cell r="S271" t="str">
            <v>Hujan lebat</v>
          </cell>
          <cell r="T271">
            <v>0</v>
          </cell>
          <cell r="U271">
            <v>6.9444444444444198E-4</v>
          </cell>
          <cell r="V271">
            <v>0</v>
          </cell>
          <cell r="W271">
            <v>0</v>
          </cell>
          <cell r="X271">
            <v>0</v>
          </cell>
          <cell r="Y271">
            <v>6.9444444444444198E-4</v>
          </cell>
          <cell r="Z271">
            <v>195</v>
          </cell>
          <cell r="AA271" t="str">
            <v>R</v>
          </cell>
          <cell r="AB271">
            <v>0</v>
          </cell>
          <cell r="AC271">
            <v>1</v>
          </cell>
          <cell r="AD271">
            <v>1</v>
          </cell>
          <cell r="AE271">
            <v>0</v>
          </cell>
          <cell r="AF271">
            <v>0</v>
          </cell>
          <cell r="AG271">
            <v>1</v>
          </cell>
        </row>
        <row r="272">
          <cell r="A272">
            <v>36637</v>
          </cell>
          <cell r="B272" t="str">
            <v>Sanur</v>
          </cell>
          <cell r="C272" t="str">
            <v>P_Sedap_Malam</v>
          </cell>
          <cell r="D272">
            <v>130</v>
          </cell>
          <cell r="E272" t="str">
            <v>EF</v>
          </cell>
          <cell r="F272">
            <v>9.4444444444444442E-2</v>
          </cell>
          <cell r="I272">
            <v>0.13819444444444443</v>
          </cell>
          <cell r="K272" t="str">
            <v>M</v>
          </cell>
          <cell r="M272">
            <v>4.3749999999999983E-2</v>
          </cell>
          <cell r="N272">
            <v>124</v>
          </cell>
          <cell r="O272">
            <v>130</v>
          </cell>
          <cell r="P272">
            <v>4019.1059999999984</v>
          </cell>
          <cell r="Q272">
            <v>48</v>
          </cell>
          <cell r="R272" t="str">
            <v>Lighning arester rusak</v>
          </cell>
          <cell r="S272" t="str">
            <v>Arestes pecah Phase S di DT 63 danJamper opendis putus Phase R</v>
          </cell>
          <cell r="T272">
            <v>0</v>
          </cell>
          <cell r="U272">
            <v>4.3749999999999983E-2</v>
          </cell>
          <cell r="V272">
            <v>0</v>
          </cell>
          <cell r="W272">
            <v>0</v>
          </cell>
          <cell r="X272">
            <v>0</v>
          </cell>
          <cell r="Y272">
            <v>4.3749999999999983E-2</v>
          </cell>
          <cell r="Z272">
            <v>195</v>
          </cell>
          <cell r="AA272" t="str">
            <v>R</v>
          </cell>
          <cell r="AB272">
            <v>0</v>
          </cell>
          <cell r="AC272">
            <v>1</v>
          </cell>
          <cell r="AD272">
            <v>1</v>
          </cell>
          <cell r="AE272">
            <v>0</v>
          </cell>
          <cell r="AF272">
            <v>0</v>
          </cell>
          <cell r="AG272">
            <v>1</v>
          </cell>
        </row>
        <row r="273">
          <cell r="A273">
            <v>36637</v>
          </cell>
          <cell r="B273" t="str">
            <v>Gianyar</v>
          </cell>
          <cell r="C273" t="str">
            <v>P_Kesatrian</v>
          </cell>
          <cell r="D273">
            <v>40</v>
          </cell>
          <cell r="E273" t="str">
            <v>OC</v>
          </cell>
          <cell r="F273">
            <v>0.12013888888888889</v>
          </cell>
          <cell r="I273">
            <v>0.12152777777777778</v>
          </cell>
          <cell r="K273" t="str">
            <v>R</v>
          </cell>
          <cell r="M273">
            <v>1.388888888888884E-3</v>
          </cell>
          <cell r="N273" t="str">
            <v>~</v>
          </cell>
          <cell r="O273" t="str">
            <v>~</v>
          </cell>
          <cell r="P273">
            <v>39.258666666666528</v>
          </cell>
          <cell r="Q273" t="str">
            <v>44b</v>
          </cell>
          <cell r="R273" t="str">
            <v>Jumper SUTM putus</v>
          </cell>
          <cell r="S273" t="str">
            <v>Jamper pole pertama putus 2 Phse ( Phase R dan S )</v>
          </cell>
          <cell r="T273">
            <v>0</v>
          </cell>
          <cell r="U273">
            <v>1.388888888888884E-3</v>
          </cell>
          <cell r="V273">
            <v>0</v>
          </cell>
          <cell r="W273">
            <v>0</v>
          </cell>
          <cell r="X273">
            <v>0</v>
          </cell>
          <cell r="Y273">
            <v>1.388888888888884E-3</v>
          </cell>
          <cell r="Z273">
            <v>63</v>
          </cell>
          <cell r="AA273" t="str">
            <v>R</v>
          </cell>
          <cell r="AB273">
            <v>1</v>
          </cell>
          <cell r="AC273">
            <v>0</v>
          </cell>
          <cell r="AD273">
            <v>1</v>
          </cell>
          <cell r="AE273">
            <v>0</v>
          </cell>
          <cell r="AF273">
            <v>0</v>
          </cell>
          <cell r="AG273">
            <v>1</v>
          </cell>
        </row>
        <row r="274">
          <cell r="A274">
            <v>36637</v>
          </cell>
          <cell r="B274" t="str">
            <v>Gianyar</v>
          </cell>
          <cell r="C274" t="str">
            <v>P_Kesatrian</v>
          </cell>
          <cell r="D274">
            <v>40</v>
          </cell>
          <cell r="E274" t="str">
            <v>OC</v>
          </cell>
          <cell r="F274">
            <v>0.12152777777777778</v>
          </cell>
          <cell r="I274">
            <v>0.14166666666666666</v>
          </cell>
          <cell r="K274" t="str">
            <v>R</v>
          </cell>
          <cell r="M274">
            <v>2.0138888888888887E-2</v>
          </cell>
          <cell r="N274">
            <v>0</v>
          </cell>
          <cell r="O274">
            <v>0</v>
          </cell>
          <cell r="P274">
            <v>569.25066666666658</v>
          </cell>
          <cell r="Q274" t="str">
            <v>44b</v>
          </cell>
          <cell r="R274" t="str">
            <v>Jumper SUTM putus</v>
          </cell>
          <cell r="S274" t="str">
            <v>Jamper pole pertama putus 2 Phse ( Phase R dan S )</v>
          </cell>
          <cell r="T274">
            <v>0</v>
          </cell>
          <cell r="U274">
            <v>2.0138888888888887E-2</v>
          </cell>
          <cell r="V274">
            <v>0</v>
          </cell>
          <cell r="W274">
            <v>0</v>
          </cell>
          <cell r="X274">
            <v>0</v>
          </cell>
          <cell r="Y274">
            <v>2.0138888888888887E-2</v>
          </cell>
          <cell r="Z274">
            <v>63</v>
          </cell>
          <cell r="AA274" t="str">
            <v>R</v>
          </cell>
          <cell r="AB274">
            <v>1</v>
          </cell>
          <cell r="AC274">
            <v>0</v>
          </cell>
          <cell r="AD274">
            <v>1</v>
          </cell>
          <cell r="AE274">
            <v>0</v>
          </cell>
          <cell r="AF274">
            <v>0</v>
          </cell>
          <cell r="AG274">
            <v>1</v>
          </cell>
        </row>
        <row r="275">
          <cell r="A275">
            <v>36637</v>
          </cell>
          <cell r="B275" t="str">
            <v>Gianyar</v>
          </cell>
          <cell r="C275" t="str">
            <v>P_Kesatrian</v>
          </cell>
          <cell r="D275">
            <v>40</v>
          </cell>
          <cell r="H275">
            <v>0.16805555555555554</v>
          </cell>
          <cell r="I275">
            <v>0.41875000000000001</v>
          </cell>
          <cell r="J275">
            <v>0.17708333333333334</v>
          </cell>
          <cell r="K275" t="str">
            <v>R</v>
          </cell>
          <cell r="M275">
            <v>9.0277777777778012E-3</v>
          </cell>
          <cell r="P275">
            <v>255.18133333333398</v>
          </cell>
          <cell r="Q275" t="str">
            <v>44b</v>
          </cell>
          <cell r="R275" t="str">
            <v>Jumper SUTM putus</v>
          </cell>
          <cell r="S275" t="str">
            <v>Beban Sementara di manuver ke P-Tampak Siring .Jamperan putus pool pertama 2 phasa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9.0277777777778012E-3</v>
          </cell>
          <cell r="Y275">
            <v>9.0277777777778012E-3</v>
          </cell>
          <cell r="Z275">
            <v>63</v>
          </cell>
          <cell r="AA275" t="str">
            <v>R</v>
          </cell>
          <cell r="AB275">
            <v>1</v>
          </cell>
          <cell r="AC275">
            <v>0</v>
          </cell>
          <cell r="AD275">
            <v>0</v>
          </cell>
          <cell r="AE275">
            <v>0</v>
          </cell>
          <cell r="AF275">
            <v>1</v>
          </cell>
          <cell r="AG275">
            <v>1</v>
          </cell>
        </row>
        <row r="276">
          <cell r="A276">
            <v>36637</v>
          </cell>
          <cell r="B276" t="str">
            <v>Gianyar</v>
          </cell>
          <cell r="C276" t="str">
            <v>P_Blahbatuh</v>
          </cell>
          <cell r="D276">
            <v>160</v>
          </cell>
          <cell r="E276" t="str">
            <v xml:space="preserve">OCM </v>
          </cell>
          <cell r="F276">
            <v>0.15833333333333333</v>
          </cell>
          <cell r="I276">
            <v>0.15972222222222224</v>
          </cell>
          <cell r="K276" t="str">
            <v>R</v>
          </cell>
          <cell r="M276">
            <v>1.3888888888889117E-3</v>
          </cell>
          <cell r="N276">
            <v>120</v>
          </cell>
          <cell r="O276">
            <v>150</v>
          </cell>
          <cell r="P276">
            <v>157.03466666666924</v>
          </cell>
          <cell r="Q276" t="str">
            <v>41c</v>
          </cell>
          <cell r="R276" t="str">
            <v>Pemutus tegangan menengah terbuka, pelebur tegangan menengah putus karena hujan / petir atau gangguan sementara (Intermittent fault yg lain)</v>
          </cell>
          <cell r="T276">
            <v>0</v>
          </cell>
          <cell r="U276">
            <v>1.3888888888889117E-3</v>
          </cell>
          <cell r="V276">
            <v>0</v>
          </cell>
          <cell r="W276">
            <v>0</v>
          </cell>
          <cell r="X276">
            <v>0</v>
          </cell>
          <cell r="Y276">
            <v>1.3888888888889117E-3</v>
          </cell>
          <cell r="Z276">
            <v>66</v>
          </cell>
          <cell r="AA276" t="str">
            <v>R</v>
          </cell>
          <cell r="AB276">
            <v>1</v>
          </cell>
          <cell r="AC276">
            <v>0</v>
          </cell>
          <cell r="AD276">
            <v>1</v>
          </cell>
          <cell r="AE276">
            <v>0</v>
          </cell>
          <cell r="AF276">
            <v>0</v>
          </cell>
          <cell r="AG276">
            <v>1</v>
          </cell>
        </row>
        <row r="277">
          <cell r="A277">
            <v>36637</v>
          </cell>
          <cell r="B277" t="str">
            <v>Kapal</v>
          </cell>
          <cell r="C277" t="str">
            <v>P_Monang_Maning</v>
          </cell>
          <cell r="D277">
            <v>140</v>
          </cell>
          <cell r="E277" t="str">
            <v>EF</v>
          </cell>
          <cell r="F277">
            <v>0.17499999999999999</v>
          </cell>
          <cell r="G277">
            <v>0.17569444444444446</v>
          </cell>
          <cell r="M277">
            <v>6.9444444444446973E-4</v>
          </cell>
          <cell r="N277" t="str">
            <v>~</v>
          </cell>
          <cell r="O277" t="str">
            <v>~</v>
          </cell>
          <cell r="P277">
            <v>68.70266666666916</v>
          </cell>
          <cell r="Q277">
            <v>82</v>
          </cell>
          <cell r="R277" t="str">
            <v>Hujan lebat.</v>
          </cell>
          <cell r="S277" t="str">
            <v>Hujan lebat Kubikel GH Mon-Maning terendam air</v>
          </cell>
          <cell r="T277">
            <v>6.9444444444446973E-4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6.9444444444446973E-4</v>
          </cell>
          <cell r="Z277">
            <v>103</v>
          </cell>
          <cell r="AA277" t="str">
            <v>R</v>
          </cell>
          <cell r="AB277">
            <v>0</v>
          </cell>
          <cell r="AC277">
            <v>0</v>
          </cell>
          <cell r="AD277">
            <v>1</v>
          </cell>
          <cell r="AE277">
            <v>1</v>
          </cell>
          <cell r="AF277">
            <v>0</v>
          </cell>
          <cell r="AG277">
            <v>0</v>
          </cell>
        </row>
        <row r="278">
          <cell r="A278">
            <v>36637</v>
          </cell>
          <cell r="B278" t="str">
            <v>Kapal</v>
          </cell>
          <cell r="C278" t="str">
            <v>P_Monang_Maning</v>
          </cell>
          <cell r="D278">
            <v>140</v>
          </cell>
          <cell r="E278" t="str">
            <v>EF</v>
          </cell>
          <cell r="F278">
            <v>0.17569444444444446</v>
          </cell>
          <cell r="I278">
            <v>0.2902777777777778</v>
          </cell>
          <cell r="K278" t="str">
            <v>R</v>
          </cell>
          <cell r="M278">
            <v>0.11458333333333334</v>
          </cell>
          <cell r="N278">
            <v>12</v>
          </cell>
          <cell r="O278">
            <v>14</v>
          </cell>
          <cell r="P278">
            <v>11335.939999999999</v>
          </cell>
          <cell r="Q278">
            <v>82</v>
          </cell>
          <cell r="R278" t="str">
            <v>Hujan lebat.</v>
          </cell>
          <cell r="S278" t="str">
            <v>idem</v>
          </cell>
          <cell r="T278">
            <v>0</v>
          </cell>
          <cell r="U278">
            <v>0.11458333333333334</v>
          </cell>
          <cell r="V278">
            <v>0</v>
          </cell>
          <cell r="W278">
            <v>0</v>
          </cell>
          <cell r="X278">
            <v>0</v>
          </cell>
          <cell r="Y278">
            <v>0.11458333333333334</v>
          </cell>
          <cell r="Z278">
            <v>103</v>
          </cell>
          <cell r="AA278" t="str">
            <v>R</v>
          </cell>
          <cell r="AB278">
            <v>1</v>
          </cell>
          <cell r="AC278">
            <v>0</v>
          </cell>
          <cell r="AD278">
            <v>1</v>
          </cell>
          <cell r="AE278">
            <v>0</v>
          </cell>
          <cell r="AF278">
            <v>0</v>
          </cell>
          <cell r="AG278">
            <v>1</v>
          </cell>
        </row>
        <row r="279">
          <cell r="A279">
            <v>36637</v>
          </cell>
          <cell r="B279" t="str">
            <v>Gianyar</v>
          </cell>
          <cell r="C279" t="str">
            <v>P_Tampak_Siring</v>
          </cell>
          <cell r="D279">
            <v>65</v>
          </cell>
          <cell r="E279" t="str">
            <v>OC</v>
          </cell>
          <cell r="F279">
            <v>0.17708333333333334</v>
          </cell>
          <cell r="I279">
            <v>0.18958333333333333</v>
          </cell>
          <cell r="K279" t="str">
            <v>R</v>
          </cell>
          <cell r="M279">
            <v>1.2499999999999983E-2</v>
          </cell>
          <cell r="N279">
            <v>96</v>
          </cell>
          <cell r="O279">
            <v>96</v>
          </cell>
          <cell r="P279">
            <v>574.15799999999922</v>
          </cell>
          <cell r="Q279" t="str">
            <v>41e</v>
          </cell>
          <cell r="R279" t="str">
            <v>Rele bekerja tanpa penyebab yang jelas, PMT  masuk kembali</v>
          </cell>
          <cell r="S279" t="str">
            <v>Saat manuver beban P-Kesantrian</v>
          </cell>
          <cell r="T279">
            <v>0</v>
          </cell>
          <cell r="U279">
            <v>1.2499999999999983E-2</v>
          </cell>
          <cell r="V279">
            <v>0</v>
          </cell>
          <cell r="W279">
            <v>0</v>
          </cell>
          <cell r="X279">
            <v>0</v>
          </cell>
          <cell r="Y279">
            <v>1.2499999999999983E-2</v>
          </cell>
          <cell r="Z279">
            <v>64</v>
          </cell>
          <cell r="AA279" t="str">
            <v>R</v>
          </cell>
          <cell r="AB279">
            <v>1</v>
          </cell>
          <cell r="AC279">
            <v>0</v>
          </cell>
          <cell r="AD279">
            <v>1</v>
          </cell>
          <cell r="AE279">
            <v>0</v>
          </cell>
          <cell r="AF279">
            <v>0</v>
          </cell>
          <cell r="AG279">
            <v>1</v>
          </cell>
        </row>
        <row r="280">
          <cell r="A280">
            <v>36637</v>
          </cell>
          <cell r="B280" t="str">
            <v>Pesanggaran</v>
          </cell>
          <cell r="C280" t="str">
            <v>P_Pelasa</v>
          </cell>
          <cell r="D280">
            <v>80</v>
          </cell>
          <cell r="E280" t="str">
            <v>EF</v>
          </cell>
          <cell r="F280">
            <v>0.22291666666666665</v>
          </cell>
          <cell r="I280">
            <v>0.22361111111111109</v>
          </cell>
          <cell r="K280" t="str">
            <v>R</v>
          </cell>
          <cell r="M280">
            <v>6.9444444444444198E-4</v>
          </cell>
          <cell r="N280">
            <v>55</v>
          </cell>
          <cell r="O280">
            <v>80</v>
          </cell>
          <cell r="P280">
            <v>39.258666666666528</v>
          </cell>
          <cell r="Q280" t="str">
            <v>41c</v>
          </cell>
          <cell r="R280" t="str">
            <v>Pemutus tegangan menengah terbuka, pelebur tegangan menengah putus karena hujan / petir atau gangguan sementara (Intermittent fault yg lain)</v>
          </cell>
          <cell r="T280">
            <v>0</v>
          </cell>
          <cell r="U280">
            <v>6.9444444444444198E-4</v>
          </cell>
          <cell r="V280">
            <v>0</v>
          </cell>
          <cell r="W280">
            <v>0</v>
          </cell>
          <cell r="X280">
            <v>0</v>
          </cell>
          <cell r="Y280">
            <v>6.9444444444444198E-4</v>
          </cell>
          <cell r="Z280">
            <v>164</v>
          </cell>
          <cell r="AA280" t="str">
            <v>R</v>
          </cell>
          <cell r="AB280">
            <v>1</v>
          </cell>
          <cell r="AC280">
            <v>0</v>
          </cell>
          <cell r="AD280">
            <v>1</v>
          </cell>
          <cell r="AE280">
            <v>0</v>
          </cell>
          <cell r="AF280">
            <v>0</v>
          </cell>
          <cell r="AG280">
            <v>1</v>
          </cell>
        </row>
        <row r="281">
          <cell r="A281">
            <v>36637</v>
          </cell>
          <cell r="B281" t="str">
            <v>Pesanggaran</v>
          </cell>
          <cell r="C281" t="str">
            <v>P_Bunisari</v>
          </cell>
          <cell r="D281">
            <v>120</v>
          </cell>
          <cell r="E281" t="str">
            <v>EF</v>
          </cell>
          <cell r="F281">
            <v>0.22291666666666665</v>
          </cell>
          <cell r="I281">
            <v>0.22430555555555556</v>
          </cell>
          <cell r="K281" t="str">
            <v>R</v>
          </cell>
          <cell r="M281">
            <v>1.3888888888889117E-3</v>
          </cell>
          <cell r="N281">
            <v>80</v>
          </cell>
          <cell r="O281">
            <v>120</v>
          </cell>
          <cell r="P281">
            <v>117.77600000000194</v>
          </cell>
          <cell r="Q281">
            <v>56</v>
          </cell>
          <cell r="R281" t="str">
            <v>Rele bekerja karena ikutan (sympthetic tripping).</v>
          </cell>
          <cell r="T281">
            <v>0</v>
          </cell>
          <cell r="U281">
            <v>1.3888888888889117E-3</v>
          </cell>
          <cell r="V281">
            <v>0</v>
          </cell>
          <cell r="W281">
            <v>0</v>
          </cell>
          <cell r="X281">
            <v>0</v>
          </cell>
          <cell r="Y281">
            <v>1.3888888888889117E-3</v>
          </cell>
          <cell r="Z281">
            <v>158</v>
          </cell>
          <cell r="AA281" t="str">
            <v>R</v>
          </cell>
          <cell r="AB281">
            <v>1</v>
          </cell>
          <cell r="AC281">
            <v>0</v>
          </cell>
          <cell r="AD281">
            <v>1</v>
          </cell>
          <cell r="AE281">
            <v>0</v>
          </cell>
          <cell r="AF281">
            <v>0</v>
          </cell>
          <cell r="AG281">
            <v>1</v>
          </cell>
        </row>
        <row r="282">
          <cell r="A282">
            <v>36637</v>
          </cell>
          <cell r="B282" t="str">
            <v>Pesanggaran</v>
          </cell>
          <cell r="C282" t="str">
            <v>P_Bakung_Sari</v>
          </cell>
          <cell r="D282">
            <v>80</v>
          </cell>
          <cell r="E282" t="str">
            <v>EF</v>
          </cell>
          <cell r="F282">
            <v>0.22291666666666665</v>
          </cell>
          <cell r="I282">
            <v>0.22430555555555556</v>
          </cell>
          <cell r="K282" t="str">
            <v>R</v>
          </cell>
          <cell r="M282">
            <v>1.3888888888889117E-3</v>
          </cell>
          <cell r="N282">
            <v>40</v>
          </cell>
          <cell r="O282">
            <v>80</v>
          </cell>
          <cell r="P282">
            <v>78.517333333334619</v>
          </cell>
          <cell r="Q282">
            <v>56</v>
          </cell>
          <cell r="R282" t="str">
            <v>Rele bekerja karena ikutan (sympthetic tripping).</v>
          </cell>
          <cell r="T282">
            <v>0</v>
          </cell>
          <cell r="U282">
            <v>1.3888888888889117E-3</v>
          </cell>
          <cell r="V282">
            <v>0</v>
          </cell>
          <cell r="W282">
            <v>0</v>
          </cell>
          <cell r="X282">
            <v>0</v>
          </cell>
          <cell r="Y282">
            <v>1.3888888888889117E-3</v>
          </cell>
          <cell r="Z282">
            <v>156</v>
          </cell>
          <cell r="AA282" t="str">
            <v>R</v>
          </cell>
          <cell r="AB282">
            <v>1</v>
          </cell>
          <cell r="AC282">
            <v>0</v>
          </cell>
          <cell r="AD282">
            <v>1</v>
          </cell>
          <cell r="AE282">
            <v>0</v>
          </cell>
          <cell r="AF282">
            <v>0</v>
          </cell>
          <cell r="AG282">
            <v>1</v>
          </cell>
        </row>
        <row r="283">
          <cell r="A283">
            <v>36637</v>
          </cell>
          <cell r="B283" t="str">
            <v>Kapal</v>
          </cell>
          <cell r="C283" t="str">
            <v>P_Plaga</v>
          </cell>
          <cell r="D283">
            <v>20</v>
          </cell>
          <cell r="E283" t="str">
            <v>EF</v>
          </cell>
          <cell r="F283">
            <v>0.3840277777777778</v>
          </cell>
          <cell r="G283">
            <v>0.38472222222222219</v>
          </cell>
          <cell r="M283">
            <v>6.9444444444438647E-4</v>
          </cell>
          <cell r="N283">
            <v>18</v>
          </cell>
          <cell r="O283">
            <v>20</v>
          </cell>
          <cell r="P283">
            <v>9.8146666666658469</v>
          </cell>
          <cell r="Q283" t="str">
            <v>41e</v>
          </cell>
          <cell r="R283" t="str">
            <v>Rele bekerja tanpa penyebab yang jelas, PMT  masuk kembali</v>
          </cell>
          <cell r="S283" t="str">
            <v xml:space="preserve">Cuaca cerah </v>
          </cell>
          <cell r="T283">
            <v>6.9444444444438647E-4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6.9444444444438647E-4</v>
          </cell>
          <cell r="Z283">
            <v>109</v>
          </cell>
          <cell r="AA283" t="str">
            <v>R</v>
          </cell>
          <cell r="AB283">
            <v>0</v>
          </cell>
          <cell r="AC283">
            <v>0</v>
          </cell>
          <cell r="AD283">
            <v>1</v>
          </cell>
          <cell r="AE283">
            <v>1</v>
          </cell>
          <cell r="AF283">
            <v>0</v>
          </cell>
          <cell r="AG283">
            <v>0</v>
          </cell>
        </row>
        <row r="284">
          <cell r="A284">
            <v>36637</v>
          </cell>
          <cell r="B284" t="str">
            <v>Pesanggaran</v>
          </cell>
          <cell r="C284" t="str">
            <v>P_Pedungan</v>
          </cell>
          <cell r="D284">
            <v>160</v>
          </cell>
          <cell r="H284">
            <v>0.40138888888888885</v>
          </cell>
          <cell r="I284">
            <v>0.41180555555555554</v>
          </cell>
          <cell r="K284" t="str">
            <v>RR</v>
          </cell>
          <cell r="M284">
            <v>1.0416666666666685E-2</v>
          </cell>
          <cell r="N284">
            <v>145</v>
          </cell>
          <cell r="O284">
            <v>160</v>
          </cell>
          <cell r="P284">
            <v>1177.760000000002</v>
          </cell>
          <cell r="Q284">
            <v>83</v>
          </cell>
          <cell r="R284" t="str">
            <v>Banjir.</v>
          </cell>
          <cell r="S284" t="str">
            <v>Buka jamper di timur GH M. maning ( Banjir )</v>
          </cell>
          <cell r="T284">
            <v>0</v>
          </cell>
          <cell r="U284">
            <v>0</v>
          </cell>
          <cell r="V284">
            <v>0</v>
          </cell>
          <cell r="W284">
            <v>1.0416666666666685E-2</v>
          </cell>
          <cell r="X284">
            <v>0</v>
          </cell>
          <cell r="Y284">
            <v>1.0416666666666685E-2</v>
          </cell>
          <cell r="Z284">
            <v>163</v>
          </cell>
          <cell r="AA284" t="str">
            <v>R</v>
          </cell>
          <cell r="AB284">
            <v>2</v>
          </cell>
          <cell r="AC284">
            <v>0</v>
          </cell>
          <cell r="AD284">
            <v>0</v>
          </cell>
          <cell r="AE284">
            <v>0</v>
          </cell>
          <cell r="AF284">
            <v>1</v>
          </cell>
          <cell r="AG284">
            <v>1</v>
          </cell>
        </row>
        <row r="285">
          <cell r="A285">
            <v>36637</v>
          </cell>
          <cell r="B285" t="str">
            <v>Baturiti</v>
          </cell>
          <cell r="C285" t="str">
            <v>P_Taman_Tanda</v>
          </cell>
          <cell r="D285">
            <v>18</v>
          </cell>
          <cell r="E285" t="str">
            <v>OC</v>
          </cell>
          <cell r="F285">
            <v>0.42986111111111108</v>
          </cell>
          <cell r="I285">
            <v>0.43263888888888885</v>
          </cell>
          <cell r="M285">
            <v>2.7777777777777679E-3</v>
          </cell>
          <cell r="N285">
            <v>12</v>
          </cell>
          <cell r="O285">
            <v>13</v>
          </cell>
          <cell r="P285">
            <v>35.332799999999871</v>
          </cell>
          <cell r="Q285">
            <v>83</v>
          </cell>
          <cell r="R285" t="str">
            <v>Banjir.</v>
          </cell>
          <cell r="T285">
            <v>0</v>
          </cell>
          <cell r="U285">
            <v>2.7777777777777679E-3</v>
          </cell>
          <cell r="V285">
            <v>0</v>
          </cell>
          <cell r="W285">
            <v>0</v>
          </cell>
          <cell r="X285">
            <v>0</v>
          </cell>
          <cell r="Y285">
            <v>2.7777777777777679E-3</v>
          </cell>
          <cell r="Z285">
            <v>34</v>
          </cell>
          <cell r="AA285" t="str">
            <v>M</v>
          </cell>
          <cell r="AB285">
            <v>0</v>
          </cell>
          <cell r="AC285">
            <v>0</v>
          </cell>
          <cell r="AD285">
            <v>1</v>
          </cell>
          <cell r="AE285">
            <v>0</v>
          </cell>
          <cell r="AF285">
            <v>0</v>
          </cell>
          <cell r="AG285">
            <v>1</v>
          </cell>
        </row>
        <row r="286">
          <cell r="A286">
            <v>36637</v>
          </cell>
          <cell r="B286" t="str">
            <v>GH_Luwus</v>
          </cell>
          <cell r="C286" t="str">
            <v>LBS4_P_Baturiti</v>
          </cell>
          <cell r="D286">
            <v>0</v>
          </cell>
          <cell r="H286">
            <v>0.43125000000000002</v>
          </cell>
          <cell r="I286">
            <v>0.45833333333333331</v>
          </cell>
          <cell r="K286" t="str">
            <v>RR</v>
          </cell>
          <cell r="M286">
            <v>2.7083333333333293E-2</v>
          </cell>
          <cell r="P286">
            <v>0</v>
          </cell>
          <cell r="Q286" t="str">
            <v>41a</v>
          </cell>
          <cell r="R286" t="str">
            <v>Pemutus tegangan menengah terbuka, pelebur tegangan menengah putus karena pohon / dahan / layang - layang</v>
          </cell>
          <cell r="S286" t="str">
            <v>JTM kena bambu di Ds Angsri</v>
          </cell>
          <cell r="T286">
            <v>0</v>
          </cell>
          <cell r="U286">
            <v>0</v>
          </cell>
          <cell r="V286">
            <v>0</v>
          </cell>
          <cell r="W286">
            <v>2.7083333333333293E-2</v>
          </cell>
          <cell r="X286">
            <v>0</v>
          </cell>
          <cell r="Y286">
            <v>2.7083333333333293E-2</v>
          </cell>
          <cell r="Z286">
            <v>544</v>
          </cell>
          <cell r="AA286" t="str">
            <v>L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</v>
          </cell>
          <cell r="AG286">
            <v>1</v>
          </cell>
        </row>
        <row r="287">
          <cell r="A287">
            <v>36637</v>
          </cell>
          <cell r="B287" t="str">
            <v>Sanur</v>
          </cell>
          <cell r="C287" t="str">
            <v>P_Sedap_Malam</v>
          </cell>
          <cell r="D287">
            <v>115</v>
          </cell>
          <cell r="H287">
            <v>0.43055555555555558</v>
          </cell>
          <cell r="I287">
            <v>0.43472222222222223</v>
          </cell>
          <cell r="K287" t="str">
            <v>MM</v>
          </cell>
          <cell r="M287">
            <v>4.1666666666666519E-3</v>
          </cell>
          <cell r="N287">
            <v>118</v>
          </cell>
          <cell r="O287">
            <v>120</v>
          </cell>
          <cell r="P287">
            <v>338.6059999999988</v>
          </cell>
          <cell r="Q287">
            <v>46</v>
          </cell>
          <cell r="R287" t="str">
            <v>Cut Out rusak</v>
          </cell>
          <cell r="S287" t="str">
            <v>Ganti Opendis di DT 63 Tohpati</v>
          </cell>
          <cell r="T287">
            <v>0</v>
          </cell>
          <cell r="U287">
            <v>0</v>
          </cell>
          <cell r="V287">
            <v>0</v>
          </cell>
          <cell r="W287">
            <v>4.1666666666666519E-3</v>
          </cell>
          <cell r="X287">
            <v>0</v>
          </cell>
          <cell r="Y287">
            <v>4.1666666666666519E-3</v>
          </cell>
          <cell r="Z287">
            <v>195</v>
          </cell>
          <cell r="AA287" t="str">
            <v>R</v>
          </cell>
          <cell r="AB287">
            <v>0</v>
          </cell>
          <cell r="AC287">
            <v>2</v>
          </cell>
          <cell r="AD287">
            <v>0</v>
          </cell>
          <cell r="AE287">
            <v>0</v>
          </cell>
          <cell r="AF287">
            <v>1</v>
          </cell>
          <cell r="AG287">
            <v>1</v>
          </cell>
        </row>
        <row r="288">
          <cell r="A288">
            <v>36637</v>
          </cell>
          <cell r="B288" t="str">
            <v>Pesanggaran</v>
          </cell>
          <cell r="C288" t="str">
            <v>P_Pelasa</v>
          </cell>
          <cell r="D288">
            <v>105</v>
          </cell>
          <cell r="H288">
            <v>0.47916666666666669</v>
          </cell>
          <cell r="I288">
            <v>0.50972222222222219</v>
          </cell>
          <cell r="K288" t="str">
            <v>RR</v>
          </cell>
          <cell r="M288">
            <v>3.0555555555555503E-2</v>
          </cell>
          <cell r="N288">
            <v>75</v>
          </cell>
          <cell r="O288">
            <v>105</v>
          </cell>
          <cell r="P288">
            <v>2267.187999999996</v>
          </cell>
          <cell r="Q288" t="str">
            <v>44b</v>
          </cell>
          <cell r="R288" t="str">
            <v>Jumper SUTM putus</v>
          </cell>
          <cell r="S288" t="str">
            <v>Perbaikan jamper putus di Pertigaan Jl Bagus taruna .</v>
          </cell>
          <cell r="T288">
            <v>0</v>
          </cell>
          <cell r="U288">
            <v>0</v>
          </cell>
          <cell r="V288">
            <v>0</v>
          </cell>
          <cell r="W288">
            <v>3.0555555555555503E-2</v>
          </cell>
          <cell r="X288">
            <v>0</v>
          </cell>
          <cell r="Y288">
            <v>3.0555555555555503E-2</v>
          </cell>
          <cell r="Z288">
            <v>164</v>
          </cell>
          <cell r="AA288" t="str">
            <v>R</v>
          </cell>
          <cell r="AB288">
            <v>2</v>
          </cell>
          <cell r="AC288">
            <v>0</v>
          </cell>
          <cell r="AD288">
            <v>0</v>
          </cell>
          <cell r="AE288">
            <v>0</v>
          </cell>
          <cell r="AF288">
            <v>1</v>
          </cell>
          <cell r="AG288">
            <v>1</v>
          </cell>
        </row>
        <row r="289">
          <cell r="A289">
            <v>36637</v>
          </cell>
          <cell r="B289" t="str">
            <v>Gianyar</v>
          </cell>
          <cell r="C289" t="str">
            <v>P_Kesatrian</v>
          </cell>
          <cell r="D289">
            <v>30</v>
          </cell>
          <cell r="E289" t="str">
            <v>OC</v>
          </cell>
          <cell r="F289">
            <v>0.49236111111111108</v>
          </cell>
          <cell r="I289">
            <v>0.49305555555555558</v>
          </cell>
          <cell r="K289" t="str">
            <v>R</v>
          </cell>
          <cell r="M289">
            <v>6.9444444444449749E-4</v>
          </cell>
          <cell r="N289">
            <v>30</v>
          </cell>
          <cell r="O289">
            <v>30</v>
          </cell>
          <cell r="P289">
            <v>14.722000000001126</v>
          </cell>
          <cell r="Q289" t="str">
            <v>41e</v>
          </cell>
          <cell r="R289" t="str">
            <v>Rele bekerja tanpa penyebab yang jelas, PMT  masuk kembali</v>
          </cell>
          <cell r="S289" t="str">
            <v xml:space="preserve">Cuaca Hujan deras sekali </v>
          </cell>
          <cell r="T289">
            <v>0</v>
          </cell>
          <cell r="U289">
            <v>6.9444444444449749E-4</v>
          </cell>
          <cell r="V289">
            <v>0</v>
          </cell>
          <cell r="W289">
            <v>0</v>
          </cell>
          <cell r="X289">
            <v>0</v>
          </cell>
          <cell r="Y289">
            <v>6.9444444444449749E-4</v>
          </cell>
          <cell r="Z289">
            <v>63</v>
          </cell>
          <cell r="AA289" t="str">
            <v>R</v>
          </cell>
          <cell r="AB289">
            <v>1</v>
          </cell>
          <cell r="AC289">
            <v>0</v>
          </cell>
          <cell r="AD289">
            <v>1</v>
          </cell>
          <cell r="AE289">
            <v>0</v>
          </cell>
          <cell r="AF289">
            <v>0</v>
          </cell>
          <cell r="AG289">
            <v>1</v>
          </cell>
        </row>
        <row r="290">
          <cell r="A290">
            <v>36637</v>
          </cell>
          <cell r="B290" t="str">
            <v>Gianyar</v>
          </cell>
          <cell r="C290" t="str">
            <v>P_Kesatrian</v>
          </cell>
          <cell r="D290">
            <v>20</v>
          </cell>
          <cell r="E290" t="str">
            <v>OC</v>
          </cell>
          <cell r="F290">
            <v>0.49375000000000002</v>
          </cell>
          <cell r="I290">
            <v>0.80069444444444438</v>
          </cell>
          <cell r="J290">
            <v>0.52083333333333337</v>
          </cell>
          <cell r="K290" t="str">
            <v>R</v>
          </cell>
          <cell r="M290">
            <v>2.7083333333333348E-2</v>
          </cell>
          <cell r="N290">
            <v>85</v>
          </cell>
          <cell r="O290">
            <v>90</v>
          </cell>
          <cell r="P290">
            <v>382.77200000000022</v>
          </cell>
          <cell r="Q290">
            <v>49</v>
          </cell>
          <cell r="R290" t="str">
            <v>Lain - lain</v>
          </cell>
          <cell r="S290" t="str">
            <v>Posisi lepas ( macet ) pkl:19:13 sudah normal kembali</v>
          </cell>
          <cell r="T290">
            <v>0</v>
          </cell>
          <cell r="U290">
            <v>0</v>
          </cell>
          <cell r="V290">
            <v>2.7083333333333348E-2</v>
          </cell>
          <cell r="W290">
            <v>0</v>
          </cell>
          <cell r="X290">
            <v>0</v>
          </cell>
          <cell r="Y290">
            <v>2.7083333333333348E-2</v>
          </cell>
          <cell r="Z290">
            <v>63</v>
          </cell>
          <cell r="AA290" t="str">
            <v>R</v>
          </cell>
          <cell r="AB290">
            <v>1</v>
          </cell>
          <cell r="AC290">
            <v>0</v>
          </cell>
          <cell r="AD290">
            <v>1</v>
          </cell>
          <cell r="AE290">
            <v>0</v>
          </cell>
          <cell r="AF290">
            <v>0</v>
          </cell>
          <cell r="AG290">
            <v>1</v>
          </cell>
        </row>
        <row r="291">
          <cell r="A291">
            <v>36637</v>
          </cell>
          <cell r="B291" t="str">
            <v>Pesanggaran</v>
          </cell>
          <cell r="C291" t="str">
            <v>P_Pedungan</v>
          </cell>
          <cell r="D291">
            <v>160</v>
          </cell>
          <cell r="F291">
            <v>0.55347222222222225</v>
          </cell>
          <cell r="I291">
            <v>0.56111111111111112</v>
          </cell>
          <cell r="K291" t="str">
            <v>R</v>
          </cell>
          <cell r="M291">
            <v>7.6388888888888618E-3</v>
          </cell>
          <cell r="N291">
            <v>135</v>
          </cell>
          <cell r="O291">
            <v>160</v>
          </cell>
          <cell r="P291">
            <v>863.69066666666356</v>
          </cell>
          <cell r="Q291" t="str">
            <v>44b</v>
          </cell>
          <cell r="R291" t="str">
            <v>Jumper SUTM putus</v>
          </cell>
          <cell r="S291" t="str">
            <v xml:space="preserve">Jamper kembali di Timur GH M. Maning </v>
          </cell>
          <cell r="T291">
            <v>0</v>
          </cell>
          <cell r="U291">
            <v>7.6388888888888618E-3</v>
          </cell>
          <cell r="V291">
            <v>0</v>
          </cell>
          <cell r="W291">
            <v>0</v>
          </cell>
          <cell r="X291">
            <v>0</v>
          </cell>
          <cell r="Y291">
            <v>7.6388888888888618E-3</v>
          </cell>
          <cell r="Z291">
            <v>163</v>
          </cell>
          <cell r="AA291" t="str">
            <v>R</v>
          </cell>
          <cell r="AB291">
            <v>1</v>
          </cell>
          <cell r="AC291">
            <v>0</v>
          </cell>
          <cell r="AD291">
            <v>1</v>
          </cell>
          <cell r="AE291">
            <v>0</v>
          </cell>
          <cell r="AF291">
            <v>0</v>
          </cell>
          <cell r="AG291">
            <v>1</v>
          </cell>
        </row>
        <row r="292">
          <cell r="A292">
            <v>36637</v>
          </cell>
          <cell r="B292" t="str">
            <v>Nusa Dua</v>
          </cell>
          <cell r="C292" t="str">
            <v>P_Ungasan</v>
          </cell>
          <cell r="D292">
            <v>43</v>
          </cell>
          <cell r="E292" t="str">
            <v>OC/M</v>
          </cell>
          <cell r="F292">
            <v>0.55694444444444446</v>
          </cell>
          <cell r="I292">
            <v>0.55833333333333335</v>
          </cell>
          <cell r="K292" t="str">
            <v>M</v>
          </cell>
          <cell r="M292">
            <v>1.388888888888884E-3</v>
          </cell>
          <cell r="N292">
            <v>42</v>
          </cell>
          <cell r="O292">
            <v>42</v>
          </cell>
          <cell r="P292">
            <v>42.203066666666516</v>
          </cell>
          <cell r="Q292">
            <v>49</v>
          </cell>
          <cell r="R292" t="str">
            <v>Lain - lain</v>
          </cell>
          <cell r="S292" t="str">
            <v xml:space="preserve">Saat mencoba memasukkan CO di Grd BTN Kampial Indah </v>
          </cell>
          <cell r="T292">
            <v>0</v>
          </cell>
          <cell r="U292">
            <v>1.388888888888884E-3</v>
          </cell>
          <cell r="V292">
            <v>0</v>
          </cell>
          <cell r="W292">
            <v>0</v>
          </cell>
          <cell r="X292">
            <v>0</v>
          </cell>
          <cell r="Y292">
            <v>1.388888888888884E-3</v>
          </cell>
          <cell r="Z292">
            <v>135</v>
          </cell>
          <cell r="AA292" t="str">
            <v>R</v>
          </cell>
          <cell r="AB292">
            <v>0</v>
          </cell>
          <cell r="AC292">
            <v>1</v>
          </cell>
          <cell r="AD292">
            <v>1</v>
          </cell>
          <cell r="AE292">
            <v>0</v>
          </cell>
          <cell r="AF292">
            <v>0</v>
          </cell>
          <cell r="AG292">
            <v>1</v>
          </cell>
        </row>
        <row r="293">
          <cell r="A293">
            <v>36637</v>
          </cell>
          <cell r="B293" t="str">
            <v>Kapal</v>
          </cell>
          <cell r="C293" t="str">
            <v>P_Monang_Maning</v>
          </cell>
          <cell r="D293">
            <v>12</v>
          </cell>
          <cell r="H293">
            <v>0.57361111111111118</v>
          </cell>
          <cell r="I293">
            <v>0.57499999999999996</v>
          </cell>
          <cell r="K293" t="str">
            <v>RR</v>
          </cell>
          <cell r="M293">
            <v>1.3888888888887729E-3</v>
          </cell>
          <cell r="N293">
            <v>136</v>
          </cell>
          <cell r="O293">
            <v>145</v>
          </cell>
          <cell r="P293">
            <v>11.777599999999016</v>
          </cell>
          <cell r="Q293">
            <v>83</v>
          </cell>
          <cell r="R293" t="str">
            <v>Banjir.</v>
          </cell>
          <cell r="S293" t="str">
            <v xml:space="preserve">Penormalan beban P. M. maning </v>
          </cell>
          <cell r="T293">
            <v>0</v>
          </cell>
          <cell r="U293">
            <v>0</v>
          </cell>
          <cell r="V293">
            <v>0</v>
          </cell>
          <cell r="W293">
            <v>1.3888888888887729E-3</v>
          </cell>
          <cell r="X293">
            <v>0</v>
          </cell>
          <cell r="Y293">
            <v>1.3888888888887729E-3</v>
          </cell>
          <cell r="Z293">
            <v>103</v>
          </cell>
          <cell r="AA293" t="str">
            <v>R</v>
          </cell>
          <cell r="AB293">
            <v>2</v>
          </cell>
          <cell r="AC293">
            <v>0</v>
          </cell>
          <cell r="AD293">
            <v>0</v>
          </cell>
          <cell r="AE293">
            <v>0</v>
          </cell>
          <cell r="AF293">
            <v>1</v>
          </cell>
          <cell r="AG293">
            <v>1</v>
          </cell>
        </row>
        <row r="294">
          <cell r="A294">
            <v>36637</v>
          </cell>
          <cell r="B294" t="str">
            <v>Kapal</v>
          </cell>
          <cell r="C294" t="str">
            <v>P_Padangsari</v>
          </cell>
          <cell r="D294">
            <v>130</v>
          </cell>
          <cell r="E294" t="str">
            <v>OC</v>
          </cell>
          <cell r="F294">
            <v>0.60833333333333328</v>
          </cell>
          <cell r="I294">
            <v>0.60902777777777783</v>
          </cell>
          <cell r="K294" t="str">
            <v>R</v>
          </cell>
          <cell r="M294">
            <v>6.94444444444553E-4</v>
          </cell>
          <cell r="N294">
            <v>112</v>
          </cell>
          <cell r="O294">
            <v>130</v>
          </cell>
          <cell r="P294">
            <v>63.795333333343301</v>
          </cell>
          <cell r="Q294" t="str">
            <v>41e</v>
          </cell>
          <cell r="R294" t="str">
            <v>Rele bekerja tanpa penyebab yang jelas, PMT  masuk kembali</v>
          </cell>
          <cell r="T294">
            <v>0</v>
          </cell>
          <cell r="U294">
            <v>6.94444444444553E-4</v>
          </cell>
          <cell r="V294">
            <v>0</v>
          </cell>
          <cell r="W294">
            <v>0</v>
          </cell>
          <cell r="X294">
            <v>0</v>
          </cell>
          <cell r="Y294">
            <v>6.94444444444553E-4</v>
          </cell>
          <cell r="Z294">
            <v>95</v>
          </cell>
          <cell r="AA294" t="str">
            <v>R</v>
          </cell>
          <cell r="AB294">
            <v>1</v>
          </cell>
          <cell r="AC294">
            <v>0</v>
          </cell>
          <cell r="AD294">
            <v>1</v>
          </cell>
          <cell r="AE294">
            <v>0</v>
          </cell>
          <cell r="AF294">
            <v>0</v>
          </cell>
          <cell r="AG294">
            <v>1</v>
          </cell>
        </row>
        <row r="295">
          <cell r="A295">
            <v>36637</v>
          </cell>
          <cell r="B295" t="str">
            <v>Kapal</v>
          </cell>
          <cell r="C295" t="str">
            <v>P_Padangsari</v>
          </cell>
          <cell r="D295">
            <v>130</v>
          </cell>
          <cell r="E295" t="str">
            <v>OC</v>
          </cell>
          <cell r="F295">
            <v>0.60902777777777783</v>
          </cell>
          <cell r="I295">
            <v>0.62569444444444444</v>
          </cell>
          <cell r="K295" t="str">
            <v>R</v>
          </cell>
          <cell r="M295">
            <v>1.6666666666666607E-2</v>
          </cell>
          <cell r="N295">
            <v>60</v>
          </cell>
          <cell r="O295">
            <v>80</v>
          </cell>
          <cell r="P295">
            <v>1531.0879999999945</v>
          </cell>
          <cell r="Q295" t="str">
            <v>41e</v>
          </cell>
          <cell r="R295" t="str">
            <v>Rele bekerja tanpa penyebab yang jelas, PMT  masuk kembali</v>
          </cell>
          <cell r="S295" t="str">
            <v>Setelah ditelusuri , dilokalisir dan di coba bertahap , masuk dengan aman</v>
          </cell>
          <cell r="T295">
            <v>0</v>
          </cell>
          <cell r="U295">
            <v>1.6666666666666607E-2</v>
          </cell>
          <cell r="V295">
            <v>0</v>
          </cell>
          <cell r="W295">
            <v>0</v>
          </cell>
          <cell r="X295">
            <v>0</v>
          </cell>
          <cell r="Y295">
            <v>1.6666666666666607E-2</v>
          </cell>
          <cell r="Z295">
            <v>95</v>
          </cell>
          <cell r="AA295" t="str">
            <v>R</v>
          </cell>
          <cell r="AB295">
            <v>1</v>
          </cell>
          <cell r="AC295">
            <v>0</v>
          </cell>
          <cell r="AD295">
            <v>1</v>
          </cell>
          <cell r="AE295">
            <v>0</v>
          </cell>
          <cell r="AF295">
            <v>0</v>
          </cell>
          <cell r="AG295">
            <v>1</v>
          </cell>
        </row>
        <row r="296">
          <cell r="A296">
            <v>36637</v>
          </cell>
          <cell r="B296" t="str">
            <v>Antosari</v>
          </cell>
          <cell r="C296" t="str">
            <v>P_Belimbing</v>
          </cell>
          <cell r="D296">
            <v>4</v>
          </cell>
          <cell r="E296" t="str">
            <v>OC</v>
          </cell>
          <cell r="F296">
            <v>0.74861111111111101</v>
          </cell>
          <cell r="I296">
            <v>0.74930555555555556</v>
          </cell>
          <cell r="K296" t="str">
            <v>R</v>
          </cell>
          <cell r="M296">
            <v>6.94444444444553E-4</v>
          </cell>
          <cell r="N296">
            <v>4</v>
          </cell>
          <cell r="O296">
            <v>4</v>
          </cell>
          <cell r="P296">
            <v>1.9629333333336401</v>
          </cell>
          <cell r="Q296" t="str">
            <v>41e</v>
          </cell>
          <cell r="R296" t="str">
            <v>Rele bekerja tanpa penyebab yang jelas, PMT  masuk kembali</v>
          </cell>
          <cell r="T296">
            <v>0</v>
          </cell>
          <cell r="U296">
            <v>6.94444444444553E-4</v>
          </cell>
          <cell r="V296">
            <v>0</v>
          </cell>
          <cell r="W296">
            <v>0</v>
          </cell>
          <cell r="X296">
            <v>0</v>
          </cell>
          <cell r="Y296">
            <v>6.94444444444553E-4</v>
          </cell>
          <cell r="Z296">
            <v>3</v>
          </cell>
          <cell r="AA296" t="str">
            <v>R</v>
          </cell>
          <cell r="AB296">
            <v>1</v>
          </cell>
          <cell r="AC296">
            <v>0</v>
          </cell>
          <cell r="AD296">
            <v>1</v>
          </cell>
          <cell r="AE296">
            <v>0</v>
          </cell>
          <cell r="AF296">
            <v>0</v>
          </cell>
          <cell r="AG296">
            <v>1</v>
          </cell>
        </row>
        <row r="297">
          <cell r="A297">
            <v>36637</v>
          </cell>
          <cell r="B297" t="str">
            <v>Gianyar</v>
          </cell>
          <cell r="C297" t="str">
            <v>P_Kesatrian</v>
          </cell>
          <cell r="D297">
            <v>47</v>
          </cell>
          <cell r="E297" t="str">
            <v>EF</v>
          </cell>
          <cell r="F297">
            <v>0.98263888888888884</v>
          </cell>
          <cell r="G297">
            <v>0.98333333333333339</v>
          </cell>
          <cell r="M297">
            <v>6.94444444444553E-4</v>
          </cell>
          <cell r="N297">
            <v>30</v>
          </cell>
          <cell r="O297">
            <v>47</v>
          </cell>
          <cell r="P297">
            <v>23.06446666667027</v>
          </cell>
          <cell r="Q297" t="str">
            <v>41e</v>
          </cell>
          <cell r="R297" t="str">
            <v>Rele bekerja tanpa penyebab yang jelas, PMT  masuk kembali</v>
          </cell>
          <cell r="T297">
            <v>6.94444444444553E-4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6.94444444444553E-4</v>
          </cell>
          <cell r="Z297">
            <v>63</v>
          </cell>
          <cell r="AA297" t="str">
            <v>R</v>
          </cell>
          <cell r="AB297">
            <v>0</v>
          </cell>
          <cell r="AC297">
            <v>0</v>
          </cell>
          <cell r="AD297">
            <v>1</v>
          </cell>
          <cell r="AE297">
            <v>1</v>
          </cell>
          <cell r="AF297">
            <v>0</v>
          </cell>
          <cell r="AG297">
            <v>0</v>
          </cell>
        </row>
        <row r="298">
          <cell r="A298">
            <v>36638</v>
          </cell>
          <cell r="B298" t="str">
            <v>Sanur</v>
          </cell>
          <cell r="C298" t="str">
            <v>P_Sedap_Malam</v>
          </cell>
          <cell r="D298">
            <v>121</v>
          </cell>
          <cell r="H298">
            <v>0.44027777777777777</v>
          </cell>
          <cell r="I298">
            <v>0.44791666666666669</v>
          </cell>
          <cell r="K298" t="str">
            <v>M</v>
          </cell>
          <cell r="M298">
            <v>7.6388888888889173E-3</v>
          </cell>
          <cell r="N298">
            <v>120</v>
          </cell>
          <cell r="O298">
            <v>121</v>
          </cell>
          <cell r="P298">
            <v>653.16606666666905</v>
          </cell>
          <cell r="Q298">
            <v>24</v>
          </cell>
          <cell r="R298" t="str">
            <v>Transformator rusak</v>
          </cell>
          <cell r="S298" t="str">
            <v xml:space="preserve">Buka jamper di Grd DT 63 Jl Supratman </v>
          </cell>
          <cell r="T298">
            <v>0</v>
          </cell>
          <cell r="U298">
            <v>0</v>
          </cell>
          <cell r="V298">
            <v>0</v>
          </cell>
          <cell r="W298">
            <v>7.6388888888889173E-3</v>
          </cell>
          <cell r="X298">
            <v>0</v>
          </cell>
          <cell r="Y298">
            <v>7.6388888888889173E-3</v>
          </cell>
          <cell r="Z298">
            <v>195</v>
          </cell>
          <cell r="AA298" t="str">
            <v>R</v>
          </cell>
          <cell r="AB298">
            <v>0</v>
          </cell>
          <cell r="AC298">
            <v>1</v>
          </cell>
          <cell r="AD298">
            <v>0</v>
          </cell>
          <cell r="AE298">
            <v>0</v>
          </cell>
          <cell r="AF298">
            <v>1</v>
          </cell>
          <cell r="AG298">
            <v>1</v>
          </cell>
        </row>
        <row r="299">
          <cell r="A299">
            <v>36638</v>
          </cell>
          <cell r="B299" t="str">
            <v>Sanur</v>
          </cell>
          <cell r="C299" t="str">
            <v>P_Sedap_Malam</v>
          </cell>
          <cell r="D299">
            <v>120</v>
          </cell>
          <cell r="H299">
            <v>0.54166666666666663</v>
          </cell>
          <cell r="I299">
            <v>0.55000000000000004</v>
          </cell>
          <cell r="K299" t="str">
            <v>M</v>
          </cell>
          <cell r="M299">
            <v>8.3333333333334147E-3</v>
          </cell>
          <cell r="N299">
            <v>118</v>
          </cell>
          <cell r="O299">
            <v>120</v>
          </cell>
          <cell r="P299">
            <v>706.656000000007</v>
          </cell>
          <cell r="Q299">
            <v>24</v>
          </cell>
          <cell r="R299" t="str">
            <v>Transformator rusak</v>
          </cell>
          <cell r="S299" t="str">
            <v xml:space="preserve">Jamper kembali di Grd DT 63Jl Supratman </v>
          </cell>
          <cell r="T299">
            <v>0</v>
          </cell>
          <cell r="U299">
            <v>0</v>
          </cell>
          <cell r="V299">
            <v>0</v>
          </cell>
          <cell r="W299">
            <v>8.3333333333334147E-3</v>
          </cell>
          <cell r="X299">
            <v>0</v>
          </cell>
          <cell r="Y299">
            <v>8.3333333333334147E-3</v>
          </cell>
          <cell r="Z299">
            <v>195</v>
          </cell>
          <cell r="AA299" t="str">
            <v>R</v>
          </cell>
          <cell r="AB299">
            <v>0</v>
          </cell>
          <cell r="AC299">
            <v>1</v>
          </cell>
          <cell r="AD299">
            <v>0</v>
          </cell>
          <cell r="AE299">
            <v>0</v>
          </cell>
          <cell r="AF299">
            <v>1</v>
          </cell>
          <cell r="AG299">
            <v>1</v>
          </cell>
        </row>
        <row r="300">
          <cell r="A300">
            <v>36638</v>
          </cell>
          <cell r="B300" t="str">
            <v>Antosari</v>
          </cell>
          <cell r="C300" t="str">
            <v>P_Belimbing</v>
          </cell>
          <cell r="D300">
            <v>2</v>
          </cell>
          <cell r="E300" t="str">
            <v>EF</v>
          </cell>
          <cell r="F300">
            <v>0.55763888888888891</v>
          </cell>
          <cell r="G300">
            <v>0.55833333333333335</v>
          </cell>
          <cell r="M300">
            <v>6.9444444444444198E-4</v>
          </cell>
          <cell r="N300">
            <v>2</v>
          </cell>
          <cell r="O300">
            <v>2</v>
          </cell>
          <cell r="P300">
            <v>0.98146666666666316</v>
          </cell>
          <cell r="Q300" t="str">
            <v>41e</v>
          </cell>
          <cell r="R300" t="str">
            <v>Rele bekerja tanpa penyebab yang jelas, PMT  masuk kembali</v>
          </cell>
          <cell r="S300" t="str">
            <v xml:space="preserve">Cuaca mendung </v>
          </cell>
          <cell r="T300">
            <v>6.9444444444444198E-4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6.9444444444444198E-4</v>
          </cell>
          <cell r="Z300">
            <v>3</v>
          </cell>
          <cell r="AA300" t="str">
            <v>R</v>
          </cell>
          <cell r="AB300">
            <v>0</v>
          </cell>
          <cell r="AC300">
            <v>0</v>
          </cell>
          <cell r="AD300">
            <v>1</v>
          </cell>
          <cell r="AE300">
            <v>1</v>
          </cell>
          <cell r="AF300">
            <v>0</v>
          </cell>
          <cell r="AG300">
            <v>0</v>
          </cell>
        </row>
        <row r="301">
          <cell r="A301">
            <v>36638</v>
          </cell>
          <cell r="B301" t="str">
            <v>GH_Legian</v>
          </cell>
          <cell r="C301" t="str">
            <v>LBS3_Kuta_Jaya</v>
          </cell>
          <cell r="D301">
            <v>0</v>
          </cell>
          <cell r="H301">
            <v>0.67638888888888893</v>
          </cell>
          <cell r="K301" t="str">
            <v>R</v>
          </cell>
          <cell r="P301">
            <v>0</v>
          </cell>
          <cell r="Q301">
            <v>49</v>
          </cell>
          <cell r="R301" t="str">
            <v>Lain - lain</v>
          </cell>
          <cell r="S301" t="str">
            <v>idem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273</v>
          </cell>
          <cell r="AA301" t="str">
            <v>L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</v>
          </cell>
          <cell r="AG301">
            <v>0</v>
          </cell>
        </row>
        <row r="302">
          <cell r="A302">
            <v>36638</v>
          </cell>
          <cell r="B302" t="str">
            <v>GH_Legian</v>
          </cell>
          <cell r="C302" t="str">
            <v>LBS1_Dyana_Pura</v>
          </cell>
          <cell r="D302">
            <v>0</v>
          </cell>
          <cell r="I302">
            <v>0.70208333333333339</v>
          </cell>
          <cell r="K302" t="str">
            <v>R</v>
          </cell>
          <cell r="P302">
            <v>0</v>
          </cell>
          <cell r="Q302">
            <v>49</v>
          </cell>
          <cell r="R302" t="str">
            <v>Lain - lain</v>
          </cell>
          <cell r="S302" t="str">
            <v>idem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271</v>
          </cell>
          <cell r="AA302" t="str">
            <v>L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1</v>
          </cell>
        </row>
        <row r="303">
          <cell r="A303">
            <v>36638</v>
          </cell>
          <cell r="B303" t="str">
            <v>Nusa Dua</v>
          </cell>
          <cell r="C303" t="str">
            <v>P_Golf_Course</v>
          </cell>
          <cell r="D303">
            <v>82</v>
          </cell>
          <cell r="E303" t="str">
            <v>OC/M</v>
          </cell>
          <cell r="F303">
            <v>0.82499999999999996</v>
          </cell>
          <cell r="I303">
            <v>0.82638888888888884</v>
          </cell>
          <cell r="K303" t="str">
            <v>M</v>
          </cell>
          <cell r="M303">
            <v>1.388888888888884E-3</v>
          </cell>
          <cell r="N303">
            <v>60</v>
          </cell>
          <cell r="O303">
            <v>80</v>
          </cell>
          <cell r="P303">
            <v>80.480266666666381</v>
          </cell>
          <cell r="Q303" t="str">
            <v>41e</v>
          </cell>
          <cell r="R303" t="str">
            <v>Rele bekerja tanpa penyebab yang jelas, PMT  masuk kembali</v>
          </cell>
          <cell r="T303">
            <v>0</v>
          </cell>
          <cell r="U303">
            <v>1.388888888888884E-3</v>
          </cell>
          <cell r="V303">
            <v>0</v>
          </cell>
          <cell r="W303">
            <v>0</v>
          </cell>
          <cell r="X303">
            <v>0</v>
          </cell>
          <cell r="Y303">
            <v>1.388888888888884E-3</v>
          </cell>
          <cell r="Z303">
            <v>129</v>
          </cell>
          <cell r="AA303" t="str">
            <v>R</v>
          </cell>
          <cell r="AB303">
            <v>0</v>
          </cell>
          <cell r="AC303">
            <v>1</v>
          </cell>
          <cell r="AD303">
            <v>1</v>
          </cell>
          <cell r="AE303">
            <v>0</v>
          </cell>
          <cell r="AF303">
            <v>0</v>
          </cell>
          <cell r="AG303">
            <v>1</v>
          </cell>
        </row>
        <row r="304">
          <cell r="A304">
            <v>36638</v>
          </cell>
          <cell r="B304" t="str">
            <v>Kapal</v>
          </cell>
          <cell r="C304" t="str">
            <v>P_Padangsari</v>
          </cell>
          <cell r="D304">
            <v>145</v>
          </cell>
          <cell r="E304" t="str">
            <v>EF</v>
          </cell>
          <cell r="F304">
            <v>0.9916666666666667</v>
          </cell>
          <cell r="G304">
            <v>0.99236111111111114</v>
          </cell>
          <cell r="M304">
            <v>6.9444444444444198E-4</v>
          </cell>
          <cell r="N304">
            <v>120</v>
          </cell>
          <cell r="O304">
            <v>140</v>
          </cell>
          <cell r="P304">
            <v>71.15633333333308</v>
          </cell>
          <cell r="Q304" t="str">
            <v>41e</v>
          </cell>
          <cell r="R304" t="str">
            <v>Rele bekerja tanpa penyebab yang jelas, PMT  masuk kembali</v>
          </cell>
          <cell r="T304">
            <v>6.9444444444444198E-4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6.9444444444444198E-4</v>
          </cell>
          <cell r="Z304">
            <v>95</v>
          </cell>
          <cell r="AA304" t="str">
            <v>R</v>
          </cell>
          <cell r="AB304">
            <v>0</v>
          </cell>
          <cell r="AC304">
            <v>0</v>
          </cell>
          <cell r="AD304">
            <v>1</v>
          </cell>
          <cell r="AE304">
            <v>1</v>
          </cell>
          <cell r="AF304">
            <v>0</v>
          </cell>
          <cell r="AG304">
            <v>0</v>
          </cell>
        </row>
        <row r="305">
          <cell r="A305">
            <v>36639</v>
          </cell>
          <cell r="B305" t="str">
            <v>Gianyar</v>
          </cell>
          <cell r="C305" t="str">
            <v>P_Ubud</v>
          </cell>
          <cell r="D305">
            <v>82</v>
          </cell>
          <cell r="E305" t="str">
            <v>OC/M</v>
          </cell>
          <cell r="F305">
            <v>0.36736111111111108</v>
          </cell>
          <cell r="I305">
            <v>0.36805555555555558</v>
          </cell>
          <cell r="K305" t="str">
            <v>R</v>
          </cell>
          <cell r="M305">
            <v>6.9444444444449749E-4</v>
          </cell>
          <cell r="N305">
            <v>80</v>
          </cell>
          <cell r="O305">
            <v>86</v>
          </cell>
          <cell r="P305">
            <v>40.240133333336402</v>
          </cell>
          <cell r="Q305" t="str">
            <v>41e</v>
          </cell>
          <cell r="R305" t="str">
            <v>Rele bekerja tanpa penyebab yang jelas, PMT  masuk kembali</v>
          </cell>
          <cell r="S305" t="str">
            <v>Cuaca Mendung</v>
          </cell>
          <cell r="T305">
            <v>0</v>
          </cell>
          <cell r="U305">
            <v>6.9444444444449749E-4</v>
          </cell>
          <cell r="V305">
            <v>0</v>
          </cell>
          <cell r="W305">
            <v>0</v>
          </cell>
          <cell r="X305">
            <v>0</v>
          </cell>
          <cell r="Y305">
            <v>6.9444444444449749E-4</v>
          </cell>
          <cell r="Z305">
            <v>69</v>
          </cell>
          <cell r="AA305" t="str">
            <v>R</v>
          </cell>
          <cell r="AB305">
            <v>1</v>
          </cell>
          <cell r="AC305">
            <v>0</v>
          </cell>
          <cell r="AD305">
            <v>1</v>
          </cell>
          <cell r="AE305">
            <v>0</v>
          </cell>
          <cell r="AF305">
            <v>0</v>
          </cell>
          <cell r="AG305">
            <v>1</v>
          </cell>
        </row>
        <row r="306">
          <cell r="A306">
            <v>36639</v>
          </cell>
          <cell r="B306" t="str">
            <v>Kapal</v>
          </cell>
          <cell r="C306" t="str">
            <v>P_Penebel</v>
          </cell>
          <cell r="D306">
            <v>40</v>
          </cell>
          <cell r="E306" t="str">
            <v>EF</v>
          </cell>
          <cell r="F306">
            <v>0.56597222222222221</v>
          </cell>
          <cell r="I306">
            <v>0.56666666666666665</v>
          </cell>
          <cell r="K306" t="str">
            <v>M</v>
          </cell>
          <cell r="M306">
            <v>6.9444444444444198E-4</v>
          </cell>
          <cell r="N306">
            <v>45</v>
          </cell>
          <cell r="O306">
            <v>48</v>
          </cell>
          <cell r="P306">
            <v>19.629333333333264</v>
          </cell>
          <cell r="Q306" t="str">
            <v>41e</v>
          </cell>
          <cell r="R306" t="str">
            <v>Rele bekerja tanpa penyebab yang jelas, PMT  masuk kembali</v>
          </cell>
          <cell r="S306" t="str">
            <v>Cuaca hujan &amp; petir</v>
          </cell>
          <cell r="T306">
            <v>0</v>
          </cell>
          <cell r="U306">
            <v>6.9444444444444198E-4</v>
          </cell>
          <cell r="V306">
            <v>0</v>
          </cell>
          <cell r="W306">
            <v>0</v>
          </cell>
          <cell r="X306">
            <v>0</v>
          </cell>
          <cell r="Y306">
            <v>6.9444444444444198E-4</v>
          </cell>
          <cell r="Z306">
            <v>101</v>
          </cell>
          <cell r="AA306" t="str">
            <v>R</v>
          </cell>
          <cell r="AB306">
            <v>0</v>
          </cell>
          <cell r="AC306">
            <v>1</v>
          </cell>
          <cell r="AD306">
            <v>1</v>
          </cell>
          <cell r="AE306">
            <v>0</v>
          </cell>
          <cell r="AF306">
            <v>0</v>
          </cell>
          <cell r="AG306">
            <v>1</v>
          </cell>
        </row>
        <row r="307">
          <cell r="A307">
            <v>36639</v>
          </cell>
          <cell r="B307" t="str">
            <v>Kapal</v>
          </cell>
          <cell r="C307" t="str">
            <v>P_Darmasaba</v>
          </cell>
          <cell r="D307">
            <v>135</v>
          </cell>
          <cell r="E307" t="str">
            <v>EF</v>
          </cell>
          <cell r="F307">
            <v>0.5708333333333333</v>
          </cell>
          <cell r="G307">
            <v>0.57152777777777775</v>
          </cell>
          <cell r="M307">
            <v>6.9444444444444198E-4</v>
          </cell>
          <cell r="N307">
            <v>85</v>
          </cell>
          <cell r="O307">
            <v>135</v>
          </cell>
          <cell r="P307">
            <v>66.248999999999754</v>
          </cell>
          <cell r="Q307" t="str">
            <v>41e</v>
          </cell>
          <cell r="R307" t="str">
            <v>Rele bekerja tanpa penyebab yang jelas, PMT  masuk kembali</v>
          </cell>
          <cell r="S307" t="str">
            <v>Cuaca hujan &amp; petir</v>
          </cell>
          <cell r="T307">
            <v>6.9444444444444198E-4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6.9444444444444198E-4</v>
          </cell>
          <cell r="Z307">
            <v>104</v>
          </cell>
          <cell r="AA307" t="str">
            <v>R</v>
          </cell>
          <cell r="AB307">
            <v>0</v>
          </cell>
          <cell r="AC307">
            <v>0</v>
          </cell>
          <cell r="AD307">
            <v>1</v>
          </cell>
          <cell r="AE307">
            <v>1</v>
          </cell>
          <cell r="AF307">
            <v>0</v>
          </cell>
          <cell r="AG307">
            <v>0</v>
          </cell>
        </row>
        <row r="308">
          <cell r="A308">
            <v>36639</v>
          </cell>
          <cell r="B308" t="str">
            <v>Kapal</v>
          </cell>
          <cell r="C308" t="str">
            <v>P_Sakah_Lukluk</v>
          </cell>
          <cell r="D308">
            <v>105</v>
          </cell>
          <cell r="E308" t="str">
            <v>EF</v>
          </cell>
          <cell r="F308">
            <v>0.57708333333333328</v>
          </cell>
          <cell r="G308">
            <v>0.57777777777777783</v>
          </cell>
          <cell r="M308">
            <v>6.94444444444553E-4</v>
          </cell>
          <cell r="N308">
            <v>50</v>
          </cell>
          <cell r="O308">
            <v>105</v>
          </cell>
          <cell r="P308">
            <v>51.527000000008051</v>
          </cell>
          <cell r="Q308" t="str">
            <v>41e</v>
          </cell>
          <cell r="R308" t="str">
            <v>Rele bekerja tanpa penyebab yang jelas, PMT  masuk kembali</v>
          </cell>
          <cell r="S308" t="str">
            <v>Cuaca hujan &amp; petir</v>
          </cell>
          <cell r="T308">
            <v>6.94444444444553E-4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6.94444444444553E-4</v>
          </cell>
          <cell r="Z308">
            <v>107</v>
          </cell>
          <cell r="AA308" t="str">
            <v>R</v>
          </cell>
          <cell r="AB308">
            <v>0</v>
          </cell>
          <cell r="AC308">
            <v>0</v>
          </cell>
          <cell r="AD308">
            <v>1</v>
          </cell>
          <cell r="AE308">
            <v>1</v>
          </cell>
          <cell r="AF308">
            <v>0</v>
          </cell>
          <cell r="AG308">
            <v>0</v>
          </cell>
        </row>
        <row r="309">
          <cell r="A309">
            <v>36639</v>
          </cell>
          <cell r="B309" t="str">
            <v>Kapal</v>
          </cell>
          <cell r="C309" t="str">
            <v>P_Tabanan</v>
          </cell>
          <cell r="D309">
            <v>85</v>
          </cell>
          <cell r="E309" t="str">
            <v>EF</v>
          </cell>
          <cell r="F309">
            <v>0.59375</v>
          </cell>
          <cell r="G309">
            <v>0.59444444444444444</v>
          </cell>
          <cell r="M309">
            <v>6.9444444444444198E-4</v>
          </cell>
          <cell r="N309">
            <v>75</v>
          </cell>
          <cell r="O309">
            <v>85</v>
          </cell>
          <cell r="P309">
            <v>41.712333333333191</v>
          </cell>
          <cell r="Q309" t="str">
            <v>41e</v>
          </cell>
          <cell r="R309" t="str">
            <v>Rele bekerja tanpa penyebab yang jelas, PMT  masuk kembali</v>
          </cell>
          <cell r="S309" t="str">
            <v>Cuaca hujan &amp; petir</v>
          </cell>
          <cell r="T309">
            <v>6.9444444444444198E-4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6.9444444444444198E-4</v>
          </cell>
          <cell r="Z309">
            <v>96</v>
          </cell>
          <cell r="AA309" t="str">
            <v>R</v>
          </cell>
          <cell r="AB309">
            <v>0</v>
          </cell>
          <cell r="AC309">
            <v>0</v>
          </cell>
          <cell r="AD309">
            <v>1</v>
          </cell>
          <cell r="AE309">
            <v>1</v>
          </cell>
          <cell r="AF309">
            <v>0</v>
          </cell>
          <cell r="AG309">
            <v>0</v>
          </cell>
        </row>
        <row r="310">
          <cell r="A310">
            <v>36639</v>
          </cell>
          <cell r="B310" t="str">
            <v>Antosari</v>
          </cell>
          <cell r="C310" t="str">
            <v>P_Kerambitan</v>
          </cell>
          <cell r="D310">
            <v>20</v>
          </cell>
          <cell r="E310" t="str">
            <v>EF</v>
          </cell>
          <cell r="F310">
            <v>0.59375</v>
          </cell>
          <cell r="G310">
            <v>0.59444444444444444</v>
          </cell>
          <cell r="M310">
            <v>6.9444444444444198E-4</v>
          </cell>
          <cell r="N310">
            <v>20</v>
          </cell>
          <cell r="O310">
            <v>20</v>
          </cell>
          <cell r="P310">
            <v>9.814666666666632</v>
          </cell>
          <cell r="Q310" t="str">
            <v>41e</v>
          </cell>
          <cell r="R310" t="str">
            <v>Rele bekerja tanpa penyebab yang jelas, PMT  masuk kembali</v>
          </cell>
          <cell r="S310" t="str">
            <v>Cuaca hujan &amp; petir</v>
          </cell>
          <cell r="T310">
            <v>6.9444444444444198E-4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6.9444444444444198E-4</v>
          </cell>
          <cell r="Z310">
            <v>4</v>
          </cell>
          <cell r="AA310" t="str">
            <v>R</v>
          </cell>
          <cell r="AB310">
            <v>0</v>
          </cell>
          <cell r="AC310">
            <v>0</v>
          </cell>
          <cell r="AD310">
            <v>1</v>
          </cell>
          <cell r="AE310">
            <v>1</v>
          </cell>
          <cell r="AF310">
            <v>0</v>
          </cell>
          <cell r="AG310">
            <v>0</v>
          </cell>
        </row>
        <row r="311">
          <cell r="A311">
            <v>36639</v>
          </cell>
          <cell r="B311" t="str">
            <v>Antosari</v>
          </cell>
          <cell r="C311" t="str">
            <v>P_Kerambitan</v>
          </cell>
          <cell r="D311">
            <v>20</v>
          </cell>
          <cell r="E311" t="str">
            <v>EF</v>
          </cell>
          <cell r="F311">
            <v>0.59861111111111109</v>
          </cell>
          <cell r="G311">
            <v>0.59930555555555554</v>
          </cell>
          <cell r="M311">
            <v>6.9444444444444198E-4</v>
          </cell>
          <cell r="N311">
            <v>18</v>
          </cell>
          <cell r="O311">
            <v>20</v>
          </cell>
          <cell r="P311">
            <v>9.814666666666632</v>
          </cell>
          <cell r="Q311" t="str">
            <v>41e</v>
          </cell>
          <cell r="R311" t="str">
            <v>Rele bekerja tanpa penyebab yang jelas, PMT  masuk kembali</v>
          </cell>
          <cell r="S311" t="str">
            <v>Cuaca hujan &amp; petir</v>
          </cell>
          <cell r="T311">
            <v>6.9444444444444198E-4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6.9444444444444198E-4</v>
          </cell>
          <cell r="Z311">
            <v>4</v>
          </cell>
          <cell r="AA311" t="str">
            <v>R</v>
          </cell>
          <cell r="AB311">
            <v>0</v>
          </cell>
          <cell r="AC311">
            <v>0</v>
          </cell>
          <cell r="AD311">
            <v>1</v>
          </cell>
          <cell r="AE311">
            <v>1</v>
          </cell>
          <cell r="AF311">
            <v>0</v>
          </cell>
          <cell r="AG311">
            <v>0</v>
          </cell>
        </row>
        <row r="312">
          <cell r="A312">
            <v>36640</v>
          </cell>
          <cell r="B312" t="str">
            <v>Pesanggaran</v>
          </cell>
          <cell r="C312" t="str">
            <v>P_Pedungan</v>
          </cell>
          <cell r="D312">
            <v>150</v>
          </cell>
          <cell r="E312" t="str">
            <v>EF</v>
          </cell>
          <cell r="F312">
            <v>0.10625</v>
          </cell>
          <cell r="G312">
            <v>0.10694444444444444</v>
          </cell>
          <cell r="M312">
            <v>6.9444444444444198E-4</v>
          </cell>
          <cell r="N312">
            <v>100</v>
          </cell>
          <cell r="O312">
            <v>150</v>
          </cell>
          <cell r="P312">
            <v>73.609999999999729</v>
          </cell>
          <cell r="Q312" t="str">
            <v>41e</v>
          </cell>
          <cell r="R312" t="str">
            <v>Rele bekerja tanpa penyebab yang jelas, PMT  masuk kembali</v>
          </cell>
          <cell r="T312">
            <v>6.9444444444444198E-4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6.9444444444444198E-4</v>
          </cell>
          <cell r="Z312">
            <v>163</v>
          </cell>
          <cell r="AA312" t="str">
            <v>R</v>
          </cell>
          <cell r="AB312">
            <v>0</v>
          </cell>
          <cell r="AC312">
            <v>0</v>
          </cell>
          <cell r="AD312">
            <v>1</v>
          </cell>
          <cell r="AE312">
            <v>1</v>
          </cell>
          <cell r="AF312">
            <v>0</v>
          </cell>
          <cell r="AG312">
            <v>0</v>
          </cell>
        </row>
        <row r="313">
          <cell r="A313">
            <v>36640</v>
          </cell>
          <cell r="B313" t="str">
            <v>Pesanggaran</v>
          </cell>
          <cell r="C313" t="str">
            <v>P_Pelabuhan</v>
          </cell>
          <cell r="D313">
            <v>127</v>
          </cell>
          <cell r="E313" t="str">
            <v>OC / EF</v>
          </cell>
          <cell r="F313">
            <v>0.10694444444444444</v>
          </cell>
          <cell r="I313">
            <v>0.1076388888888889</v>
          </cell>
          <cell r="K313" t="str">
            <v>R</v>
          </cell>
          <cell r="M313">
            <v>6.9444444444445586E-4</v>
          </cell>
          <cell r="N313">
            <v>30</v>
          </cell>
          <cell r="O313">
            <v>120</v>
          </cell>
          <cell r="P313">
            <v>62.323133333334347</v>
          </cell>
          <cell r="Q313" t="str">
            <v>41e</v>
          </cell>
          <cell r="R313" t="str">
            <v>Rele bekerja tanpa penyebab yang jelas, PMT  masuk kembali</v>
          </cell>
          <cell r="T313">
            <v>0</v>
          </cell>
          <cell r="U313">
            <v>6.9444444444445586E-4</v>
          </cell>
          <cell r="V313">
            <v>0</v>
          </cell>
          <cell r="W313">
            <v>0</v>
          </cell>
          <cell r="X313">
            <v>0</v>
          </cell>
          <cell r="Y313">
            <v>6.9444444444445586E-4</v>
          </cell>
          <cell r="Z313">
            <v>160</v>
          </cell>
          <cell r="AA313" t="str">
            <v>R</v>
          </cell>
          <cell r="AB313">
            <v>1</v>
          </cell>
          <cell r="AC313">
            <v>0</v>
          </cell>
          <cell r="AD313">
            <v>1</v>
          </cell>
          <cell r="AE313">
            <v>0</v>
          </cell>
          <cell r="AF313">
            <v>0</v>
          </cell>
          <cell r="AG313">
            <v>1</v>
          </cell>
        </row>
        <row r="314">
          <cell r="A314">
            <v>36640</v>
          </cell>
          <cell r="B314" t="str">
            <v>Gianyar</v>
          </cell>
          <cell r="C314" t="str">
            <v>P_Tampak_Siring</v>
          </cell>
          <cell r="D314">
            <v>55</v>
          </cell>
          <cell r="E314" t="str">
            <v>OC / EF</v>
          </cell>
          <cell r="F314">
            <v>0.31319444444444444</v>
          </cell>
          <cell r="I314">
            <v>0.31319444444444444</v>
          </cell>
          <cell r="K314" t="str">
            <v>M</v>
          </cell>
          <cell r="N314">
            <v>409</v>
          </cell>
          <cell r="O314">
            <v>55</v>
          </cell>
          <cell r="P314">
            <v>0</v>
          </cell>
          <cell r="Q314" t="str">
            <v>41e</v>
          </cell>
          <cell r="R314" t="str">
            <v>Rele bekerja tanpa penyebab yang jelas, PMT  masuk kembali</v>
          </cell>
          <cell r="S314" t="str">
            <v>Dispensasi ( Kunjungan RI.2 )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64</v>
          </cell>
          <cell r="AA314" t="str">
            <v>R</v>
          </cell>
          <cell r="AB314">
            <v>0</v>
          </cell>
          <cell r="AC314">
            <v>1</v>
          </cell>
          <cell r="AD314">
            <v>1</v>
          </cell>
          <cell r="AE314">
            <v>0</v>
          </cell>
          <cell r="AF314">
            <v>0</v>
          </cell>
          <cell r="AG314">
            <v>1</v>
          </cell>
        </row>
        <row r="315">
          <cell r="A315">
            <v>36640</v>
          </cell>
          <cell r="B315" t="str">
            <v>Antosari</v>
          </cell>
          <cell r="C315" t="str">
            <v>P_Belimbing</v>
          </cell>
          <cell r="D315">
            <v>2</v>
          </cell>
          <cell r="E315" t="str">
            <v>EF</v>
          </cell>
          <cell r="F315">
            <v>0.39652777777777781</v>
          </cell>
          <cell r="G315">
            <v>0.3972222222222222</v>
          </cell>
          <cell r="M315">
            <v>6.9444444444438647E-4</v>
          </cell>
          <cell r="N315">
            <v>2</v>
          </cell>
          <cell r="O315">
            <v>2</v>
          </cell>
          <cell r="P315">
            <v>0.98146666666658466</v>
          </cell>
          <cell r="Q315" t="str">
            <v>41e</v>
          </cell>
          <cell r="R315" t="str">
            <v>Rele bekerja tanpa penyebab yang jelas, PMT  masuk kembali</v>
          </cell>
          <cell r="T315">
            <v>6.9444444444438647E-4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6.9444444444438647E-4</v>
          </cell>
          <cell r="Z315">
            <v>3</v>
          </cell>
          <cell r="AA315" t="str">
            <v>R</v>
          </cell>
          <cell r="AB315">
            <v>0</v>
          </cell>
          <cell r="AC315">
            <v>0</v>
          </cell>
          <cell r="AD315">
            <v>1</v>
          </cell>
          <cell r="AE315">
            <v>1</v>
          </cell>
          <cell r="AF315">
            <v>0</v>
          </cell>
          <cell r="AG315">
            <v>0</v>
          </cell>
        </row>
        <row r="316">
          <cell r="A316">
            <v>36640</v>
          </cell>
          <cell r="B316" t="str">
            <v>Kapal</v>
          </cell>
          <cell r="C316" t="str">
            <v>P_Monang_Maning</v>
          </cell>
          <cell r="D316">
            <v>136</v>
          </cell>
          <cell r="E316" t="str">
            <v>EF</v>
          </cell>
          <cell r="F316">
            <v>0.41319444444444442</v>
          </cell>
          <cell r="I316">
            <v>0.41388888888888892</v>
          </cell>
          <cell r="K316" t="str">
            <v>R</v>
          </cell>
          <cell r="M316">
            <v>6.9444444444449749E-4</v>
          </cell>
          <cell r="N316">
            <v>116</v>
          </cell>
          <cell r="O316">
            <v>136</v>
          </cell>
          <cell r="P316">
            <v>66.739733333338435</v>
          </cell>
          <cell r="Q316" t="str">
            <v>41e</v>
          </cell>
          <cell r="R316" t="str">
            <v>Rele bekerja tanpa penyebab yang jelas, PMT  masuk kembali</v>
          </cell>
          <cell r="T316">
            <v>0</v>
          </cell>
          <cell r="U316">
            <v>6.9444444444449749E-4</v>
          </cell>
          <cell r="V316">
            <v>0</v>
          </cell>
          <cell r="W316">
            <v>0</v>
          </cell>
          <cell r="X316">
            <v>0</v>
          </cell>
          <cell r="Y316">
            <v>6.9444444444449749E-4</v>
          </cell>
          <cell r="Z316">
            <v>103</v>
          </cell>
          <cell r="AA316" t="str">
            <v>R</v>
          </cell>
          <cell r="AB316">
            <v>1</v>
          </cell>
          <cell r="AC316">
            <v>0</v>
          </cell>
          <cell r="AD316">
            <v>1</v>
          </cell>
          <cell r="AE316">
            <v>0</v>
          </cell>
          <cell r="AF316">
            <v>0</v>
          </cell>
          <cell r="AG316">
            <v>1</v>
          </cell>
        </row>
        <row r="317">
          <cell r="A317">
            <v>36640</v>
          </cell>
          <cell r="B317" t="str">
            <v>Sanur</v>
          </cell>
          <cell r="C317" t="str">
            <v>P_Sudirman</v>
          </cell>
          <cell r="D317">
            <v>75</v>
          </cell>
          <cell r="E317" t="str">
            <v>EF</v>
          </cell>
          <cell r="F317">
            <v>0.4916666666666667</v>
          </cell>
          <cell r="I317">
            <v>0.49236111111111108</v>
          </cell>
          <cell r="K317" t="str">
            <v>R</v>
          </cell>
          <cell r="M317">
            <v>6.9444444444438647E-4</v>
          </cell>
          <cell r="N317">
            <v>70</v>
          </cell>
          <cell r="O317">
            <v>75</v>
          </cell>
          <cell r="P317">
            <v>36.804999999996923</v>
          </cell>
          <cell r="Q317" t="str">
            <v>41e</v>
          </cell>
          <cell r="R317" t="str">
            <v>Rele bekerja tanpa penyebab yang jelas, PMT  masuk kembali</v>
          </cell>
          <cell r="T317">
            <v>0</v>
          </cell>
          <cell r="U317">
            <v>6.9444444444438647E-4</v>
          </cell>
          <cell r="V317">
            <v>0</v>
          </cell>
          <cell r="W317">
            <v>0</v>
          </cell>
          <cell r="X317">
            <v>0</v>
          </cell>
          <cell r="Y317">
            <v>6.9444444444438647E-4</v>
          </cell>
          <cell r="Z317">
            <v>189</v>
          </cell>
          <cell r="AA317" t="str">
            <v>R</v>
          </cell>
          <cell r="AB317">
            <v>1</v>
          </cell>
          <cell r="AC317">
            <v>0</v>
          </cell>
          <cell r="AD317">
            <v>1</v>
          </cell>
          <cell r="AE317">
            <v>0</v>
          </cell>
          <cell r="AF317">
            <v>0</v>
          </cell>
          <cell r="AG317">
            <v>1</v>
          </cell>
        </row>
        <row r="318">
          <cell r="A318">
            <v>36640</v>
          </cell>
          <cell r="B318" t="str">
            <v>Gianyar</v>
          </cell>
          <cell r="C318" t="str">
            <v>P_Tampak_Siring</v>
          </cell>
          <cell r="D318">
            <v>48</v>
          </cell>
          <cell r="E318" t="str">
            <v>OC</v>
          </cell>
          <cell r="F318">
            <v>0.53749999999999998</v>
          </cell>
          <cell r="I318">
            <v>0.53749999999999998</v>
          </cell>
          <cell r="K318" t="str">
            <v>M</v>
          </cell>
          <cell r="N318">
            <v>48</v>
          </cell>
          <cell r="O318">
            <v>48</v>
          </cell>
          <cell r="P318">
            <v>0</v>
          </cell>
          <cell r="Q318" t="str">
            <v>41e</v>
          </cell>
          <cell r="R318" t="str">
            <v>Rele bekerja tanpa penyebab yang jelas, PMT  masuk kembali</v>
          </cell>
          <cell r="S318" t="str">
            <v>Dispensasi ( Kunjungan RI.2 ) Cuaca Hujan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64</v>
          </cell>
          <cell r="AA318" t="str">
            <v>R</v>
          </cell>
          <cell r="AB318">
            <v>0</v>
          </cell>
          <cell r="AC318">
            <v>1</v>
          </cell>
          <cell r="AD318">
            <v>1</v>
          </cell>
          <cell r="AE318">
            <v>0</v>
          </cell>
          <cell r="AF318">
            <v>0</v>
          </cell>
          <cell r="AG318">
            <v>1</v>
          </cell>
        </row>
        <row r="319">
          <cell r="A319">
            <v>36640</v>
          </cell>
          <cell r="B319" t="str">
            <v>Gianyar</v>
          </cell>
          <cell r="C319" t="str">
            <v>P_Tampak_Siring</v>
          </cell>
          <cell r="D319">
            <v>48</v>
          </cell>
          <cell r="E319" t="str">
            <v>OC</v>
          </cell>
          <cell r="F319">
            <v>0.54027777777777775</v>
          </cell>
          <cell r="I319">
            <v>0.55972222222222223</v>
          </cell>
          <cell r="K319" t="str">
            <v>M</v>
          </cell>
          <cell r="M319">
            <v>1.9444444444444486E-2</v>
          </cell>
          <cell r="N319">
            <v>0</v>
          </cell>
          <cell r="P319">
            <v>659.5456000000014</v>
          </cell>
          <cell r="Q319" t="str">
            <v>41e</v>
          </cell>
          <cell r="R319" t="str">
            <v>Rele bekerja tanpa penyebab yang jelas, PMT  masuk kembali</v>
          </cell>
          <cell r="S319" t="str">
            <v>Dilokalisir di LBS Semebaung Cuaca Hujan</v>
          </cell>
          <cell r="T319">
            <v>0</v>
          </cell>
          <cell r="U319">
            <v>1.9444444444444486E-2</v>
          </cell>
          <cell r="V319">
            <v>0</v>
          </cell>
          <cell r="W319">
            <v>0</v>
          </cell>
          <cell r="X319">
            <v>0</v>
          </cell>
          <cell r="Y319">
            <v>1.9444444444444486E-2</v>
          </cell>
          <cell r="Z319">
            <v>64</v>
          </cell>
          <cell r="AA319" t="str">
            <v>R</v>
          </cell>
          <cell r="AB319">
            <v>0</v>
          </cell>
          <cell r="AC319">
            <v>1</v>
          </cell>
          <cell r="AD319">
            <v>1</v>
          </cell>
          <cell r="AE319">
            <v>0</v>
          </cell>
          <cell r="AF319">
            <v>0</v>
          </cell>
          <cell r="AG319">
            <v>1</v>
          </cell>
        </row>
        <row r="320">
          <cell r="A320">
            <v>36640</v>
          </cell>
          <cell r="B320" t="str">
            <v>Kapal</v>
          </cell>
          <cell r="C320" t="str">
            <v>P_Penebel</v>
          </cell>
          <cell r="D320">
            <v>40</v>
          </cell>
          <cell r="E320" t="str">
            <v>OC</v>
          </cell>
          <cell r="F320">
            <v>0.54374999999999996</v>
          </cell>
          <cell r="I320">
            <v>0.5444444444444444</v>
          </cell>
          <cell r="K320" t="str">
            <v>M</v>
          </cell>
          <cell r="M320">
            <v>6.9444444444444198E-4</v>
          </cell>
          <cell r="N320">
            <v>40</v>
          </cell>
          <cell r="O320">
            <v>40</v>
          </cell>
          <cell r="P320">
            <v>19.629333333333264</v>
          </cell>
          <cell r="Q320" t="str">
            <v>41e</v>
          </cell>
          <cell r="R320" t="str">
            <v>Rele bekerja tanpa penyebab yang jelas, PMT  masuk kembali</v>
          </cell>
          <cell r="S320" t="str">
            <v>Cuaca Hujan</v>
          </cell>
          <cell r="T320">
            <v>0</v>
          </cell>
          <cell r="U320">
            <v>6.9444444444444198E-4</v>
          </cell>
          <cell r="V320">
            <v>0</v>
          </cell>
          <cell r="W320">
            <v>0</v>
          </cell>
          <cell r="X320">
            <v>0</v>
          </cell>
          <cell r="Y320">
            <v>6.9444444444444198E-4</v>
          </cell>
          <cell r="Z320">
            <v>101</v>
          </cell>
          <cell r="AA320" t="str">
            <v>R</v>
          </cell>
          <cell r="AB320">
            <v>0</v>
          </cell>
          <cell r="AC320">
            <v>1</v>
          </cell>
          <cell r="AD320">
            <v>1</v>
          </cell>
          <cell r="AE320">
            <v>0</v>
          </cell>
          <cell r="AF320">
            <v>0</v>
          </cell>
          <cell r="AG320">
            <v>1</v>
          </cell>
        </row>
        <row r="321">
          <cell r="A321">
            <v>36640</v>
          </cell>
          <cell r="B321" t="str">
            <v>Gianyar</v>
          </cell>
          <cell r="C321" t="str">
            <v>P_Klungkung</v>
          </cell>
          <cell r="D321">
            <v>38</v>
          </cell>
          <cell r="E321" t="str">
            <v>OC</v>
          </cell>
          <cell r="F321">
            <v>0.56180555555555556</v>
          </cell>
          <cell r="I321">
            <v>0.5625</v>
          </cell>
          <cell r="K321" t="str">
            <v>R</v>
          </cell>
          <cell r="M321">
            <v>6.9444444444444198E-4</v>
          </cell>
          <cell r="N321">
            <v>30</v>
          </cell>
          <cell r="O321">
            <v>35</v>
          </cell>
          <cell r="P321">
            <v>18.647866666666598</v>
          </cell>
          <cell r="Q321" t="str">
            <v>41e</v>
          </cell>
          <cell r="R321" t="str">
            <v>Rele bekerja tanpa penyebab yang jelas, PMT  masuk kembali</v>
          </cell>
          <cell r="S321" t="str">
            <v>Cuaca Hujan</v>
          </cell>
          <cell r="T321">
            <v>0</v>
          </cell>
          <cell r="U321">
            <v>6.9444444444444198E-4</v>
          </cell>
          <cell r="V321">
            <v>0</v>
          </cell>
          <cell r="W321">
            <v>0</v>
          </cell>
          <cell r="X321">
            <v>0</v>
          </cell>
          <cell r="Y321">
            <v>6.9444444444444198E-4</v>
          </cell>
          <cell r="Z321">
            <v>68</v>
          </cell>
          <cell r="AA321" t="str">
            <v>R</v>
          </cell>
          <cell r="AB321">
            <v>1</v>
          </cell>
          <cell r="AC321">
            <v>0</v>
          </cell>
          <cell r="AD321">
            <v>1</v>
          </cell>
          <cell r="AE321">
            <v>0</v>
          </cell>
          <cell r="AF321">
            <v>0</v>
          </cell>
          <cell r="AG321">
            <v>1</v>
          </cell>
        </row>
        <row r="322">
          <cell r="A322">
            <v>36640</v>
          </cell>
          <cell r="B322" t="str">
            <v>Gianyar</v>
          </cell>
          <cell r="C322" t="str">
            <v>P_Kesatrian</v>
          </cell>
          <cell r="D322">
            <v>42</v>
          </cell>
          <cell r="E322" t="str">
            <v>OC</v>
          </cell>
          <cell r="F322">
            <v>0.58402777777777781</v>
          </cell>
          <cell r="I322">
            <v>0.58472222222222225</v>
          </cell>
          <cell r="K322" t="str">
            <v>R</v>
          </cell>
          <cell r="M322">
            <v>6.9444444444444198E-4</v>
          </cell>
          <cell r="N322">
            <v>42</v>
          </cell>
          <cell r="O322">
            <v>42</v>
          </cell>
          <cell r="P322">
            <v>20.610799999999927</v>
          </cell>
          <cell r="Q322" t="str">
            <v>41e</v>
          </cell>
          <cell r="R322" t="str">
            <v>Rele bekerja tanpa penyebab yang jelas, PMT  masuk kembali</v>
          </cell>
          <cell r="T322">
            <v>0</v>
          </cell>
          <cell r="U322">
            <v>6.9444444444444198E-4</v>
          </cell>
          <cell r="V322">
            <v>0</v>
          </cell>
          <cell r="W322">
            <v>0</v>
          </cell>
          <cell r="X322">
            <v>0</v>
          </cell>
          <cell r="Y322">
            <v>6.9444444444444198E-4</v>
          </cell>
          <cell r="Z322">
            <v>63</v>
          </cell>
          <cell r="AA322" t="str">
            <v>R</v>
          </cell>
          <cell r="AB322">
            <v>1</v>
          </cell>
          <cell r="AC322">
            <v>0</v>
          </cell>
          <cell r="AD322">
            <v>1</v>
          </cell>
          <cell r="AE322">
            <v>0</v>
          </cell>
          <cell r="AF322">
            <v>0</v>
          </cell>
          <cell r="AG322">
            <v>1</v>
          </cell>
        </row>
        <row r="323">
          <cell r="A323">
            <v>36640</v>
          </cell>
          <cell r="B323" t="str">
            <v>Gianyar</v>
          </cell>
          <cell r="C323" t="str">
            <v>P_Kesatrian</v>
          </cell>
          <cell r="D323">
            <v>42</v>
          </cell>
          <cell r="E323" t="str">
            <v>OC/M</v>
          </cell>
          <cell r="F323">
            <v>0.58472222222222225</v>
          </cell>
          <cell r="I323">
            <v>0.59097222222222223</v>
          </cell>
          <cell r="K323" t="str">
            <v>R</v>
          </cell>
          <cell r="M323">
            <v>6.2499999999999778E-3</v>
          </cell>
          <cell r="N323">
            <v>2</v>
          </cell>
          <cell r="O323">
            <v>10</v>
          </cell>
          <cell r="P323">
            <v>185.49719999999934</v>
          </cell>
          <cell r="Q323" t="str">
            <v>41e</v>
          </cell>
          <cell r="R323" t="str">
            <v>Rele bekerja tanpa penyebab yang jelas, PMT  masuk kembali</v>
          </cell>
          <cell r="T323">
            <v>0</v>
          </cell>
          <cell r="U323">
            <v>6.2499999999999778E-3</v>
          </cell>
          <cell r="V323">
            <v>0</v>
          </cell>
          <cell r="W323">
            <v>0</v>
          </cell>
          <cell r="X323">
            <v>0</v>
          </cell>
          <cell r="Y323">
            <v>6.2499999999999778E-3</v>
          </cell>
          <cell r="Z323">
            <v>63</v>
          </cell>
          <cell r="AA323" t="str">
            <v>R</v>
          </cell>
          <cell r="AB323">
            <v>1</v>
          </cell>
          <cell r="AC323">
            <v>0</v>
          </cell>
          <cell r="AD323">
            <v>1</v>
          </cell>
          <cell r="AE323">
            <v>0</v>
          </cell>
          <cell r="AF323">
            <v>0</v>
          </cell>
          <cell r="AG323">
            <v>1</v>
          </cell>
        </row>
        <row r="324">
          <cell r="A324">
            <v>36640</v>
          </cell>
          <cell r="B324" t="str">
            <v>Kapal</v>
          </cell>
          <cell r="C324" t="str">
            <v>P_Sakah_Lukluk</v>
          </cell>
          <cell r="D324">
            <v>120</v>
          </cell>
          <cell r="E324" t="str">
            <v>EF</v>
          </cell>
          <cell r="F324">
            <v>0.58680555555555558</v>
          </cell>
          <cell r="G324">
            <v>0.58750000000000002</v>
          </cell>
          <cell r="M324">
            <v>6.9444444444444198E-4</v>
          </cell>
          <cell r="N324">
            <v>120</v>
          </cell>
          <cell r="O324">
            <v>120</v>
          </cell>
          <cell r="P324">
            <v>58.887999999999792</v>
          </cell>
          <cell r="Q324" t="str">
            <v>41e</v>
          </cell>
          <cell r="R324" t="str">
            <v>Rele bekerja tanpa penyebab yang jelas, PMT  masuk kembali</v>
          </cell>
          <cell r="S324" t="str">
            <v>Rec. Gagal</v>
          </cell>
          <cell r="T324">
            <v>6.9444444444444198E-4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6.9444444444444198E-4</v>
          </cell>
          <cell r="Z324">
            <v>107</v>
          </cell>
          <cell r="AA324" t="str">
            <v>R</v>
          </cell>
          <cell r="AB324">
            <v>0</v>
          </cell>
          <cell r="AC324">
            <v>0</v>
          </cell>
          <cell r="AD324">
            <v>1</v>
          </cell>
          <cell r="AE324">
            <v>1</v>
          </cell>
          <cell r="AF324">
            <v>0</v>
          </cell>
          <cell r="AG324">
            <v>0</v>
          </cell>
        </row>
        <row r="325">
          <cell r="A325">
            <v>36640</v>
          </cell>
          <cell r="B325" t="str">
            <v>Kapal</v>
          </cell>
          <cell r="C325" t="str">
            <v>P_Sakah_Lukluk</v>
          </cell>
          <cell r="D325">
            <v>120</v>
          </cell>
          <cell r="E325" t="str">
            <v>EF</v>
          </cell>
          <cell r="F325">
            <v>0.58750000000000002</v>
          </cell>
          <cell r="I325">
            <v>0.62708333333333333</v>
          </cell>
          <cell r="K325" t="str">
            <v>R</v>
          </cell>
          <cell r="M325">
            <v>3.9583333333333304E-2</v>
          </cell>
          <cell r="N325">
            <v>15</v>
          </cell>
          <cell r="O325">
            <v>100</v>
          </cell>
          <cell r="P325">
            <v>3356.6159999999977</v>
          </cell>
          <cell r="Q325" t="str">
            <v>41e</v>
          </cell>
          <cell r="R325" t="str">
            <v>Rele bekerja tanpa penyebab yang jelas, PMT  masuk kembali</v>
          </cell>
          <cell r="T325">
            <v>0</v>
          </cell>
          <cell r="U325">
            <v>3.9583333333333304E-2</v>
          </cell>
          <cell r="V325">
            <v>0</v>
          </cell>
          <cell r="W325">
            <v>0</v>
          </cell>
          <cell r="X325">
            <v>0</v>
          </cell>
          <cell r="Y325">
            <v>3.9583333333333304E-2</v>
          </cell>
          <cell r="Z325">
            <v>107</v>
          </cell>
          <cell r="AA325" t="str">
            <v>R</v>
          </cell>
          <cell r="AB325">
            <v>1</v>
          </cell>
          <cell r="AC325">
            <v>0</v>
          </cell>
          <cell r="AD325">
            <v>1</v>
          </cell>
          <cell r="AE325">
            <v>0</v>
          </cell>
          <cell r="AF325">
            <v>0</v>
          </cell>
          <cell r="AG325">
            <v>1</v>
          </cell>
        </row>
        <row r="326">
          <cell r="A326">
            <v>36640</v>
          </cell>
          <cell r="B326" t="str">
            <v>GH_Tohpati</v>
          </cell>
          <cell r="C326" t="str">
            <v>LBS6_P_Exp._Tohpati</v>
          </cell>
          <cell r="D326">
            <v>0</v>
          </cell>
          <cell r="I326">
            <v>0.59375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49</v>
          </cell>
          <cell r="R326" t="str">
            <v>Lain - lain</v>
          </cell>
          <cell r="S326" t="str">
            <v>P_Exp.Tohpati dan P_TVRI Stand BY di Art Centre untuk kendalan sistem dalam rangka Utsawa Dharama Gita di Ged.Art Centre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306</v>
          </cell>
          <cell r="AA326" t="str">
            <v>L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1</v>
          </cell>
        </row>
        <row r="327">
          <cell r="A327">
            <v>36640</v>
          </cell>
          <cell r="B327" t="str">
            <v>GD_Art_Center</v>
          </cell>
          <cell r="C327" t="str">
            <v>LBS3_RRI_Klandis</v>
          </cell>
          <cell r="D327">
            <v>0</v>
          </cell>
          <cell r="H327">
            <v>0.59444444444444444</v>
          </cell>
          <cell r="K327" t="str">
            <v>M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49</v>
          </cell>
          <cell r="R327" t="str">
            <v>Lain - lain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1292</v>
          </cell>
          <cell r="AA327" t="str">
            <v>L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1</v>
          </cell>
          <cell r="AG327">
            <v>0</v>
          </cell>
        </row>
        <row r="328">
          <cell r="A328">
            <v>36640</v>
          </cell>
          <cell r="B328" t="str">
            <v>Sanur</v>
          </cell>
          <cell r="C328" t="str">
            <v>P_Nusa_Indah</v>
          </cell>
          <cell r="D328">
            <v>132</v>
          </cell>
          <cell r="E328" t="str">
            <v>EF</v>
          </cell>
          <cell r="F328">
            <v>0.68888888888888899</v>
          </cell>
          <cell r="G328">
            <v>0.68958333333333333</v>
          </cell>
          <cell r="M328">
            <v>6.9444444444433095E-4</v>
          </cell>
          <cell r="N328">
            <v>115</v>
          </cell>
          <cell r="O328">
            <v>120</v>
          </cell>
          <cell r="P328">
            <v>64.776799999989407</v>
          </cell>
          <cell r="Q328" t="str">
            <v>41e</v>
          </cell>
          <cell r="R328" t="str">
            <v>Rele bekerja tanpa penyebab yang jelas, PMT  masuk kembali</v>
          </cell>
          <cell r="T328">
            <v>6.9444444444433095E-4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6.9444444444433095E-4</v>
          </cell>
          <cell r="Z328">
            <v>193</v>
          </cell>
          <cell r="AA328" t="str">
            <v>R</v>
          </cell>
          <cell r="AB328">
            <v>0</v>
          </cell>
          <cell r="AC328">
            <v>0</v>
          </cell>
          <cell r="AD328">
            <v>1</v>
          </cell>
          <cell r="AE328">
            <v>1</v>
          </cell>
          <cell r="AF328">
            <v>0</v>
          </cell>
          <cell r="AG328">
            <v>0</v>
          </cell>
        </row>
        <row r="329">
          <cell r="A329">
            <v>36640</v>
          </cell>
          <cell r="B329" t="str">
            <v>Gianyar</v>
          </cell>
          <cell r="C329" t="str">
            <v>P_Klungkung</v>
          </cell>
          <cell r="D329">
            <v>128</v>
          </cell>
          <cell r="E329" t="str">
            <v>EF</v>
          </cell>
          <cell r="F329">
            <v>0.76666666666666661</v>
          </cell>
          <cell r="G329">
            <v>0.76736111111111116</v>
          </cell>
          <cell r="M329">
            <v>6.94444444444553E-4</v>
          </cell>
          <cell r="N329">
            <v>145</v>
          </cell>
          <cell r="O329">
            <v>145</v>
          </cell>
          <cell r="P329">
            <v>62.813866666676482</v>
          </cell>
          <cell r="Q329" t="str">
            <v>41e</v>
          </cell>
          <cell r="R329" t="str">
            <v>Rele bekerja tanpa penyebab yang jelas, PMT  masuk kembali</v>
          </cell>
          <cell r="T329">
            <v>6.94444444444553E-4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6.94444444444553E-4</v>
          </cell>
          <cell r="Z329">
            <v>68</v>
          </cell>
          <cell r="AA329" t="str">
            <v>R</v>
          </cell>
          <cell r="AB329">
            <v>0</v>
          </cell>
          <cell r="AC329">
            <v>0</v>
          </cell>
          <cell r="AD329">
            <v>1</v>
          </cell>
          <cell r="AE329">
            <v>1</v>
          </cell>
          <cell r="AF329">
            <v>0</v>
          </cell>
          <cell r="AG329">
            <v>0</v>
          </cell>
        </row>
        <row r="330">
          <cell r="A330">
            <v>36640</v>
          </cell>
          <cell r="B330" t="str">
            <v>Sanur</v>
          </cell>
          <cell r="C330" t="str">
            <v>P_Sudirman</v>
          </cell>
          <cell r="D330">
            <v>75</v>
          </cell>
          <cell r="E330" t="str">
            <v>OC</v>
          </cell>
          <cell r="H330">
            <v>0.78541666666666676</v>
          </cell>
          <cell r="I330">
            <v>0.78680555555555554</v>
          </cell>
          <cell r="K330" t="str">
            <v>RR</v>
          </cell>
          <cell r="M330">
            <v>1.3888888888887729E-3</v>
          </cell>
          <cell r="N330">
            <v>55</v>
          </cell>
          <cell r="O330">
            <v>70</v>
          </cell>
          <cell r="P330">
            <v>73.609999999993846</v>
          </cell>
          <cell r="Q330" t="str">
            <v>41e</v>
          </cell>
          <cell r="R330" t="str">
            <v>Rele bekerja tanpa penyebab yang jelas, PMT  masuk kembali</v>
          </cell>
          <cell r="T330">
            <v>0</v>
          </cell>
          <cell r="U330">
            <v>0</v>
          </cell>
          <cell r="V330">
            <v>0</v>
          </cell>
          <cell r="W330">
            <v>1.3888888888887729E-3</v>
          </cell>
          <cell r="X330">
            <v>0</v>
          </cell>
          <cell r="Y330">
            <v>1.3888888888887729E-3</v>
          </cell>
          <cell r="Z330">
            <v>189</v>
          </cell>
          <cell r="AA330" t="str">
            <v>R</v>
          </cell>
          <cell r="AB330">
            <v>2</v>
          </cell>
          <cell r="AC330">
            <v>0</v>
          </cell>
          <cell r="AD330">
            <v>0</v>
          </cell>
          <cell r="AE330">
            <v>0</v>
          </cell>
          <cell r="AF330">
            <v>1</v>
          </cell>
          <cell r="AG330">
            <v>1</v>
          </cell>
        </row>
        <row r="331">
          <cell r="A331">
            <v>36640</v>
          </cell>
          <cell r="B331" t="str">
            <v>Pesanggaran</v>
          </cell>
          <cell r="C331" t="str">
            <v>P_Reagen</v>
          </cell>
          <cell r="D331">
            <v>220</v>
          </cell>
          <cell r="E331" t="str">
            <v>OC</v>
          </cell>
          <cell r="F331">
            <v>0.79027777777777775</v>
          </cell>
          <cell r="I331">
            <v>0.79027777777777775</v>
          </cell>
          <cell r="K331" t="str">
            <v>R</v>
          </cell>
          <cell r="M331">
            <v>0</v>
          </cell>
          <cell r="N331">
            <v>215</v>
          </cell>
          <cell r="O331">
            <v>218</v>
          </cell>
          <cell r="P331">
            <v>0</v>
          </cell>
          <cell r="Q331">
            <v>56</v>
          </cell>
          <cell r="R331" t="str">
            <v>Rele bekerja karena ikutan (sympthetic tripping).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159</v>
          </cell>
          <cell r="AA331" t="str">
            <v>R</v>
          </cell>
          <cell r="AB331">
            <v>1</v>
          </cell>
          <cell r="AC331">
            <v>0</v>
          </cell>
          <cell r="AD331">
            <v>1</v>
          </cell>
          <cell r="AE331">
            <v>0</v>
          </cell>
          <cell r="AF331">
            <v>0</v>
          </cell>
          <cell r="AG331">
            <v>1</v>
          </cell>
        </row>
        <row r="332">
          <cell r="A332">
            <v>36640</v>
          </cell>
          <cell r="B332" t="str">
            <v>Pesanggaran</v>
          </cell>
          <cell r="C332" t="str">
            <v>P_Bunisari</v>
          </cell>
          <cell r="D332">
            <v>140</v>
          </cell>
          <cell r="E332" t="str">
            <v>OC/M</v>
          </cell>
          <cell r="F332">
            <v>0.79027777777777775</v>
          </cell>
          <cell r="I332">
            <v>0.79374999999999996</v>
          </cell>
          <cell r="K332" t="str">
            <v>R</v>
          </cell>
          <cell r="M332">
            <v>3.4722222222222099E-3</v>
          </cell>
          <cell r="N332">
            <v>90</v>
          </cell>
          <cell r="O332">
            <v>125</v>
          </cell>
          <cell r="P332">
            <v>343.51333333333213</v>
          </cell>
          <cell r="Q332">
            <v>56</v>
          </cell>
          <cell r="R332" t="str">
            <v>Rele bekerja karena ikutan (sympthetic tripping).</v>
          </cell>
          <cell r="T332">
            <v>0</v>
          </cell>
          <cell r="U332">
            <v>3.4722222222222099E-3</v>
          </cell>
          <cell r="V332">
            <v>0</v>
          </cell>
          <cell r="W332">
            <v>0</v>
          </cell>
          <cell r="X332">
            <v>0</v>
          </cell>
          <cell r="Y332">
            <v>3.4722222222222099E-3</v>
          </cell>
          <cell r="Z332">
            <v>158</v>
          </cell>
          <cell r="AA332" t="str">
            <v>R</v>
          </cell>
          <cell r="AB332">
            <v>1</v>
          </cell>
          <cell r="AC332">
            <v>0</v>
          </cell>
          <cell r="AD332">
            <v>1</v>
          </cell>
          <cell r="AE332">
            <v>0</v>
          </cell>
          <cell r="AF332">
            <v>0</v>
          </cell>
          <cell r="AG332">
            <v>1</v>
          </cell>
        </row>
        <row r="333">
          <cell r="A333">
            <v>36640</v>
          </cell>
          <cell r="B333" t="str">
            <v>Pesanggaran</v>
          </cell>
          <cell r="C333" t="str">
            <v>P_Duty_Free</v>
          </cell>
          <cell r="D333">
            <v>210</v>
          </cell>
          <cell r="E333" t="str">
            <v>EF</v>
          </cell>
          <cell r="F333">
            <v>0.79027777777777775</v>
          </cell>
          <cell r="I333">
            <v>0.7944444444444444</v>
          </cell>
          <cell r="K333" t="str">
            <v>R</v>
          </cell>
          <cell r="M333">
            <v>4.1666666666666519E-3</v>
          </cell>
          <cell r="N333">
            <v>0</v>
          </cell>
          <cell r="O333">
            <v>0</v>
          </cell>
          <cell r="P333">
            <v>618.3239999999978</v>
          </cell>
          <cell r="Q333">
            <v>51</v>
          </cell>
          <cell r="R333" t="str">
            <v>PMT TM terbuka atau pelebur TM putus karena gangguan kabel</v>
          </cell>
          <cell r="S333" t="str">
            <v>Dicoba hanya line utama gagal</v>
          </cell>
          <cell r="T333">
            <v>0</v>
          </cell>
          <cell r="U333">
            <v>4.1666666666666519E-3</v>
          </cell>
          <cell r="V333">
            <v>0</v>
          </cell>
          <cell r="W333">
            <v>0</v>
          </cell>
          <cell r="X333">
            <v>0</v>
          </cell>
          <cell r="Y333">
            <v>4.1666666666666519E-3</v>
          </cell>
          <cell r="Z333">
            <v>165</v>
          </cell>
          <cell r="AA333" t="str">
            <v>R</v>
          </cell>
          <cell r="AB333">
            <v>1</v>
          </cell>
          <cell r="AC333">
            <v>0</v>
          </cell>
          <cell r="AD333">
            <v>1</v>
          </cell>
          <cell r="AE333">
            <v>0</v>
          </cell>
          <cell r="AF333">
            <v>0</v>
          </cell>
          <cell r="AG333">
            <v>1</v>
          </cell>
        </row>
        <row r="334">
          <cell r="A334">
            <v>36640</v>
          </cell>
          <cell r="B334" t="str">
            <v>Pesanggaran</v>
          </cell>
          <cell r="C334" t="str">
            <v>P_Duty_Free</v>
          </cell>
          <cell r="D334">
            <v>210</v>
          </cell>
          <cell r="E334" t="str">
            <v>EF</v>
          </cell>
          <cell r="F334">
            <v>0.7944444444444444</v>
          </cell>
          <cell r="I334">
            <v>0.8256944444444444</v>
          </cell>
          <cell r="J334">
            <v>0.87777777777777777</v>
          </cell>
          <cell r="K334" t="str">
            <v>R</v>
          </cell>
          <cell r="M334">
            <v>8.333333333333337E-2</v>
          </cell>
          <cell r="N334">
            <v>0</v>
          </cell>
          <cell r="O334">
            <v>0</v>
          </cell>
          <cell r="P334">
            <v>12366.480000000005</v>
          </cell>
          <cell r="Q334">
            <v>51</v>
          </cell>
          <cell r="R334" t="str">
            <v>PMT TM terbuka atau pelebur TM putus karena gangguan kabel</v>
          </cell>
          <cell r="S334" t="str">
            <v>GG Kabel Line utama, sementara beban dimanuver ke P. Exp. - Legian</v>
          </cell>
          <cell r="T334">
            <v>0</v>
          </cell>
          <cell r="U334">
            <v>0</v>
          </cell>
          <cell r="V334">
            <v>8.333333333333337E-2</v>
          </cell>
          <cell r="W334">
            <v>0</v>
          </cell>
          <cell r="X334">
            <v>0</v>
          </cell>
          <cell r="Y334">
            <v>8.333333333333337E-2</v>
          </cell>
          <cell r="Z334">
            <v>165</v>
          </cell>
          <cell r="AA334" t="str">
            <v>R</v>
          </cell>
          <cell r="AB334">
            <v>1</v>
          </cell>
          <cell r="AC334">
            <v>0</v>
          </cell>
          <cell r="AD334">
            <v>1</v>
          </cell>
          <cell r="AE334">
            <v>0</v>
          </cell>
          <cell r="AF334">
            <v>0</v>
          </cell>
          <cell r="AG334">
            <v>1</v>
          </cell>
        </row>
        <row r="335">
          <cell r="A335">
            <v>36640</v>
          </cell>
          <cell r="B335" t="str">
            <v>Pesanggaran</v>
          </cell>
          <cell r="C335" t="str">
            <v>P_Duty_Free</v>
          </cell>
          <cell r="D335">
            <v>210</v>
          </cell>
          <cell r="E335" t="str">
            <v>EF</v>
          </cell>
          <cell r="F335">
            <v>36640.825694444444</v>
          </cell>
          <cell r="I335">
            <v>36645.554166666669</v>
          </cell>
          <cell r="M335">
            <v>4.7284722222248092</v>
          </cell>
          <cell r="Q335">
            <v>51</v>
          </cell>
          <cell r="R335" t="str">
            <v>PMT TM terbuka atau pelebur TM putus karena gangguan kabel</v>
          </cell>
          <cell r="T335">
            <v>0</v>
          </cell>
          <cell r="U335">
            <v>4.7284722222248092</v>
          </cell>
          <cell r="V335">
            <v>0</v>
          </cell>
          <cell r="W335">
            <v>0</v>
          </cell>
          <cell r="X335">
            <v>0</v>
          </cell>
          <cell r="Y335">
            <v>4.7284722222248092</v>
          </cell>
          <cell r="Z335">
            <v>165</v>
          </cell>
          <cell r="AA335" t="str">
            <v>R</v>
          </cell>
          <cell r="AB335">
            <v>0</v>
          </cell>
          <cell r="AC335">
            <v>0</v>
          </cell>
          <cell r="AD335">
            <v>1</v>
          </cell>
          <cell r="AE335">
            <v>0</v>
          </cell>
          <cell r="AF335">
            <v>0</v>
          </cell>
          <cell r="AG335">
            <v>1</v>
          </cell>
        </row>
        <row r="336">
          <cell r="A336">
            <v>36640</v>
          </cell>
          <cell r="B336" t="str">
            <v>Pesanggaran</v>
          </cell>
          <cell r="C336" t="str">
            <v>P_Pelasa</v>
          </cell>
          <cell r="D336">
            <v>160</v>
          </cell>
          <cell r="E336" t="str">
            <v>OC</v>
          </cell>
          <cell r="F336">
            <v>0.79027777777777775</v>
          </cell>
          <cell r="I336">
            <v>0.79374999999999996</v>
          </cell>
          <cell r="K336" t="str">
            <v>R</v>
          </cell>
          <cell r="M336">
            <v>3.4722222222222099E-3</v>
          </cell>
          <cell r="N336">
            <v>85</v>
          </cell>
          <cell r="O336">
            <v>130</v>
          </cell>
          <cell r="P336">
            <v>392.58666666666528</v>
          </cell>
          <cell r="Q336">
            <v>56</v>
          </cell>
          <cell r="R336" t="str">
            <v>Rele bekerja karena ikutan (sympthetic tripping).</v>
          </cell>
          <cell r="T336">
            <v>0</v>
          </cell>
          <cell r="U336">
            <v>3.4722222222222099E-3</v>
          </cell>
          <cell r="V336">
            <v>0</v>
          </cell>
          <cell r="W336">
            <v>0</v>
          </cell>
          <cell r="X336">
            <v>0</v>
          </cell>
          <cell r="Y336">
            <v>3.4722222222222099E-3</v>
          </cell>
          <cell r="Z336">
            <v>164</v>
          </cell>
          <cell r="AA336" t="str">
            <v>R</v>
          </cell>
          <cell r="AB336">
            <v>1</v>
          </cell>
          <cell r="AC336">
            <v>0</v>
          </cell>
          <cell r="AD336">
            <v>1</v>
          </cell>
          <cell r="AE336">
            <v>0</v>
          </cell>
          <cell r="AF336">
            <v>0</v>
          </cell>
          <cell r="AG336">
            <v>1</v>
          </cell>
        </row>
        <row r="337">
          <cell r="A337">
            <v>36640</v>
          </cell>
          <cell r="B337" t="str">
            <v>Pesanggaran</v>
          </cell>
          <cell r="C337" t="str">
            <v>P_Exp._Legian</v>
          </cell>
          <cell r="D337">
            <v>56</v>
          </cell>
          <cell r="E337" t="str">
            <v>OC</v>
          </cell>
          <cell r="F337">
            <v>0.7944444444444444</v>
          </cell>
          <cell r="I337">
            <v>0.79513888888888884</v>
          </cell>
          <cell r="K337" t="str">
            <v>R</v>
          </cell>
          <cell r="M337">
            <v>6.9444444444444198E-4</v>
          </cell>
          <cell r="N337">
            <v>56</v>
          </cell>
          <cell r="O337">
            <v>56</v>
          </cell>
          <cell r="P337">
            <v>27.481066666666567</v>
          </cell>
          <cell r="Q337">
            <v>56</v>
          </cell>
          <cell r="R337" t="str">
            <v>Rele bekerja karena ikutan (sympthetic tripping).</v>
          </cell>
          <cell r="T337">
            <v>0</v>
          </cell>
          <cell r="U337">
            <v>6.9444444444444198E-4</v>
          </cell>
          <cell r="V337">
            <v>0</v>
          </cell>
          <cell r="W337">
            <v>0</v>
          </cell>
          <cell r="X337">
            <v>0</v>
          </cell>
          <cell r="Y337">
            <v>6.9444444444444198E-4</v>
          </cell>
          <cell r="Z337">
            <v>157</v>
          </cell>
          <cell r="AA337" t="str">
            <v>R</v>
          </cell>
          <cell r="AB337">
            <v>1</v>
          </cell>
          <cell r="AC337">
            <v>0</v>
          </cell>
          <cell r="AD337">
            <v>1</v>
          </cell>
          <cell r="AE337">
            <v>0</v>
          </cell>
          <cell r="AF337">
            <v>0</v>
          </cell>
          <cell r="AG337">
            <v>1</v>
          </cell>
        </row>
        <row r="338">
          <cell r="A338">
            <v>36640</v>
          </cell>
          <cell r="B338" t="str">
            <v>Sanur</v>
          </cell>
          <cell r="C338" t="str">
            <v>P_Nusa_Indah</v>
          </cell>
          <cell r="D338">
            <v>168</v>
          </cell>
          <cell r="H338">
            <v>0.80555555555555547</v>
          </cell>
          <cell r="I338">
            <v>0.80625000000000002</v>
          </cell>
          <cell r="K338" t="str">
            <v>RR</v>
          </cell>
          <cell r="M338">
            <v>6.94444444444553E-4</v>
          </cell>
          <cell r="N338">
            <v>105</v>
          </cell>
          <cell r="O338">
            <v>105</v>
          </cell>
          <cell r="P338">
            <v>82.44320000001288</v>
          </cell>
          <cell r="Q338" t="str">
            <v>44b</v>
          </cell>
          <cell r="R338" t="str">
            <v>Jumper SUTM putus</v>
          </cell>
          <cell r="S338" t="str">
            <v>Jump.SUTM putus di Jl.Kapt. Java (Fhs.T)</v>
          </cell>
          <cell r="T338">
            <v>0</v>
          </cell>
          <cell r="U338">
            <v>0</v>
          </cell>
          <cell r="V338">
            <v>0</v>
          </cell>
          <cell r="W338">
            <v>6.94444444444553E-4</v>
          </cell>
          <cell r="X338">
            <v>0</v>
          </cell>
          <cell r="Y338">
            <v>6.94444444444553E-4</v>
          </cell>
          <cell r="Z338">
            <v>193</v>
          </cell>
          <cell r="AA338" t="str">
            <v>R</v>
          </cell>
          <cell r="AB338">
            <v>2</v>
          </cell>
          <cell r="AC338">
            <v>0</v>
          </cell>
          <cell r="AD338">
            <v>0</v>
          </cell>
          <cell r="AE338">
            <v>0</v>
          </cell>
          <cell r="AF338">
            <v>1</v>
          </cell>
          <cell r="AG338">
            <v>1</v>
          </cell>
        </row>
        <row r="339">
          <cell r="A339">
            <v>36640</v>
          </cell>
          <cell r="B339" t="str">
            <v>Pesanggaran</v>
          </cell>
          <cell r="C339" t="str">
            <v>P_Suwung</v>
          </cell>
          <cell r="D339">
            <v>110</v>
          </cell>
          <cell r="E339" t="str">
            <v>EF</v>
          </cell>
          <cell r="F339">
            <v>0.8256944444444444</v>
          </cell>
          <cell r="I339">
            <v>0.82638888888888884</v>
          </cell>
          <cell r="K339" t="str">
            <v>R</v>
          </cell>
          <cell r="M339">
            <v>6.9444444444444198E-4</v>
          </cell>
          <cell r="N339">
            <v>90</v>
          </cell>
          <cell r="O339">
            <v>105</v>
          </cell>
          <cell r="P339">
            <v>53.98066666666648</v>
          </cell>
          <cell r="Q339">
            <v>56</v>
          </cell>
          <cell r="R339" t="str">
            <v>Rele bekerja karena ikutan (sympthetic tripping).</v>
          </cell>
          <cell r="S339" t="str">
            <v>Saat mencoba masuk P.Duty Free</v>
          </cell>
          <cell r="T339">
            <v>0</v>
          </cell>
          <cell r="U339">
            <v>6.9444444444444198E-4</v>
          </cell>
          <cell r="V339">
            <v>0</v>
          </cell>
          <cell r="W339">
            <v>0</v>
          </cell>
          <cell r="X339">
            <v>0</v>
          </cell>
          <cell r="Y339">
            <v>6.9444444444444198E-4</v>
          </cell>
          <cell r="Z339">
            <v>155</v>
          </cell>
          <cell r="AA339" t="str">
            <v>R</v>
          </cell>
          <cell r="AB339">
            <v>1</v>
          </cell>
          <cell r="AC339">
            <v>0</v>
          </cell>
          <cell r="AD339">
            <v>1</v>
          </cell>
          <cell r="AE339">
            <v>0</v>
          </cell>
          <cell r="AF339">
            <v>0</v>
          </cell>
          <cell r="AG339">
            <v>1</v>
          </cell>
        </row>
        <row r="340">
          <cell r="A340">
            <v>36640</v>
          </cell>
          <cell r="B340" t="str">
            <v>Sanur</v>
          </cell>
          <cell r="C340" t="str">
            <v>P_Renon</v>
          </cell>
          <cell r="D340">
            <v>120</v>
          </cell>
          <cell r="E340" t="str">
            <v>EF</v>
          </cell>
          <cell r="F340">
            <v>0.84166666666666667</v>
          </cell>
          <cell r="G340">
            <v>0.84236111111111101</v>
          </cell>
          <cell r="M340">
            <v>6.9444444444433095E-4</v>
          </cell>
          <cell r="N340">
            <v>115</v>
          </cell>
          <cell r="O340">
            <v>120</v>
          </cell>
          <cell r="P340">
            <v>58.887999999990377</v>
          </cell>
          <cell r="Q340" t="str">
            <v>41e</v>
          </cell>
          <cell r="R340" t="str">
            <v>Rele bekerja tanpa penyebab yang jelas, PMT  masuk kembali</v>
          </cell>
          <cell r="T340">
            <v>6.9444444444433095E-4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6.9444444444433095E-4</v>
          </cell>
          <cell r="Z340">
            <v>192</v>
          </cell>
          <cell r="AA340" t="str">
            <v>R</v>
          </cell>
          <cell r="AB340">
            <v>0</v>
          </cell>
          <cell r="AC340">
            <v>0</v>
          </cell>
          <cell r="AD340">
            <v>1</v>
          </cell>
          <cell r="AE340">
            <v>1</v>
          </cell>
          <cell r="AF340">
            <v>0</v>
          </cell>
          <cell r="AG340">
            <v>0</v>
          </cell>
        </row>
        <row r="341">
          <cell r="A341">
            <v>36640</v>
          </cell>
          <cell r="B341" t="str">
            <v>GH_Legian</v>
          </cell>
          <cell r="C341" t="str">
            <v>LBS1_Dyana_Pura</v>
          </cell>
          <cell r="D341">
            <v>0</v>
          </cell>
          <cell r="H341">
            <v>0.87638888888888899</v>
          </cell>
          <cell r="K341" t="str">
            <v>R</v>
          </cell>
          <cell r="P341">
            <v>0</v>
          </cell>
          <cell r="Q341">
            <v>49</v>
          </cell>
          <cell r="R341" t="str">
            <v>Lain - lain</v>
          </cell>
          <cell r="S341" t="str">
            <v xml:space="preserve">Manuver beban 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271</v>
          </cell>
          <cell r="AA341" t="str">
            <v>L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1</v>
          </cell>
          <cell r="AG341">
            <v>0</v>
          </cell>
        </row>
        <row r="342">
          <cell r="A342">
            <v>36640</v>
          </cell>
          <cell r="B342" t="str">
            <v>GH_Legian</v>
          </cell>
          <cell r="C342" t="str">
            <v>LBS3_Kuta_Jaya</v>
          </cell>
          <cell r="D342">
            <v>0</v>
          </cell>
          <cell r="E342">
            <v>0</v>
          </cell>
          <cell r="H342">
            <v>0.87777777777777777</v>
          </cell>
          <cell r="K342" t="str">
            <v>R</v>
          </cell>
          <cell r="P342">
            <v>0</v>
          </cell>
          <cell r="Q342">
            <v>49</v>
          </cell>
          <cell r="R342" t="str">
            <v>Lain - lain</v>
          </cell>
          <cell r="S342" t="str">
            <v xml:space="preserve">Manuver beban 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273</v>
          </cell>
          <cell r="AA342" t="str">
            <v>L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1</v>
          </cell>
          <cell r="AG342">
            <v>0</v>
          </cell>
        </row>
        <row r="343">
          <cell r="A343">
            <v>36640</v>
          </cell>
          <cell r="B343" t="str">
            <v>Pesanggaran</v>
          </cell>
          <cell r="C343" t="str">
            <v>P_Pelasa</v>
          </cell>
          <cell r="D343">
            <v>170</v>
          </cell>
          <cell r="H343">
            <v>0.89861111111111114</v>
          </cell>
          <cell r="I343">
            <v>0.93333333333333324</v>
          </cell>
          <cell r="K343" t="str">
            <v>RR</v>
          </cell>
          <cell r="M343">
            <v>3.4722222222222099E-2</v>
          </cell>
          <cell r="N343">
            <v>120</v>
          </cell>
          <cell r="O343">
            <v>165</v>
          </cell>
          <cell r="P343">
            <v>4171.233333333319</v>
          </cell>
          <cell r="Q343" t="str">
            <v>44b</v>
          </cell>
          <cell r="R343" t="str">
            <v>Jumper SUTM putus</v>
          </cell>
          <cell r="S343" t="str">
            <v>Jamper putus di depan Hotel Jayakarta( Phase T ) .</v>
          </cell>
          <cell r="T343">
            <v>0</v>
          </cell>
          <cell r="U343">
            <v>0</v>
          </cell>
          <cell r="V343">
            <v>0</v>
          </cell>
          <cell r="W343">
            <v>3.4722222222222099E-2</v>
          </cell>
          <cell r="X343">
            <v>0</v>
          </cell>
          <cell r="Y343">
            <v>3.4722222222222099E-2</v>
          </cell>
          <cell r="Z343">
            <v>164</v>
          </cell>
          <cell r="AA343" t="str">
            <v>R</v>
          </cell>
          <cell r="AB343">
            <v>2</v>
          </cell>
          <cell r="AC343">
            <v>0</v>
          </cell>
          <cell r="AD343">
            <v>0</v>
          </cell>
          <cell r="AE343">
            <v>0</v>
          </cell>
          <cell r="AF343">
            <v>1</v>
          </cell>
          <cell r="AG343">
            <v>1</v>
          </cell>
        </row>
        <row r="344">
          <cell r="A344">
            <v>36641</v>
          </cell>
          <cell r="B344" t="str">
            <v>Nusa Dua</v>
          </cell>
          <cell r="C344" t="str">
            <v>P_Golf_Course</v>
          </cell>
          <cell r="D344">
            <v>86</v>
          </cell>
          <cell r="E344" t="str">
            <v>OC/M</v>
          </cell>
          <cell r="F344">
            <v>4.1666666666666666E-3</v>
          </cell>
          <cell r="I344">
            <v>4.8611111111111112E-3</v>
          </cell>
          <cell r="K344" t="str">
            <v>M</v>
          </cell>
          <cell r="M344">
            <v>6.9444444444444458E-4</v>
          </cell>
          <cell r="N344">
            <v>65</v>
          </cell>
          <cell r="O344">
            <v>85</v>
          </cell>
          <cell r="P344">
            <v>42.203066666666672</v>
          </cell>
          <cell r="Q344" t="str">
            <v>41e</v>
          </cell>
          <cell r="R344" t="str">
            <v>Rele bekerja tanpa penyebab yang jelas, PMT  masuk kembali</v>
          </cell>
          <cell r="T344">
            <v>0</v>
          </cell>
          <cell r="U344">
            <v>6.9444444444444458E-4</v>
          </cell>
          <cell r="V344">
            <v>0</v>
          </cell>
          <cell r="W344">
            <v>0</v>
          </cell>
          <cell r="X344">
            <v>0</v>
          </cell>
          <cell r="Y344">
            <v>6.9444444444444458E-4</v>
          </cell>
          <cell r="Z344">
            <v>129</v>
          </cell>
          <cell r="AA344" t="str">
            <v>R</v>
          </cell>
          <cell r="AB344">
            <v>0</v>
          </cell>
          <cell r="AC344">
            <v>1</v>
          </cell>
          <cell r="AD344">
            <v>1</v>
          </cell>
          <cell r="AE344">
            <v>0</v>
          </cell>
          <cell r="AF344">
            <v>0</v>
          </cell>
          <cell r="AG344">
            <v>1</v>
          </cell>
        </row>
        <row r="345">
          <cell r="A345">
            <v>36641</v>
          </cell>
          <cell r="B345" t="str">
            <v>Antosari</v>
          </cell>
          <cell r="C345" t="str">
            <v>P_Belimbing</v>
          </cell>
          <cell r="D345">
            <v>2</v>
          </cell>
          <cell r="E345" t="str">
            <v>EF</v>
          </cell>
          <cell r="F345">
            <v>0.3215277777777778</v>
          </cell>
          <cell r="G345">
            <v>0.32222222222222224</v>
          </cell>
          <cell r="M345">
            <v>6.9444444444444198E-4</v>
          </cell>
          <cell r="N345">
            <v>2</v>
          </cell>
          <cell r="O345">
            <v>2</v>
          </cell>
          <cell r="P345">
            <v>0.98146666666666316</v>
          </cell>
          <cell r="Q345" t="str">
            <v>41e</v>
          </cell>
          <cell r="R345" t="str">
            <v>Rele bekerja tanpa penyebab yang jelas, PMT  masuk kembali</v>
          </cell>
          <cell r="T345">
            <v>6.9444444444444198E-4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6.9444444444444198E-4</v>
          </cell>
          <cell r="Z345">
            <v>3</v>
          </cell>
          <cell r="AA345" t="str">
            <v>R</v>
          </cell>
          <cell r="AB345">
            <v>0</v>
          </cell>
          <cell r="AC345">
            <v>0</v>
          </cell>
          <cell r="AD345">
            <v>1</v>
          </cell>
          <cell r="AE345">
            <v>1</v>
          </cell>
          <cell r="AF345">
            <v>0</v>
          </cell>
          <cell r="AG345">
            <v>0</v>
          </cell>
        </row>
        <row r="346">
          <cell r="A346">
            <v>36641</v>
          </cell>
          <cell r="B346" t="str">
            <v>Kapal</v>
          </cell>
          <cell r="C346" t="str">
            <v>P_Plaga</v>
          </cell>
          <cell r="D346">
            <v>20</v>
          </cell>
          <cell r="E346" t="str">
            <v>EF</v>
          </cell>
          <cell r="F346">
            <v>0.3298611111111111</v>
          </cell>
          <cell r="G346">
            <v>0.33055555555555555</v>
          </cell>
          <cell r="M346">
            <v>6.9444444444444198E-4</v>
          </cell>
          <cell r="N346">
            <v>10</v>
          </cell>
          <cell r="O346">
            <v>20</v>
          </cell>
          <cell r="P346">
            <v>9.814666666666632</v>
          </cell>
          <cell r="Q346" t="str">
            <v>41e</v>
          </cell>
          <cell r="R346" t="str">
            <v>Rele bekerja tanpa penyebab yang jelas, PMT  masuk kembali</v>
          </cell>
          <cell r="T346">
            <v>6.9444444444444198E-4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6.9444444444444198E-4</v>
          </cell>
          <cell r="Z346">
            <v>109</v>
          </cell>
          <cell r="AA346" t="str">
            <v>R</v>
          </cell>
          <cell r="AB346">
            <v>0</v>
          </cell>
          <cell r="AC346">
            <v>0</v>
          </cell>
          <cell r="AD346">
            <v>1</v>
          </cell>
          <cell r="AE346">
            <v>1</v>
          </cell>
          <cell r="AF346">
            <v>0</v>
          </cell>
          <cell r="AG346">
            <v>0</v>
          </cell>
        </row>
        <row r="347">
          <cell r="A347">
            <v>36641</v>
          </cell>
          <cell r="B347" t="str">
            <v>GH_Unud</v>
          </cell>
          <cell r="C347" t="str">
            <v>LBS4_BKKBN</v>
          </cell>
          <cell r="D347">
            <v>0</v>
          </cell>
          <cell r="H347">
            <v>0.52986111111111112</v>
          </cell>
          <cell r="I347">
            <v>0.38819444444444445</v>
          </cell>
          <cell r="K347" t="str">
            <v>RR</v>
          </cell>
          <cell r="P347">
            <v>0</v>
          </cell>
          <cell r="Q347">
            <v>92</v>
          </cell>
          <cell r="R347" t="str">
            <v xml:space="preserve">Karena pemeliharaan </v>
          </cell>
          <cell r="S347" t="str">
            <v xml:space="preserve">Ganti Cubikle GD. Kandapon </v>
          </cell>
          <cell r="T347">
            <v>0</v>
          </cell>
          <cell r="U347">
            <v>0</v>
          </cell>
          <cell r="V347">
            <v>0</v>
          </cell>
          <cell r="W347">
            <v>-0.14166666666666666</v>
          </cell>
          <cell r="X347">
            <v>0</v>
          </cell>
          <cell r="Y347">
            <v>-0.14166666666666666</v>
          </cell>
          <cell r="Z347">
            <v>334</v>
          </cell>
          <cell r="AA347" t="str">
            <v>L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1</v>
          </cell>
          <cell r="AG347">
            <v>1</v>
          </cell>
        </row>
        <row r="348">
          <cell r="A348">
            <v>36641</v>
          </cell>
          <cell r="B348" t="str">
            <v>GH_Unud</v>
          </cell>
          <cell r="C348" t="str">
            <v>LBS7_F_Teuku_Umar</v>
          </cell>
          <cell r="D348">
            <v>0</v>
          </cell>
          <cell r="H348">
            <v>0.40902777777777777</v>
          </cell>
          <cell r="K348" t="str">
            <v>R</v>
          </cell>
          <cell r="P348">
            <v>0</v>
          </cell>
          <cell r="Q348">
            <v>92</v>
          </cell>
          <cell r="R348" t="str">
            <v xml:space="preserve">Karena pemeliharaan </v>
          </cell>
          <cell r="S348" t="str">
            <v>Penguran beban Exp. Unud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337</v>
          </cell>
          <cell r="AA348" t="str">
            <v>L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1</v>
          </cell>
          <cell r="AG348">
            <v>0</v>
          </cell>
        </row>
        <row r="349">
          <cell r="A349">
            <v>36641</v>
          </cell>
          <cell r="B349" t="str">
            <v>Gianyar</v>
          </cell>
          <cell r="C349" t="str">
            <v>P_Bangli</v>
          </cell>
          <cell r="D349">
            <v>25</v>
          </cell>
          <cell r="H349">
            <v>0.48958333333333331</v>
          </cell>
          <cell r="I349">
            <v>0.57638888888888895</v>
          </cell>
          <cell r="K349" t="str">
            <v>RR</v>
          </cell>
          <cell r="M349">
            <v>8.6805555555555636E-2</v>
          </cell>
          <cell r="N349">
            <v>15</v>
          </cell>
          <cell r="O349">
            <v>25</v>
          </cell>
          <cell r="P349">
            <v>1533.5416666666681</v>
          </cell>
          <cell r="Q349">
            <v>92</v>
          </cell>
          <cell r="R349" t="str">
            <v xml:space="preserve">Karena pemeliharaan </v>
          </cell>
          <cell r="S349" t="str">
            <v>Perbaikan scada</v>
          </cell>
          <cell r="T349">
            <v>0</v>
          </cell>
          <cell r="U349">
            <v>0</v>
          </cell>
          <cell r="V349">
            <v>0</v>
          </cell>
          <cell r="W349">
            <v>8.6805555555555636E-2</v>
          </cell>
          <cell r="X349">
            <v>0</v>
          </cell>
          <cell r="Y349">
            <v>8.6805555555555636E-2</v>
          </cell>
          <cell r="Z349">
            <v>65</v>
          </cell>
          <cell r="AA349" t="str">
            <v>R</v>
          </cell>
          <cell r="AB349">
            <v>2</v>
          </cell>
          <cell r="AC349">
            <v>0</v>
          </cell>
          <cell r="AD349">
            <v>0</v>
          </cell>
          <cell r="AE349">
            <v>0</v>
          </cell>
          <cell r="AF349">
            <v>1</v>
          </cell>
          <cell r="AG349">
            <v>1</v>
          </cell>
        </row>
        <row r="350">
          <cell r="A350">
            <v>36641</v>
          </cell>
          <cell r="B350" t="str">
            <v>Nusa Dua</v>
          </cell>
          <cell r="C350" t="str">
            <v>P_Ungasan</v>
          </cell>
          <cell r="D350">
            <v>45</v>
          </cell>
          <cell r="E350" t="str">
            <v>EF</v>
          </cell>
          <cell r="F350">
            <v>0.53055555555555556</v>
          </cell>
          <cell r="I350">
            <v>0.53125</v>
          </cell>
          <cell r="K350" t="str">
            <v>M</v>
          </cell>
          <cell r="M350">
            <v>6.9444444444444198E-4</v>
          </cell>
          <cell r="N350">
            <v>36</v>
          </cell>
          <cell r="O350">
            <v>45</v>
          </cell>
          <cell r="P350">
            <v>22.08299999999992</v>
          </cell>
          <cell r="Q350" t="str">
            <v>41e</v>
          </cell>
          <cell r="R350" t="str">
            <v>Rele bekerja tanpa penyebab yang jelas, PMT  masuk kembali</v>
          </cell>
          <cell r="T350">
            <v>0</v>
          </cell>
          <cell r="U350">
            <v>6.9444444444444198E-4</v>
          </cell>
          <cell r="V350">
            <v>0</v>
          </cell>
          <cell r="W350">
            <v>0</v>
          </cell>
          <cell r="X350">
            <v>0</v>
          </cell>
          <cell r="Y350">
            <v>6.9444444444444198E-4</v>
          </cell>
          <cell r="Z350">
            <v>135</v>
          </cell>
          <cell r="AA350" t="str">
            <v>R</v>
          </cell>
          <cell r="AB350">
            <v>0</v>
          </cell>
          <cell r="AC350">
            <v>1</v>
          </cell>
          <cell r="AD350">
            <v>1</v>
          </cell>
          <cell r="AE350">
            <v>0</v>
          </cell>
          <cell r="AF350">
            <v>0</v>
          </cell>
          <cell r="AG350">
            <v>1</v>
          </cell>
        </row>
        <row r="351">
          <cell r="A351">
            <v>36641</v>
          </cell>
          <cell r="B351" t="str">
            <v>Pesanggaran</v>
          </cell>
          <cell r="C351" t="str">
            <v>P_Pedungan</v>
          </cell>
          <cell r="D351">
            <v>218</v>
          </cell>
          <cell r="E351" t="str">
            <v>EF</v>
          </cell>
          <cell r="F351">
            <v>0.61805555555555558</v>
          </cell>
          <cell r="G351">
            <v>0.61875000000000002</v>
          </cell>
          <cell r="M351">
            <v>6.9444444444444198E-4</v>
          </cell>
          <cell r="N351">
            <v>158</v>
          </cell>
          <cell r="O351">
            <v>200</v>
          </cell>
          <cell r="P351">
            <v>106.97986666666628</v>
          </cell>
          <cell r="Q351" t="str">
            <v>41e</v>
          </cell>
          <cell r="R351" t="str">
            <v>Rele bekerja tanpa penyebab yang jelas, PMT  masuk kembali</v>
          </cell>
          <cell r="T351">
            <v>6.9444444444444198E-4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6.9444444444444198E-4</v>
          </cell>
          <cell r="Z351">
            <v>163</v>
          </cell>
          <cell r="AA351" t="str">
            <v>R</v>
          </cell>
          <cell r="AB351">
            <v>0</v>
          </cell>
          <cell r="AC351">
            <v>0</v>
          </cell>
          <cell r="AD351">
            <v>1</v>
          </cell>
          <cell r="AE351">
            <v>1</v>
          </cell>
          <cell r="AF351">
            <v>0</v>
          </cell>
          <cell r="AG351">
            <v>0</v>
          </cell>
        </row>
        <row r="352">
          <cell r="A352">
            <v>36641</v>
          </cell>
          <cell r="B352" t="str">
            <v>Pesanggaran</v>
          </cell>
          <cell r="C352" t="str">
            <v>P_Pedungan</v>
          </cell>
          <cell r="D352">
            <v>202</v>
          </cell>
          <cell r="H352">
            <v>0.66597222222222219</v>
          </cell>
          <cell r="I352">
            <v>0.66666666666666663</v>
          </cell>
          <cell r="K352" t="str">
            <v>RR</v>
          </cell>
          <cell r="M352">
            <v>6.9444444444444198E-4</v>
          </cell>
          <cell r="N352">
            <v>140</v>
          </cell>
          <cell r="O352">
            <v>208</v>
          </cell>
          <cell r="P352">
            <v>99.128133333332968</v>
          </cell>
          <cell r="Q352">
            <v>49</v>
          </cell>
          <cell r="R352" t="str">
            <v>Lain - lain</v>
          </cell>
          <cell r="S352" t="str">
            <v>Melepas LBS Buton</v>
          </cell>
          <cell r="T352">
            <v>0</v>
          </cell>
          <cell r="U352">
            <v>0</v>
          </cell>
          <cell r="V352">
            <v>0</v>
          </cell>
          <cell r="W352">
            <v>6.9444444444444198E-4</v>
          </cell>
          <cell r="X352">
            <v>0</v>
          </cell>
          <cell r="Y352">
            <v>6.9444444444444198E-4</v>
          </cell>
          <cell r="Z352">
            <v>163</v>
          </cell>
          <cell r="AA352" t="str">
            <v>R</v>
          </cell>
          <cell r="AB352">
            <v>2</v>
          </cell>
          <cell r="AC352">
            <v>0</v>
          </cell>
          <cell r="AD352">
            <v>0</v>
          </cell>
          <cell r="AE352">
            <v>0</v>
          </cell>
          <cell r="AF352">
            <v>1</v>
          </cell>
          <cell r="AG352">
            <v>1</v>
          </cell>
        </row>
        <row r="353">
          <cell r="A353">
            <v>36641</v>
          </cell>
          <cell r="B353" t="str">
            <v>Antosari</v>
          </cell>
          <cell r="C353" t="str">
            <v>P_Surabrata</v>
          </cell>
          <cell r="D353">
            <v>8</v>
          </cell>
          <cell r="E353" t="str">
            <v>OC</v>
          </cell>
          <cell r="F353">
            <v>0.7368055555555556</v>
          </cell>
          <cell r="I353">
            <v>0.73750000000000004</v>
          </cell>
          <cell r="K353" t="str">
            <v xml:space="preserve"> R</v>
          </cell>
          <cell r="M353">
            <v>6.9444444444444198E-4</v>
          </cell>
          <cell r="N353">
            <v>7</v>
          </cell>
          <cell r="O353">
            <v>12</v>
          </cell>
          <cell r="P353">
            <v>3.9258666666666526</v>
          </cell>
          <cell r="Q353" t="str">
            <v>41e</v>
          </cell>
          <cell r="R353" t="str">
            <v>Rele bekerja tanpa penyebab yang jelas, PMT  masuk kembali</v>
          </cell>
          <cell r="T353">
            <v>0</v>
          </cell>
          <cell r="U353">
            <v>6.9444444444444198E-4</v>
          </cell>
          <cell r="V353">
            <v>0</v>
          </cell>
          <cell r="W353">
            <v>0</v>
          </cell>
          <cell r="X353">
            <v>0</v>
          </cell>
          <cell r="Y353">
            <v>6.9444444444444198E-4</v>
          </cell>
          <cell r="Z353">
            <v>5</v>
          </cell>
          <cell r="AA353" t="str">
            <v>R</v>
          </cell>
          <cell r="AB353">
            <v>0</v>
          </cell>
          <cell r="AC353">
            <v>0</v>
          </cell>
          <cell r="AD353">
            <v>1</v>
          </cell>
          <cell r="AE353">
            <v>0</v>
          </cell>
          <cell r="AF353">
            <v>0</v>
          </cell>
          <cell r="AG353">
            <v>1</v>
          </cell>
        </row>
        <row r="354">
          <cell r="A354">
            <v>36641</v>
          </cell>
          <cell r="B354" t="str">
            <v>Sanur</v>
          </cell>
          <cell r="C354" t="str">
            <v>P_Bet_Ngandang</v>
          </cell>
          <cell r="D354">
            <v>70</v>
          </cell>
          <cell r="H354">
            <v>0.84375</v>
          </cell>
          <cell r="I354">
            <v>0.8569444444444444</v>
          </cell>
          <cell r="K354" t="str">
            <v>MR</v>
          </cell>
          <cell r="M354">
            <v>1.3194444444444398E-2</v>
          </cell>
          <cell r="N354">
            <v>55</v>
          </cell>
          <cell r="O354">
            <v>70</v>
          </cell>
          <cell r="P354">
            <v>652.67533333333097</v>
          </cell>
          <cell r="Q354" t="str">
            <v>44b</v>
          </cell>
          <cell r="R354" t="str">
            <v>Jumper SUTM putus</v>
          </cell>
          <cell r="S354" t="str">
            <v>Jamp.SUTM putus phasa S &amp; T di Danau Brata</v>
          </cell>
          <cell r="T354">
            <v>0</v>
          </cell>
          <cell r="U354">
            <v>0</v>
          </cell>
          <cell r="V354">
            <v>0</v>
          </cell>
          <cell r="W354">
            <v>1.3194444444444398E-2</v>
          </cell>
          <cell r="X354">
            <v>0</v>
          </cell>
          <cell r="Y354">
            <v>1.3194444444444398E-2</v>
          </cell>
          <cell r="Z354">
            <v>186</v>
          </cell>
          <cell r="AA354" t="str">
            <v>R</v>
          </cell>
          <cell r="AB354">
            <v>1</v>
          </cell>
          <cell r="AC354">
            <v>1</v>
          </cell>
          <cell r="AD354">
            <v>0</v>
          </cell>
          <cell r="AE354">
            <v>0</v>
          </cell>
          <cell r="AF354">
            <v>1</v>
          </cell>
          <cell r="AG354">
            <v>1</v>
          </cell>
        </row>
        <row r="355">
          <cell r="A355">
            <v>36641</v>
          </cell>
          <cell r="B355" t="str">
            <v>Gianyar</v>
          </cell>
          <cell r="C355" t="str">
            <v>P_Bangli</v>
          </cell>
          <cell r="D355">
            <v>90</v>
          </cell>
          <cell r="E355" t="str">
            <v>OC/M</v>
          </cell>
          <cell r="F355">
            <v>0.91388888888888886</v>
          </cell>
          <cell r="I355">
            <v>0.9145833333333333</v>
          </cell>
          <cell r="K355" t="str">
            <v>R</v>
          </cell>
          <cell r="M355">
            <v>6.9444444444444198E-4</v>
          </cell>
          <cell r="N355">
            <v>80</v>
          </cell>
          <cell r="O355">
            <v>85</v>
          </cell>
          <cell r="P355">
            <v>44.16599999999984</v>
          </cell>
          <cell r="Q355" t="str">
            <v>41e</v>
          </cell>
          <cell r="R355" t="str">
            <v>Rele bekerja tanpa penyebab yang jelas, PMT  masuk kembali</v>
          </cell>
          <cell r="T355">
            <v>0</v>
          </cell>
          <cell r="U355">
            <v>6.9444444444444198E-4</v>
          </cell>
          <cell r="V355">
            <v>0</v>
          </cell>
          <cell r="W355">
            <v>0</v>
          </cell>
          <cell r="X355">
            <v>0</v>
          </cell>
          <cell r="Y355">
            <v>6.9444444444444198E-4</v>
          </cell>
          <cell r="Z355">
            <v>65</v>
          </cell>
          <cell r="AA355" t="str">
            <v>R</v>
          </cell>
          <cell r="AB355">
            <v>1</v>
          </cell>
          <cell r="AC355">
            <v>0</v>
          </cell>
          <cell r="AD355">
            <v>1</v>
          </cell>
          <cell r="AE355">
            <v>0</v>
          </cell>
          <cell r="AF355">
            <v>0</v>
          </cell>
          <cell r="AG355">
            <v>1</v>
          </cell>
        </row>
        <row r="356">
          <cell r="A356">
            <v>36641</v>
          </cell>
          <cell r="B356" t="str">
            <v>Gianyar</v>
          </cell>
          <cell r="C356" t="str">
            <v>P_Bangli</v>
          </cell>
          <cell r="D356">
            <v>58</v>
          </cell>
          <cell r="H356">
            <v>0.97013888888888899</v>
          </cell>
          <cell r="I356">
            <v>0.98888888888888893</v>
          </cell>
          <cell r="K356" t="str">
            <v>RR</v>
          </cell>
          <cell r="M356">
            <v>1.8749999999999933E-2</v>
          </cell>
          <cell r="N356">
            <v>50</v>
          </cell>
          <cell r="O356">
            <v>58</v>
          </cell>
          <cell r="P356">
            <v>768.48839999999723</v>
          </cell>
          <cell r="Q356" t="str">
            <v>44b</v>
          </cell>
          <cell r="R356" t="str">
            <v>Jumper SUTM putus</v>
          </cell>
          <cell r="S356" t="str">
            <v>Jamperan CO putus line utama P Bangli phs R ke arah Dukuh Sari</v>
          </cell>
          <cell r="T356">
            <v>0</v>
          </cell>
          <cell r="U356">
            <v>0</v>
          </cell>
          <cell r="V356">
            <v>0</v>
          </cell>
          <cell r="W356">
            <v>1.8749999999999933E-2</v>
          </cell>
          <cell r="X356">
            <v>0</v>
          </cell>
          <cell r="Y356">
            <v>1.8749999999999933E-2</v>
          </cell>
          <cell r="Z356">
            <v>65</v>
          </cell>
          <cell r="AA356" t="str">
            <v>R</v>
          </cell>
          <cell r="AB356">
            <v>2</v>
          </cell>
          <cell r="AC356">
            <v>0</v>
          </cell>
          <cell r="AD356">
            <v>0</v>
          </cell>
          <cell r="AE356">
            <v>0</v>
          </cell>
          <cell r="AF356">
            <v>1</v>
          </cell>
          <cell r="AG356">
            <v>1</v>
          </cell>
        </row>
        <row r="357">
          <cell r="A357">
            <v>36642</v>
          </cell>
          <cell r="B357" t="str">
            <v>Antosari</v>
          </cell>
          <cell r="C357" t="str">
            <v>P_Surabrata</v>
          </cell>
          <cell r="D357">
            <v>8</v>
          </cell>
          <cell r="E357" t="str">
            <v>EF</v>
          </cell>
          <cell r="F357">
            <v>0.32569444444444445</v>
          </cell>
          <cell r="G357">
            <v>0.3263888888888889</v>
          </cell>
          <cell r="M357">
            <v>6.9444444444444198E-4</v>
          </cell>
          <cell r="N357">
            <v>7</v>
          </cell>
          <cell r="O357">
            <v>8</v>
          </cell>
          <cell r="P357">
            <v>3.9258666666666526</v>
          </cell>
          <cell r="Q357" t="str">
            <v>41e</v>
          </cell>
          <cell r="R357" t="str">
            <v>Rele bekerja tanpa penyebab yang jelas, PMT  masuk kembali</v>
          </cell>
          <cell r="T357">
            <v>6.9444444444444198E-4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6.9444444444444198E-4</v>
          </cell>
          <cell r="Z357">
            <v>5</v>
          </cell>
          <cell r="AA357" t="str">
            <v>R</v>
          </cell>
          <cell r="AB357">
            <v>0</v>
          </cell>
          <cell r="AC357">
            <v>0</v>
          </cell>
          <cell r="AD357">
            <v>1</v>
          </cell>
          <cell r="AE357">
            <v>1</v>
          </cell>
          <cell r="AF357">
            <v>0</v>
          </cell>
          <cell r="AG357">
            <v>0</v>
          </cell>
        </row>
        <row r="358">
          <cell r="A358">
            <v>36642</v>
          </cell>
          <cell r="B358" t="str">
            <v>Gianyar</v>
          </cell>
          <cell r="C358" t="str">
            <v>P_Tampak_Siring</v>
          </cell>
          <cell r="D358">
            <v>47</v>
          </cell>
          <cell r="E358" t="str">
            <v>EF</v>
          </cell>
          <cell r="F358">
            <v>0.33263888888888887</v>
          </cell>
          <cell r="G358">
            <v>0.33333333333333331</v>
          </cell>
          <cell r="M358">
            <v>6.9444444444444198E-4</v>
          </cell>
          <cell r="N358">
            <v>45</v>
          </cell>
          <cell r="O358">
            <v>47</v>
          </cell>
          <cell r="P358">
            <v>23.064466666666583</v>
          </cell>
          <cell r="Q358" t="str">
            <v>41e</v>
          </cell>
          <cell r="R358" t="str">
            <v>Rele bekerja tanpa penyebab yang jelas, PMT  masuk kembali</v>
          </cell>
          <cell r="T358">
            <v>6.9444444444444198E-4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6.9444444444444198E-4</v>
          </cell>
          <cell r="Z358">
            <v>64</v>
          </cell>
          <cell r="AA358" t="str">
            <v>R</v>
          </cell>
          <cell r="AB358">
            <v>0</v>
          </cell>
          <cell r="AC358">
            <v>0</v>
          </cell>
          <cell r="AD358">
            <v>1</v>
          </cell>
          <cell r="AE358">
            <v>1</v>
          </cell>
          <cell r="AF358">
            <v>0</v>
          </cell>
          <cell r="AG358">
            <v>0</v>
          </cell>
        </row>
        <row r="359">
          <cell r="A359">
            <v>36642</v>
          </cell>
          <cell r="B359" t="str">
            <v>Kapal</v>
          </cell>
          <cell r="C359" t="str">
            <v>P_Padangsari</v>
          </cell>
          <cell r="D359">
            <v>145</v>
          </cell>
          <cell r="H359">
            <v>0.38472222222222219</v>
          </cell>
          <cell r="I359">
            <v>0.68541666666666667</v>
          </cell>
          <cell r="K359" t="str">
            <v>R</v>
          </cell>
          <cell r="M359">
            <v>0.30069444444444449</v>
          </cell>
          <cell r="N359">
            <v>105</v>
          </cell>
          <cell r="O359">
            <v>115</v>
          </cell>
          <cell r="P359">
            <v>30810.69233333334</v>
          </cell>
          <cell r="Q359">
            <v>92</v>
          </cell>
          <cell r="R359" t="str">
            <v xml:space="preserve">Karena pemeliharaan </v>
          </cell>
          <cell r="S359" t="str">
            <v>Sesuai jadual</v>
          </cell>
          <cell r="T359">
            <v>0</v>
          </cell>
          <cell r="U359">
            <v>0</v>
          </cell>
          <cell r="V359">
            <v>0</v>
          </cell>
          <cell r="W359">
            <v>0.30069444444444449</v>
          </cell>
          <cell r="X359">
            <v>0</v>
          </cell>
          <cell r="Y359">
            <v>0.30069444444444449</v>
          </cell>
          <cell r="Z359">
            <v>95</v>
          </cell>
          <cell r="AA359" t="str">
            <v>R</v>
          </cell>
          <cell r="AB359">
            <v>1</v>
          </cell>
          <cell r="AC359">
            <v>0</v>
          </cell>
          <cell r="AD359">
            <v>0</v>
          </cell>
          <cell r="AE359">
            <v>0</v>
          </cell>
          <cell r="AF359">
            <v>1</v>
          </cell>
          <cell r="AG359">
            <v>1</v>
          </cell>
        </row>
        <row r="360">
          <cell r="A360">
            <v>36642</v>
          </cell>
          <cell r="B360" t="str">
            <v>Gianyar</v>
          </cell>
          <cell r="C360" t="str">
            <v>P_Susut</v>
          </cell>
          <cell r="D360">
            <v>20</v>
          </cell>
          <cell r="E360" t="str">
            <v>EF</v>
          </cell>
          <cell r="F360">
            <v>0.40138888888888885</v>
          </cell>
          <cell r="I360">
            <v>0.40208333333333335</v>
          </cell>
          <cell r="K360" t="str">
            <v>R</v>
          </cell>
          <cell r="M360">
            <v>6.9444444444449749E-4</v>
          </cell>
          <cell r="N360">
            <v>12</v>
          </cell>
          <cell r="O360">
            <v>20</v>
          </cell>
          <cell r="P360">
            <v>9.8146666666674154</v>
          </cell>
          <cell r="Q360" t="str">
            <v>41e</v>
          </cell>
          <cell r="R360" t="str">
            <v>Rele bekerja tanpa penyebab yang jelas, PMT  masuk kembali</v>
          </cell>
          <cell r="T360">
            <v>0</v>
          </cell>
          <cell r="U360">
            <v>6.9444444444449749E-4</v>
          </cell>
          <cell r="V360">
            <v>0</v>
          </cell>
          <cell r="W360">
            <v>0</v>
          </cell>
          <cell r="X360">
            <v>0</v>
          </cell>
          <cell r="Y360">
            <v>6.9444444444449749E-4</v>
          </cell>
          <cell r="Z360">
            <v>67</v>
          </cell>
          <cell r="AA360" t="str">
            <v>R</v>
          </cell>
          <cell r="AB360">
            <v>1</v>
          </cell>
          <cell r="AC360">
            <v>0</v>
          </cell>
          <cell r="AD360">
            <v>1</v>
          </cell>
          <cell r="AE360">
            <v>0</v>
          </cell>
          <cell r="AF360">
            <v>0</v>
          </cell>
          <cell r="AG360">
            <v>1</v>
          </cell>
        </row>
        <row r="361">
          <cell r="A361">
            <v>36642</v>
          </cell>
          <cell r="B361" t="str">
            <v>Kapal</v>
          </cell>
          <cell r="C361" t="str">
            <v>P_Monang_Maning</v>
          </cell>
          <cell r="D361">
            <v>136</v>
          </cell>
          <cell r="H361">
            <v>0.40416666666666662</v>
          </cell>
          <cell r="I361">
            <v>0.41249999999999998</v>
          </cell>
          <cell r="K361" t="str">
            <v>RR</v>
          </cell>
          <cell r="M361">
            <v>8.3333333333333592E-3</v>
          </cell>
          <cell r="N361">
            <v>136</v>
          </cell>
          <cell r="O361">
            <v>136</v>
          </cell>
          <cell r="P361">
            <v>800.8768000000025</v>
          </cell>
          <cell r="Q361">
            <v>92</v>
          </cell>
          <cell r="R361" t="str">
            <v xml:space="preserve">Karena pemeliharaan </v>
          </cell>
          <cell r="T361">
            <v>0</v>
          </cell>
          <cell r="U361">
            <v>0</v>
          </cell>
          <cell r="V361">
            <v>0</v>
          </cell>
          <cell r="W361">
            <v>8.3333333333333592E-3</v>
          </cell>
          <cell r="X361">
            <v>0</v>
          </cell>
          <cell r="Y361">
            <v>8.3333333333333592E-3</v>
          </cell>
          <cell r="Z361">
            <v>103</v>
          </cell>
          <cell r="AA361" t="str">
            <v>R</v>
          </cell>
          <cell r="AB361">
            <v>2</v>
          </cell>
          <cell r="AC361">
            <v>0</v>
          </cell>
          <cell r="AD361">
            <v>0</v>
          </cell>
          <cell r="AE361">
            <v>0</v>
          </cell>
          <cell r="AF361">
            <v>1</v>
          </cell>
          <cell r="AG361">
            <v>1</v>
          </cell>
        </row>
        <row r="362">
          <cell r="A362">
            <v>36642</v>
          </cell>
          <cell r="B362" t="str">
            <v>Gianyar</v>
          </cell>
          <cell r="C362" t="str">
            <v>P_Ubud</v>
          </cell>
          <cell r="D362">
            <v>95</v>
          </cell>
          <cell r="E362" t="str">
            <v>EF</v>
          </cell>
          <cell r="F362">
            <v>0.42222222222222222</v>
          </cell>
          <cell r="G362">
            <v>0.42291666666666666</v>
          </cell>
          <cell r="M362">
            <v>6.9444444444444198E-4</v>
          </cell>
          <cell r="N362">
            <v>70</v>
          </cell>
          <cell r="O362">
            <v>95</v>
          </cell>
          <cell r="P362">
            <v>46.619666666666504</v>
          </cell>
          <cell r="Q362" t="str">
            <v>41e</v>
          </cell>
          <cell r="R362" t="str">
            <v>Rele bekerja tanpa penyebab yang jelas, PMT  masuk kembali</v>
          </cell>
          <cell r="T362">
            <v>6.9444444444444198E-4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6.9444444444444198E-4</v>
          </cell>
          <cell r="Z362">
            <v>69</v>
          </cell>
          <cell r="AA362" t="str">
            <v>R</v>
          </cell>
          <cell r="AB362">
            <v>0</v>
          </cell>
          <cell r="AC362">
            <v>0</v>
          </cell>
          <cell r="AD362">
            <v>1</v>
          </cell>
          <cell r="AE362">
            <v>1</v>
          </cell>
          <cell r="AF362">
            <v>0</v>
          </cell>
          <cell r="AG362">
            <v>0</v>
          </cell>
        </row>
        <row r="363">
          <cell r="A363">
            <v>36642</v>
          </cell>
          <cell r="B363" t="str">
            <v>Sanur</v>
          </cell>
          <cell r="C363" t="str">
            <v>P_Sudirman</v>
          </cell>
          <cell r="D363">
            <v>160</v>
          </cell>
          <cell r="E363" t="str">
            <v>OC/M</v>
          </cell>
          <cell r="F363">
            <v>0.5083333333333333</v>
          </cell>
          <cell r="I363">
            <v>0.50902777777777775</v>
          </cell>
          <cell r="K363" t="str">
            <v>R</v>
          </cell>
          <cell r="M363">
            <v>6.9444444444444198E-4</v>
          </cell>
          <cell r="N363">
            <v>112</v>
          </cell>
          <cell r="O363">
            <v>160</v>
          </cell>
          <cell r="P363">
            <v>78.517333333333056</v>
          </cell>
          <cell r="Q363" t="str">
            <v>41e</v>
          </cell>
          <cell r="R363" t="str">
            <v>Rele bekerja tanpa penyebab yang jelas, PMT  masuk kembali</v>
          </cell>
          <cell r="T363">
            <v>0</v>
          </cell>
          <cell r="U363">
            <v>6.9444444444444198E-4</v>
          </cell>
          <cell r="V363">
            <v>0</v>
          </cell>
          <cell r="W363">
            <v>0</v>
          </cell>
          <cell r="X363">
            <v>0</v>
          </cell>
          <cell r="Y363">
            <v>6.9444444444444198E-4</v>
          </cell>
          <cell r="Z363">
            <v>189</v>
          </cell>
          <cell r="AA363" t="str">
            <v>R</v>
          </cell>
          <cell r="AB363">
            <v>1</v>
          </cell>
          <cell r="AC363">
            <v>0</v>
          </cell>
          <cell r="AD363">
            <v>1</v>
          </cell>
          <cell r="AE363">
            <v>0</v>
          </cell>
          <cell r="AF363">
            <v>0</v>
          </cell>
          <cell r="AG363">
            <v>1</v>
          </cell>
        </row>
        <row r="364">
          <cell r="A364">
            <v>36642</v>
          </cell>
          <cell r="B364" t="str">
            <v>Sanur</v>
          </cell>
          <cell r="C364" t="str">
            <v>P_Sudirman</v>
          </cell>
          <cell r="D364">
            <v>160</v>
          </cell>
          <cell r="H364">
            <v>0.54236111111111118</v>
          </cell>
          <cell r="I364">
            <v>0.54305555555555551</v>
          </cell>
          <cell r="K364" t="str">
            <v>RR</v>
          </cell>
          <cell r="M364">
            <v>6.9444444444433095E-4</v>
          </cell>
          <cell r="N364">
            <v>160</v>
          </cell>
          <cell r="O364">
            <v>174</v>
          </cell>
          <cell r="P364">
            <v>78.517333333320508</v>
          </cell>
          <cell r="Q364">
            <v>49</v>
          </cell>
          <cell r="R364" t="str">
            <v>Lain - lain</v>
          </cell>
          <cell r="S364" t="str">
            <v>Memasukan LBS Amsterdam</v>
          </cell>
          <cell r="T364">
            <v>0</v>
          </cell>
          <cell r="U364">
            <v>0</v>
          </cell>
          <cell r="V364">
            <v>0</v>
          </cell>
          <cell r="W364">
            <v>6.9444444444433095E-4</v>
          </cell>
          <cell r="X364">
            <v>0</v>
          </cell>
          <cell r="Y364">
            <v>6.9444444444433095E-4</v>
          </cell>
          <cell r="Z364">
            <v>189</v>
          </cell>
          <cell r="AA364" t="str">
            <v>R</v>
          </cell>
          <cell r="AB364">
            <v>2</v>
          </cell>
          <cell r="AC364">
            <v>0</v>
          </cell>
          <cell r="AD364">
            <v>0</v>
          </cell>
          <cell r="AE364">
            <v>0</v>
          </cell>
          <cell r="AF364">
            <v>1</v>
          </cell>
          <cell r="AG364">
            <v>1</v>
          </cell>
        </row>
        <row r="365">
          <cell r="A365">
            <v>36642</v>
          </cell>
          <cell r="B365" t="str">
            <v>Kapal</v>
          </cell>
          <cell r="C365" t="str">
            <v>P_Marga</v>
          </cell>
          <cell r="D365">
            <v>45</v>
          </cell>
          <cell r="E365" t="str">
            <v>OC/M</v>
          </cell>
          <cell r="F365">
            <v>0.57361111111111118</v>
          </cell>
          <cell r="I365">
            <v>0.57430555555555551</v>
          </cell>
          <cell r="K365" t="str">
            <v>R</v>
          </cell>
          <cell r="M365">
            <v>6.9444444444433095E-4</v>
          </cell>
          <cell r="N365">
            <v>15</v>
          </cell>
          <cell r="O365">
            <v>15</v>
          </cell>
          <cell r="P365">
            <v>22.082999999996392</v>
          </cell>
          <cell r="Q365" t="str">
            <v>41e</v>
          </cell>
          <cell r="R365" t="str">
            <v>Rele bekerja tanpa penyebab yang jelas, PMT  masuk kembali</v>
          </cell>
          <cell r="T365">
            <v>0</v>
          </cell>
          <cell r="U365">
            <v>6.9444444444433095E-4</v>
          </cell>
          <cell r="V365">
            <v>0</v>
          </cell>
          <cell r="W365">
            <v>0</v>
          </cell>
          <cell r="X365">
            <v>0</v>
          </cell>
          <cell r="Y365">
            <v>6.9444444444433095E-4</v>
          </cell>
          <cell r="Z365">
            <v>110</v>
          </cell>
          <cell r="AA365" t="str">
            <v>R</v>
          </cell>
          <cell r="AB365">
            <v>1</v>
          </cell>
          <cell r="AC365">
            <v>0</v>
          </cell>
          <cell r="AD365">
            <v>1</v>
          </cell>
          <cell r="AE365">
            <v>0</v>
          </cell>
          <cell r="AF365">
            <v>0</v>
          </cell>
          <cell r="AG365">
            <v>1</v>
          </cell>
        </row>
        <row r="366">
          <cell r="A366">
            <v>36642</v>
          </cell>
          <cell r="B366" t="str">
            <v>Kapal</v>
          </cell>
          <cell r="C366" t="str">
            <v>P_Marga</v>
          </cell>
          <cell r="D366">
            <v>15</v>
          </cell>
          <cell r="E366" t="str">
            <v>EF</v>
          </cell>
          <cell r="F366">
            <v>0.57499999999999996</v>
          </cell>
          <cell r="G366">
            <v>0.5756944444444444</v>
          </cell>
          <cell r="M366">
            <v>6.9444444444444198E-4</v>
          </cell>
          <cell r="N366">
            <v>15</v>
          </cell>
          <cell r="O366">
            <v>45</v>
          </cell>
          <cell r="P366">
            <v>7.360999999999974</v>
          </cell>
          <cell r="Q366" t="str">
            <v>41e</v>
          </cell>
          <cell r="R366" t="str">
            <v>Rele bekerja tanpa penyebab yang jelas, PMT  masuk kembali</v>
          </cell>
          <cell r="S366" t="str">
            <v>Recloser sukses</v>
          </cell>
          <cell r="T366">
            <v>6.9444444444444198E-4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6.9444444444444198E-4</v>
          </cell>
          <cell r="Z366">
            <v>110</v>
          </cell>
          <cell r="AA366" t="str">
            <v>R</v>
          </cell>
          <cell r="AB366">
            <v>0</v>
          </cell>
          <cell r="AC366">
            <v>0</v>
          </cell>
          <cell r="AD366">
            <v>1</v>
          </cell>
          <cell r="AE366">
            <v>1</v>
          </cell>
          <cell r="AF366">
            <v>0</v>
          </cell>
          <cell r="AG366">
            <v>0</v>
          </cell>
        </row>
        <row r="367">
          <cell r="A367">
            <v>36642</v>
          </cell>
          <cell r="B367" t="str">
            <v>Antosari</v>
          </cell>
          <cell r="C367" t="str">
            <v>P_Belimbing</v>
          </cell>
          <cell r="D367">
            <v>2</v>
          </cell>
          <cell r="E367" t="str">
            <v>EF</v>
          </cell>
          <cell r="F367">
            <v>0.60902777777777783</v>
          </cell>
          <cell r="G367">
            <v>0.60972222222222217</v>
          </cell>
          <cell r="M367">
            <v>6.9444444444433095E-4</v>
          </cell>
          <cell r="N367">
            <v>2</v>
          </cell>
          <cell r="O367">
            <v>2</v>
          </cell>
          <cell r="P367">
            <v>0.98146666666650628</v>
          </cell>
          <cell r="Q367" t="str">
            <v>41e</v>
          </cell>
          <cell r="R367" t="str">
            <v>Rele bekerja tanpa penyebab yang jelas, PMT  masuk kembali</v>
          </cell>
          <cell r="S367" t="str">
            <v>Recloser sukses</v>
          </cell>
          <cell r="T367">
            <v>6.9444444444433095E-4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6.9444444444433095E-4</v>
          </cell>
          <cell r="Z367">
            <v>3</v>
          </cell>
          <cell r="AA367" t="str">
            <v>R</v>
          </cell>
          <cell r="AB367">
            <v>0</v>
          </cell>
          <cell r="AC367">
            <v>0</v>
          </cell>
          <cell r="AD367">
            <v>1</v>
          </cell>
          <cell r="AE367">
            <v>1</v>
          </cell>
          <cell r="AF367">
            <v>0</v>
          </cell>
          <cell r="AG367">
            <v>0</v>
          </cell>
        </row>
        <row r="368">
          <cell r="A368">
            <v>36642</v>
          </cell>
          <cell r="B368" t="str">
            <v>Gianyar</v>
          </cell>
          <cell r="C368" t="str">
            <v>P_Bangli</v>
          </cell>
          <cell r="D368">
            <v>22</v>
          </cell>
          <cell r="H368">
            <v>0.64097222222222217</v>
          </cell>
          <cell r="I368">
            <v>0.65972222222222221</v>
          </cell>
          <cell r="K368" t="str">
            <v>RR</v>
          </cell>
          <cell r="M368">
            <v>1.8750000000000044E-2</v>
          </cell>
          <cell r="N368">
            <v>20</v>
          </cell>
          <cell r="O368">
            <v>28</v>
          </cell>
          <cell r="P368">
            <v>291.49560000000071</v>
          </cell>
          <cell r="Q368">
            <v>46</v>
          </cell>
          <cell r="R368" t="str">
            <v>Cut Out rusak</v>
          </cell>
          <cell r="S368" t="str">
            <v>Perbk. Jamp. CO phasa S putus di Bukit Sari</v>
          </cell>
          <cell r="T368">
            <v>0</v>
          </cell>
          <cell r="U368">
            <v>0</v>
          </cell>
          <cell r="V368">
            <v>0</v>
          </cell>
          <cell r="W368">
            <v>1.8750000000000044E-2</v>
          </cell>
          <cell r="X368">
            <v>0</v>
          </cell>
          <cell r="Y368">
            <v>1.8750000000000044E-2</v>
          </cell>
          <cell r="Z368">
            <v>65</v>
          </cell>
          <cell r="AA368" t="str">
            <v>R</v>
          </cell>
          <cell r="AB368">
            <v>2</v>
          </cell>
          <cell r="AC368">
            <v>0</v>
          </cell>
          <cell r="AD368">
            <v>0</v>
          </cell>
          <cell r="AE368">
            <v>0</v>
          </cell>
          <cell r="AF368">
            <v>1</v>
          </cell>
          <cell r="AG368">
            <v>1</v>
          </cell>
        </row>
        <row r="369">
          <cell r="A369">
            <v>36642</v>
          </cell>
          <cell r="B369" t="str">
            <v>Kapal</v>
          </cell>
          <cell r="C369" t="str">
            <v>P_Sakah_Lukluk</v>
          </cell>
          <cell r="D369">
            <v>175</v>
          </cell>
          <cell r="E369" t="str">
            <v>EF</v>
          </cell>
          <cell r="F369">
            <v>0.78263888888888899</v>
          </cell>
          <cell r="G369">
            <v>0.78333333333333333</v>
          </cell>
          <cell r="M369">
            <v>6.9444444444433095E-4</v>
          </cell>
          <cell r="N369">
            <v>140</v>
          </cell>
          <cell r="O369">
            <v>175</v>
          </cell>
          <cell r="P369">
            <v>85.87833333331929</v>
          </cell>
          <cell r="Q369" t="str">
            <v>41e</v>
          </cell>
          <cell r="R369" t="str">
            <v>Rele bekerja tanpa penyebab yang jelas, PMT  masuk kembali</v>
          </cell>
          <cell r="S369" t="str">
            <v>Recloser sukses</v>
          </cell>
          <cell r="T369">
            <v>6.9444444444433095E-4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6.9444444444433095E-4</v>
          </cell>
          <cell r="Z369">
            <v>107</v>
          </cell>
          <cell r="AA369" t="str">
            <v>R</v>
          </cell>
          <cell r="AB369">
            <v>0</v>
          </cell>
          <cell r="AC369">
            <v>0</v>
          </cell>
          <cell r="AD369">
            <v>1</v>
          </cell>
          <cell r="AE369">
            <v>1</v>
          </cell>
          <cell r="AF369">
            <v>0</v>
          </cell>
          <cell r="AG369">
            <v>0</v>
          </cell>
        </row>
        <row r="370">
          <cell r="A370">
            <v>36642</v>
          </cell>
          <cell r="B370" t="str">
            <v>Kapal</v>
          </cell>
          <cell r="C370" t="str">
            <v>P_Sakah_Lukluk</v>
          </cell>
          <cell r="D370">
            <v>165</v>
          </cell>
          <cell r="H370">
            <v>0.86944444444444446</v>
          </cell>
          <cell r="I370">
            <v>0.87916666666666676</v>
          </cell>
          <cell r="K370" t="str">
            <v>RR</v>
          </cell>
          <cell r="M370">
            <v>9.7222222222222987E-3</v>
          </cell>
          <cell r="N370">
            <v>110</v>
          </cell>
          <cell r="O370">
            <v>160</v>
          </cell>
          <cell r="P370">
            <v>1133.5940000000089</v>
          </cell>
          <cell r="Q370" t="str">
            <v>44b</v>
          </cell>
          <cell r="R370" t="str">
            <v>Jumper SUTM putus</v>
          </cell>
          <cell r="S370" t="str">
            <v>Perb. Jamp. SUTM phasa S putus di Singa Kerta</v>
          </cell>
          <cell r="T370">
            <v>0</v>
          </cell>
          <cell r="U370">
            <v>0</v>
          </cell>
          <cell r="V370">
            <v>0</v>
          </cell>
          <cell r="W370">
            <v>9.7222222222222987E-3</v>
          </cell>
          <cell r="X370">
            <v>0</v>
          </cell>
          <cell r="Y370">
            <v>9.7222222222222987E-3</v>
          </cell>
          <cell r="Z370">
            <v>107</v>
          </cell>
          <cell r="AA370" t="str">
            <v>R</v>
          </cell>
          <cell r="AB370">
            <v>2</v>
          </cell>
          <cell r="AC370">
            <v>0</v>
          </cell>
          <cell r="AD370">
            <v>0</v>
          </cell>
          <cell r="AE370">
            <v>0</v>
          </cell>
          <cell r="AF370">
            <v>1</v>
          </cell>
          <cell r="AG370">
            <v>1</v>
          </cell>
        </row>
        <row r="371">
          <cell r="A371">
            <v>36643</v>
          </cell>
          <cell r="B371" t="str">
            <v>Gianyar</v>
          </cell>
          <cell r="C371" t="str">
            <v>P_Blahbatuh</v>
          </cell>
          <cell r="D371">
            <v>96</v>
          </cell>
          <cell r="E371" t="str">
            <v>OC</v>
          </cell>
          <cell r="F371">
            <v>0.35694444444444445</v>
          </cell>
          <cell r="I371">
            <v>0.3576388888888889</v>
          </cell>
          <cell r="K371" t="str">
            <v>R</v>
          </cell>
          <cell r="M371">
            <v>6.9444444444444198E-4</v>
          </cell>
          <cell r="N371">
            <v>92</v>
          </cell>
          <cell r="O371">
            <v>96</v>
          </cell>
          <cell r="P371">
            <v>47.110399999999828</v>
          </cell>
          <cell r="Q371" t="str">
            <v>41e</v>
          </cell>
          <cell r="R371" t="str">
            <v>Rele bekerja tanpa penyebab yang jelas, PMT  masuk kembali</v>
          </cell>
          <cell r="T371">
            <v>0</v>
          </cell>
          <cell r="U371">
            <v>6.9444444444444198E-4</v>
          </cell>
          <cell r="V371">
            <v>0</v>
          </cell>
          <cell r="W371">
            <v>0</v>
          </cell>
          <cell r="X371">
            <v>0</v>
          </cell>
          <cell r="Y371">
            <v>6.9444444444444198E-4</v>
          </cell>
          <cell r="Z371">
            <v>66</v>
          </cell>
          <cell r="AA371" t="str">
            <v>R</v>
          </cell>
          <cell r="AB371">
            <v>1</v>
          </cell>
          <cell r="AC371">
            <v>0</v>
          </cell>
          <cell r="AD371">
            <v>1</v>
          </cell>
          <cell r="AE371">
            <v>0</v>
          </cell>
          <cell r="AF371">
            <v>0</v>
          </cell>
          <cell r="AG371">
            <v>1</v>
          </cell>
        </row>
        <row r="372">
          <cell r="A372">
            <v>36643</v>
          </cell>
          <cell r="B372" t="str">
            <v>Kapal</v>
          </cell>
          <cell r="C372" t="str">
            <v>P_Penebel</v>
          </cell>
          <cell r="D372">
            <v>35</v>
          </cell>
          <cell r="H372">
            <v>0.37361111111111112</v>
          </cell>
          <cell r="I372">
            <v>0.60972222222222217</v>
          </cell>
          <cell r="J372">
            <v>0.3743055555555555</v>
          </cell>
          <cell r="K372" t="str">
            <v>MM</v>
          </cell>
          <cell r="M372">
            <v>6.9444444444438647E-4</v>
          </cell>
          <cell r="N372">
            <v>45</v>
          </cell>
          <cell r="O372">
            <v>45</v>
          </cell>
          <cell r="P372">
            <v>17.175666666665233</v>
          </cell>
          <cell r="Q372">
            <v>59</v>
          </cell>
          <cell r="R372" t="str">
            <v>Lain - lain.</v>
          </cell>
          <cell r="S372" t="str">
            <v>Perbaikan PMT _Penebel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6.9444444444438647E-4</v>
          </cell>
          <cell r="Y372">
            <v>6.9444444444438647E-4</v>
          </cell>
          <cell r="Z372">
            <v>101</v>
          </cell>
          <cell r="AA372" t="str">
            <v>R</v>
          </cell>
          <cell r="AB372">
            <v>0</v>
          </cell>
          <cell r="AC372">
            <v>2</v>
          </cell>
          <cell r="AD372">
            <v>0</v>
          </cell>
          <cell r="AE372">
            <v>0</v>
          </cell>
          <cell r="AF372">
            <v>1</v>
          </cell>
          <cell r="AG372">
            <v>1</v>
          </cell>
        </row>
        <row r="373">
          <cell r="A373">
            <v>36643</v>
          </cell>
          <cell r="B373" t="str">
            <v>Sanur</v>
          </cell>
          <cell r="C373" t="str">
            <v>P_Sedap_Malam</v>
          </cell>
          <cell r="D373">
            <v>135</v>
          </cell>
          <cell r="H373">
            <v>0.39583333333333331</v>
          </cell>
          <cell r="I373">
            <v>0.66736111111111107</v>
          </cell>
          <cell r="K373" t="str">
            <v>MM</v>
          </cell>
          <cell r="M373">
            <v>0.27152777777777776</v>
          </cell>
          <cell r="N373">
            <v>98</v>
          </cell>
          <cell r="O373">
            <v>138</v>
          </cell>
          <cell r="P373">
            <v>25903.358999999993</v>
          </cell>
          <cell r="Q373">
            <v>92</v>
          </cell>
          <cell r="R373" t="str">
            <v xml:space="preserve">Karena pemeliharaan </v>
          </cell>
          <cell r="S373" t="str">
            <v>Har oleh Cabang sesuai jadwal</v>
          </cell>
          <cell r="T373">
            <v>0</v>
          </cell>
          <cell r="U373">
            <v>0</v>
          </cell>
          <cell r="V373">
            <v>0</v>
          </cell>
          <cell r="W373">
            <v>0.27152777777777776</v>
          </cell>
          <cell r="X373">
            <v>0</v>
          </cell>
          <cell r="Y373">
            <v>0.27152777777777776</v>
          </cell>
          <cell r="Z373">
            <v>195</v>
          </cell>
          <cell r="AA373" t="str">
            <v>R</v>
          </cell>
          <cell r="AB373">
            <v>0</v>
          </cell>
          <cell r="AC373">
            <v>2</v>
          </cell>
          <cell r="AD373">
            <v>0</v>
          </cell>
          <cell r="AE373">
            <v>0</v>
          </cell>
          <cell r="AF373">
            <v>1</v>
          </cell>
          <cell r="AG373">
            <v>1</v>
          </cell>
        </row>
        <row r="374">
          <cell r="A374">
            <v>36643</v>
          </cell>
          <cell r="B374" t="str">
            <v>Sanur</v>
          </cell>
          <cell r="C374" t="str">
            <v>P_Nusa_Indah</v>
          </cell>
          <cell r="D374">
            <v>140</v>
          </cell>
          <cell r="H374">
            <v>0.43125000000000002</v>
          </cell>
          <cell r="I374">
            <v>0.43263888888888885</v>
          </cell>
          <cell r="K374" t="str">
            <v>RR</v>
          </cell>
          <cell r="M374">
            <v>1.3888888888888284E-3</v>
          </cell>
          <cell r="N374">
            <v>140</v>
          </cell>
          <cell r="O374">
            <v>167</v>
          </cell>
          <cell r="P374">
            <v>137.40533333332735</v>
          </cell>
          <cell r="Q374">
            <v>49</v>
          </cell>
          <cell r="R374" t="str">
            <v>Lain - lain</v>
          </cell>
          <cell r="S374" t="str">
            <v>Masukkan LBS Kepundung</v>
          </cell>
          <cell r="T374">
            <v>0</v>
          </cell>
          <cell r="U374">
            <v>0</v>
          </cell>
          <cell r="V374">
            <v>0</v>
          </cell>
          <cell r="W374">
            <v>1.3888888888888284E-3</v>
          </cell>
          <cell r="X374">
            <v>0</v>
          </cell>
          <cell r="Y374">
            <v>1.3888888888888284E-3</v>
          </cell>
          <cell r="Z374">
            <v>193</v>
          </cell>
          <cell r="AA374" t="str">
            <v>R</v>
          </cell>
          <cell r="AB374">
            <v>2</v>
          </cell>
          <cell r="AC374">
            <v>0</v>
          </cell>
          <cell r="AD374">
            <v>0</v>
          </cell>
          <cell r="AE374">
            <v>0</v>
          </cell>
          <cell r="AF374">
            <v>1</v>
          </cell>
          <cell r="AG374">
            <v>1</v>
          </cell>
        </row>
        <row r="375">
          <cell r="A375">
            <v>36643</v>
          </cell>
          <cell r="B375" t="str">
            <v>Nusa Dua</v>
          </cell>
          <cell r="C375" t="str">
            <v>Nusa_Dua_Trafo_3</v>
          </cell>
          <cell r="D375">
            <v>0</v>
          </cell>
          <cell r="H375">
            <v>0.43541666666666662</v>
          </cell>
          <cell r="I375">
            <v>0.60972222222222217</v>
          </cell>
          <cell r="J375">
            <v>0.43472222222222223</v>
          </cell>
          <cell r="K375" t="str">
            <v>MM</v>
          </cell>
          <cell r="M375">
            <v>0</v>
          </cell>
          <cell r="P375">
            <v>0</v>
          </cell>
          <cell r="Q375">
            <v>92</v>
          </cell>
          <cell r="R375" t="str">
            <v xml:space="preserve">Karena pemeliharaan </v>
          </cell>
          <cell r="S375" t="str">
            <v>Pemeliharaan sesuai jadwal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-6.9444444444438647E-4</v>
          </cell>
          <cell r="Y375">
            <v>-6.9444444444438647E-4</v>
          </cell>
          <cell r="Z375">
            <v>123</v>
          </cell>
          <cell r="AA375" t="str">
            <v>M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1</v>
          </cell>
          <cell r="AG375">
            <v>1</v>
          </cell>
        </row>
        <row r="376">
          <cell r="A376">
            <v>36643</v>
          </cell>
          <cell r="B376" t="str">
            <v>Nusa Dua</v>
          </cell>
          <cell r="C376" t="str">
            <v>P_Ungasan</v>
          </cell>
          <cell r="D376">
            <v>0</v>
          </cell>
          <cell r="H376">
            <v>0.4548611111111111</v>
          </cell>
          <cell r="I376">
            <v>0.59652777777777777</v>
          </cell>
          <cell r="J376">
            <v>0.45416666666666666</v>
          </cell>
          <cell r="K376" t="str">
            <v>MM</v>
          </cell>
          <cell r="N376">
            <v>12</v>
          </cell>
          <cell r="O376">
            <v>18</v>
          </cell>
          <cell r="P376">
            <v>0</v>
          </cell>
          <cell r="Q376">
            <v>92</v>
          </cell>
          <cell r="R376" t="str">
            <v xml:space="preserve">Karena pemeliharaan </v>
          </cell>
          <cell r="S376" t="str">
            <v>Pemeliharaan sesuai jadwal / Beban dimanuver ke P Tragia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-6.9444444444444198E-4</v>
          </cell>
          <cell r="Y376">
            <v>-6.9444444444444198E-4</v>
          </cell>
          <cell r="Z376">
            <v>135</v>
          </cell>
          <cell r="AA376" t="str">
            <v>R</v>
          </cell>
          <cell r="AB376">
            <v>0</v>
          </cell>
          <cell r="AC376">
            <v>2</v>
          </cell>
          <cell r="AD376">
            <v>0</v>
          </cell>
          <cell r="AE376">
            <v>0</v>
          </cell>
          <cell r="AF376">
            <v>1</v>
          </cell>
          <cell r="AG376">
            <v>1</v>
          </cell>
        </row>
        <row r="377">
          <cell r="A377">
            <v>36643</v>
          </cell>
          <cell r="B377" t="str">
            <v>Nusa Dua</v>
          </cell>
          <cell r="C377" t="str">
            <v>P_Mumbul</v>
          </cell>
          <cell r="D377">
            <v>100</v>
          </cell>
          <cell r="H377">
            <v>0.49027777777777781</v>
          </cell>
          <cell r="I377">
            <v>0.4916666666666667</v>
          </cell>
          <cell r="K377" t="str">
            <v>MM</v>
          </cell>
          <cell r="M377">
            <v>1.388888888888884E-3</v>
          </cell>
          <cell r="N377">
            <v>95</v>
          </cell>
          <cell r="O377">
            <v>100</v>
          </cell>
          <cell r="P377">
            <v>98.14666666666632</v>
          </cell>
          <cell r="Q377">
            <v>92</v>
          </cell>
          <cell r="R377" t="str">
            <v xml:space="preserve">Karena pemeliharaan </v>
          </cell>
          <cell r="S377" t="str">
            <v>Pemeliharaan sesuai jadwal</v>
          </cell>
          <cell r="T377">
            <v>0</v>
          </cell>
          <cell r="U377">
            <v>0</v>
          </cell>
          <cell r="V377">
            <v>0</v>
          </cell>
          <cell r="W377">
            <v>1.388888888888884E-3</v>
          </cell>
          <cell r="X377">
            <v>0</v>
          </cell>
          <cell r="Y377">
            <v>1.388888888888884E-3</v>
          </cell>
          <cell r="Z377">
            <v>136</v>
          </cell>
          <cell r="AA377" t="str">
            <v>R</v>
          </cell>
          <cell r="AB377">
            <v>0</v>
          </cell>
          <cell r="AC377">
            <v>2</v>
          </cell>
          <cell r="AD377">
            <v>0</v>
          </cell>
          <cell r="AE377">
            <v>0</v>
          </cell>
          <cell r="AF377">
            <v>1</v>
          </cell>
          <cell r="AG377">
            <v>1</v>
          </cell>
        </row>
        <row r="378">
          <cell r="A378">
            <v>36643</v>
          </cell>
          <cell r="B378" t="str">
            <v>Nusa Dua</v>
          </cell>
          <cell r="C378" t="str">
            <v>P_Tanjung_Benoa</v>
          </cell>
          <cell r="D378">
            <v>20</v>
          </cell>
          <cell r="H378">
            <v>0.49583333333333335</v>
          </cell>
          <cell r="I378">
            <v>0.49722222222222223</v>
          </cell>
          <cell r="K378" t="str">
            <v>MM</v>
          </cell>
          <cell r="M378">
            <v>1.388888888888884E-3</v>
          </cell>
          <cell r="N378">
            <v>20</v>
          </cell>
          <cell r="O378">
            <v>20</v>
          </cell>
          <cell r="P378">
            <v>19.629333333333264</v>
          </cell>
          <cell r="Q378">
            <v>92</v>
          </cell>
          <cell r="R378" t="str">
            <v xml:space="preserve">Karena pemeliharaan </v>
          </cell>
          <cell r="S378" t="str">
            <v xml:space="preserve">Pemeliharaan sesuai jadwal </v>
          </cell>
          <cell r="T378">
            <v>0</v>
          </cell>
          <cell r="U378">
            <v>0</v>
          </cell>
          <cell r="V378">
            <v>0</v>
          </cell>
          <cell r="W378">
            <v>1.388888888888884E-3</v>
          </cell>
          <cell r="X378">
            <v>0</v>
          </cell>
          <cell r="Y378">
            <v>1.388888888888884E-3</v>
          </cell>
          <cell r="Z378">
            <v>134</v>
          </cell>
          <cell r="AA378" t="str">
            <v>R</v>
          </cell>
          <cell r="AB378">
            <v>0</v>
          </cell>
          <cell r="AC378">
            <v>2</v>
          </cell>
          <cell r="AD378">
            <v>0</v>
          </cell>
          <cell r="AE378">
            <v>0</v>
          </cell>
          <cell r="AF378">
            <v>1</v>
          </cell>
          <cell r="AG378">
            <v>1</v>
          </cell>
        </row>
        <row r="379">
          <cell r="A379">
            <v>36643</v>
          </cell>
          <cell r="B379" t="str">
            <v>Pesanggaran</v>
          </cell>
          <cell r="C379" t="str">
            <v>P_Exp._Legian</v>
          </cell>
          <cell r="D379">
            <v>8</v>
          </cell>
          <cell r="H379">
            <v>0.47847222222222219</v>
          </cell>
          <cell r="I379">
            <v>0.54652777777777783</v>
          </cell>
          <cell r="K379" t="str">
            <v>RR</v>
          </cell>
          <cell r="M379">
            <v>6.8055555555555647E-2</v>
          </cell>
          <cell r="N379">
            <v>8</v>
          </cell>
          <cell r="O379">
            <v>120</v>
          </cell>
          <cell r="P379">
            <v>384.73493333333386</v>
          </cell>
          <cell r="Q379" t="str">
            <v>44b</v>
          </cell>
          <cell r="R379" t="str">
            <v>Jumper SUTM putus</v>
          </cell>
          <cell r="S379" t="str">
            <v>Perbaikan jumper putus pool I GI</v>
          </cell>
          <cell r="T379">
            <v>0</v>
          </cell>
          <cell r="U379">
            <v>0</v>
          </cell>
          <cell r="V379">
            <v>0</v>
          </cell>
          <cell r="W379">
            <v>6.8055555555555647E-2</v>
          </cell>
          <cell r="X379">
            <v>0</v>
          </cell>
          <cell r="Y379">
            <v>6.8055555555555647E-2</v>
          </cell>
          <cell r="Z379">
            <v>157</v>
          </cell>
          <cell r="AA379" t="str">
            <v>R</v>
          </cell>
          <cell r="AB379">
            <v>2</v>
          </cell>
          <cell r="AC379">
            <v>0</v>
          </cell>
          <cell r="AD379">
            <v>0</v>
          </cell>
          <cell r="AE379">
            <v>0</v>
          </cell>
          <cell r="AF379">
            <v>1</v>
          </cell>
          <cell r="AG379">
            <v>1</v>
          </cell>
        </row>
        <row r="380">
          <cell r="A380">
            <v>36643</v>
          </cell>
          <cell r="B380" t="str">
            <v>GH_Legian</v>
          </cell>
          <cell r="C380" t="str">
            <v>LBS4_P_Exp._Legian</v>
          </cell>
          <cell r="D380">
            <v>0</v>
          </cell>
          <cell r="H380">
            <v>0.47916666666666669</v>
          </cell>
          <cell r="I380">
            <v>0.54652777777777783</v>
          </cell>
          <cell r="K380" t="str">
            <v>RR</v>
          </cell>
          <cell r="M380">
            <v>6.7361111111111149E-2</v>
          </cell>
          <cell r="P380">
            <v>0</v>
          </cell>
          <cell r="Q380" t="str">
            <v>41e</v>
          </cell>
          <cell r="R380" t="str">
            <v>Rele bekerja tanpa penyebab yang jelas, PMT  masuk kembali</v>
          </cell>
          <cell r="S380" t="str">
            <v>Lokalisir</v>
          </cell>
          <cell r="T380">
            <v>0</v>
          </cell>
          <cell r="U380">
            <v>0</v>
          </cell>
          <cell r="V380">
            <v>0</v>
          </cell>
          <cell r="W380">
            <v>6.7361111111111149E-2</v>
          </cell>
          <cell r="X380">
            <v>0</v>
          </cell>
          <cell r="Y380">
            <v>6.7361111111111149E-2</v>
          </cell>
          <cell r="Z380">
            <v>275</v>
          </cell>
          <cell r="AA380" t="str">
            <v>L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</v>
          </cell>
          <cell r="AG380">
            <v>1</v>
          </cell>
        </row>
        <row r="381">
          <cell r="A381">
            <v>36643</v>
          </cell>
          <cell r="B381" t="str">
            <v>Nusa Dua</v>
          </cell>
          <cell r="C381" t="str">
            <v>P_Golf_Course</v>
          </cell>
          <cell r="D381">
            <v>80</v>
          </cell>
          <cell r="E381" t="str">
            <v>OC/M</v>
          </cell>
          <cell r="F381">
            <v>0.48749999999999999</v>
          </cell>
          <cell r="I381">
            <v>0.48888888888888887</v>
          </cell>
          <cell r="K381" t="str">
            <v>M</v>
          </cell>
          <cell r="M381">
            <v>1.388888888888884E-3</v>
          </cell>
          <cell r="N381">
            <v>65</v>
          </cell>
          <cell r="O381">
            <v>75</v>
          </cell>
          <cell r="P381">
            <v>78.517333333333056</v>
          </cell>
          <cell r="Q381" t="str">
            <v>41e</v>
          </cell>
          <cell r="R381" t="str">
            <v>Rele bekerja tanpa penyebab yang jelas, PMT  masuk kembali</v>
          </cell>
          <cell r="T381">
            <v>0</v>
          </cell>
          <cell r="U381">
            <v>1.388888888888884E-3</v>
          </cell>
          <cell r="V381">
            <v>0</v>
          </cell>
          <cell r="W381">
            <v>0</v>
          </cell>
          <cell r="X381">
            <v>0</v>
          </cell>
          <cell r="Y381">
            <v>1.388888888888884E-3</v>
          </cell>
          <cell r="Z381">
            <v>129</v>
          </cell>
          <cell r="AA381" t="str">
            <v>R</v>
          </cell>
          <cell r="AB381">
            <v>0</v>
          </cell>
          <cell r="AC381">
            <v>1</v>
          </cell>
          <cell r="AD381">
            <v>1</v>
          </cell>
          <cell r="AE381">
            <v>0</v>
          </cell>
          <cell r="AF381">
            <v>0</v>
          </cell>
          <cell r="AG381">
            <v>1</v>
          </cell>
        </row>
        <row r="382">
          <cell r="A382">
            <v>36643</v>
          </cell>
          <cell r="B382" t="str">
            <v>Kapal</v>
          </cell>
          <cell r="C382" t="str">
            <v>P_Marga</v>
          </cell>
          <cell r="D382">
            <v>80</v>
          </cell>
          <cell r="H382">
            <v>0.60069444444444442</v>
          </cell>
          <cell r="I382">
            <v>0.6020833333333333</v>
          </cell>
          <cell r="K382" t="str">
            <v>RR</v>
          </cell>
          <cell r="M382">
            <v>1.388888888888884E-3</v>
          </cell>
          <cell r="N382">
            <v>40</v>
          </cell>
          <cell r="O382">
            <v>40</v>
          </cell>
          <cell r="P382">
            <v>78.517333333333056</v>
          </cell>
          <cell r="Q382">
            <v>49</v>
          </cell>
          <cell r="R382" t="str">
            <v>Lain - lain</v>
          </cell>
          <cell r="S382" t="str">
            <v>Melepas PTS Petung I</v>
          </cell>
          <cell r="T382">
            <v>0</v>
          </cell>
          <cell r="U382">
            <v>0</v>
          </cell>
          <cell r="V382">
            <v>0</v>
          </cell>
          <cell r="W382">
            <v>1.388888888888884E-3</v>
          </cell>
          <cell r="X382">
            <v>0</v>
          </cell>
          <cell r="Y382">
            <v>1.388888888888884E-3</v>
          </cell>
          <cell r="Z382">
            <v>110</v>
          </cell>
          <cell r="AA382" t="str">
            <v>R</v>
          </cell>
          <cell r="AB382">
            <v>2</v>
          </cell>
          <cell r="AC382">
            <v>0</v>
          </cell>
          <cell r="AD382">
            <v>0</v>
          </cell>
          <cell r="AE382">
            <v>0</v>
          </cell>
          <cell r="AF382">
            <v>1</v>
          </cell>
          <cell r="AG382">
            <v>1</v>
          </cell>
        </row>
        <row r="383">
          <cell r="A383">
            <v>36643</v>
          </cell>
          <cell r="B383" t="str">
            <v>Kapal</v>
          </cell>
          <cell r="C383" t="str">
            <v>P_Sakah_Lukluk</v>
          </cell>
          <cell r="D383">
            <v>105</v>
          </cell>
          <cell r="E383" t="str">
            <v>OC</v>
          </cell>
          <cell r="F383">
            <v>0.61111111111111105</v>
          </cell>
          <cell r="I383">
            <v>0.6118055555555556</v>
          </cell>
          <cell r="K383" t="str">
            <v>R</v>
          </cell>
          <cell r="M383">
            <v>6.94444444444553E-4</v>
          </cell>
          <cell r="N383">
            <v>75</v>
          </cell>
          <cell r="O383">
            <v>80</v>
          </cell>
          <cell r="P383">
            <v>51.527000000008051</v>
          </cell>
          <cell r="Q383" t="str">
            <v>41a</v>
          </cell>
          <cell r="R383" t="str">
            <v>Pemutus tegangan menengah terbuka, pelebur tegangan menengah putus karena pohon / dahan / layang - layang</v>
          </cell>
          <cell r="S383" t="str">
            <v>Dicoba gagal / Lokalisir</v>
          </cell>
          <cell r="T383">
            <v>0</v>
          </cell>
          <cell r="U383">
            <v>6.94444444444553E-4</v>
          </cell>
          <cell r="V383">
            <v>0</v>
          </cell>
          <cell r="W383">
            <v>0</v>
          </cell>
          <cell r="X383">
            <v>0</v>
          </cell>
          <cell r="Y383">
            <v>6.94444444444553E-4</v>
          </cell>
          <cell r="Z383">
            <v>107</v>
          </cell>
          <cell r="AA383" t="str">
            <v>R</v>
          </cell>
          <cell r="AB383">
            <v>1</v>
          </cell>
          <cell r="AC383">
            <v>0</v>
          </cell>
          <cell r="AD383">
            <v>1</v>
          </cell>
          <cell r="AE383">
            <v>0</v>
          </cell>
          <cell r="AF383">
            <v>0</v>
          </cell>
          <cell r="AG383">
            <v>1</v>
          </cell>
        </row>
        <row r="384">
          <cell r="A384">
            <v>36643</v>
          </cell>
          <cell r="B384" t="str">
            <v>Kapal</v>
          </cell>
          <cell r="C384" t="str">
            <v>P_Sakah_Lukluk</v>
          </cell>
          <cell r="D384">
            <v>105</v>
          </cell>
          <cell r="E384" t="str">
            <v>OC</v>
          </cell>
          <cell r="F384">
            <v>0.6118055555555556</v>
          </cell>
          <cell r="I384">
            <v>0.62986111111111109</v>
          </cell>
          <cell r="K384" t="str">
            <v>R</v>
          </cell>
          <cell r="M384">
            <v>1.8055555555555491E-2</v>
          </cell>
          <cell r="N384">
            <v>75</v>
          </cell>
          <cell r="O384">
            <v>90</v>
          </cell>
          <cell r="P384">
            <v>1339.7019999999952</v>
          </cell>
          <cell r="Q384" t="str">
            <v>41a</v>
          </cell>
          <cell r="R384" t="str">
            <v>Pemutus tegangan menengah terbuka, pelebur tegangan menengah putus karena pohon / dahan / layang - layang</v>
          </cell>
          <cell r="S384" t="str">
            <v xml:space="preserve">SUTM kena dahan pohon di Ds Melinggih </v>
          </cell>
          <cell r="T384">
            <v>0</v>
          </cell>
          <cell r="U384">
            <v>1.8055555555555491E-2</v>
          </cell>
          <cell r="V384">
            <v>0</v>
          </cell>
          <cell r="W384">
            <v>0</v>
          </cell>
          <cell r="X384">
            <v>0</v>
          </cell>
          <cell r="Y384">
            <v>1.8055555555555491E-2</v>
          </cell>
          <cell r="Z384">
            <v>107</v>
          </cell>
          <cell r="AA384" t="str">
            <v>R</v>
          </cell>
          <cell r="AB384">
            <v>1</v>
          </cell>
          <cell r="AC384">
            <v>0</v>
          </cell>
          <cell r="AD384">
            <v>1</v>
          </cell>
          <cell r="AE384">
            <v>0</v>
          </cell>
          <cell r="AF384">
            <v>0</v>
          </cell>
          <cell r="AG384">
            <v>1</v>
          </cell>
        </row>
        <row r="385">
          <cell r="A385">
            <v>36643</v>
          </cell>
          <cell r="B385" t="str">
            <v>Kapal</v>
          </cell>
          <cell r="C385" t="str">
            <v>P_Sakah_Lukluk</v>
          </cell>
          <cell r="D385">
            <v>50</v>
          </cell>
          <cell r="E385" t="str">
            <v>EF</v>
          </cell>
          <cell r="F385">
            <v>0.64166666666666672</v>
          </cell>
          <cell r="G385">
            <v>0.64236111111111105</v>
          </cell>
          <cell r="M385">
            <v>6.9444444444433095E-4</v>
          </cell>
          <cell r="N385">
            <v>50</v>
          </cell>
          <cell r="O385">
            <v>86</v>
          </cell>
          <cell r="P385">
            <v>24.536666666662658</v>
          </cell>
          <cell r="Q385" t="str">
            <v>41e</v>
          </cell>
          <cell r="R385" t="str">
            <v>Rele bekerja tanpa penyebab yang jelas, PMT  masuk kembali</v>
          </cell>
          <cell r="T385">
            <v>6.9444444444433095E-4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6.9444444444433095E-4</v>
          </cell>
          <cell r="Z385">
            <v>107</v>
          </cell>
          <cell r="AA385" t="str">
            <v>R</v>
          </cell>
          <cell r="AB385">
            <v>0</v>
          </cell>
          <cell r="AC385">
            <v>0</v>
          </cell>
          <cell r="AD385">
            <v>1</v>
          </cell>
          <cell r="AE385">
            <v>1</v>
          </cell>
          <cell r="AF385">
            <v>0</v>
          </cell>
          <cell r="AG385">
            <v>0</v>
          </cell>
        </row>
        <row r="386">
          <cell r="A386">
            <v>36643</v>
          </cell>
          <cell r="B386" t="str">
            <v>Sanur</v>
          </cell>
          <cell r="C386" t="str">
            <v>P_Nusa_Indah</v>
          </cell>
          <cell r="D386">
            <v>120</v>
          </cell>
          <cell r="E386" t="str">
            <v/>
          </cell>
          <cell r="H386">
            <v>0.70138888888888884</v>
          </cell>
          <cell r="I386">
            <v>0.70277777777777783</v>
          </cell>
          <cell r="K386" t="str">
            <v>RR</v>
          </cell>
          <cell r="M386">
            <v>1.388888888888995E-3</v>
          </cell>
          <cell r="N386">
            <v>115</v>
          </cell>
          <cell r="O386">
            <v>136</v>
          </cell>
          <cell r="P386">
            <v>117.77600000000901</v>
          </cell>
          <cell r="Q386">
            <v>49</v>
          </cell>
          <cell r="R386" t="str">
            <v>Lain - lain</v>
          </cell>
          <cell r="S386" t="str">
            <v>Melepas LBS Kepundung</v>
          </cell>
          <cell r="T386">
            <v>0</v>
          </cell>
          <cell r="U386">
            <v>0</v>
          </cell>
          <cell r="V386">
            <v>0</v>
          </cell>
          <cell r="W386">
            <v>1.388888888888995E-3</v>
          </cell>
          <cell r="X386">
            <v>0</v>
          </cell>
          <cell r="Y386">
            <v>1.388888888888995E-3</v>
          </cell>
          <cell r="Z386">
            <v>193</v>
          </cell>
          <cell r="AA386" t="str">
            <v>R</v>
          </cell>
          <cell r="AB386">
            <v>2</v>
          </cell>
          <cell r="AC386">
            <v>0</v>
          </cell>
          <cell r="AD386">
            <v>0</v>
          </cell>
          <cell r="AE386">
            <v>0</v>
          </cell>
          <cell r="AF386">
            <v>1</v>
          </cell>
          <cell r="AG386">
            <v>1</v>
          </cell>
        </row>
        <row r="387">
          <cell r="A387">
            <v>36643</v>
          </cell>
          <cell r="B387" t="str">
            <v>Kapal</v>
          </cell>
          <cell r="C387" t="str">
            <v>P_Penebel</v>
          </cell>
          <cell r="D387">
            <v>60</v>
          </cell>
          <cell r="E387" t="str">
            <v/>
          </cell>
          <cell r="H387">
            <v>0.75347222222222221</v>
          </cell>
          <cell r="I387">
            <v>0.82916666666666661</v>
          </cell>
          <cell r="K387" t="str">
            <v>RR</v>
          </cell>
          <cell r="M387">
            <v>7.5694444444444398E-2</v>
          </cell>
          <cell r="N387">
            <v>90</v>
          </cell>
          <cell r="O387">
            <v>112</v>
          </cell>
          <cell r="P387">
            <v>3209.3959999999984</v>
          </cell>
          <cell r="Q387">
            <v>49</v>
          </cell>
          <cell r="R387" t="str">
            <v>Lain - lain</v>
          </cell>
          <cell r="S387" t="str">
            <v>Karena beban tidak semetris           ( Jamperan PTS Tapesan putus phasa S di GI, tapi phasa T atau R di Lapangan )</v>
          </cell>
          <cell r="T387">
            <v>0</v>
          </cell>
          <cell r="U387">
            <v>0</v>
          </cell>
          <cell r="V387">
            <v>0</v>
          </cell>
          <cell r="W387">
            <v>7.5694444444444398E-2</v>
          </cell>
          <cell r="X387">
            <v>0</v>
          </cell>
          <cell r="Y387">
            <v>7.5694444444444398E-2</v>
          </cell>
          <cell r="Z387">
            <v>101</v>
          </cell>
          <cell r="AA387" t="str">
            <v>R</v>
          </cell>
          <cell r="AB387">
            <v>2</v>
          </cell>
          <cell r="AC387">
            <v>0</v>
          </cell>
          <cell r="AD387">
            <v>0</v>
          </cell>
          <cell r="AE387">
            <v>0</v>
          </cell>
          <cell r="AF387">
            <v>1</v>
          </cell>
          <cell r="AG387">
            <v>1</v>
          </cell>
        </row>
        <row r="388">
          <cell r="A388">
            <v>36644</v>
          </cell>
          <cell r="B388" t="str">
            <v>Sanur</v>
          </cell>
          <cell r="C388" t="str">
            <v>P_Sudirman</v>
          </cell>
          <cell r="D388">
            <v>110</v>
          </cell>
          <cell r="H388">
            <v>0.2076388888888889</v>
          </cell>
          <cell r="I388">
            <v>0.21249999999999999</v>
          </cell>
          <cell r="K388" t="str">
            <v>RR</v>
          </cell>
          <cell r="M388">
            <v>4.8611111111110938E-3</v>
          </cell>
          <cell r="N388">
            <v>100</v>
          </cell>
          <cell r="O388">
            <v>100</v>
          </cell>
          <cell r="P388">
            <v>377.86466666666536</v>
          </cell>
          <cell r="Q388">
            <v>49</v>
          </cell>
          <cell r="R388" t="str">
            <v>Lain - lain</v>
          </cell>
          <cell r="S388" t="str">
            <v>Pengamanan kebakaran di MA</v>
          </cell>
          <cell r="T388">
            <v>0</v>
          </cell>
          <cell r="U388">
            <v>0</v>
          </cell>
          <cell r="V388">
            <v>0</v>
          </cell>
          <cell r="W388">
            <v>4.8611111111110938E-3</v>
          </cell>
          <cell r="X388">
            <v>0</v>
          </cell>
          <cell r="Y388">
            <v>4.8611111111110938E-3</v>
          </cell>
          <cell r="Z388">
            <v>189</v>
          </cell>
          <cell r="AA388" t="str">
            <v>R</v>
          </cell>
          <cell r="AB388">
            <v>2</v>
          </cell>
          <cell r="AC388">
            <v>0</v>
          </cell>
          <cell r="AD388">
            <v>0</v>
          </cell>
          <cell r="AE388">
            <v>0</v>
          </cell>
          <cell r="AF388">
            <v>1</v>
          </cell>
          <cell r="AG388">
            <v>1</v>
          </cell>
        </row>
        <row r="389">
          <cell r="A389">
            <v>36644</v>
          </cell>
          <cell r="B389" t="str">
            <v>Sanur</v>
          </cell>
          <cell r="C389" t="str">
            <v>P_Sudirman</v>
          </cell>
          <cell r="D389">
            <v>100</v>
          </cell>
          <cell r="H389">
            <v>0.24097222222222223</v>
          </cell>
          <cell r="I389">
            <v>0.24791666666666667</v>
          </cell>
          <cell r="K389" t="str">
            <v>RR</v>
          </cell>
          <cell r="M389">
            <v>6.9444444444444475E-3</v>
          </cell>
          <cell r="N389">
            <v>110</v>
          </cell>
          <cell r="O389">
            <v>110</v>
          </cell>
          <cell r="P389">
            <v>490.73333333333358</v>
          </cell>
          <cell r="Q389">
            <v>49</v>
          </cell>
          <cell r="R389" t="str">
            <v>Lain - lain</v>
          </cell>
          <cell r="S389" t="str">
            <v>Pengamanan kebakaran di MA / Melepas jumper CO di BKIA</v>
          </cell>
          <cell r="T389">
            <v>0</v>
          </cell>
          <cell r="U389">
            <v>0</v>
          </cell>
          <cell r="V389">
            <v>0</v>
          </cell>
          <cell r="W389">
            <v>6.9444444444444475E-3</v>
          </cell>
          <cell r="X389">
            <v>0</v>
          </cell>
          <cell r="Y389">
            <v>6.9444444444444475E-3</v>
          </cell>
          <cell r="Z389">
            <v>189</v>
          </cell>
          <cell r="AA389" t="str">
            <v>R</v>
          </cell>
          <cell r="AB389">
            <v>2</v>
          </cell>
          <cell r="AC389">
            <v>0</v>
          </cell>
          <cell r="AD389">
            <v>0</v>
          </cell>
          <cell r="AE389">
            <v>0</v>
          </cell>
          <cell r="AF389">
            <v>1</v>
          </cell>
          <cell r="AG389">
            <v>1</v>
          </cell>
        </row>
        <row r="390">
          <cell r="A390">
            <v>36644</v>
          </cell>
          <cell r="B390" t="str">
            <v>Kapal</v>
          </cell>
          <cell r="C390" t="str">
            <v>P_Plaga</v>
          </cell>
          <cell r="D390">
            <v>16</v>
          </cell>
          <cell r="E390" t="str">
            <v>EF</v>
          </cell>
          <cell r="F390">
            <v>0.31388888888888888</v>
          </cell>
          <cell r="G390">
            <v>0.31527777777777777</v>
          </cell>
          <cell r="M390">
            <v>1.388888888888884E-3</v>
          </cell>
          <cell r="N390">
            <v>16</v>
          </cell>
          <cell r="O390">
            <v>18</v>
          </cell>
          <cell r="P390">
            <v>15.703466666666611</v>
          </cell>
          <cell r="Q390" t="str">
            <v>41e</v>
          </cell>
          <cell r="R390" t="str">
            <v>Rele bekerja tanpa penyebab yang jelas, PMT  masuk kembali</v>
          </cell>
          <cell r="S390" t="str">
            <v>Reclose sukses</v>
          </cell>
          <cell r="T390">
            <v>1.388888888888884E-3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1.388888888888884E-3</v>
          </cell>
          <cell r="Z390">
            <v>109</v>
          </cell>
          <cell r="AA390" t="str">
            <v>R</v>
          </cell>
          <cell r="AB390">
            <v>0</v>
          </cell>
          <cell r="AC390">
            <v>0</v>
          </cell>
          <cell r="AD390">
            <v>1</v>
          </cell>
          <cell r="AE390">
            <v>1</v>
          </cell>
          <cell r="AF390">
            <v>0</v>
          </cell>
          <cell r="AG390">
            <v>0</v>
          </cell>
        </row>
        <row r="391">
          <cell r="A391">
            <v>36644</v>
          </cell>
          <cell r="B391" t="str">
            <v>Sanur</v>
          </cell>
          <cell r="C391" t="str">
            <v>P_Sudirman</v>
          </cell>
          <cell r="D391">
            <v>140</v>
          </cell>
          <cell r="H391">
            <v>0.36458333333333331</v>
          </cell>
          <cell r="I391">
            <v>0.36527777777777781</v>
          </cell>
          <cell r="K391" t="str">
            <v>RR</v>
          </cell>
          <cell r="M391">
            <v>6.9444444444449749E-4</v>
          </cell>
          <cell r="N391">
            <v>73</v>
          </cell>
          <cell r="O391">
            <v>80</v>
          </cell>
          <cell r="P391">
            <v>68.702666666671917</v>
          </cell>
          <cell r="Q391">
            <v>49</v>
          </cell>
          <cell r="R391" t="str">
            <v>Lain - lain</v>
          </cell>
          <cell r="S391" t="str">
            <v>Melepas LBS Amsterdam penjamperan  kembali CO BKIA</v>
          </cell>
          <cell r="T391">
            <v>0</v>
          </cell>
          <cell r="U391">
            <v>0</v>
          </cell>
          <cell r="V391">
            <v>0</v>
          </cell>
          <cell r="W391">
            <v>6.9444444444449749E-4</v>
          </cell>
          <cell r="X391">
            <v>0</v>
          </cell>
          <cell r="Y391">
            <v>6.9444444444449749E-4</v>
          </cell>
          <cell r="Z391">
            <v>189</v>
          </cell>
          <cell r="AA391" t="str">
            <v>R</v>
          </cell>
          <cell r="AB391">
            <v>2</v>
          </cell>
          <cell r="AC391">
            <v>0</v>
          </cell>
          <cell r="AD391">
            <v>0</v>
          </cell>
          <cell r="AE391">
            <v>0</v>
          </cell>
          <cell r="AF391">
            <v>1</v>
          </cell>
          <cell r="AG391">
            <v>1</v>
          </cell>
        </row>
        <row r="392">
          <cell r="A392">
            <v>36644</v>
          </cell>
          <cell r="B392" t="str">
            <v>GH_Unud</v>
          </cell>
          <cell r="C392" t="str">
            <v>LBS7_F_Teuku_Umar</v>
          </cell>
          <cell r="D392">
            <v>0</v>
          </cell>
          <cell r="I392">
            <v>0.37638888888888888</v>
          </cell>
          <cell r="P392">
            <v>0</v>
          </cell>
          <cell r="Q392">
            <v>49</v>
          </cell>
          <cell r="R392" t="str">
            <v>Lain - lain</v>
          </cell>
          <cell r="S392" t="str">
            <v>Feeder Teuku Umar dipikul P Expres Unud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337</v>
          </cell>
          <cell r="AA392" t="str">
            <v>L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1</v>
          </cell>
        </row>
        <row r="393">
          <cell r="A393">
            <v>36644</v>
          </cell>
          <cell r="B393" t="str">
            <v>Sanur</v>
          </cell>
          <cell r="C393" t="str">
            <v>P_Nusa_Indah</v>
          </cell>
          <cell r="D393">
            <v>103</v>
          </cell>
          <cell r="E393" t="str">
            <v>EF</v>
          </cell>
          <cell r="F393">
            <v>0.45</v>
          </cell>
          <cell r="G393">
            <v>0.45069444444444445</v>
          </cell>
          <cell r="M393">
            <v>6.9444444444444198E-4</v>
          </cell>
          <cell r="N393">
            <v>93</v>
          </cell>
          <cell r="O393">
            <v>100</v>
          </cell>
          <cell r="P393">
            <v>50.545533333333154</v>
          </cell>
          <cell r="Q393" t="str">
            <v>41e</v>
          </cell>
          <cell r="R393" t="str">
            <v>Rele bekerja tanpa penyebab yang jelas, PMT  masuk kembali</v>
          </cell>
          <cell r="T393">
            <v>6.9444444444444198E-4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6.9444444444444198E-4</v>
          </cell>
          <cell r="Z393">
            <v>193</v>
          </cell>
          <cell r="AA393" t="str">
            <v>R</v>
          </cell>
          <cell r="AB393">
            <v>0</v>
          </cell>
          <cell r="AC393">
            <v>0</v>
          </cell>
          <cell r="AD393">
            <v>1</v>
          </cell>
          <cell r="AE393">
            <v>1</v>
          </cell>
          <cell r="AF393">
            <v>0</v>
          </cell>
          <cell r="AG393">
            <v>0</v>
          </cell>
        </row>
        <row r="394">
          <cell r="A394">
            <v>36644</v>
          </cell>
          <cell r="B394" t="str">
            <v>Gianyar</v>
          </cell>
          <cell r="C394" t="str">
            <v>P_Tampak_Siring</v>
          </cell>
          <cell r="D394">
            <v>35</v>
          </cell>
          <cell r="E394" t="str">
            <v>EF</v>
          </cell>
          <cell r="F394">
            <v>0.4465277777777778</v>
          </cell>
          <cell r="G394">
            <v>0.44722222222222219</v>
          </cell>
          <cell r="M394">
            <v>6.9444444444438647E-4</v>
          </cell>
          <cell r="N394">
            <v>35</v>
          </cell>
          <cell r="O394">
            <v>35</v>
          </cell>
          <cell r="P394">
            <v>17.175666666665233</v>
          </cell>
          <cell r="Q394" t="str">
            <v>41e</v>
          </cell>
          <cell r="R394" t="str">
            <v>Rele bekerja tanpa penyebab yang jelas, PMT  masuk kembali</v>
          </cell>
          <cell r="T394">
            <v>6.9444444444438647E-4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6.9444444444438647E-4</v>
          </cell>
          <cell r="Z394">
            <v>64</v>
          </cell>
          <cell r="AA394" t="str">
            <v>R</v>
          </cell>
          <cell r="AB394">
            <v>0</v>
          </cell>
          <cell r="AC394">
            <v>0</v>
          </cell>
          <cell r="AD394">
            <v>1</v>
          </cell>
          <cell r="AE394">
            <v>1</v>
          </cell>
          <cell r="AF394">
            <v>0</v>
          </cell>
          <cell r="AG394">
            <v>0</v>
          </cell>
        </row>
        <row r="395">
          <cell r="A395">
            <v>36644</v>
          </cell>
          <cell r="B395" t="str">
            <v>GH_SS_I</v>
          </cell>
          <cell r="C395" t="str">
            <v>LBS2_Cikaratei</v>
          </cell>
          <cell r="D395">
            <v>0</v>
          </cell>
          <cell r="H395">
            <v>0.65625</v>
          </cell>
          <cell r="I395">
            <v>0.54513888888888895</v>
          </cell>
          <cell r="K395" t="str">
            <v>R</v>
          </cell>
          <cell r="M395">
            <v>0</v>
          </cell>
          <cell r="P395">
            <v>0</v>
          </cell>
          <cell r="Q395">
            <v>49</v>
          </cell>
          <cell r="R395" t="str">
            <v>Lain - lain</v>
          </cell>
          <cell r="S395" t="str">
            <v>Beban P Hilton dipikul P SS I</v>
          </cell>
          <cell r="T395">
            <v>0</v>
          </cell>
          <cell r="U395">
            <v>0</v>
          </cell>
          <cell r="V395">
            <v>0</v>
          </cell>
          <cell r="W395">
            <v>-0.11111111111111105</v>
          </cell>
          <cell r="X395">
            <v>0</v>
          </cell>
          <cell r="Y395">
            <v>-0.11111111111111105</v>
          </cell>
          <cell r="Z395">
            <v>482</v>
          </cell>
          <cell r="AA395" t="str">
            <v>L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1</v>
          </cell>
          <cell r="AG395">
            <v>1</v>
          </cell>
        </row>
        <row r="396">
          <cell r="A396">
            <v>36644</v>
          </cell>
          <cell r="B396" t="str">
            <v>Nusa Dua</v>
          </cell>
          <cell r="C396" t="str">
            <v>P_Hilton</v>
          </cell>
          <cell r="D396">
            <v>0</v>
          </cell>
          <cell r="H396">
            <v>0.55208333333333337</v>
          </cell>
          <cell r="I396">
            <v>0.6479166666666667</v>
          </cell>
          <cell r="J396">
            <v>0.54513888888888895</v>
          </cell>
          <cell r="K396" t="str">
            <v>M</v>
          </cell>
          <cell r="M396">
            <v>0</v>
          </cell>
          <cell r="P396">
            <v>0</v>
          </cell>
          <cell r="Q396">
            <v>49</v>
          </cell>
          <cell r="R396" t="str">
            <v>Lain - lain</v>
          </cell>
          <cell r="S396" t="str">
            <v>Penggantian CT di Cubikle H Hilton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-6.9444444444444198E-3</v>
          </cell>
          <cell r="Y396">
            <v>-6.9444444444444198E-3</v>
          </cell>
          <cell r="Z396">
            <v>128</v>
          </cell>
          <cell r="AA396" t="str">
            <v>R</v>
          </cell>
          <cell r="AB396">
            <v>0</v>
          </cell>
          <cell r="AC396">
            <v>1</v>
          </cell>
          <cell r="AD396">
            <v>0</v>
          </cell>
          <cell r="AE396">
            <v>0</v>
          </cell>
          <cell r="AF396">
            <v>1</v>
          </cell>
          <cell r="AG396">
            <v>1</v>
          </cell>
        </row>
        <row r="397">
          <cell r="A397">
            <v>36644</v>
          </cell>
          <cell r="B397" t="str">
            <v>Antosari</v>
          </cell>
          <cell r="C397" t="str">
            <v>P_Belimbing</v>
          </cell>
          <cell r="D397">
            <v>4</v>
          </cell>
          <cell r="E397" t="str">
            <v>EF</v>
          </cell>
          <cell r="F397">
            <v>0.7583333333333333</v>
          </cell>
          <cell r="G397">
            <v>0.75902777777777775</v>
          </cell>
          <cell r="M397">
            <v>6.9444444444444198E-4</v>
          </cell>
          <cell r="N397">
            <v>4</v>
          </cell>
          <cell r="O397">
            <v>5</v>
          </cell>
          <cell r="P397">
            <v>1.9629333333333263</v>
          </cell>
          <cell r="Q397" t="str">
            <v>41e</v>
          </cell>
          <cell r="R397" t="str">
            <v>Rele bekerja tanpa penyebab yang jelas, PMT  masuk kembali</v>
          </cell>
          <cell r="S397" t="str">
            <v>Reclose sukses</v>
          </cell>
          <cell r="T397">
            <v>6.9444444444444198E-4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6.9444444444444198E-4</v>
          </cell>
          <cell r="Z397">
            <v>3</v>
          </cell>
          <cell r="AA397" t="str">
            <v>R</v>
          </cell>
          <cell r="AB397">
            <v>0</v>
          </cell>
          <cell r="AC397">
            <v>0</v>
          </cell>
          <cell r="AD397">
            <v>1</v>
          </cell>
          <cell r="AE397">
            <v>1</v>
          </cell>
          <cell r="AF397">
            <v>0</v>
          </cell>
          <cell r="AG397">
            <v>0</v>
          </cell>
        </row>
        <row r="398">
          <cell r="A398">
            <v>36644</v>
          </cell>
          <cell r="B398" t="str">
            <v>Gianyar</v>
          </cell>
          <cell r="C398" t="str">
            <v>P_Ubud</v>
          </cell>
          <cell r="D398">
            <v>118</v>
          </cell>
          <cell r="E398" t="str">
            <v>OC</v>
          </cell>
          <cell r="F398">
            <v>0.92291666666666661</v>
          </cell>
          <cell r="I398">
            <v>0.92361111111111116</v>
          </cell>
          <cell r="K398" t="str">
            <v>R</v>
          </cell>
          <cell r="M398">
            <v>6.94444444444553E-4</v>
          </cell>
          <cell r="N398" t="str">
            <v>~</v>
          </cell>
          <cell r="O398" t="str">
            <v>~</v>
          </cell>
          <cell r="P398">
            <v>57.906533333342381</v>
          </cell>
          <cell r="Q398">
            <v>49</v>
          </cell>
          <cell r="R398" t="str">
            <v>Lain - lain</v>
          </cell>
          <cell r="S398" t="str">
            <v>Dicoba Gagal</v>
          </cell>
          <cell r="T398">
            <v>0</v>
          </cell>
          <cell r="U398">
            <v>6.94444444444553E-4</v>
          </cell>
          <cell r="V398">
            <v>0</v>
          </cell>
          <cell r="W398">
            <v>0</v>
          </cell>
          <cell r="X398">
            <v>0</v>
          </cell>
          <cell r="Y398">
            <v>6.94444444444553E-4</v>
          </cell>
          <cell r="Z398">
            <v>69</v>
          </cell>
          <cell r="AA398" t="str">
            <v>R</v>
          </cell>
          <cell r="AB398">
            <v>1</v>
          </cell>
          <cell r="AC398">
            <v>0</v>
          </cell>
          <cell r="AD398">
            <v>1</v>
          </cell>
          <cell r="AE398">
            <v>0</v>
          </cell>
          <cell r="AF398">
            <v>0</v>
          </cell>
          <cell r="AG398">
            <v>1</v>
          </cell>
        </row>
        <row r="399">
          <cell r="A399">
            <v>36644</v>
          </cell>
          <cell r="B399" t="str">
            <v>Gianyar</v>
          </cell>
          <cell r="C399" t="str">
            <v>P_Ubud</v>
          </cell>
          <cell r="D399">
            <v>118</v>
          </cell>
          <cell r="E399" t="str">
            <v>OC</v>
          </cell>
          <cell r="F399">
            <v>0.92361111111111116</v>
          </cell>
          <cell r="I399">
            <v>0.92708333333333337</v>
          </cell>
          <cell r="K399" t="str">
            <v>R</v>
          </cell>
          <cell r="M399">
            <v>3.4722222222222099E-3</v>
          </cell>
          <cell r="N399">
            <v>10</v>
          </cell>
          <cell r="O399">
            <v>60</v>
          </cell>
          <cell r="P399">
            <v>289.53266666666565</v>
          </cell>
          <cell r="Q399" t="str">
            <v>41e</v>
          </cell>
          <cell r="R399" t="str">
            <v>Rele bekerja tanpa penyebab yang jelas, PMT  masuk kembali</v>
          </cell>
          <cell r="S399" t="str">
            <v>PMT masuk dengan melokalisir F.Peliatan di GH Sakah</v>
          </cell>
          <cell r="T399">
            <v>0</v>
          </cell>
          <cell r="U399">
            <v>3.4722222222222099E-3</v>
          </cell>
          <cell r="V399">
            <v>0</v>
          </cell>
          <cell r="W399">
            <v>0</v>
          </cell>
          <cell r="X399">
            <v>0</v>
          </cell>
          <cell r="Y399">
            <v>3.4722222222222099E-3</v>
          </cell>
          <cell r="Z399">
            <v>69</v>
          </cell>
          <cell r="AA399" t="str">
            <v>R</v>
          </cell>
          <cell r="AB399">
            <v>1</v>
          </cell>
          <cell r="AC399">
            <v>0</v>
          </cell>
          <cell r="AD399">
            <v>1</v>
          </cell>
          <cell r="AE399">
            <v>0</v>
          </cell>
          <cell r="AF399">
            <v>0</v>
          </cell>
          <cell r="AG399">
            <v>1</v>
          </cell>
        </row>
        <row r="400">
          <cell r="A400">
            <v>36644</v>
          </cell>
          <cell r="B400" t="str">
            <v>GH_Sakah</v>
          </cell>
          <cell r="C400" t="str">
            <v>LBS4_P_Ubud</v>
          </cell>
          <cell r="D400">
            <v>0</v>
          </cell>
          <cell r="H400">
            <v>0.92638888888888893</v>
          </cell>
          <cell r="I400">
            <v>0.9277777777777777</v>
          </cell>
          <cell r="K400" t="str">
            <v>RR</v>
          </cell>
          <cell r="M400">
            <v>1.3888888888887729E-3</v>
          </cell>
          <cell r="N400">
            <v>0</v>
          </cell>
          <cell r="O400">
            <v>0</v>
          </cell>
          <cell r="P400">
            <v>0</v>
          </cell>
          <cell r="Q400">
            <v>49</v>
          </cell>
          <cell r="R400" t="str">
            <v>Lain - lain</v>
          </cell>
          <cell r="S400" t="str">
            <v>Lokalisir Gangguan</v>
          </cell>
          <cell r="T400">
            <v>0</v>
          </cell>
          <cell r="U400">
            <v>0</v>
          </cell>
          <cell r="V400">
            <v>0</v>
          </cell>
          <cell r="W400">
            <v>1.3888888888887729E-3</v>
          </cell>
          <cell r="X400">
            <v>0</v>
          </cell>
          <cell r="Y400">
            <v>1.3888888888887729E-3</v>
          </cell>
          <cell r="Z400">
            <v>424</v>
          </cell>
          <cell r="AA400" t="str">
            <v>L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1</v>
          </cell>
          <cell r="AG400">
            <v>1</v>
          </cell>
        </row>
        <row r="401">
          <cell r="A401">
            <v>36644</v>
          </cell>
          <cell r="B401" t="str">
            <v>GH_Sakah</v>
          </cell>
          <cell r="C401" t="str">
            <v>LBS5_F_Batuan</v>
          </cell>
          <cell r="D401">
            <v>0</v>
          </cell>
          <cell r="H401">
            <v>0.9277777777777777</v>
          </cell>
          <cell r="I401">
            <v>0.96597222222222223</v>
          </cell>
          <cell r="K401" t="str">
            <v>RR</v>
          </cell>
          <cell r="M401">
            <v>3.8194444444444531E-2</v>
          </cell>
          <cell r="N401">
            <v>0</v>
          </cell>
          <cell r="O401">
            <v>0</v>
          </cell>
          <cell r="P401">
            <v>0</v>
          </cell>
          <cell r="Q401">
            <v>49</v>
          </cell>
          <cell r="R401" t="str">
            <v>Lain - lain</v>
          </cell>
          <cell r="S401" t="str">
            <v>Lokalisir Gangguan</v>
          </cell>
          <cell r="T401">
            <v>0</v>
          </cell>
          <cell r="U401">
            <v>0</v>
          </cell>
          <cell r="V401">
            <v>0</v>
          </cell>
          <cell r="W401">
            <v>3.8194444444444531E-2</v>
          </cell>
          <cell r="X401">
            <v>0</v>
          </cell>
          <cell r="Y401">
            <v>3.8194444444444531E-2</v>
          </cell>
          <cell r="Z401">
            <v>425</v>
          </cell>
          <cell r="AA401" t="str">
            <v>L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1</v>
          </cell>
          <cell r="AG401">
            <v>1</v>
          </cell>
        </row>
        <row r="402">
          <cell r="A402">
            <v>36644</v>
          </cell>
          <cell r="B402" t="str">
            <v>Gianyar</v>
          </cell>
          <cell r="C402" t="str">
            <v>P_Ubud</v>
          </cell>
          <cell r="D402">
            <v>0</v>
          </cell>
          <cell r="H402">
            <v>0.96388888888888891</v>
          </cell>
          <cell r="I402">
            <v>0.9868055555555556</v>
          </cell>
          <cell r="K402" t="str">
            <v>RR</v>
          </cell>
          <cell r="M402">
            <v>2.2916666666666696E-2</v>
          </cell>
          <cell r="N402">
            <v>70</v>
          </cell>
          <cell r="O402">
            <v>90</v>
          </cell>
          <cell r="P402">
            <v>0</v>
          </cell>
          <cell r="Q402">
            <v>49</v>
          </cell>
          <cell r="R402" t="str">
            <v>Lain - lain</v>
          </cell>
          <cell r="S402" t="str">
            <v>Terminal Cable di pole I GH Sakah Putus Phase R</v>
          </cell>
          <cell r="T402">
            <v>0</v>
          </cell>
          <cell r="U402">
            <v>0</v>
          </cell>
          <cell r="V402">
            <v>0</v>
          </cell>
          <cell r="W402">
            <v>2.2916666666666696E-2</v>
          </cell>
          <cell r="X402">
            <v>0</v>
          </cell>
          <cell r="Y402">
            <v>2.2916666666666696E-2</v>
          </cell>
          <cell r="Z402">
            <v>69</v>
          </cell>
          <cell r="AA402" t="str">
            <v>R</v>
          </cell>
          <cell r="AB402">
            <v>2</v>
          </cell>
          <cell r="AC402">
            <v>0</v>
          </cell>
          <cell r="AD402">
            <v>0</v>
          </cell>
          <cell r="AE402">
            <v>0</v>
          </cell>
          <cell r="AF402">
            <v>1</v>
          </cell>
          <cell r="AG402">
            <v>1</v>
          </cell>
        </row>
        <row r="403">
          <cell r="A403">
            <v>36645</v>
          </cell>
          <cell r="B403" t="str">
            <v>Antosari</v>
          </cell>
          <cell r="C403" t="str">
            <v>P_Bajera</v>
          </cell>
          <cell r="D403">
            <v>11</v>
          </cell>
          <cell r="E403" t="str">
            <v>EF</v>
          </cell>
          <cell r="F403">
            <v>0.39097222222222222</v>
          </cell>
          <cell r="G403">
            <v>0.39166666666666666</v>
          </cell>
          <cell r="M403">
            <v>6.9444444444444198E-4</v>
          </cell>
          <cell r="N403">
            <v>8</v>
          </cell>
          <cell r="O403">
            <v>11</v>
          </cell>
          <cell r="P403">
            <v>5.3980666666666481</v>
          </cell>
          <cell r="Q403" t="str">
            <v>41e</v>
          </cell>
          <cell r="R403" t="str">
            <v>Rele bekerja tanpa penyebab yang jelas, PMT  masuk kembali</v>
          </cell>
          <cell r="S403" t="str">
            <v>Reclose sukses</v>
          </cell>
          <cell r="T403">
            <v>6.9444444444444198E-4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6.9444444444444198E-4</v>
          </cell>
          <cell r="Z403">
            <v>2</v>
          </cell>
          <cell r="AA403" t="str">
            <v>R</v>
          </cell>
          <cell r="AB403">
            <v>0</v>
          </cell>
          <cell r="AC403">
            <v>0</v>
          </cell>
          <cell r="AD403">
            <v>1</v>
          </cell>
          <cell r="AE403">
            <v>1</v>
          </cell>
          <cell r="AF403">
            <v>0</v>
          </cell>
          <cell r="AG403">
            <v>0</v>
          </cell>
        </row>
        <row r="404">
          <cell r="A404">
            <v>36645</v>
          </cell>
          <cell r="B404" t="str">
            <v>Kapal</v>
          </cell>
          <cell r="C404" t="str">
            <v>P_Tanah_Lot</v>
          </cell>
          <cell r="D404">
            <v>15</v>
          </cell>
          <cell r="H404">
            <v>0.41805555555555557</v>
          </cell>
          <cell r="I404">
            <v>0.47499999999999998</v>
          </cell>
          <cell r="K404" t="str">
            <v>RR</v>
          </cell>
          <cell r="M404">
            <v>5.6944444444444409E-2</v>
          </cell>
          <cell r="N404">
            <v>10</v>
          </cell>
          <cell r="O404">
            <v>15</v>
          </cell>
          <cell r="P404">
            <v>603.60199999999963</v>
          </cell>
          <cell r="Q404">
            <v>49</v>
          </cell>
          <cell r="R404" t="str">
            <v>Lain - lain</v>
          </cell>
          <cell r="S404" t="str">
            <v>Relokasi Trafo di Br Kebon Gardu  KD 14</v>
          </cell>
          <cell r="T404">
            <v>0</v>
          </cell>
          <cell r="U404">
            <v>0</v>
          </cell>
          <cell r="V404">
            <v>0</v>
          </cell>
          <cell r="W404">
            <v>5.6944444444444409E-2</v>
          </cell>
          <cell r="X404">
            <v>0</v>
          </cell>
          <cell r="Y404">
            <v>5.6944444444444409E-2</v>
          </cell>
          <cell r="Z404">
            <v>99</v>
          </cell>
          <cell r="AA404" t="str">
            <v>R</v>
          </cell>
          <cell r="AB404">
            <v>2</v>
          </cell>
          <cell r="AC404">
            <v>0</v>
          </cell>
          <cell r="AD404">
            <v>0</v>
          </cell>
          <cell r="AE404">
            <v>0</v>
          </cell>
          <cell r="AF404">
            <v>1</v>
          </cell>
          <cell r="AG404">
            <v>1</v>
          </cell>
        </row>
        <row r="405">
          <cell r="A405">
            <v>36645</v>
          </cell>
          <cell r="B405" t="str">
            <v>Gianyar</v>
          </cell>
          <cell r="C405" t="str">
            <v>P_Kesatrian</v>
          </cell>
          <cell r="D405">
            <v>30</v>
          </cell>
          <cell r="E405" t="str">
            <v>EF</v>
          </cell>
          <cell r="F405">
            <v>0.42152777777777778</v>
          </cell>
          <cell r="G405">
            <v>0.42222222222222222</v>
          </cell>
          <cell r="M405">
            <v>6.9444444444444198E-4</v>
          </cell>
          <cell r="N405">
            <v>30</v>
          </cell>
          <cell r="O405">
            <v>30</v>
          </cell>
          <cell r="P405">
            <v>14.721999999999948</v>
          </cell>
          <cell r="Q405" t="str">
            <v>41e</v>
          </cell>
          <cell r="R405" t="str">
            <v>Rele bekerja tanpa penyebab yang jelas, PMT  masuk kembali</v>
          </cell>
          <cell r="S405" t="str">
            <v>Reclose sukses</v>
          </cell>
          <cell r="T405">
            <v>6.9444444444444198E-4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6.9444444444444198E-4</v>
          </cell>
          <cell r="Z405">
            <v>63</v>
          </cell>
          <cell r="AA405" t="str">
            <v>R</v>
          </cell>
          <cell r="AB405">
            <v>0</v>
          </cell>
          <cell r="AC405">
            <v>0</v>
          </cell>
          <cell r="AD405">
            <v>1</v>
          </cell>
          <cell r="AE405">
            <v>1</v>
          </cell>
          <cell r="AF405">
            <v>0</v>
          </cell>
          <cell r="AG405">
            <v>0</v>
          </cell>
        </row>
        <row r="406">
          <cell r="A406">
            <v>36645</v>
          </cell>
          <cell r="B406" t="str">
            <v>GH_Sakah</v>
          </cell>
          <cell r="C406" t="str">
            <v>LBS5_F_Batuan</v>
          </cell>
          <cell r="D406">
            <v>0</v>
          </cell>
          <cell r="H406">
            <v>0.50694444444444442</v>
          </cell>
          <cell r="I406">
            <v>0.51388888888888895</v>
          </cell>
          <cell r="K406" t="str">
            <v>RR</v>
          </cell>
          <cell r="M406">
            <v>6.9444444444445308E-3</v>
          </cell>
          <cell r="P406">
            <v>0</v>
          </cell>
          <cell r="Q406">
            <v>24</v>
          </cell>
          <cell r="R406" t="str">
            <v>Transformator rusak</v>
          </cell>
          <cell r="S406" t="str">
            <v>Buka jamper di SK 11 Br Batuan Sukawati ( ganti trafo )</v>
          </cell>
          <cell r="T406">
            <v>0</v>
          </cell>
          <cell r="U406">
            <v>0</v>
          </cell>
          <cell r="V406">
            <v>0</v>
          </cell>
          <cell r="W406">
            <v>6.9444444444445308E-3</v>
          </cell>
          <cell r="X406">
            <v>0</v>
          </cell>
          <cell r="Y406">
            <v>6.9444444444445308E-3</v>
          </cell>
          <cell r="Z406">
            <v>425</v>
          </cell>
          <cell r="AA406" t="str">
            <v>L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1</v>
          </cell>
          <cell r="AG406">
            <v>1</v>
          </cell>
        </row>
        <row r="407">
          <cell r="A407">
            <v>36645</v>
          </cell>
          <cell r="B407" t="str">
            <v>Sanur</v>
          </cell>
          <cell r="C407" t="str">
            <v>P_Bet_Ngandang</v>
          </cell>
          <cell r="D407">
            <v>55</v>
          </cell>
          <cell r="E407" t="str">
            <v>OC/EF</v>
          </cell>
          <cell r="F407">
            <v>0.52361111111111114</v>
          </cell>
          <cell r="G407">
            <v>0.52430555555555558</v>
          </cell>
          <cell r="M407">
            <v>6.9444444444444198E-4</v>
          </cell>
          <cell r="N407">
            <v>50</v>
          </cell>
          <cell r="O407">
            <v>50</v>
          </cell>
          <cell r="P407">
            <v>26.99033333333324</v>
          </cell>
          <cell r="Q407" t="str">
            <v>41e</v>
          </cell>
          <cell r="R407" t="str">
            <v>Rele bekerja tanpa penyebab yang jelas, PMT  masuk kembali</v>
          </cell>
          <cell r="S407" t="str">
            <v>Reclose sukses</v>
          </cell>
          <cell r="T407">
            <v>6.9444444444444198E-4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6.9444444444444198E-4</v>
          </cell>
          <cell r="Z407">
            <v>186</v>
          </cell>
          <cell r="AA407" t="str">
            <v>R</v>
          </cell>
          <cell r="AB407">
            <v>0</v>
          </cell>
          <cell r="AC407">
            <v>0</v>
          </cell>
          <cell r="AD407">
            <v>1</v>
          </cell>
          <cell r="AE407">
            <v>1</v>
          </cell>
          <cell r="AF407">
            <v>0</v>
          </cell>
          <cell r="AG407">
            <v>0</v>
          </cell>
        </row>
        <row r="408">
          <cell r="A408">
            <v>36645</v>
          </cell>
          <cell r="B408" t="str">
            <v>Sanur</v>
          </cell>
          <cell r="C408" t="str">
            <v>P_Bet_Ngandang</v>
          </cell>
          <cell r="D408">
            <v>50</v>
          </cell>
          <cell r="E408" t="str">
            <v>EF</v>
          </cell>
          <cell r="F408">
            <v>0.52500000000000002</v>
          </cell>
          <cell r="G408">
            <v>0.5395833333333333</v>
          </cell>
          <cell r="M408">
            <v>1.4583333333333282E-2</v>
          </cell>
          <cell r="N408">
            <v>30</v>
          </cell>
          <cell r="O408">
            <v>45</v>
          </cell>
          <cell r="P408">
            <v>515.26999999999816</v>
          </cell>
          <cell r="Q408" t="str">
            <v>44b</v>
          </cell>
          <cell r="R408" t="str">
            <v>Jumper SUTM putus</v>
          </cell>
          <cell r="S408" t="str">
            <v>Jamperan putus di Penyu Dewata Phasa R</v>
          </cell>
          <cell r="T408">
            <v>1.4583333333333282E-2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1.4583333333333282E-2</v>
          </cell>
          <cell r="Z408">
            <v>186</v>
          </cell>
          <cell r="AA408" t="str">
            <v>R</v>
          </cell>
          <cell r="AB408">
            <v>0</v>
          </cell>
          <cell r="AC408">
            <v>0</v>
          </cell>
          <cell r="AD408">
            <v>1</v>
          </cell>
          <cell r="AE408">
            <v>1</v>
          </cell>
          <cell r="AF408">
            <v>0</v>
          </cell>
          <cell r="AG408">
            <v>0</v>
          </cell>
        </row>
        <row r="409">
          <cell r="A409">
            <v>36645</v>
          </cell>
          <cell r="B409" t="str">
            <v>Antosari</v>
          </cell>
          <cell r="C409" t="str">
            <v>P_Bajera</v>
          </cell>
          <cell r="D409">
            <v>8</v>
          </cell>
          <cell r="E409" t="str">
            <v>EF</v>
          </cell>
          <cell r="F409">
            <v>0.53680555555555554</v>
          </cell>
          <cell r="G409">
            <v>0.53749999999999998</v>
          </cell>
          <cell r="M409">
            <v>6.9444444444444198E-4</v>
          </cell>
          <cell r="N409">
            <v>8</v>
          </cell>
          <cell r="O409">
            <v>8</v>
          </cell>
          <cell r="P409">
            <v>3.9258666666666526</v>
          </cell>
          <cell r="Q409" t="str">
            <v>41e</v>
          </cell>
          <cell r="R409" t="str">
            <v>Rele bekerja tanpa penyebab yang jelas, PMT  masuk kembali</v>
          </cell>
          <cell r="T409">
            <v>6.9444444444444198E-4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6.9444444444444198E-4</v>
          </cell>
          <cell r="Z409">
            <v>2</v>
          </cell>
          <cell r="AA409" t="str">
            <v>R</v>
          </cell>
          <cell r="AB409">
            <v>0</v>
          </cell>
          <cell r="AC409">
            <v>0</v>
          </cell>
          <cell r="AD409">
            <v>1</v>
          </cell>
          <cell r="AE409">
            <v>1</v>
          </cell>
          <cell r="AF409">
            <v>0</v>
          </cell>
          <cell r="AG409">
            <v>0</v>
          </cell>
        </row>
        <row r="410">
          <cell r="A410">
            <v>36645</v>
          </cell>
          <cell r="B410" t="str">
            <v>Antosari</v>
          </cell>
          <cell r="C410" t="str">
            <v>P_Bajera</v>
          </cell>
          <cell r="D410">
            <v>8</v>
          </cell>
          <cell r="H410">
            <v>0.5444444444444444</v>
          </cell>
          <cell r="I410">
            <v>0.55486111111111114</v>
          </cell>
          <cell r="K410" t="str">
            <v>RR</v>
          </cell>
          <cell r="M410">
            <v>1.0416666666666741E-2</v>
          </cell>
          <cell r="N410">
            <v>8</v>
          </cell>
          <cell r="O410">
            <v>9</v>
          </cell>
          <cell r="P410">
            <v>58.888000000000417</v>
          </cell>
          <cell r="Q410">
            <v>46</v>
          </cell>
          <cell r="R410" t="str">
            <v>Cut Out rusak</v>
          </cell>
          <cell r="S410" t="str">
            <v>Ganti CO Pengambilan Megati  Phasa S</v>
          </cell>
          <cell r="T410">
            <v>0</v>
          </cell>
          <cell r="U410">
            <v>0</v>
          </cell>
          <cell r="V410">
            <v>0</v>
          </cell>
          <cell r="W410">
            <v>1.0416666666666741E-2</v>
          </cell>
          <cell r="X410">
            <v>0</v>
          </cell>
          <cell r="Y410">
            <v>1.0416666666666741E-2</v>
          </cell>
          <cell r="Z410">
            <v>2</v>
          </cell>
          <cell r="AA410" t="str">
            <v>R</v>
          </cell>
          <cell r="AB410">
            <v>2</v>
          </cell>
          <cell r="AC410">
            <v>0</v>
          </cell>
          <cell r="AD410">
            <v>0</v>
          </cell>
          <cell r="AE410">
            <v>0</v>
          </cell>
          <cell r="AF410">
            <v>1</v>
          </cell>
          <cell r="AG410">
            <v>1</v>
          </cell>
        </row>
        <row r="411">
          <cell r="A411">
            <v>36645</v>
          </cell>
          <cell r="B411" t="str">
            <v>Sanur</v>
          </cell>
          <cell r="C411" t="str">
            <v>P_Nusa_Indah</v>
          </cell>
          <cell r="D411">
            <v>100</v>
          </cell>
          <cell r="E411" t="str">
            <v>EF</v>
          </cell>
          <cell r="F411">
            <v>0.57361111111111118</v>
          </cell>
          <cell r="G411">
            <v>0.57430555555555551</v>
          </cell>
          <cell r="M411">
            <v>6.9444444444433095E-4</v>
          </cell>
          <cell r="N411">
            <v>84</v>
          </cell>
          <cell r="O411">
            <v>100</v>
          </cell>
          <cell r="P411">
            <v>49.073333333325316</v>
          </cell>
          <cell r="Q411" t="str">
            <v>41e</v>
          </cell>
          <cell r="R411" t="str">
            <v>Rele bekerja tanpa penyebab yang jelas, PMT  masuk kembali</v>
          </cell>
          <cell r="S411" t="str">
            <v>Reclose sukses</v>
          </cell>
          <cell r="T411">
            <v>6.9444444444433095E-4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6.9444444444433095E-4</v>
          </cell>
          <cell r="Z411">
            <v>193</v>
          </cell>
          <cell r="AA411" t="str">
            <v>R</v>
          </cell>
          <cell r="AB411">
            <v>0</v>
          </cell>
          <cell r="AC411">
            <v>0</v>
          </cell>
          <cell r="AD411">
            <v>1</v>
          </cell>
          <cell r="AE411">
            <v>1</v>
          </cell>
          <cell r="AF411">
            <v>0</v>
          </cell>
          <cell r="AG411">
            <v>0</v>
          </cell>
        </row>
        <row r="412">
          <cell r="A412">
            <v>36645</v>
          </cell>
          <cell r="B412" t="str">
            <v>Sanur</v>
          </cell>
          <cell r="C412" t="str">
            <v>P_Bet_Ngandang</v>
          </cell>
          <cell r="D412">
            <v>30</v>
          </cell>
          <cell r="H412">
            <v>0.60416666666666663</v>
          </cell>
          <cell r="I412">
            <v>0.60486111111111118</v>
          </cell>
          <cell r="K412" t="str">
            <v>RR</v>
          </cell>
          <cell r="M412">
            <v>6.94444444444553E-4</v>
          </cell>
          <cell r="N412">
            <v>45</v>
          </cell>
          <cell r="O412">
            <v>60</v>
          </cell>
          <cell r="P412">
            <v>14.722000000002302</v>
          </cell>
          <cell r="Q412" t="str">
            <v>44b</v>
          </cell>
          <cell r="R412" t="str">
            <v>Jumper SUTM putus</v>
          </cell>
          <cell r="S412" t="str">
            <v>Memasukan LBS Patricia yang dilokalisir, u/ memperbaiki Jamperan putus di Penyu Dewata Phasa R</v>
          </cell>
          <cell r="T412">
            <v>0</v>
          </cell>
          <cell r="U412">
            <v>0</v>
          </cell>
          <cell r="V412">
            <v>0</v>
          </cell>
          <cell r="W412">
            <v>6.94444444444553E-4</v>
          </cell>
          <cell r="X412">
            <v>0</v>
          </cell>
          <cell r="Y412">
            <v>6.94444444444553E-4</v>
          </cell>
          <cell r="Z412">
            <v>186</v>
          </cell>
          <cell r="AA412" t="str">
            <v>R</v>
          </cell>
          <cell r="AB412">
            <v>2</v>
          </cell>
          <cell r="AC412">
            <v>0</v>
          </cell>
          <cell r="AD412">
            <v>0</v>
          </cell>
          <cell r="AE412">
            <v>0</v>
          </cell>
          <cell r="AF412">
            <v>1</v>
          </cell>
          <cell r="AG412">
            <v>1</v>
          </cell>
        </row>
        <row r="413">
          <cell r="A413">
            <v>36645</v>
          </cell>
          <cell r="B413" t="str">
            <v>GH_Sakah</v>
          </cell>
          <cell r="C413" t="str">
            <v>LBS5_F_Batuan</v>
          </cell>
          <cell r="D413">
            <v>0</v>
          </cell>
          <cell r="H413">
            <v>0.625</v>
          </cell>
          <cell r="I413">
            <v>0.63263888888888886</v>
          </cell>
          <cell r="K413" t="str">
            <v>RR</v>
          </cell>
          <cell r="M413">
            <v>7.6388888888888618E-3</v>
          </cell>
          <cell r="N413">
            <v>0</v>
          </cell>
          <cell r="O413">
            <v>0</v>
          </cell>
          <cell r="P413">
            <v>0</v>
          </cell>
          <cell r="Q413">
            <v>25</v>
          </cell>
          <cell r="R413" t="str">
            <v>Transformator rusak</v>
          </cell>
          <cell r="S413" t="str">
            <v>Jamper kembali r di SK 11 Br Batuan Sukawati ( ganti trafo )</v>
          </cell>
          <cell r="T413">
            <v>0</v>
          </cell>
          <cell r="U413">
            <v>0</v>
          </cell>
          <cell r="V413">
            <v>0</v>
          </cell>
          <cell r="W413">
            <v>7.6388888888888618E-3</v>
          </cell>
          <cell r="X413">
            <v>0</v>
          </cell>
          <cell r="Y413">
            <v>7.6388888888888618E-3</v>
          </cell>
          <cell r="Z413">
            <v>425</v>
          </cell>
          <cell r="AA413" t="str">
            <v>L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1</v>
          </cell>
          <cell r="AG413">
            <v>1</v>
          </cell>
        </row>
        <row r="414">
          <cell r="A414">
            <v>36645</v>
          </cell>
          <cell r="B414" t="str">
            <v>GH_Sakah</v>
          </cell>
          <cell r="C414" t="str">
            <v>LBS2_F_Sukawati</v>
          </cell>
          <cell r="D414">
            <v>0</v>
          </cell>
          <cell r="H414">
            <v>0.72083333333333333</v>
          </cell>
          <cell r="I414">
            <v>0.72430555555555554</v>
          </cell>
          <cell r="K414" t="str">
            <v>RR</v>
          </cell>
          <cell r="M414">
            <v>3.4722222222222099E-3</v>
          </cell>
          <cell r="N414">
            <v>0</v>
          </cell>
          <cell r="O414">
            <v>0</v>
          </cell>
          <cell r="P414">
            <v>0</v>
          </cell>
          <cell r="Q414">
            <v>49</v>
          </cell>
          <cell r="R414" t="str">
            <v>Lain - lain</v>
          </cell>
          <cell r="S414" t="str">
            <v>Menurunkan ular yang nempel di C/O Gardu SK 51 Sukawati.</v>
          </cell>
          <cell r="T414">
            <v>0</v>
          </cell>
          <cell r="U414">
            <v>0</v>
          </cell>
          <cell r="V414">
            <v>0</v>
          </cell>
          <cell r="W414">
            <v>3.4722222222222099E-3</v>
          </cell>
          <cell r="X414">
            <v>0</v>
          </cell>
          <cell r="Y414">
            <v>3.4722222222222099E-3</v>
          </cell>
          <cell r="Z414">
            <v>392</v>
          </cell>
          <cell r="AA414" t="str">
            <v>L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1</v>
          </cell>
          <cell r="AG414">
            <v>1</v>
          </cell>
        </row>
        <row r="415">
          <cell r="A415">
            <v>36645</v>
          </cell>
          <cell r="B415" t="str">
            <v>GH_Klungkung</v>
          </cell>
          <cell r="C415" t="str">
            <v>LBS4_F_Dawan</v>
          </cell>
          <cell r="D415">
            <v>0</v>
          </cell>
          <cell r="F415">
            <v>0.94513888888888886</v>
          </cell>
          <cell r="I415">
            <v>0.94652777777777775</v>
          </cell>
          <cell r="K415" t="str">
            <v>R</v>
          </cell>
          <cell r="M415">
            <v>1.388888888888884E-3</v>
          </cell>
          <cell r="N415">
            <v>0</v>
          </cell>
          <cell r="O415">
            <v>0</v>
          </cell>
          <cell r="P415">
            <v>0</v>
          </cell>
          <cell r="Q415" t="str">
            <v>44b</v>
          </cell>
          <cell r="R415" t="str">
            <v>Jumper SUTM putus</v>
          </cell>
          <cell r="T415">
            <v>0</v>
          </cell>
          <cell r="U415">
            <v>1.388888888888884E-3</v>
          </cell>
          <cell r="V415">
            <v>0</v>
          </cell>
          <cell r="W415">
            <v>0</v>
          </cell>
          <cell r="X415">
            <v>0</v>
          </cell>
          <cell r="Y415">
            <v>1.388888888888884E-3</v>
          </cell>
          <cell r="Z415">
            <v>394</v>
          </cell>
          <cell r="AA415" t="str">
            <v>L</v>
          </cell>
          <cell r="AB415">
            <v>0</v>
          </cell>
          <cell r="AC415">
            <v>0</v>
          </cell>
          <cell r="AD415">
            <v>1</v>
          </cell>
          <cell r="AE415">
            <v>0</v>
          </cell>
          <cell r="AF415">
            <v>0</v>
          </cell>
          <cell r="AG415">
            <v>1</v>
          </cell>
        </row>
        <row r="416">
          <cell r="A416">
            <v>36645</v>
          </cell>
          <cell r="B416" t="str">
            <v>Gianyar</v>
          </cell>
          <cell r="C416" t="str">
            <v>P_Ubud</v>
          </cell>
          <cell r="D416">
            <v>110</v>
          </cell>
          <cell r="E416" t="str">
            <v>EF</v>
          </cell>
          <cell r="F416">
            <v>0.9472222222222223</v>
          </cell>
          <cell r="G416">
            <v>0.94791666666666663</v>
          </cell>
          <cell r="M416">
            <v>6.9444444444433095E-4</v>
          </cell>
          <cell r="N416">
            <v>95</v>
          </cell>
          <cell r="O416">
            <v>105</v>
          </cell>
          <cell r="P416">
            <v>53.980666666657847</v>
          </cell>
          <cell r="Q416" t="str">
            <v>41e</v>
          </cell>
          <cell r="R416" t="str">
            <v>Rele bekerja tanpa penyebab yang jelas, PMT  masuk kembali</v>
          </cell>
          <cell r="T416">
            <v>6.9444444444433095E-4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6.9444444444433095E-4</v>
          </cell>
          <cell r="Z416">
            <v>69</v>
          </cell>
          <cell r="AA416" t="str">
            <v>R</v>
          </cell>
          <cell r="AB416">
            <v>0</v>
          </cell>
          <cell r="AC416">
            <v>0</v>
          </cell>
          <cell r="AD416">
            <v>1</v>
          </cell>
          <cell r="AE416">
            <v>1</v>
          </cell>
          <cell r="AF416">
            <v>0</v>
          </cell>
          <cell r="AG416">
            <v>0</v>
          </cell>
        </row>
        <row r="417">
          <cell r="A417">
            <v>36646</v>
          </cell>
          <cell r="B417" t="str">
            <v>Nusa Dua</v>
          </cell>
          <cell r="C417" t="str">
            <v>P_Exp._Jimbaran</v>
          </cell>
          <cell r="D417">
            <v>110</v>
          </cell>
          <cell r="E417" t="str">
            <v>OC</v>
          </cell>
          <cell r="F417">
            <v>1.0277777777777779</v>
          </cell>
          <cell r="I417">
            <v>1.0298611111111111</v>
          </cell>
          <cell r="K417" t="str">
            <v>M</v>
          </cell>
          <cell r="M417">
            <v>2.0833333333332149E-3</v>
          </cell>
          <cell r="N417">
            <v>110</v>
          </cell>
          <cell r="O417">
            <v>110</v>
          </cell>
          <cell r="P417">
            <v>161.9419999999908</v>
          </cell>
          <cell r="Q417">
            <v>49</v>
          </cell>
          <cell r="R417" t="str">
            <v>Lain - lain</v>
          </cell>
          <cell r="S417" t="str">
            <v>Dicoba 1 x gagal</v>
          </cell>
          <cell r="T417">
            <v>0</v>
          </cell>
          <cell r="U417">
            <v>2.0833333333332149E-3</v>
          </cell>
          <cell r="V417">
            <v>0</v>
          </cell>
          <cell r="W417">
            <v>0</v>
          </cell>
          <cell r="X417">
            <v>0</v>
          </cell>
          <cell r="Y417">
            <v>2.0833333333332149E-3</v>
          </cell>
          <cell r="Z417">
            <v>124</v>
          </cell>
          <cell r="AA417" t="str">
            <v>R</v>
          </cell>
          <cell r="AB417">
            <v>0</v>
          </cell>
          <cell r="AC417">
            <v>1</v>
          </cell>
          <cell r="AD417">
            <v>1</v>
          </cell>
          <cell r="AE417">
            <v>0</v>
          </cell>
          <cell r="AF417">
            <v>0</v>
          </cell>
          <cell r="AG417">
            <v>1</v>
          </cell>
        </row>
        <row r="418">
          <cell r="A418">
            <v>36646</v>
          </cell>
          <cell r="B418" t="str">
            <v>Nusa Dua</v>
          </cell>
          <cell r="C418" t="str">
            <v>P_Exp._Jimbaran</v>
          </cell>
          <cell r="D418">
            <v>110</v>
          </cell>
          <cell r="E418" t="str">
            <v>OC</v>
          </cell>
          <cell r="F418">
            <v>1.0298611111111111</v>
          </cell>
          <cell r="I418">
            <v>1.0541666666666667</v>
          </cell>
          <cell r="K418" t="str">
            <v>M</v>
          </cell>
          <cell r="M418">
            <v>2.430555555555558E-2</v>
          </cell>
          <cell r="N418">
            <v>15</v>
          </cell>
          <cell r="O418">
            <v>20</v>
          </cell>
          <cell r="P418">
            <v>1889.3233333333353</v>
          </cell>
          <cell r="Q418">
            <v>49</v>
          </cell>
          <cell r="R418" t="str">
            <v>Lain - lain</v>
          </cell>
          <cell r="S418" t="str">
            <v xml:space="preserve">Kabel arah pelanggan Rizt Carlton gangguan </v>
          </cell>
          <cell r="T418">
            <v>0</v>
          </cell>
          <cell r="U418">
            <v>2.430555555555558E-2</v>
          </cell>
          <cell r="V418">
            <v>0</v>
          </cell>
          <cell r="W418">
            <v>0</v>
          </cell>
          <cell r="X418">
            <v>0</v>
          </cell>
          <cell r="Y418">
            <v>2.430555555555558E-2</v>
          </cell>
          <cell r="Z418">
            <v>124</v>
          </cell>
          <cell r="AA418" t="str">
            <v>R</v>
          </cell>
          <cell r="AB418">
            <v>0</v>
          </cell>
          <cell r="AC418">
            <v>1</v>
          </cell>
          <cell r="AD418">
            <v>1</v>
          </cell>
          <cell r="AE418">
            <v>0</v>
          </cell>
          <cell r="AF418">
            <v>0</v>
          </cell>
          <cell r="AG418">
            <v>1</v>
          </cell>
        </row>
        <row r="419">
          <cell r="A419">
            <v>36646</v>
          </cell>
          <cell r="B419" t="str">
            <v>Nusa Dua</v>
          </cell>
          <cell r="C419" t="str">
            <v>P_Golf_Course</v>
          </cell>
          <cell r="D419">
            <v>110</v>
          </cell>
          <cell r="E419" t="str">
            <v>OC/M</v>
          </cell>
          <cell r="F419">
            <v>1.0277777777777779</v>
          </cell>
          <cell r="I419">
            <v>1.0298611111111111</v>
          </cell>
          <cell r="K419" t="str">
            <v>M</v>
          </cell>
          <cell r="M419">
            <v>2.0833333333332149E-3</v>
          </cell>
          <cell r="N419">
            <v>55</v>
          </cell>
          <cell r="O419">
            <v>75</v>
          </cell>
          <cell r="P419">
            <v>161.9419999999908</v>
          </cell>
          <cell r="Q419">
            <v>56</v>
          </cell>
          <cell r="R419" t="str">
            <v>Rele bekerja karena ikutan (sympthetic tripping).</v>
          </cell>
          <cell r="T419">
            <v>0</v>
          </cell>
          <cell r="U419">
            <v>2.0833333333332149E-3</v>
          </cell>
          <cell r="V419">
            <v>0</v>
          </cell>
          <cell r="W419">
            <v>0</v>
          </cell>
          <cell r="X419">
            <v>0</v>
          </cell>
          <cell r="Y419">
            <v>2.0833333333332149E-3</v>
          </cell>
          <cell r="Z419">
            <v>129</v>
          </cell>
          <cell r="AA419" t="str">
            <v>R</v>
          </cell>
          <cell r="AB419">
            <v>0</v>
          </cell>
          <cell r="AC419">
            <v>1</v>
          </cell>
          <cell r="AD419">
            <v>1</v>
          </cell>
          <cell r="AE419">
            <v>0</v>
          </cell>
          <cell r="AF419">
            <v>0</v>
          </cell>
          <cell r="AG419">
            <v>1</v>
          </cell>
        </row>
        <row r="420">
          <cell r="A420">
            <v>36646</v>
          </cell>
          <cell r="B420" t="str">
            <v>Nusa Dua</v>
          </cell>
          <cell r="C420" t="str">
            <v>P_Hilton</v>
          </cell>
          <cell r="D420">
            <v>56</v>
          </cell>
          <cell r="E420" t="str">
            <v>OC/M</v>
          </cell>
          <cell r="F420">
            <v>1.0277777777777779</v>
          </cell>
          <cell r="I420">
            <v>1.0291666666666666</v>
          </cell>
          <cell r="K420" t="str">
            <v>M</v>
          </cell>
          <cell r="M420">
            <v>1.3888888888886619E-3</v>
          </cell>
          <cell r="N420">
            <v>25</v>
          </cell>
          <cell r="O420">
            <v>40</v>
          </cell>
          <cell r="P420">
            <v>54.962133333324346</v>
          </cell>
          <cell r="Q420">
            <v>56</v>
          </cell>
          <cell r="R420" t="str">
            <v>Rele bekerja karena ikutan (sympthetic tripping).</v>
          </cell>
          <cell r="T420">
            <v>0</v>
          </cell>
          <cell r="U420">
            <v>1.3888888888886619E-3</v>
          </cell>
          <cell r="V420">
            <v>0</v>
          </cell>
          <cell r="W420">
            <v>0</v>
          </cell>
          <cell r="X420">
            <v>0</v>
          </cell>
          <cell r="Y420">
            <v>1.3888888888886619E-3</v>
          </cell>
          <cell r="Z420">
            <v>128</v>
          </cell>
          <cell r="AA420" t="str">
            <v>R</v>
          </cell>
          <cell r="AB420">
            <v>0</v>
          </cell>
          <cell r="AC420">
            <v>1</v>
          </cell>
          <cell r="AD420">
            <v>1</v>
          </cell>
          <cell r="AE420">
            <v>0</v>
          </cell>
          <cell r="AF420">
            <v>0</v>
          </cell>
          <cell r="AG420">
            <v>1</v>
          </cell>
        </row>
        <row r="421">
          <cell r="A421">
            <v>36646</v>
          </cell>
          <cell r="B421" t="str">
            <v>Nusa Dua</v>
          </cell>
          <cell r="C421" t="str">
            <v>P_Exp._Jimbaran</v>
          </cell>
          <cell r="D421">
            <v>50</v>
          </cell>
          <cell r="E421" t="str">
            <v>OC</v>
          </cell>
          <cell r="F421">
            <v>0.17708333333333334</v>
          </cell>
          <cell r="I421">
            <v>0.17847222222222223</v>
          </cell>
          <cell r="K421" t="str">
            <v>M</v>
          </cell>
          <cell r="M421">
            <v>1.388888888888884E-3</v>
          </cell>
          <cell r="N421">
            <v>25</v>
          </cell>
          <cell r="O421">
            <v>35</v>
          </cell>
          <cell r="P421">
            <v>49.07333333333316</v>
          </cell>
          <cell r="Q421">
            <v>49</v>
          </cell>
          <cell r="R421" t="str">
            <v>Lain - lain</v>
          </cell>
          <cell r="S421" t="str">
            <v xml:space="preserve">Kabel arah pelanggan Rizt Carlton gangguan </v>
          </cell>
          <cell r="T421">
            <v>0</v>
          </cell>
          <cell r="U421">
            <v>1.388888888888884E-3</v>
          </cell>
          <cell r="V421">
            <v>0</v>
          </cell>
          <cell r="W421">
            <v>0</v>
          </cell>
          <cell r="X421">
            <v>0</v>
          </cell>
          <cell r="Y421">
            <v>1.388888888888884E-3</v>
          </cell>
          <cell r="Z421">
            <v>124</v>
          </cell>
          <cell r="AA421" t="str">
            <v>R</v>
          </cell>
          <cell r="AB421">
            <v>0</v>
          </cell>
          <cell r="AC421">
            <v>1</v>
          </cell>
          <cell r="AD421">
            <v>1</v>
          </cell>
          <cell r="AE421">
            <v>0</v>
          </cell>
          <cell r="AF421">
            <v>0</v>
          </cell>
          <cell r="AG421">
            <v>1</v>
          </cell>
        </row>
        <row r="422">
          <cell r="A422">
            <v>36646</v>
          </cell>
          <cell r="B422" t="str">
            <v>Nusa Dua</v>
          </cell>
          <cell r="C422" t="str">
            <v>P_Tanjung_Benoa</v>
          </cell>
          <cell r="D422">
            <v>20</v>
          </cell>
          <cell r="E422" t="str">
            <v>OC/M</v>
          </cell>
          <cell r="F422">
            <v>0.32291666666666669</v>
          </cell>
          <cell r="I422">
            <v>0.32361111111111113</v>
          </cell>
          <cell r="K422" t="str">
            <v>M</v>
          </cell>
          <cell r="M422">
            <v>6.9444444444444198E-4</v>
          </cell>
          <cell r="N422">
            <v>11</v>
          </cell>
          <cell r="O422">
            <v>19</v>
          </cell>
          <cell r="P422">
            <v>9.814666666666632</v>
          </cell>
          <cell r="Q422" t="str">
            <v>41e</v>
          </cell>
          <cell r="R422" t="str">
            <v>Rele bekerja tanpa penyebab yang jelas, PMT  masuk kembali</v>
          </cell>
          <cell r="T422">
            <v>0</v>
          </cell>
          <cell r="U422">
            <v>6.9444444444444198E-4</v>
          </cell>
          <cell r="V422">
            <v>0</v>
          </cell>
          <cell r="W422">
            <v>0</v>
          </cell>
          <cell r="X422">
            <v>0</v>
          </cell>
          <cell r="Y422">
            <v>6.9444444444444198E-4</v>
          </cell>
          <cell r="Z422">
            <v>134</v>
          </cell>
          <cell r="AA422" t="str">
            <v>R</v>
          </cell>
          <cell r="AB422">
            <v>0</v>
          </cell>
          <cell r="AC422">
            <v>1</v>
          </cell>
          <cell r="AD422">
            <v>1</v>
          </cell>
          <cell r="AE422">
            <v>0</v>
          </cell>
          <cell r="AF422">
            <v>0</v>
          </cell>
          <cell r="AG422">
            <v>1</v>
          </cell>
        </row>
        <row r="423">
          <cell r="A423">
            <v>36646</v>
          </cell>
          <cell r="B423" t="str">
            <v>GH_Unud</v>
          </cell>
          <cell r="C423" t="str">
            <v>LBS4_BKKBN</v>
          </cell>
          <cell r="D423">
            <v>0</v>
          </cell>
          <cell r="F423">
            <v>0</v>
          </cell>
          <cell r="G423">
            <v>0</v>
          </cell>
          <cell r="H423">
            <v>0.49513888888888885</v>
          </cell>
          <cell r="I423">
            <v>0.36458333333333331</v>
          </cell>
          <cell r="K423" t="str">
            <v>R</v>
          </cell>
          <cell r="P423">
            <v>0</v>
          </cell>
          <cell r="Q423">
            <v>49</v>
          </cell>
          <cell r="R423" t="str">
            <v>Lain - lain</v>
          </cell>
          <cell r="S423" t="str">
            <v>Penggantian kubikel di DPRD TK I</v>
          </cell>
          <cell r="T423">
            <v>0</v>
          </cell>
          <cell r="U423">
            <v>0</v>
          </cell>
          <cell r="V423">
            <v>0</v>
          </cell>
          <cell r="W423">
            <v>-0.13055555555555554</v>
          </cell>
          <cell r="X423">
            <v>0</v>
          </cell>
          <cell r="Y423">
            <v>-0.13055555555555554</v>
          </cell>
          <cell r="Z423">
            <v>334</v>
          </cell>
          <cell r="AA423" t="str">
            <v>L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1</v>
          </cell>
          <cell r="AG423">
            <v>1</v>
          </cell>
        </row>
        <row r="424">
          <cell r="A424">
            <v>36646</v>
          </cell>
          <cell r="B424" t="str">
            <v>Kapal</v>
          </cell>
          <cell r="C424" t="str">
            <v>P_Basangkasa</v>
          </cell>
          <cell r="D424">
            <v>80</v>
          </cell>
          <cell r="H424">
            <v>0.42291666666666666</v>
          </cell>
          <cell r="I424">
            <v>0.43402777777777773</v>
          </cell>
          <cell r="K424" t="str">
            <v>RR</v>
          </cell>
          <cell r="M424">
            <v>1.1111111111111072E-2</v>
          </cell>
          <cell r="N424">
            <v>75</v>
          </cell>
          <cell r="O424">
            <v>80</v>
          </cell>
          <cell r="P424">
            <v>628.13866666666445</v>
          </cell>
          <cell r="Q424" t="str">
            <v>44b</v>
          </cell>
          <cell r="R424" t="str">
            <v>Jumper SUTM putus</v>
          </cell>
          <cell r="S424" t="str">
            <v>Perbaikan jamper putus di Barat Desa Buduk Phs S</v>
          </cell>
          <cell r="T424">
            <v>0</v>
          </cell>
          <cell r="U424">
            <v>0</v>
          </cell>
          <cell r="V424">
            <v>0</v>
          </cell>
          <cell r="W424">
            <v>1.1111111111111072E-2</v>
          </cell>
          <cell r="X424">
            <v>0</v>
          </cell>
          <cell r="Y424">
            <v>1.1111111111111072E-2</v>
          </cell>
          <cell r="Z424">
            <v>100</v>
          </cell>
          <cell r="AA424" t="str">
            <v>R</v>
          </cell>
          <cell r="AB424">
            <v>2</v>
          </cell>
          <cell r="AC424">
            <v>0</v>
          </cell>
          <cell r="AD424">
            <v>0</v>
          </cell>
          <cell r="AE424">
            <v>0</v>
          </cell>
          <cell r="AF424">
            <v>1</v>
          </cell>
          <cell r="AG424">
            <v>1</v>
          </cell>
        </row>
        <row r="425">
          <cell r="A425">
            <v>36646</v>
          </cell>
          <cell r="B425" t="str">
            <v>Nusa Dua</v>
          </cell>
          <cell r="C425" t="str">
            <v>P_Tanjung_Benoa</v>
          </cell>
          <cell r="D425">
            <v>12</v>
          </cell>
          <cell r="H425">
            <v>0.46875</v>
          </cell>
          <cell r="I425">
            <v>0.48680555555555555</v>
          </cell>
          <cell r="K425" t="str">
            <v>MM</v>
          </cell>
          <cell r="M425">
            <v>1.8055555555555547E-2</v>
          </cell>
          <cell r="N425">
            <v>21</v>
          </cell>
          <cell r="O425">
            <v>23</v>
          </cell>
          <cell r="P425">
            <v>153.10879999999992</v>
          </cell>
          <cell r="Q425">
            <v>49</v>
          </cell>
          <cell r="R425" t="str">
            <v>Lain - lain</v>
          </cell>
          <cell r="S425" t="str">
            <v>Perbaikan PTS Bali Mirage</v>
          </cell>
          <cell r="T425">
            <v>0</v>
          </cell>
          <cell r="U425">
            <v>0</v>
          </cell>
          <cell r="V425">
            <v>0</v>
          </cell>
          <cell r="W425">
            <v>1.8055555555555547E-2</v>
          </cell>
          <cell r="X425">
            <v>0</v>
          </cell>
          <cell r="Y425">
            <v>1.8055555555555547E-2</v>
          </cell>
          <cell r="Z425">
            <v>134</v>
          </cell>
          <cell r="AA425" t="str">
            <v>R</v>
          </cell>
          <cell r="AB425">
            <v>0</v>
          </cell>
          <cell r="AC425">
            <v>2</v>
          </cell>
          <cell r="AD425">
            <v>0</v>
          </cell>
          <cell r="AE425">
            <v>0</v>
          </cell>
          <cell r="AF425">
            <v>1</v>
          </cell>
          <cell r="AG425">
            <v>1</v>
          </cell>
        </row>
        <row r="426">
          <cell r="A426">
            <v>36646</v>
          </cell>
          <cell r="B426" t="str">
            <v>Gianyar</v>
          </cell>
          <cell r="C426" t="str">
            <v>P_Tampak_Siring</v>
          </cell>
          <cell r="D426">
            <v>50</v>
          </cell>
          <cell r="E426" t="str">
            <v>EF</v>
          </cell>
          <cell r="F426">
            <v>0.48680555555555555</v>
          </cell>
          <cell r="I426">
            <v>0.50138888888888888</v>
          </cell>
          <cell r="K426" t="str">
            <v>R</v>
          </cell>
          <cell r="M426">
            <v>1.4583333333333337E-2</v>
          </cell>
          <cell r="N426">
            <v>12</v>
          </cell>
          <cell r="O426">
            <v>30</v>
          </cell>
          <cell r="P426">
            <v>515.2700000000001</v>
          </cell>
          <cell r="Q426" t="str">
            <v>44b</v>
          </cell>
          <cell r="R426" t="str">
            <v>Jumper SUTM putus</v>
          </cell>
          <cell r="T426">
            <v>0</v>
          </cell>
          <cell r="U426">
            <v>1.4583333333333337E-2</v>
          </cell>
          <cell r="V426">
            <v>0</v>
          </cell>
          <cell r="W426">
            <v>0</v>
          </cell>
          <cell r="X426">
            <v>0</v>
          </cell>
          <cell r="Y426">
            <v>1.4583333333333337E-2</v>
          </cell>
          <cell r="Z426">
            <v>64</v>
          </cell>
          <cell r="AA426" t="str">
            <v>R</v>
          </cell>
          <cell r="AB426">
            <v>1</v>
          </cell>
          <cell r="AC426">
            <v>0</v>
          </cell>
          <cell r="AD426">
            <v>1</v>
          </cell>
          <cell r="AE426">
            <v>0</v>
          </cell>
          <cell r="AF426">
            <v>0</v>
          </cell>
          <cell r="AG426">
            <v>1</v>
          </cell>
        </row>
        <row r="427">
          <cell r="A427">
            <v>36646</v>
          </cell>
          <cell r="B427" t="str">
            <v>Kapal</v>
          </cell>
          <cell r="C427" t="str">
            <v>P_Darmasaba</v>
          </cell>
          <cell r="D427">
            <v>135</v>
          </cell>
          <cell r="E427" t="str">
            <v>EF</v>
          </cell>
          <cell r="F427">
            <v>0.49236111111111108</v>
          </cell>
          <cell r="G427">
            <v>0.49305555555555558</v>
          </cell>
          <cell r="M427">
            <v>6.9444444444449749E-4</v>
          </cell>
          <cell r="N427">
            <v>90</v>
          </cell>
          <cell r="O427">
            <v>135</v>
          </cell>
          <cell r="P427">
            <v>66.249000000005054</v>
          </cell>
          <cell r="Q427" t="str">
            <v>41e</v>
          </cell>
          <cell r="R427" t="str">
            <v>Rele bekerja tanpa penyebab yang jelas, PMT  masuk kembali</v>
          </cell>
          <cell r="S427" t="str">
            <v>Reclose sukses</v>
          </cell>
          <cell r="T427">
            <v>6.9444444444449749E-4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6.9444444444449749E-4</v>
          </cell>
          <cell r="Z427">
            <v>104</v>
          </cell>
          <cell r="AA427" t="str">
            <v>R</v>
          </cell>
          <cell r="AB427">
            <v>0</v>
          </cell>
          <cell r="AC427">
            <v>0</v>
          </cell>
          <cell r="AD427">
            <v>1</v>
          </cell>
          <cell r="AE427">
            <v>1</v>
          </cell>
          <cell r="AF427">
            <v>0</v>
          </cell>
          <cell r="AG427">
            <v>0</v>
          </cell>
        </row>
        <row r="428">
          <cell r="A428">
            <v>36646</v>
          </cell>
          <cell r="B428" t="str">
            <v>Pesanggaran</v>
          </cell>
          <cell r="C428" t="str">
            <v>P_Pedungan</v>
          </cell>
          <cell r="D428">
            <v>120</v>
          </cell>
          <cell r="E428" t="str">
            <v>EF</v>
          </cell>
          <cell r="F428">
            <v>0.5083333333333333</v>
          </cell>
          <cell r="G428">
            <v>0.50902777777777775</v>
          </cell>
          <cell r="M428">
            <v>6.9444444444444198E-4</v>
          </cell>
          <cell r="N428">
            <v>120</v>
          </cell>
          <cell r="O428">
            <v>120</v>
          </cell>
          <cell r="P428">
            <v>58.887999999999792</v>
          </cell>
          <cell r="Q428" t="str">
            <v>41e</v>
          </cell>
          <cell r="R428" t="str">
            <v>Rele bekerja tanpa penyebab yang jelas, PMT  masuk kembali</v>
          </cell>
          <cell r="S428" t="str">
            <v>Reclose sukses</v>
          </cell>
          <cell r="T428">
            <v>6.9444444444444198E-4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6.9444444444444198E-4</v>
          </cell>
          <cell r="Z428">
            <v>163</v>
          </cell>
          <cell r="AA428" t="str">
            <v>R</v>
          </cell>
          <cell r="AB428">
            <v>0</v>
          </cell>
          <cell r="AC428">
            <v>0</v>
          </cell>
          <cell r="AD428">
            <v>1</v>
          </cell>
          <cell r="AE428">
            <v>1</v>
          </cell>
          <cell r="AF428">
            <v>0</v>
          </cell>
          <cell r="AG428">
            <v>0</v>
          </cell>
        </row>
        <row r="429">
          <cell r="A429">
            <v>36646</v>
          </cell>
          <cell r="B429" t="str">
            <v>Sanur</v>
          </cell>
          <cell r="C429" t="str">
            <v>P_Bet_Ngandang</v>
          </cell>
          <cell r="D429">
            <v>50</v>
          </cell>
          <cell r="E429" t="str">
            <v>EF</v>
          </cell>
          <cell r="F429">
            <v>0.51041666666666663</v>
          </cell>
          <cell r="I429">
            <v>0.51111111111111118</v>
          </cell>
          <cell r="K429" t="str">
            <v>R</v>
          </cell>
          <cell r="M429">
            <v>6.94444444444553E-4</v>
          </cell>
          <cell r="N429">
            <v>50</v>
          </cell>
          <cell r="O429">
            <v>50</v>
          </cell>
          <cell r="P429">
            <v>24.536666666670502</v>
          </cell>
          <cell r="Q429" t="str">
            <v>41e</v>
          </cell>
          <cell r="R429" t="str">
            <v>Rele bekerja tanpa penyebab yang jelas, PMT  masuk kembali</v>
          </cell>
          <cell r="T429">
            <v>0</v>
          </cell>
          <cell r="U429">
            <v>6.94444444444553E-4</v>
          </cell>
          <cell r="V429">
            <v>0</v>
          </cell>
          <cell r="W429">
            <v>0</v>
          </cell>
          <cell r="X429">
            <v>0</v>
          </cell>
          <cell r="Y429">
            <v>6.94444444444553E-4</v>
          </cell>
          <cell r="Z429">
            <v>186</v>
          </cell>
          <cell r="AA429" t="str">
            <v>R</v>
          </cell>
          <cell r="AB429">
            <v>1</v>
          </cell>
          <cell r="AC429">
            <v>0</v>
          </cell>
          <cell r="AD429">
            <v>1</v>
          </cell>
          <cell r="AE429">
            <v>0</v>
          </cell>
          <cell r="AF429">
            <v>0</v>
          </cell>
          <cell r="AG429">
            <v>1</v>
          </cell>
        </row>
        <row r="430">
          <cell r="A430">
            <v>36646</v>
          </cell>
          <cell r="B430" t="str">
            <v>Sanur</v>
          </cell>
          <cell r="C430" t="str">
            <v>P_Bet_Ngandang</v>
          </cell>
          <cell r="D430">
            <v>50</v>
          </cell>
          <cell r="E430" t="str">
            <v>OC/M</v>
          </cell>
          <cell r="F430">
            <v>0.51111111111111118</v>
          </cell>
          <cell r="I430">
            <v>0.53611111111111109</v>
          </cell>
          <cell r="K430" t="str">
            <v>R</v>
          </cell>
          <cell r="M430">
            <v>2.4999999999999911E-2</v>
          </cell>
          <cell r="N430">
            <v>45</v>
          </cell>
          <cell r="O430">
            <v>50</v>
          </cell>
          <cell r="P430">
            <v>883.31999999999687</v>
          </cell>
          <cell r="Q430">
            <v>49</v>
          </cell>
          <cell r="R430" t="str">
            <v>Lain - lain</v>
          </cell>
          <cell r="S430" t="str">
            <v xml:space="preserve">Informasi di Grd Bali Taman Pestipal ada Ledakan sementara di lepas </v>
          </cell>
          <cell r="T430">
            <v>0</v>
          </cell>
          <cell r="U430">
            <v>2.4999999999999911E-2</v>
          </cell>
          <cell r="V430">
            <v>0</v>
          </cell>
          <cell r="W430">
            <v>0</v>
          </cell>
          <cell r="X430">
            <v>0</v>
          </cell>
          <cell r="Y430">
            <v>2.4999999999999911E-2</v>
          </cell>
          <cell r="Z430">
            <v>186</v>
          </cell>
          <cell r="AA430" t="str">
            <v>R</v>
          </cell>
          <cell r="AB430">
            <v>1</v>
          </cell>
          <cell r="AC430">
            <v>0</v>
          </cell>
          <cell r="AD430">
            <v>1</v>
          </cell>
          <cell r="AE430">
            <v>0</v>
          </cell>
          <cell r="AF430">
            <v>0</v>
          </cell>
          <cell r="AG430">
            <v>1</v>
          </cell>
        </row>
        <row r="431">
          <cell r="A431">
            <v>36646</v>
          </cell>
          <cell r="B431" t="str">
            <v>Pesanggaran</v>
          </cell>
          <cell r="C431" t="str">
            <v>P_Pedungan</v>
          </cell>
          <cell r="D431">
            <v>120</v>
          </cell>
          <cell r="E431" t="str">
            <v>EF</v>
          </cell>
          <cell r="F431">
            <v>0.5131944444444444</v>
          </cell>
          <cell r="G431">
            <v>0.51388888888888895</v>
          </cell>
          <cell r="M431">
            <v>6.94444444444553E-4</v>
          </cell>
          <cell r="N431">
            <v>115</v>
          </cell>
          <cell r="O431">
            <v>120</v>
          </cell>
          <cell r="P431">
            <v>58.888000000009207</v>
          </cell>
          <cell r="Q431" t="str">
            <v>41e</v>
          </cell>
          <cell r="R431" t="str">
            <v>Rele bekerja tanpa penyebab yang jelas, PMT  masuk kembali</v>
          </cell>
          <cell r="S431" t="str">
            <v>Reclose sukses</v>
          </cell>
          <cell r="T431">
            <v>6.94444444444553E-4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6.94444444444553E-4</v>
          </cell>
          <cell r="Z431">
            <v>163</v>
          </cell>
          <cell r="AA431" t="str">
            <v>R</v>
          </cell>
          <cell r="AB431">
            <v>0</v>
          </cell>
          <cell r="AC431">
            <v>0</v>
          </cell>
          <cell r="AD431">
            <v>1</v>
          </cell>
          <cell r="AE431">
            <v>1</v>
          </cell>
          <cell r="AF431">
            <v>0</v>
          </cell>
          <cell r="AG431">
            <v>0</v>
          </cell>
        </row>
        <row r="432">
          <cell r="A432">
            <v>36646</v>
          </cell>
          <cell r="B432" t="str">
            <v>Gianyar</v>
          </cell>
          <cell r="C432" t="str">
            <v>P_Tampak_Siring</v>
          </cell>
          <cell r="D432">
            <v>0</v>
          </cell>
          <cell r="E432" t="str">
            <v>EF</v>
          </cell>
          <cell r="F432">
            <v>0.52083333333333337</v>
          </cell>
          <cell r="I432">
            <v>0.5229166666666667</v>
          </cell>
          <cell r="K432" t="str">
            <v>R</v>
          </cell>
          <cell r="M432">
            <v>2.0833333333333259E-3</v>
          </cell>
          <cell r="N432">
            <v>0</v>
          </cell>
          <cell r="O432">
            <v>12</v>
          </cell>
          <cell r="P432">
            <v>0</v>
          </cell>
          <cell r="Q432">
            <v>49</v>
          </cell>
          <cell r="R432" t="str">
            <v>Isolator tembus</v>
          </cell>
          <cell r="S432" t="str">
            <v>Isolator tembus ( Fase S ) di Pejeng Kaja</v>
          </cell>
          <cell r="T432">
            <v>0</v>
          </cell>
          <cell r="U432">
            <v>2.0833333333333259E-3</v>
          </cell>
          <cell r="V432">
            <v>0</v>
          </cell>
          <cell r="W432">
            <v>0</v>
          </cell>
          <cell r="X432">
            <v>0</v>
          </cell>
          <cell r="Y432">
            <v>2.0833333333333259E-3</v>
          </cell>
          <cell r="Z432">
            <v>64</v>
          </cell>
          <cell r="AA432" t="str">
            <v>R</v>
          </cell>
          <cell r="AB432">
            <v>1</v>
          </cell>
          <cell r="AC432">
            <v>0</v>
          </cell>
          <cell r="AD432">
            <v>1</v>
          </cell>
          <cell r="AE432">
            <v>0</v>
          </cell>
          <cell r="AF432">
            <v>0</v>
          </cell>
          <cell r="AG432">
            <v>1</v>
          </cell>
        </row>
        <row r="433">
          <cell r="A433">
            <v>36646</v>
          </cell>
          <cell r="B433" t="str">
            <v>Kapal</v>
          </cell>
          <cell r="C433" t="str">
            <v>P_Darmasaba</v>
          </cell>
          <cell r="D433">
            <v>100</v>
          </cell>
          <cell r="E433" t="str">
            <v>EF</v>
          </cell>
          <cell r="F433">
            <v>0.53055555555555556</v>
          </cell>
          <cell r="G433">
            <v>0.53125</v>
          </cell>
          <cell r="M433">
            <v>6.9444444444444198E-4</v>
          </cell>
          <cell r="N433">
            <v>90</v>
          </cell>
          <cell r="O433">
            <v>100</v>
          </cell>
          <cell r="P433">
            <v>49.07333333333316</v>
          </cell>
          <cell r="Q433" t="str">
            <v>41e</v>
          </cell>
          <cell r="R433" t="str">
            <v>Rele bekerja tanpa penyebab yang jelas, PMT  masuk kembali</v>
          </cell>
          <cell r="S433" t="str">
            <v>JTM Kena tiang PJU di DT 74 C1</v>
          </cell>
          <cell r="T433">
            <v>6.9444444444444198E-4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6.9444444444444198E-4</v>
          </cell>
          <cell r="Z433">
            <v>104</v>
          </cell>
          <cell r="AA433" t="str">
            <v>R</v>
          </cell>
          <cell r="AB433">
            <v>0</v>
          </cell>
          <cell r="AC433">
            <v>0</v>
          </cell>
          <cell r="AD433">
            <v>1</v>
          </cell>
          <cell r="AE433">
            <v>1</v>
          </cell>
          <cell r="AF433">
            <v>0</v>
          </cell>
          <cell r="AG433">
            <v>0</v>
          </cell>
        </row>
        <row r="434">
          <cell r="A434">
            <v>36646</v>
          </cell>
          <cell r="B434" t="str">
            <v>Nusa Dua</v>
          </cell>
          <cell r="C434" t="str">
            <v>P_Golf_Course</v>
          </cell>
          <cell r="D434">
            <v>66</v>
          </cell>
          <cell r="E434" t="str">
            <v>OC/M</v>
          </cell>
          <cell r="F434">
            <v>0.54513888888888895</v>
          </cell>
          <cell r="I434">
            <v>0.54583333333333328</v>
          </cell>
          <cell r="K434" t="str">
            <v>M</v>
          </cell>
          <cell r="M434">
            <v>6.9444444444433095E-4</v>
          </cell>
          <cell r="P434">
            <v>32.388399999994704</v>
          </cell>
          <cell r="Q434" t="str">
            <v>41e</v>
          </cell>
          <cell r="R434" t="str">
            <v>Rele bekerja tanpa penyebab yang jelas, PMT  masuk kembali</v>
          </cell>
          <cell r="T434">
            <v>0</v>
          </cell>
          <cell r="U434">
            <v>6.9444444444433095E-4</v>
          </cell>
          <cell r="V434">
            <v>0</v>
          </cell>
          <cell r="W434">
            <v>0</v>
          </cell>
          <cell r="X434">
            <v>0</v>
          </cell>
          <cell r="Y434">
            <v>6.9444444444433095E-4</v>
          </cell>
          <cell r="Z434">
            <v>129</v>
          </cell>
          <cell r="AA434" t="str">
            <v>R</v>
          </cell>
          <cell r="AB434">
            <v>0</v>
          </cell>
          <cell r="AC434">
            <v>1</v>
          </cell>
          <cell r="AD434">
            <v>1</v>
          </cell>
          <cell r="AE434">
            <v>0</v>
          </cell>
          <cell r="AF434">
            <v>0</v>
          </cell>
          <cell r="AG434">
            <v>1</v>
          </cell>
        </row>
        <row r="435">
          <cell r="A435">
            <v>36646</v>
          </cell>
          <cell r="B435" t="str">
            <v>Kapal</v>
          </cell>
          <cell r="C435" t="str">
            <v>P_Luwus</v>
          </cell>
          <cell r="D435">
            <v>20</v>
          </cell>
          <cell r="H435">
            <v>0.6875</v>
          </cell>
          <cell r="I435">
            <v>0.68888888888888899</v>
          </cell>
          <cell r="K435" t="str">
            <v>RR</v>
          </cell>
          <cell r="M435">
            <v>1.388888888888995E-3</v>
          </cell>
          <cell r="N435">
            <v>30</v>
          </cell>
          <cell r="O435">
            <v>35</v>
          </cell>
          <cell r="P435">
            <v>19.629333333334831</v>
          </cell>
          <cell r="Q435">
            <v>49</v>
          </cell>
          <cell r="R435" t="str">
            <v>Lain - lain</v>
          </cell>
          <cell r="S435" t="str">
            <v>Masukan Sec.Kerta (kondisi rusak dan hujan)</v>
          </cell>
          <cell r="T435">
            <v>0</v>
          </cell>
          <cell r="U435">
            <v>0</v>
          </cell>
          <cell r="V435">
            <v>0</v>
          </cell>
          <cell r="W435">
            <v>1.388888888888995E-3</v>
          </cell>
          <cell r="X435">
            <v>0</v>
          </cell>
          <cell r="Y435">
            <v>1.388888888888995E-3</v>
          </cell>
          <cell r="Z435">
            <v>108</v>
          </cell>
          <cell r="AA435" t="str">
            <v>R</v>
          </cell>
          <cell r="AB435">
            <v>2</v>
          </cell>
          <cell r="AC435">
            <v>0</v>
          </cell>
          <cell r="AD435">
            <v>0</v>
          </cell>
          <cell r="AE435">
            <v>0</v>
          </cell>
          <cell r="AF435">
            <v>1</v>
          </cell>
          <cell r="AG435">
            <v>1</v>
          </cell>
        </row>
        <row r="436">
          <cell r="P436">
            <v>0</v>
          </cell>
          <cell r="R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Mposisi"/>
      <sheetName val="DeVIASI"/>
      <sheetName val="per bulan"/>
      <sheetName val="LwBpWbp"/>
      <sheetName val="bLANK"/>
      <sheetName val="Juli"/>
      <sheetName val="Neraca seAPJ"/>
      <sheetName val="JAN07"/>
      <sheetName val="ACUAN"/>
      <sheetName val="DENPASAR"/>
      <sheetName val="x"/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Material Group"/>
      <sheetName val="FORM-B"/>
      <sheetName val="Asumsi"/>
      <sheetName val="Sheet5"/>
      <sheetName val="MENU1"/>
      <sheetName val="Data"/>
      <sheetName val="tarif_baru"/>
      <sheetName val="M_BEBAN"/>
    </sheetNames>
    <sheetDataSet>
      <sheetData sheetId="0">
        <row r="6">
          <cell r="C6" t="str">
            <v>KALIBAKAL</v>
          </cell>
          <cell r="I6" t="str">
            <v>RAWALO</v>
          </cell>
          <cell r="M6" t="str">
            <v>WONOSOBO</v>
          </cell>
          <cell r="Q6" t="str">
            <v>GARUNG</v>
          </cell>
          <cell r="S6" t="str">
            <v>DIENG</v>
          </cell>
          <cell r="U6" t="str">
            <v>MRICA</v>
          </cell>
          <cell r="Y6" t="str">
            <v>KALINAKAL</v>
          </cell>
          <cell r="AC6" t="str">
            <v>RAWALO</v>
          </cell>
          <cell r="AE6" t="str">
            <v>WONOSOBO</v>
          </cell>
          <cell r="AG6" t="str">
            <v>GARUNG</v>
          </cell>
          <cell r="AI6" t="str">
            <v>DIENG</v>
          </cell>
          <cell r="AK6" t="str">
            <v/>
          </cell>
          <cell r="AL6" t="str">
            <v>KALIBAKAL</v>
          </cell>
          <cell r="AR6" t="str">
            <v>RAWALO</v>
          </cell>
          <cell r="AV6" t="str">
            <v>WONOSOBO</v>
          </cell>
          <cell r="AZ6" t="str">
            <v>GARUNG</v>
          </cell>
          <cell r="BB6" t="str">
            <v>DIENG</v>
          </cell>
          <cell r="BD6" t="str">
            <v>MRICA</v>
          </cell>
          <cell r="BH6" t="str">
            <v>KALINAKAL</v>
          </cell>
          <cell r="BL6" t="str">
            <v>RAWALO</v>
          </cell>
          <cell r="BN6" t="str">
            <v>WONOSOBO</v>
          </cell>
          <cell r="BP6" t="str">
            <v>GARUNG</v>
          </cell>
          <cell r="BR6" t="str">
            <v>DIENG</v>
          </cell>
          <cell r="BT6" t="str">
            <v/>
          </cell>
        </row>
        <row r="7">
          <cell r="A7" t="str">
            <v>BULAN</v>
          </cell>
          <cell r="C7" t="str">
            <v>INC I</v>
          </cell>
          <cell r="E7" t="str">
            <v>INC II</v>
          </cell>
          <cell r="G7" t="str">
            <v>INC III</v>
          </cell>
          <cell r="I7" t="str">
            <v>INC I</v>
          </cell>
          <cell r="K7" t="str">
            <v>INC II</v>
          </cell>
          <cell r="M7" t="str">
            <v>INC I</v>
          </cell>
          <cell r="O7" t="str">
            <v>INC II</v>
          </cell>
          <cell r="Q7" t="str">
            <v>INC I</v>
          </cell>
          <cell r="S7" t="str">
            <v>INC I</v>
          </cell>
          <cell r="U7" t="str">
            <v>INC I</v>
          </cell>
          <cell r="W7" t="str">
            <v>INC II</v>
          </cell>
          <cell r="Y7" t="str">
            <v>PS I</v>
          </cell>
          <cell r="AA7" t="str">
            <v>PS II</v>
          </cell>
          <cell r="AC7" t="str">
            <v>PS I</v>
          </cell>
          <cell r="AE7" t="str">
            <v>PS I</v>
          </cell>
          <cell r="AG7" t="str">
            <v>PS I</v>
          </cell>
          <cell r="AI7" t="str">
            <v>PS I</v>
          </cell>
          <cell r="AK7" t="str">
            <v/>
          </cell>
          <cell r="AL7" t="str">
            <v>INC I</v>
          </cell>
          <cell r="AN7" t="str">
            <v>INC II</v>
          </cell>
          <cell r="AP7" t="str">
            <v>INC III</v>
          </cell>
          <cell r="AR7" t="str">
            <v>INC I</v>
          </cell>
          <cell r="AT7" t="str">
            <v>INC II</v>
          </cell>
          <cell r="AV7" t="str">
            <v>INC I</v>
          </cell>
          <cell r="AX7" t="str">
            <v>INC II</v>
          </cell>
          <cell r="AZ7" t="str">
            <v>INC I</v>
          </cell>
          <cell r="BB7" t="str">
            <v>INC I</v>
          </cell>
          <cell r="BD7" t="str">
            <v>INC I</v>
          </cell>
          <cell r="BF7" t="str">
            <v>INC II</v>
          </cell>
          <cell r="BH7" t="str">
            <v>PS I</v>
          </cell>
          <cell r="BJ7" t="str">
            <v>PS II</v>
          </cell>
          <cell r="BL7" t="str">
            <v>PS I</v>
          </cell>
          <cell r="BN7" t="str">
            <v>PS I</v>
          </cell>
          <cell r="BP7" t="str">
            <v>PS I</v>
          </cell>
          <cell r="BR7" t="str">
            <v>PS I</v>
          </cell>
          <cell r="BT7" t="str">
            <v/>
          </cell>
        </row>
        <row r="8">
          <cell r="C8" t="str">
            <v>LWBP</v>
          </cell>
          <cell r="D8" t="str">
            <v>WBP</v>
          </cell>
          <cell r="E8" t="str">
            <v>LWBP</v>
          </cell>
          <cell r="F8" t="str">
            <v>WBP</v>
          </cell>
          <cell r="G8" t="str">
            <v>LWBP</v>
          </cell>
          <cell r="H8" t="str">
            <v>WBP</v>
          </cell>
          <cell r="I8" t="str">
            <v>LWBP</v>
          </cell>
          <cell r="J8" t="str">
            <v>WBP</v>
          </cell>
          <cell r="K8" t="str">
            <v>LWBP</v>
          </cell>
          <cell r="L8" t="str">
            <v>WBP</v>
          </cell>
          <cell r="M8" t="str">
            <v>LWBP</v>
          </cell>
          <cell r="N8" t="str">
            <v>WBP</v>
          </cell>
          <cell r="O8" t="str">
            <v>LWBP</v>
          </cell>
          <cell r="P8" t="str">
            <v>WBP</v>
          </cell>
          <cell r="Q8" t="str">
            <v>LWBP</v>
          </cell>
          <cell r="R8" t="str">
            <v>WBP</v>
          </cell>
          <cell r="S8" t="str">
            <v>LWBP</v>
          </cell>
          <cell r="T8" t="str">
            <v>WBP</v>
          </cell>
          <cell r="U8" t="str">
            <v>LWBP</v>
          </cell>
          <cell r="V8" t="str">
            <v>WBP</v>
          </cell>
          <cell r="W8" t="str">
            <v>LWBP</v>
          </cell>
          <cell r="X8" t="str">
            <v>WBP</v>
          </cell>
          <cell r="Y8" t="str">
            <v>LWBP</v>
          </cell>
          <cell r="Z8" t="str">
            <v>WBP</v>
          </cell>
          <cell r="AA8" t="str">
            <v>LWBP</v>
          </cell>
          <cell r="AB8" t="str">
            <v>WBP</v>
          </cell>
          <cell r="AC8" t="str">
            <v>LWBP</v>
          </cell>
          <cell r="AD8" t="str">
            <v>WBP</v>
          </cell>
          <cell r="AE8" t="str">
            <v>LWBP</v>
          </cell>
          <cell r="AF8" t="str">
            <v>WBP</v>
          </cell>
          <cell r="AG8" t="str">
            <v>LWBP</v>
          </cell>
          <cell r="AH8" t="str">
            <v>WBP</v>
          </cell>
          <cell r="AI8" t="str">
            <v>LWBP</v>
          </cell>
          <cell r="AJ8" t="str">
            <v>WBP</v>
          </cell>
          <cell r="AL8" t="str">
            <v>LWBP</v>
          </cell>
          <cell r="AM8" t="str">
            <v>WBP</v>
          </cell>
          <cell r="AN8" t="str">
            <v>LWBP</v>
          </cell>
          <cell r="AO8" t="str">
            <v>WBP</v>
          </cell>
          <cell r="AP8" t="str">
            <v>LWBP</v>
          </cell>
          <cell r="AQ8" t="str">
            <v>WBP</v>
          </cell>
          <cell r="AR8" t="str">
            <v>LWBP</v>
          </cell>
          <cell r="AS8" t="str">
            <v>WBP</v>
          </cell>
          <cell r="AT8" t="str">
            <v>LWBP</v>
          </cell>
          <cell r="AU8" t="str">
            <v>WBP</v>
          </cell>
          <cell r="AV8" t="str">
            <v>LWBP</v>
          </cell>
          <cell r="AW8" t="str">
            <v>WBP</v>
          </cell>
          <cell r="AX8" t="str">
            <v>LWBP</v>
          </cell>
          <cell r="AY8" t="str">
            <v>WBP</v>
          </cell>
          <cell r="AZ8" t="str">
            <v>LWBP</v>
          </cell>
          <cell r="BA8" t="str">
            <v>WBP</v>
          </cell>
          <cell r="BB8" t="str">
            <v>LWBP</v>
          </cell>
          <cell r="BC8" t="str">
            <v>WBP</v>
          </cell>
          <cell r="BD8" t="str">
            <v>LWBP</v>
          </cell>
          <cell r="BE8" t="str">
            <v>WBP</v>
          </cell>
          <cell r="BF8" t="str">
            <v>LWBP</v>
          </cell>
          <cell r="BG8" t="str">
            <v>WBP</v>
          </cell>
          <cell r="BH8" t="str">
            <v>LWBP</v>
          </cell>
          <cell r="BI8" t="str">
            <v>WBP</v>
          </cell>
          <cell r="BJ8" t="str">
            <v>LWBP</v>
          </cell>
          <cell r="BK8" t="str">
            <v>WBP</v>
          </cell>
          <cell r="BL8" t="str">
            <v>LWBP</v>
          </cell>
          <cell r="BM8" t="str">
            <v>WBP</v>
          </cell>
          <cell r="BN8" t="str">
            <v>LWBP</v>
          </cell>
          <cell r="BO8" t="str">
            <v>WBP</v>
          </cell>
          <cell r="BP8" t="str">
            <v>LWBP</v>
          </cell>
          <cell r="BQ8" t="str">
            <v>WBP</v>
          </cell>
          <cell r="BR8" t="str">
            <v>LWBP</v>
          </cell>
          <cell r="BS8" t="str">
            <v>WBP</v>
          </cell>
        </row>
        <row r="9">
          <cell r="A9">
            <v>1</v>
          </cell>
          <cell r="B9">
            <v>2</v>
          </cell>
          <cell r="C9">
            <v>3</v>
          </cell>
          <cell r="D9">
            <v>4</v>
          </cell>
          <cell r="E9">
            <v>5</v>
          </cell>
          <cell r="F9">
            <v>6</v>
          </cell>
          <cell r="G9">
            <v>7</v>
          </cell>
          <cell r="H9">
            <v>8</v>
          </cell>
          <cell r="I9">
            <v>9</v>
          </cell>
          <cell r="J9">
            <v>10</v>
          </cell>
          <cell r="K9">
            <v>11</v>
          </cell>
          <cell r="L9">
            <v>12</v>
          </cell>
          <cell r="M9">
            <v>13</v>
          </cell>
          <cell r="N9">
            <v>14</v>
          </cell>
          <cell r="O9">
            <v>15</v>
          </cell>
          <cell r="P9">
            <v>16</v>
          </cell>
          <cell r="Q9">
            <v>17</v>
          </cell>
          <cell r="R9">
            <v>18</v>
          </cell>
          <cell r="S9">
            <v>19</v>
          </cell>
          <cell r="T9">
            <v>20</v>
          </cell>
          <cell r="U9">
            <v>21</v>
          </cell>
          <cell r="V9">
            <v>22</v>
          </cell>
          <cell r="W9">
            <v>23</v>
          </cell>
          <cell r="X9">
            <v>24</v>
          </cell>
          <cell r="Y9">
            <v>25</v>
          </cell>
          <cell r="Z9">
            <v>26</v>
          </cell>
          <cell r="AA9">
            <v>27</v>
          </cell>
          <cell r="AB9">
            <v>28</v>
          </cell>
          <cell r="AC9">
            <v>29</v>
          </cell>
          <cell r="AD9">
            <v>30</v>
          </cell>
          <cell r="AE9">
            <v>31</v>
          </cell>
          <cell r="AF9">
            <v>32</v>
          </cell>
          <cell r="AG9">
            <v>33</v>
          </cell>
          <cell r="AH9">
            <v>34</v>
          </cell>
          <cell r="AI9">
            <v>35</v>
          </cell>
          <cell r="AJ9">
            <v>36</v>
          </cell>
          <cell r="AK9">
            <v>37</v>
          </cell>
          <cell r="AL9">
            <v>38</v>
          </cell>
          <cell r="AM9">
            <v>39</v>
          </cell>
          <cell r="AN9">
            <v>40</v>
          </cell>
          <cell r="AO9">
            <v>41</v>
          </cell>
          <cell r="AP9">
            <v>42</v>
          </cell>
          <cell r="AQ9">
            <v>43</v>
          </cell>
          <cell r="AR9">
            <v>44</v>
          </cell>
          <cell r="AS9">
            <v>45</v>
          </cell>
          <cell r="AT9">
            <v>46</v>
          </cell>
          <cell r="AU9">
            <v>47</v>
          </cell>
          <cell r="AV9">
            <v>48</v>
          </cell>
          <cell r="AW9">
            <v>49</v>
          </cell>
          <cell r="AX9">
            <v>50</v>
          </cell>
          <cell r="AY9">
            <v>51</v>
          </cell>
          <cell r="AZ9">
            <v>52</v>
          </cell>
          <cell r="BA9">
            <v>53</v>
          </cell>
          <cell r="BB9">
            <v>54</v>
          </cell>
          <cell r="BC9">
            <v>55</v>
          </cell>
          <cell r="BD9">
            <v>56</v>
          </cell>
          <cell r="BE9">
            <v>57</v>
          </cell>
          <cell r="BF9">
            <v>58</v>
          </cell>
          <cell r="BG9">
            <v>59</v>
          </cell>
          <cell r="BH9">
            <v>60</v>
          </cell>
          <cell r="BI9">
            <v>61</v>
          </cell>
          <cell r="BJ9">
            <v>62</v>
          </cell>
          <cell r="BK9">
            <v>63</v>
          </cell>
          <cell r="BL9">
            <v>64</v>
          </cell>
          <cell r="BM9">
            <v>65</v>
          </cell>
          <cell r="BN9">
            <v>66</v>
          </cell>
          <cell r="BO9">
            <v>67</v>
          </cell>
          <cell r="BP9">
            <v>68</v>
          </cell>
          <cell r="BQ9">
            <v>69</v>
          </cell>
          <cell r="BR9">
            <v>70</v>
          </cell>
          <cell r="BS9">
            <v>71</v>
          </cell>
          <cell r="BT9">
            <v>72</v>
          </cell>
          <cell r="BU9">
            <v>73</v>
          </cell>
          <cell r="BV9">
            <v>74</v>
          </cell>
        </row>
        <row r="10">
          <cell r="A10" t="str">
            <v>JAN</v>
          </cell>
          <cell r="B10" t="str">
            <v>PEMAKAIAN BULAN   2004</v>
          </cell>
        </row>
        <row r="11">
          <cell r="A11" t="str">
            <v>FEB</v>
          </cell>
          <cell r="B11" t="str">
            <v>PEMAKAIAN BULAN   2004</v>
          </cell>
        </row>
        <row r="12">
          <cell r="A12" t="str">
            <v>MAR</v>
          </cell>
          <cell r="B12" t="str">
            <v>PEMAKAIAN BULAN   2004</v>
          </cell>
        </row>
        <row r="13">
          <cell r="A13" t="str">
            <v>APR</v>
          </cell>
          <cell r="B13" t="str">
            <v>PEMAKAIAN BULAN   2004</v>
          </cell>
        </row>
        <row r="14">
          <cell r="A14" t="str">
            <v>MEI</v>
          </cell>
          <cell r="B14" t="str">
            <v>PEMAKAIAN BULAN   2004</v>
          </cell>
        </row>
        <row r="15">
          <cell r="A15" t="str">
            <v>JUN</v>
          </cell>
          <cell r="B15" t="str">
            <v>PEMAKAIAN BULAN   2004</v>
          </cell>
        </row>
        <row r="16">
          <cell r="A16" t="str">
            <v>JUL</v>
          </cell>
          <cell r="B16" t="str">
            <v>PEMAKAIAN BULAN JULI 2004</v>
          </cell>
        </row>
        <row r="17">
          <cell r="A17" t="str">
            <v>AGT</v>
          </cell>
          <cell r="B17" t="str">
            <v>PEMAKAIAN BULAN AGUSTUS 2004</v>
          </cell>
          <cell r="C17">
            <v>28540.81</v>
          </cell>
          <cell r="D17">
            <v>9206.9500000000007</v>
          </cell>
          <cell r="E17">
            <v>24504.69</v>
          </cell>
          <cell r="F17">
            <v>8541.77</v>
          </cell>
          <cell r="G17">
            <v>12308.6</v>
          </cell>
          <cell r="H17">
            <v>4647.1000000000004</v>
          </cell>
          <cell r="I17">
            <v>19810.439999999999</v>
          </cell>
          <cell r="J17">
            <v>7660.53</v>
          </cell>
          <cell r="K17">
            <v>15795.7</v>
          </cell>
          <cell r="L17">
            <v>7103.92</v>
          </cell>
          <cell r="M17">
            <v>10589.01</v>
          </cell>
          <cell r="N17">
            <v>4330.76</v>
          </cell>
          <cell r="O17">
            <v>23658.5</v>
          </cell>
          <cell r="P17">
            <v>9385.6299999999992</v>
          </cell>
          <cell r="Q17">
            <v>105125</v>
          </cell>
          <cell r="R17">
            <v>42649</v>
          </cell>
          <cell r="S17">
            <v>2822.74</v>
          </cell>
          <cell r="T17">
            <v>1359.51</v>
          </cell>
          <cell r="U17">
            <v>5062.43</v>
          </cell>
          <cell r="V17">
            <v>2165.14</v>
          </cell>
          <cell r="W17">
            <v>3699.48</v>
          </cell>
          <cell r="X17">
            <v>1625.61</v>
          </cell>
          <cell r="Y17">
            <v>61940.635333593309</v>
          </cell>
          <cell r="Z17">
            <v>19981.364666406695</v>
          </cell>
          <cell r="AA17">
            <v>37772.038262645983</v>
          </cell>
          <cell r="AB17">
            <v>13166.461737354015</v>
          </cell>
          <cell r="AC17">
            <v>0</v>
          </cell>
          <cell r="AD17">
            <v>0</v>
          </cell>
          <cell r="AE17">
            <v>378229.37010423082</v>
          </cell>
          <cell r="AF17">
            <v>154690.62989576918</v>
          </cell>
          <cell r="AG17">
            <v>0</v>
          </cell>
          <cell r="AH17">
            <v>0</v>
          </cell>
          <cell r="AI17">
            <v>3040.844711817801</v>
          </cell>
          <cell r="AJ17">
            <v>1464.5552881821984</v>
          </cell>
        </row>
        <row r="18">
          <cell r="A18" t="str">
            <v>SEP</v>
          </cell>
          <cell r="B18" t="str">
            <v>PEMAKAIAN BULAN SEPTEMBER 2004</v>
          </cell>
          <cell r="C18">
            <v>34009.480000000003</v>
          </cell>
          <cell r="D18">
            <v>10984.85</v>
          </cell>
          <cell r="E18">
            <v>29264.03</v>
          </cell>
          <cell r="F18">
            <v>10239.540000000001</v>
          </cell>
          <cell r="G18">
            <v>21302.2</v>
          </cell>
          <cell r="H18">
            <v>7935.2</v>
          </cell>
          <cell r="I18">
            <v>23201.59</v>
          </cell>
          <cell r="J18">
            <v>9033.1200000000008</v>
          </cell>
          <cell r="K18">
            <v>18847.990000000002</v>
          </cell>
          <cell r="L18">
            <v>8507.16</v>
          </cell>
          <cell r="M18">
            <v>12767.11</v>
          </cell>
          <cell r="N18">
            <v>5228.41</v>
          </cell>
          <cell r="O18">
            <v>28421.52</v>
          </cell>
          <cell r="P18">
            <v>11266.52</v>
          </cell>
          <cell r="Q18">
            <v>105125</v>
          </cell>
          <cell r="R18">
            <v>42649</v>
          </cell>
          <cell r="S18">
            <v>4713.3100000000004</v>
          </cell>
          <cell r="T18">
            <v>2261.25</v>
          </cell>
          <cell r="U18">
            <v>9072.14</v>
          </cell>
          <cell r="V18">
            <v>3803.58</v>
          </cell>
          <cell r="W18">
            <v>6346.27</v>
          </cell>
          <cell r="X18">
            <v>2779.49</v>
          </cell>
          <cell r="Y18">
            <v>62532.42</v>
          </cell>
          <cell r="Z18">
            <v>19747.079999999998</v>
          </cell>
          <cell r="AA18">
            <v>38904.78</v>
          </cell>
          <cell r="AB18">
            <v>12285.72</v>
          </cell>
          <cell r="AC18">
            <v>648118.12</v>
          </cell>
          <cell r="AD18">
            <v>204668.88</v>
          </cell>
          <cell r="AE18">
            <v>413516.76</v>
          </cell>
          <cell r="AF18">
            <v>130584.23999999999</v>
          </cell>
          <cell r="AG18">
            <v>9265.5400000000009</v>
          </cell>
          <cell r="AH18">
            <v>2925.96</v>
          </cell>
          <cell r="AI18">
            <v>3480.268</v>
          </cell>
          <cell r="AJ18">
            <v>1099.0319999999999</v>
          </cell>
          <cell r="AL18">
            <v>5468670.0000000019</v>
          </cell>
          <cell r="AM18">
            <v>1777899.9999999995</v>
          </cell>
          <cell r="AN18">
            <v>4759340</v>
          </cell>
          <cell r="AO18">
            <v>1697770.0000000005</v>
          </cell>
          <cell r="AP18">
            <v>8993600</v>
          </cell>
          <cell r="AQ18">
            <v>3288099.9999999995</v>
          </cell>
          <cell r="AR18">
            <v>3391150.0000000014</v>
          </cell>
          <cell r="AS18">
            <v>1372590.0000000012</v>
          </cell>
          <cell r="AT18">
            <v>3052290.0000000009</v>
          </cell>
          <cell r="AU18">
            <v>1403239.9999999998</v>
          </cell>
          <cell r="AV18">
            <v>2178100.0000000005</v>
          </cell>
          <cell r="AW18">
            <v>897649.99999999965</v>
          </cell>
          <cell r="AX18">
            <v>4763020</v>
          </cell>
          <cell r="AY18">
            <v>1880890.0000000012</v>
          </cell>
          <cell r="AZ18">
            <v>104748</v>
          </cell>
          <cell r="BA18">
            <v>43170</v>
          </cell>
          <cell r="BB18">
            <v>1890570.0000000007</v>
          </cell>
          <cell r="BC18">
            <v>901740</v>
          </cell>
          <cell r="BD18">
            <v>4009709.9999999991</v>
          </cell>
          <cell r="BE18">
            <v>1638440</v>
          </cell>
          <cell r="BF18">
            <v>2646790.0000000005</v>
          </cell>
          <cell r="BG18">
            <v>1153879.9999999998</v>
          </cell>
          <cell r="BH18">
            <v>7936.5</v>
          </cell>
          <cell r="BI18">
            <v>2788.5</v>
          </cell>
          <cell r="BJ18">
            <v>5594.4</v>
          </cell>
          <cell r="BK18">
            <v>1965.6</v>
          </cell>
          <cell r="BL18">
            <v>2574.1199999999953</v>
          </cell>
          <cell r="BM18">
            <v>812.88000000000466</v>
          </cell>
          <cell r="BN18">
            <v>8497.5599999999977</v>
          </cell>
          <cell r="BO18">
            <v>2683.4400000000023</v>
          </cell>
          <cell r="BP18">
            <v>57.000000000007276</v>
          </cell>
          <cell r="BQ18">
            <v>18.000000000001819</v>
          </cell>
          <cell r="BR18">
            <v>4493.1200000000172</v>
          </cell>
          <cell r="BS18">
            <v>1418.8800000000083</v>
          </cell>
        </row>
        <row r="19">
          <cell r="A19" t="str">
            <v>OKT</v>
          </cell>
          <cell r="B19" t="str">
            <v>PEMAKAIAN BULAN OKTOBER 2004</v>
          </cell>
          <cell r="C19">
            <v>39478.089999999997</v>
          </cell>
          <cell r="D19">
            <v>12687.15</v>
          </cell>
          <cell r="E19">
            <v>34330.79</v>
          </cell>
          <cell r="F19">
            <v>11925.79</v>
          </cell>
          <cell r="G19">
            <v>30896.3</v>
          </cell>
          <cell r="H19">
            <v>11274.3</v>
          </cell>
          <cell r="I19">
            <v>26960.97</v>
          </cell>
          <cell r="J19">
            <v>10495.95</v>
          </cell>
          <cell r="K19">
            <v>21854.12</v>
          </cell>
          <cell r="L19">
            <v>9856.41</v>
          </cell>
          <cell r="M19">
            <v>13713.06</v>
          </cell>
          <cell r="N19">
            <v>7597.68</v>
          </cell>
          <cell r="O19">
            <v>30376.22</v>
          </cell>
          <cell r="P19">
            <v>16517.47</v>
          </cell>
          <cell r="Q19">
            <v>105125</v>
          </cell>
          <cell r="R19">
            <v>42649</v>
          </cell>
          <cell r="S19">
            <v>5690.76</v>
          </cell>
          <cell r="T19">
            <v>4361.8999999999996</v>
          </cell>
          <cell r="U19">
            <v>13572.32</v>
          </cell>
          <cell r="V19">
            <v>5588.21</v>
          </cell>
          <cell r="W19">
            <v>9140.9500000000007</v>
          </cell>
          <cell r="X19">
            <v>3956.6</v>
          </cell>
          <cell r="Y19">
            <v>62819.32</v>
          </cell>
          <cell r="Z19">
            <v>19837.68</v>
          </cell>
          <cell r="AA19">
            <v>39093.64</v>
          </cell>
          <cell r="AB19">
            <v>12345.359999999999</v>
          </cell>
          <cell r="AC19">
            <v>651178.64</v>
          </cell>
          <cell r="AD19">
            <v>205635.36</v>
          </cell>
          <cell r="AE19">
            <v>422297.8</v>
          </cell>
          <cell r="AF19">
            <v>133357.19999999998</v>
          </cell>
          <cell r="AG19">
            <v>9270.1</v>
          </cell>
          <cell r="AH19">
            <v>2927.4</v>
          </cell>
          <cell r="AI19">
            <v>3536.7360000000003</v>
          </cell>
          <cell r="AJ19">
            <v>1116.864</v>
          </cell>
          <cell r="AL19">
            <v>5469130</v>
          </cell>
          <cell r="AM19">
            <v>1702310</v>
          </cell>
          <cell r="AN19">
            <v>5066250</v>
          </cell>
          <cell r="AO19">
            <v>1686680</v>
          </cell>
          <cell r="AP19">
            <v>9595608</v>
          </cell>
          <cell r="AQ19">
            <v>3339270</v>
          </cell>
          <cell r="AR19">
            <v>3759640</v>
          </cell>
          <cell r="AS19">
            <v>1462880</v>
          </cell>
          <cell r="AT19">
            <v>3006200</v>
          </cell>
          <cell r="AU19">
            <v>1349240</v>
          </cell>
          <cell r="AV19">
            <v>2369270</v>
          </cell>
          <cell r="AW19">
            <v>945950</v>
          </cell>
          <cell r="AX19">
            <v>5250950</v>
          </cell>
          <cell r="AY19">
            <v>1954700</v>
          </cell>
          <cell r="AZ19">
            <v>118849.5</v>
          </cell>
          <cell r="BA19">
            <v>35500.5</v>
          </cell>
          <cell r="BB19">
            <v>2100650</v>
          </cell>
          <cell r="BC19">
            <v>977450</v>
          </cell>
          <cell r="BD19">
            <v>4498870</v>
          </cell>
          <cell r="BE19">
            <v>1784610</v>
          </cell>
          <cell r="BF19">
            <v>2794110</v>
          </cell>
          <cell r="BG19">
            <v>1177140</v>
          </cell>
          <cell r="BH19">
            <v>8607.0000000000437</v>
          </cell>
          <cell r="BI19">
            <v>2718.0000000000655</v>
          </cell>
          <cell r="BJ19">
            <v>5665.8000000000175</v>
          </cell>
          <cell r="BK19">
            <v>1789.1999999999825</v>
          </cell>
          <cell r="BL19">
            <v>3060.5200000000186</v>
          </cell>
          <cell r="BM19">
            <v>966.47999999998137</v>
          </cell>
          <cell r="BN19">
            <v>8781.039999999979</v>
          </cell>
          <cell r="BO19">
            <v>2772.9599999999919</v>
          </cell>
          <cell r="BP19">
            <v>45.599999999994907</v>
          </cell>
          <cell r="BQ19">
            <v>14.400000000000546</v>
          </cell>
          <cell r="BR19">
            <v>4517.4400000000242</v>
          </cell>
          <cell r="BS19">
            <v>1426.5600000000086</v>
          </cell>
        </row>
        <row r="20">
          <cell r="A20" t="str">
            <v>NOP</v>
          </cell>
          <cell r="B20" t="str">
            <v>PEMAKAIAN BULAN NOPEMBER 2004</v>
          </cell>
          <cell r="C20">
            <v>44821.66</v>
          </cell>
          <cell r="D20">
            <v>14382.43</v>
          </cell>
          <cell r="E20">
            <v>39246.910000000003</v>
          </cell>
          <cell r="F20">
            <v>13623.38</v>
          </cell>
          <cell r="G20">
            <v>40159.4</v>
          </cell>
          <cell r="H20">
            <v>14475.4</v>
          </cell>
          <cell r="I20">
            <v>30741.1</v>
          </cell>
          <cell r="J20">
            <v>11915.59</v>
          </cell>
          <cell r="K20">
            <v>25006.5</v>
          </cell>
          <cell r="L20">
            <v>11168.79</v>
          </cell>
          <cell r="M20">
            <v>13713.06</v>
          </cell>
          <cell r="N20">
            <v>7597.68</v>
          </cell>
          <cell r="O20">
            <v>30376.22</v>
          </cell>
          <cell r="P20">
            <v>16517.47</v>
          </cell>
          <cell r="Q20">
            <v>105125</v>
          </cell>
          <cell r="R20">
            <v>42649</v>
          </cell>
          <cell r="S20">
            <v>5690.76</v>
          </cell>
          <cell r="T20">
            <v>4361.8999999999996</v>
          </cell>
          <cell r="U20">
            <v>18105.349999999999</v>
          </cell>
          <cell r="V20">
            <v>7388.87</v>
          </cell>
          <cell r="W20">
            <v>11951.76</v>
          </cell>
          <cell r="X20">
            <v>5123.6000000000004</v>
          </cell>
          <cell r="Y20">
            <v>63077.340000000004</v>
          </cell>
          <cell r="Z20">
            <v>19919.16</v>
          </cell>
          <cell r="AA20">
            <v>39279.46</v>
          </cell>
          <cell r="AB20">
            <v>12404.039999999999</v>
          </cell>
          <cell r="AC20">
            <v>654128.96</v>
          </cell>
          <cell r="AD20">
            <v>206567.03999999998</v>
          </cell>
          <cell r="AE20">
            <v>431051.48</v>
          </cell>
          <cell r="AF20">
            <v>136121.51999999999</v>
          </cell>
          <cell r="AG20">
            <v>9270.1</v>
          </cell>
          <cell r="AH20">
            <v>2927.4</v>
          </cell>
          <cell r="AI20">
            <v>3592.2919999999999</v>
          </cell>
          <cell r="AJ20">
            <v>1134.4079999999999</v>
          </cell>
          <cell r="AL20">
            <v>5343960</v>
          </cell>
          <cell r="AM20">
            <v>1695270</v>
          </cell>
          <cell r="AN20">
            <v>4916030</v>
          </cell>
          <cell r="AO20">
            <v>1698340</v>
          </cell>
          <cell r="AP20">
            <v>9263020.8000000007</v>
          </cell>
          <cell r="AQ20">
            <v>3200821.8</v>
          </cell>
          <cell r="AR20">
            <v>3780100</v>
          </cell>
          <cell r="AS20">
            <v>1419630</v>
          </cell>
          <cell r="AT20">
            <v>3152700</v>
          </cell>
          <cell r="AU20">
            <v>1312390</v>
          </cell>
          <cell r="AV20">
            <v>2396830</v>
          </cell>
          <cell r="AW20">
            <v>904970</v>
          </cell>
          <cell r="AX20">
            <v>4345790</v>
          </cell>
          <cell r="AY20">
            <v>1728070</v>
          </cell>
          <cell r="AZ20">
            <v>129373.86</v>
          </cell>
          <cell r="BA20">
            <v>38644.14</v>
          </cell>
          <cell r="BB20">
            <v>2026880</v>
          </cell>
          <cell r="BC20">
            <v>863930</v>
          </cell>
          <cell r="BD20">
            <v>4538690</v>
          </cell>
          <cell r="BE20">
            <v>1800660</v>
          </cell>
          <cell r="BF20">
            <v>2813620</v>
          </cell>
          <cell r="BG20">
            <v>1166960</v>
          </cell>
          <cell r="BH20">
            <v>7740.6000000001222</v>
          </cell>
          <cell r="BI20">
            <v>2444.3999999999869</v>
          </cell>
          <cell r="BJ20">
            <v>5574.5999999999913</v>
          </cell>
          <cell r="BK20">
            <v>1760.4000000000087</v>
          </cell>
          <cell r="BL20">
            <v>2950.3199999999488</v>
          </cell>
          <cell r="BM20">
            <v>931.67999999999302</v>
          </cell>
          <cell r="BN20">
            <v>8753.679999999993</v>
          </cell>
          <cell r="BO20">
            <v>2764.320000000007</v>
          </cell>
          <cell r="BP20">
            <v>0</v>
          </cell>
          <cell r="BQ20">
            <v>0</v>
          </cell>
          <cell r="BR20">
            <v>4444.4799999999668</v>
          </cell>
          <cell r="BS20">
            <v>1403.5199999999895</v>
          </cell>
        </row>
        <row r="21">
          <cell r="A21" t="str">
            <v>DES</v>
          </cell>
          <cell r="B21" t="str">
            <v>PEMAKAIAN BULAN DESEMBER 2004</v>
          </cell>
          <cell r="C21">
            <v>50298.75</v>
          </cell>
          <cell r="D21">
            <v>16149.48</v>
          </cell>
          <cell r="E21">
            <v>44545.59</v>
          </cell>
          <cell r="F21">
            <v>15407.05</v>
          </cell>
          <cell r="G21">
            <v>43147.4</v>
          </cell>
          <cell r="H21">
            <v>15558.8</v>
          </cell>
          <cell r="I21">
            <v>34489.54</v>
          </cell>
          <cell r="J21">
            <v>13344.92</v>
          </cell>
          <cell r="K21">
            <v>27959.86</v>
          </cell>
          <cell r="L21">
            <v>12460.84</v>
          </cell>
          <cell r="M21">
            <v>13713.06</v>
          </cell>
          <cell r="N21">
            <v>7597.68</v>
          </cell>
          <cell r="O21">
            <v>30376.22</v>
          </cell>
          <cell r="P21">
            <v>16517.47</v>
          </cell>
          <cell r="Q21">
            <v>105125</v>
          </cell>
          <cell r="R21">
            <v>42649</v>
          </cell>
          <cell r="S21">
            <v>5690.76</v>
          </cell>
          <cell r="T21">
            <v>4361.8999999999996</v>
          </cell>
          <cell r="U21">
            <v>18105.349999999999</v>
          </cell>
          <cell r="V21">
            <v>7388.87</v>
          </cell>
          <cell r="W21">
            <v>11951.76</v>
          </cell>
          <cell r="X21">
            <v>5123.6000000000004</v>
          </cell>
          <cell r="Y21">
            <v>63349.42</v>
          </cell>
          <cell r="Z21">
            <v>20005.079999999998</v>
          </cell>
          <cell r="AA21">
            <v>39472.879999999997</v>
          </cell>
          <cell r="AB21">
            <v>12465.119999999999</v>
          </cell>
          <cell r="AC21">
            <v>657218.36</v>
          </cell>
          <cell r="AD21">
            <v>207542.63999999998</v>
          </cell>
          <cell r="AE21">
            <v>439992.88</v>
          </cell>
          <cell r="AF21">
            <v>138945.12</v>
          </cell>
          <cell r="AG21">
            <v>9280.36</v>
          </cell>
          <cell r="AH21">
            <v>2930.64</v>
          </cell>
          <cell r="AI21">
            <v>3652.8639999999996</v>
          </cell>
          <cell r="AJ21">
            <v>1153.5359999999998</v>
          </cell>
          <cell r="AL21">
            <v>5476020</v>
          </cell>
          <cell r="AM21">
            <v>1767040</v>
          </cell>
          <cell r="AN21">
            <v>5297390</v>
          </cell>
          <cell r="AO21">
            <v>1784200</v>
          </cell>
          <cell r="AP21">
            <v>9464228.4000000004</v>
          </cell>
          <cell r="AQ21">
            <v>3321634.8</v>
          </cell>
          <cell r="AR21">
            <v>3747900</v>
          </cell>
          <cell r="AS21">
            <v>1429360</v>
          </cell>
          <cell r="AT21">
            <v>2952600</v>
          </cell>
          <cell r="AU21">
            <v>1292040</v>
          </cell>
          <cell r="AV21">
            <v>2409280</v>
          </cell>
          <cell r="AW21">
            <v>934320</v>
          </cell>
          <cell r="AX21">
            <v>4553380</v>
          </cell>
          <cell r="AY21">
            <v>1857540</v>
          </cell>
          <cell r="AZ21">
            <v>120337.14</v>
          </cell>
          <cell r="BA21">
            <v>35944.86</v>
          </cell>
          <cell r="BB21">
            <v>1985260</v>
          </cell>
          <cell r="BC21">
            <v>885080</v>
          </cell>
          <cell r="BD21">
            <v>4264310</v>
          </cell>
          <cell r="BE21">
            <v>1760120</v>
          </cell>
          <cell r="BF21">
            <v>2879530</v>
          </cell>
          <cell r="BG21">
            <v>1217150</v>
          </cell>
          <cell r="BH21">
            <v>8162.3999999998341</v>
          </cell>
          <cell r="BI21">
            <v>2577.5999999999476</v>
          </cell>
          <cell r="BJ21">
            <v>5802.5999999999476</v>
          </cell>
          <cell r="BK21">
            <v>1832.3999999999978</v>
          </cell>
          <cell r="BL21">
            <v>3089.4000000000233</v>
          </cell>
          <cell r="BM21">
            <v>975.60000000000582</v>
          </cell>
          <cell r="BN21">
            <v>8941.4000000000233</v>
          </cell>
          <cell r="BO21">
            <v>2823.6000000000058</v>
          </cell>
          <cell r="BP21">
            <v>102.60000000000218</v>
          </cell>
          <cell r="BQ21">
            <v>32.399999999997817</v>
          </cell>
          <cell r="BR21">
            <v>4845.7599999999729</v>
          </cell>
          <cell r="BS21">
            <v>1530.2399999999943</v>
          </cell>
        </row>
      </sheetData>
      <sheetData sheetId="1">
        <row r="4">
          <cell r="C4" t="str">
            <v>KALIBAKAL</v>
          </cell>
          <cell r="I4" t="str">
            <v>RAWALO</v>
          </cell>
          <cell r="M4" t="str">
            <v>WONOSOBO</v>
          </cell>
          <cell r="Q4" t="str">
            <v>GARUNG</v>
          </cell>
          <cell r="S4" t="str">
            <v>DIENG</v>
          </cell>
          <cell r="U4" t="str">
            <v>MRICA</v>
          </cell>
          <cell r="Y4" t="str">
            <v>MRICA</v>
          </cell>
          <cell r="AC4" t="str">
            <v/>
          </cell>
        </row>
        <row r="5">
          <cell r="A5" t="str">
            <v>BULAN</v>
          </cell>
          <cell r="C5" t="str">
            <v>INC I</v>
          </cell>
          <cell r="E5" t="str">
            <v>INC II</v>
          </cell>
          <cell r="G5" t="str">
            <v>INC III</v>
          </cell>
          <cell r="I5" t="str">
            <v>INC I</v>
          </cell>
          <cell r="K5" t="str">
            <v>INC II</v>
          </cell>
          <cell r="M5" t="str">
            <v>INC I</v>
          </cell>
          <cell r="O5" t="str">
            <v>INC II</v>
          </cell>
          <cell r="Q5" t="str">
            <v>INC I</v>
          </cell>
          <cell r="S5" t="str">
            <v>INC I</v>
          </cell>
          <cell r="U5" t="str">
            <v>INC I</v>
          </cell>
          <cell r="W5" t="str">
            <v>INC II</v>
          </cell>
          <cell r="Y5" t="str">
            <v>INC I</v>
          </cell>
          <cell r="AA5" t="str">
            <v>INC II</v>
          </cell>
          <cell r="AC5" t="str">
            <v/>
          </cell>
        </row>
        <row r="6">
          <cell r="C6" t="str">
            <v>ME</v>
          </cell>
          <cell r="D6" t="str">
            <v>MK</v>
          </cell>
          <cell r="E6" t="str">
            <v>ME</v>
          </cell>
          <cell r="F6" t="str">
            <v>MK</v>
          </cell>
          <cell r="G6" t="str">
            <v>ME</v>
          </cell>
          <cell r="H6" t="str">
            <v>MK</v>
          </cell>
          <cell r="I6" t="str">
            <v>ME</v>
          </cell>
          <cell r="J6" t="str">
            <v>MK</v>
          </cell>
          <cell r="K6" t="str">
            <v>ME</v>
          </cell>
          <cell r="L6" t="str">
            <v>MK</v>
          </cell>
          <cell r="M6" t="str">
            <v>ME</v>
          </cell>
          <cell r="N6" t="str">
            <v>MK</v>
          </cell>
          <cell r="O6" t="str">
            <v>ME</v>
          </cell>
          <cell r="P6" t="str">
            <v>MK</v>
          </cell>
          <cell r="Q6" t="str">
            <v>ME</v>
          </cell>
          <cell r="R6" t="str">
            <v>MK</v>
          </cell>
          <cell r="S6" t="str">
            <v>ME</v>
          </cell>
          <cell r="T6" t="str">
            <v>MK</v>
          </cell>
          <cell r="U6" t="str">
            <v>ME</v>
          </cell>
          <cell r="V6" t="str">
            <v>MK</v>
          </cell>
          <cell r="W6" t="str">
            <v>ME</v>
          </cell>
          <cell r="X6" t="str">
            <v>MK</v>
          </cell>
          <cell r="Y6" t="str">
            <v>ME</v>
          </cell>
          <cell r="Z6" t="str">
            <v>MK</v>
          </cell>
          <cell r="AA6" t="str">
            <v>ME</v>
          </cell>
          <cell r="AB6" t="str">
            <v>MK</v>
          </cell>
          <cell r="AC6" t="str">
            <v/>
          </cell>
        </row>
        <row r="7">
          <cell r="A7">
            <v>1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 t="str">
            <v/>
          </cell>
        </row>
        <row r="8">
          <cell r="A8" t="str">
            <v>JAN</v>
          </cell>
          <cell r="B8" t="str">
            <v>PEMAKAIAN BULAN   2004</v>
          </cell>
        </row>
        <row r="9">
          <cell r="A9" t="str">
            <v>FEB</v>
          </cell>
          <cell r="B9" t="str">
            <v>PEMAKAIAN BULAN   2004</v>
          </cell>
        </row>
        <row r="10">
          <cell r="A10" t="str">
            <v>MAR</v>
          </cell>
          <cell r="B10" t="str">
            <v>PEMAKAIAN BULAN   2004</v>
          </cell>
        </row>
        <row r="11">
          <cell r="A11" t="str">
            <v>APR</v>
          </cell>
          <cell r="B11" t="str">
            <v>PEMAKAIAN BULAN   2004</v>
          </cell>
        </row>
        <row r="12">
          <cell r="A12" t="str">
            <v>MEI</v>
          </cell>
          <cell r="B12" t="str">
            <v>PEMAKAIAN BULAN   2004</v>
          </cell>
        </row>
        <row r="13">
          <cell r="A13" t="str">
            <v>JUN</v>
          </cell>
          <cell r="B13" t="str">
            <v>PEMAKAIAN BULAN   2004</v>
          </cell>
        </row>
        <row r="14">
          <cell r="A14" t="str">
            <v>JUL</v>
          </cell>
          <cell r="B14" t="str">
            <v>PEMAKAIAN BULAN JULI 2004</v>
          </cell>
          <cell r="C14">
            <v>7463330.0000000019</v>
          </cell>
          <cell r="D14">
            <v>7460245.1879000245</v>
          </cell>
          <cell r="E14">
            <v>6603900.0000000019</v>
          </cell>
          <cell r="F14">
            <v>6574958.0284999851</v>
          </cell>
          <cell r="G14">
            <v>11979800</v>
          </cell>
          <cell r="H14">
            <v>11931369.999999996</v>
          </cell>
          <cell r="I14">
            <v>5644200.0000000009</v>
          </cell>
          <cell r="J14">
            <v>5650831.9999999944</v>
          </cell>
          <cell r="K14">
            <v>4663620.0000000009</v>
          </cell>
          <cell r="L14">
            <v>4668179.999999987</v>
          </cell>
          <cell r="M14">
            <v>3144440.0000000005</v>
          </cell>
          <cell r="N14">
            <v>3144280.0000000047</v>
          </cell>
          <cell r="O14">
            <v>7219490.0000000019</v>
          </cell>
          <cell r="P14">
            <v>7247800.0000000466</v>
          </cell>
          <cell r="Q14" t="e">
            <v>#REF!</v>
          </cell>
          <cell r="R14">
            <v>143838.00000000017</v>
          </cell>
          <cell r="S14">
            <v>3035689.9999999995</v>
          </cell>
          <cell r="T14">
            <v>0</v>
          </cell>
          <cell r="U14">
            <v>5108580.0000000019</v>
          </cell>
          <cell r="V14">
            <v>5190200.000000041</v>
          </cell>
          <cell r="W14">
            <v>3847420</v>
          </cell>
          <cell r="X14" t="e">
            <v>#REF!</v>
          </cell>
          <cell r="Y14">
            <v>5108580.0000000019</v>
          </cell>
          <cell r="Z14">
            <v>5190200.000000041</v>
          </cell>
          <cell r="AA14">
            <v>3847420</v>
          </cell>
          <cell r="AB14" t="e">
            <v>#REF!</v>
          </cell>
        </row>
        <row r="15">
          <cell r="A15" t="str">
            <v>AGT</v>
          </cell>
          <cell r="B15" t="str">
            <v>PEMAKAIAN BULAN AGUSTUS 2004</v>
          </cell>
          <cell r="C15">
            <v>7488459.9999999991</v>
          </cell>
          <cell r="D15">
            <v>7489045.1944999695</v>
          </cell>
          <cell r="E15">
            <v>6597099.9999999981</v>
          </cell>
          <cell r="F15">
            <v>6580175.4209999852</v>
          </cell>
          <cell r="G15">
            <v>12425300.000000002</v>
          </cell>
          <cell r="H15">
            <v>12322200</v>
          </cell>
          <cell r="I15">
            <v>5088309.9999999981</v>
          </cell>
          <cell r="J15">
            <v>5091856.0000000075</v>
          </cell>
          <cell r="K15">
            <v>4604600.0000000019</v>
          </cell>
          <cell r="L15">
            <v>4609000</v>
          </cell>
          <cell r="M15">
            <v>3169819.9999999995</v>
          </cell>
          <cell r="N15">
            <v>3169600</v>
          </cell>
          <cell r="O15">
            <v>7076759.9999999981</v>
          </cell>
          <cell r="P15">
            <v>7085199.9999999534</v>
          </cell>
          <cell r="Q15" t="e">
            <v>#REF!</v>
          </cell>
          <cell r="R15">
            <v>147773.99999999965</v>
          </cell>
          <cell r="S15">
            <v>2961069.9999999995</v>
          </cell>
          <cell r="T15">
            <v>2981640.0000000005</v>
          </cell>
          <cell r="U15">
            <v>5152180</v>
          </cell>
          <cell r="V15">
            <v>5227079.999999987</v>
          </cell>
          <cell r="W15">
            <v>3763050</v>
          </cell>
          <cell r="X15">
            <v>3743309.9999999995</v>
          </cell>
          <cell r="Y15">
            <v>5152180</v>
          </cell>
          <cell r="Z15">
            <v>5227079.999999987</v>
          </cell>
          <cell r="AA15">
            <v>3763050</v>
          </cell>
          <cell r="AB15">
            <v>3743309.9999999995</v>
          </cell>
        </row>
        <row r="16">
          <cell r="A16" t="str">
            <v>SEP</v>
          </cell>
          <cell r="B16" t="str">
            <v>PEMAKAIAN BULAN SEPTEMBER 2004</v>
          </cell>
          <cell r="C16">
            <v>7246570</v>
          </cell>
          <cell r="D16">
            <v>7247166.8782000421</v>
          </cell>
          <cell r="E16">
            <v>6457110.0000000009</v>
          </cell>
          <cell r="F16">
            <v>6439305.823499985</v>
          </cell>
          <cell r="G16">
            <v>12281700</v>
          </cell>
          <cell r="H16">
            <v>12245419.999999996</v>
          </cell>
          <cell r="I16">
            <v>4763740.0000000019</v>
          </cell>
          <cell r="J16">
            <v>4767311.9999999981</v>
          </cell>
          <cell r="K16">
            <v>4455529.9999999991</v>
          </cell>
          <cell r="L16">
            <v>4459840.0000000261</v>
          </cell>
          <cell r="M16">
            <v>3075750</v>
          </cell>
          <cell r="N16">
            <v>3074600</v>
          </cell>
          <cell r="O16">
            <v>6643910.0000000037</v>
          </cell>
          <cell r="P16">
            <v>6661400.0000000233</v>
          </cell>
          <cell r="Q16">
            <v>0</v>
          </cell>
          <cell r="R16">
            <v>147918.00000000017</v>
          </cell>
          <cell r="S16">
            <v>2792310.0000000005</v>
          </cell>
          <cell r="T16">
            <v>2811310.0000000005</v>
          </cell>
          <cell r="U16">
            <v>5648150</v>
          </cell>
          <cell r="V16">
            <v>5730160.0000000326</v>
          </cell>
          <cell r="W16">
            <v>3800670</v>
          </cell>
          <cell r="X16">
            <v>3781830</v>
          </cell>
          <cell r="Y16">
            <v>5648150</v>
          </cell>
          <cell r="Z16">
            <v>5730160.0000000326</v>
          </cell>
          <cell r="AA16">
            <v>3800670</v>
          </cell>
          <cell r="AB16">
            <v>3781830</v>
          </cell>
        </row>
        <row r="17">
          <cell r="A17" t="str">
            <v>OKT</v>
          </cell>
          <cell r="B17" t="str">
            <v>PEMAKAIAN BULAN OKTOBER 2004</v>
          </cell>
          <cell r="C17">
            <v>7171440</v>
          </cell>
          <cell r="D17">
            <v>7173705.9917999571</v>
          </cell>
          <cell r="E17">
            <v>6752930</v>
          </cell>
          <cell r="F17">
            <v>6735653.7175000003</v>
          </cell>
          <cell r="G17">
            <v>12934878</v>
          </cell>
          <cell r="H17">
            <v>12901130.000000004</v>
          </cell>
          <cell r="I17">
            <v>5222520</v>
          </cell>
          <cell r="J17">
            <v>5227727.9999999953</v>
          </cell>
          <cell r="K17">
            <v>4355440</v>
          </cell>
          <cell r="L17">
            <v>4357759.9999999739</v>
          </cell>
          <cell r="M17">
            <v>3315220</v>
          </cell>
          <cell r="N17">
            <v>3315800</v>
          </cell>
          <cell r="O17">
            <v>7205650</v>
          </cell>
          <cell r="P17">
            <v>7226599.9999999767</v>
          </cell>
          <cell r="Q17">
            <v>0</v>
          </cell>
          <cell r="R17">
            <v>154350</v>
          </cell>
          <cell r="S17">
            <v>3078100</v>
          </cell>
          <cell r="T17">
            <v>3096719.9999999995</v>
          </cell>
          <cell r="U17">
            <v>6283480</v>
          </cell>
          <cell r="V17">
            <v>6377999.9999998836</v>
          </cell>
          <cell r="W17">
            <v>3971250</v>
          </cell>
          <cell r="X17">
            <v>3951350.0000000005</v>
          </cell>
          <cell r="Y17">
            <v>6283480</v>
          </cell>
          <cell r="Z17">
            <v>6377999.9999998836</v>
          </cell>
          <cell r="AA17">
            <v>3971250</v>
          </cell>
          <cell r="AB17">
            <v>3951350.0000000005</v>
          </cell>
        </row>
        <row r="18">
          <cell r="A18" t="str">
            <v>NOP</v>
          </cell>
          <cell r="B18" t="str">
            <v>PEMAKAIAN BULAN NOPEMBER 2004</v>
          </cell>
          <cell r="C18">
            <v>7039230</v>
          </cell>
          <cell r="D18">
            <v>7038679.8739000093</v>
          </cell>
          <cell r="E18">
            <v>6614370</v>
          </cell>
          <cell r="F18">
            <v>6594784.1200000001</v>
          </cell>
          <cell r="G18">
            <v>12463842.600000001</v>
          </cell>
          <cell r="H18">
            <v>12410530.000000004</v>
          </cell>
          <cell r="I18">
            <v>5199730</v>
          </cell>
          <cell r="J18">
            <v>5210656.0000000391</v>
          </cell>
          <cell r="K18">
            <v>4465090</v>
          </cell>
          <cell r="L18">
            <v>4468200</v>
          </cell>
          <cell r="M18">
            <v>3301800</v>
          </cell>
          <cell r="N18">
            <v>3302200</v>
          </cell>
          <cell r="O18">
            <v>6073860</v>
          </cell>
          <cell r="P18">
            <v>6080000</v>
          </cell>
          <cell r="Q18">
            <v>0</v>
          </cell>
          <cell r="R18">
            <v>168018</v>
          </cell>
          <cell r="S18">
            <v>2890810</v>
          </cell>
          <cell r="T18">
            <v>2907600.0000000005</v>
          </cell>
          <cell r="U18">
            <v>6339350</v>
          </cell>
          <cell r="V18">
            <v>6427880.0000000047</v>
          </cell>
          <cell r="W18">
            <v>3980580</v>
          </cell>
          <cell r="X18">
            <v>3956500</v>
          </cell>
          <cell r="Y18">
            <v>6339350</v>
          </cell>
          <cell r="Z18">
            <v>6427880.0000000047</v>
          </cell>
          <cell r="AA18">
            <v>3980580</v>
          </cell>
          <cell r="AB18">
            <v>3956500</v>
          </cell>
        </row>
        <row r="19">
          <cell r="A19" t="str">
            <v>DES</v>
          </cell>
          <cell r="B19" t="str">
            <v>PEMAKAIAN BULAN DESEMBER 2004</v>
          </cell>
          <cell r="C19">
            <v>7243060</v>
          </cell>
          <cell r="D19">
            <v>7241740.79</v>
          </cell>
          <cell r="E19">
            <v>7081590</v>
          </cell>
          <cell r="F19">
            <v>7060592.922399994</v>
          </cell>
          <cell r="G19">
            <v>12785863.199999999</v>
          </cell>
          <cell r="H19">
            <v>12730519.999999996</v>
          </cell>
          <cell r="I19">
            <v>5177260</v>
          </cell>
          <cell r="J19">
            <v>5187951.9999999758</v>
          </cell>
          <cell r="K19">
            <v>4244640</v>
          </cell>
          <cell r="L19">
            <v>4246220.000000013</v>
          </cell>
          <cell r="M19">
            <v>3343600</v>
          </cell>
          <cell r="N19">
            <v>3341839.9999999907</v>
          </cell>
          <cell r="O19">
            <v>6410920</v>
          </cell>
          <cell r="P19">
            <v>6418000</v>
          </cell>
          <cell r="Q19">
            <v>0</v>
          </cell>
          <cell r="R19">
            <v>156282</v>
          </cell>
          <cell r="S19">
            <v>2870340</v>
          </cell>
          <cell r="T19">
            <v>2887109.9999999986</v>
          </cell>
          <cell r="U19">
            <v>6024430</v>
          </cell>
          <cell r="V19">
            <v>6108479.9999999814</v>
          </cell>
          <cell r="W19">
            <v>4096680</v>
          </cell>
          <cell r="X19">
            <v>4067560.0000000014</v>
          </cell>
          <cell r="Y19">
            <v>6024430</v>
          </cell>
          <cell r="Z19">
            <v>6108479.9999999814</v>
          </cell>
          <cell r="AA19">
            <v>4096680</v>
          </cell>
          <cell r="AB19">
            <v>4067560.0000000014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20">
          <cell r="H120">
            <v>9000</v>
          </cell>
        </row>
      </sheetData>
      <sheetData sheetId="12">
        <row r="120">
          <cell r="H120">
            <v>9000</v>
          </cell>
        </row>
      </sheetData>
      <sheetData sheetId="13">
        <row r="120">
          <cell r="H120">
            <v>9000</v>
          </cell>
        </row>
      </sheetData>
      <sheetData sheetId="14">
        <row r="120">
          <cell r="H120">
            <v>9000</v>
          </cell>
        </row>
      </sheetData>
      <sheetData sheetId="15">
        <row r="120">
          <cell r="H120">
            <v>9000</v>
          </cell>
        </row>
      </sheetData>
      <sheetData sheetId="16">
        <row r="120">
          <cell r="H120">
            <v>9000</v>
          </cell>
        </row>
      </sheetData>
      <sheetData sheetId="17">
        <row r="120">
          <cell r="H120">
            <v>9000</v>
          </cell>
        </row>
      </sheetData>
      <sheetData sheetId="18">
        <row r="120">
          <cell r="H120">
            <v>9000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NRCPTK01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UTAMA"/>
      <sheetName val="DAT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DENPASAR"/>
    </sheetNames>
    <sheetDataSet>
      <sheetData sheetId="0"/>
      <sheetData sheetId="1">
        <row r="10">
          <cell r="T10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1">
          <cell r="A11" t="str">
            <v>ANTOSARI</v>
          </cell>
          <cell r="B11" t="str">
            <v>Antosari_Trafo_1</v>
          </cell>
          <cell r="C11" t="str">
            <v>L</v>
          </cell>
          <cell r="D11">
            <v>10101</v>
          </cell>
        </row>
        <row r="12">
          <cell r="B12" t="str">
            <v>P_Bajera</v>
          </cell>
          <cell r="C12" t="str">
            <v>R</v>
          </cell>
          <cell r="D12">
            <v>10102</v>
          </cell>
        </row>
        <row r="13">
          <cell r="B13" t="str">
            <v>P_Belimbing</v>
          </cell>
          <cell r="C13" t="str">
            <v>R</v>
          </cell>
          <cell r="D13">
            <v>10103</v>
          </cell>
        </row>
        <row r="14">
          <cell r="B14" t="str">
            <v>P_Kerambitan</v>
          </cell>
          <cell r="C14" t="str">
            <v>R</v>
          </cell>
          <cell r="D14">
            <v>10104</v>
          </cell>
        </row>
        <row r="15">
          <cell r="B15" t="str">
            <v>P_Surabrata</v>
          </cell>
          <cell r="C15" t="str">
            <v>R</v>
          </cell>
          <cell r="D15">
            <v>10105</v>
          </cell>
        </row>
        <row r="16">
          <cell r="B16" t="str">
            <v>P_Sanda</v>
          </cell>
          <cell r="C16" t="str">
            <v>R</v>
          </cell>
          <cell r="D16">
            <v>10106</v>
          </cell>
        </row>
        <row r="17">
          <cell r="B17" t="str">
            <v>Antosari Spare3</v>
          </cell>
          <cell r="C17" t="str">
            <v>L</v>
          </cell>
          <cell r="D17">
            <v>10107</v>
          </cell>
        </row>
        <row r="18">
          <cell r="B18" t="str">
            <v>Antosari Spare4</v>
          </cell>
          <cell r="C18" t="str">
            <v>L</v>
          </cell>
          <cell r="D18">
            <v>10108</v>
          </cell>
        </row>
        <row r="19">
          <cell r="B19" t="str">
            <v>Antosari Spare5</v>
          </cell>
          <cell r="C19" t="str">
            <v>L</v>
          </cell>
          <cell r="D19">
            <v>10109</v>
          </cell>
        </row>
        <row r="20">
          <cell r="B20" t="str">
            <v>Antosari Spare6</v>
          </cell>
          <cell r="C20" t="str">
            <v>L</v>
          </cell>
          <cell r="D20">
            <v>10110</v>
          </cell>
        </row>
        <row r="21">
          <cell r="B21" t="str">
            <v>Antosari Spare7</v>
          </cell>
          <cell r="C21" t="str">
            <v>L</v>
          </cell>
          <cell r="D21">
            <v>10111</v>
          </cell>
        </row>
        <row r="22">
          <cell r="B22" t="str">
            <v>Antosari Spare8</v>
          </cell>
          <cell r="C22" t="str">
            <v>L</v>
          </cell>
          <cell r="D22">
            <v>10112</v>
          </cell>
        </row>
        <row r="23">
          <cell r="B23" t="str">
            <v>Antosari Spare9</v>
          </cell>
          <cell r="C23" t="str">
            <v>L</v>
          </cell>
          <cell r="D23">
            <v>10113</v>
          </cell>
        </row>
        <row r="24">
          <cell r="B24" t="str">
            <v>Antosari Spare10</v>
          </cell>
          <cell r="C24" t="str">
            <v>L</v>
          </cell>
          <cell r="D24">
            <v>10114</v>
          </cell>
        </row>
        <row r="25">
          <cell r="B25" t="str">
            <v>Antosari Spare11</v>
          </cell>
          <cell r="C25" t="str">
            <v>L</v>
          </cell>
          <cell r="D25">
            <v>10115</v>
          </cell>
        </row>
        <row r="26">
          <cell r="B26" t="str">
            <v>Antosari Spare12</v>
          </cell>
          <cell r="C26" t="str">
            <v>L</v>
          </cell>
          <cell r="D26">
            <v>10116</v>
          </cell>
        </row>
        <row r="27">
          <cell r="B27" t="str">
            <v>Antosari Spare13</v>
          </cell>
          <cell r="C27" t="str">
            <v>L</v>
          </cell>
          <cell r="D27">
            <v>10117</v>
          </cell>
        </row>
        <row r="28">
          <cell r="B28" t="str">
            <v>Antosari Spare14</v>
          </cell>
          <cell r="C28" t="str">
            <v>L</v>
          </cell>
          <cell r="D28">
            <v>10118</v>
          </cell>
        </row>
        <row r="29">
          <cell r="B29" t="str">
            <v>Antosari Spare15</v>
          </cell>
          <cell r="C29" t="str">
            <v>L</v>
          </cell>
          <cell r="D29">
            <v>10119</v>
          </cell>
        </row>
        <row r="30">
          <cell r="B30" t="str">
            <v>Antosari Spare16</v>
          </cell>
          <cell r="C30" t="str">
            <v>L</v>
          </cell>
          <cell r="D30">
            <v>10120</v>
          </cell>
        </row>
        <row r="31">
          <cell r="B31" t="str">
            <v>Antosari Spare17</v>
          </cell>
          <cell r="C31" t="str">
            <v>L</v>
          </cell>
          <cell r="D31">
            <v>10121</v>
          </cell>
        </row>
        <row r="32">
          <cell r="B32" t="str">
            <v>Antosari Spare18</v>
          </cell>
          <cell r="C32" t="str">
            <v>L</v>
          </cell>
          <cell r="D32">
            <v>10122</v>
          </cell>
        </row>
        <row r="33">
          <cell r="B33" t="str">
            <v>Antosari Spare19</v>
          </cell>
          <cell r="C33" t="str">
            <v>L</v>
          </cell>
          <cell r="D33">
            <v>10123</v>
          </cell>
        </row>
        <row r="34">
          <cell r="B34" t="str">
            <v>Antosari Spare20</v>
          </cell>
          <cell r="C34" t="str">
            <v>L</v>
          </cell>
          <cell r="D34">
            <v>10124</v>
          </cell>
        </row>
        <row r="35">
          <cell r="B35" t="str">
            <v>Antosari Spare21</v>
          </cell>
          <cell r="C35" t="str">
            <v>L</v>
          </cell>
          <cell r="D35">
            <v>10125</v>
          </cell>
        </row>
        <row r="36">
          <cell r="B36" t="str">
            <v>Antosari Spare22</v>
          </cell>
          <cell r="C36" t="str">
            <v>L</v>
          </cell>
          <cell r="D36">
            <v>10126</v>
          </cell>
        </row>
        <row r="37">
          <cell r="B37" t="str">
            <v>Antosari Spare23</v>
          </cell>
          <cell r="C37" t="str">
            <v>L</v>
          </cell>
          <cell r="D37">
            <v>10127</v>
          </cell>
        </row>
        <row r="38">
          <cell r="B38" t="str">
            <v>Antosari Spare24</v>
          </cell>
          <cell r="C38" t="str">
            <v>L</v>
          </cell>
          <cell r="D38">
            <v>10128</v>
          </cell>
        </row>
        <row r="39">
          <cell r="B39" t="str">
            <v>Antosari Spare25</v>
          </cell>
          <cell r="C39" t="str">
            <v>L</v>
          </cell>
          <cell r="D39">
            <v>10129</v>
          </cell>
        </row>
        <row r="40">
          <cell r="B40" t="str">
            <v>Antosari Spare26</v>
          </cell>
          <cell r="C40" t="str">
            <v>L</v>
          </cell>
          <cell r="D40">
            <v>10130</v>
          </cell>
        </row>
        <row r="41">
          <cell r="A41" t="str">
            <v>BATURITI</v>
          </cell>
          <cell r="B41" t="str">
            <v>Baturiti_Trafo_1</v>
          </cell>
          <cell r="C41" t="str">
            <v>L</v>
          </cell>
          <cell r="D41">
            <v>10201</v>
          </cell>
        </row>
        <row r="42">
          <cell r="B42" t="str">
            <v>P_Baturiti</v>
          </cell>
          <cell r="C42" t="str">
            <v>R</v>
          </cell>
          <cell r="D42">
            <v>10202</v>
          </cell>
        </row>
        <row r="43">
          <cell r="B43" t="str">
            <v>P_Pancasari</v>
          </cell>
          <cell r="C43" t="str">
            <v>R</v>
          </cell>
          <cell r="D43">
            <v>10203</v>
          </cell>
        </row>
        <row r="44">
          <cell r="B44" t="str">
            <v>P_Taman_Tanda</v>
          </cell>
          <cell r="C44" t="str">
            <v>R</v>
          </cell>
          <cell r="D44">
            <v>10204</v>
          </cell>
        </row>
        <row r="45">
          <cell r="B45" t="str">
            <v>P_Wanagiri</v>
          </cell>
          <cell r="C45" t="str">
            <v>R</v>
          </cell>
          <cell r="D45">
            <v>10205</v>
          </cell>
        </row>
        <row r="46">
          <cell r="B46" t="str">
            <v>P_Jati Luwih</v>
          </cell>
          <cell r="C46" t="str">
            <v>L</v>
          </cell>
          <cell r="D46">
            <v>10206</v>
          </cell>
        </row>
        <row r="47">
          <cell r="B47" t="str">
            <v>Baturiti Spare4</v>
          </cell>
          <cell r="C47" t="str">
            <v>L</v>
          </cell>
          <cell r="D47">
            <v>10207</v>
          </cell>
        </row>
        <row r="48">
          <cell r="B48" t="str">
            <v>Baturiti Spare5</v>
          </cell>
          <cell r="C48" t="str">
            <v>L</v>
          </cell>
          <cell r="D48">
            <v>10208</v>
          </cell>
        </row>
        <row r="49">
          <cell r="B49" t="str">
            <v>Baturiti Spare6</v>
          </cell>
          <cell r="C49" t="str">
            <v>L</v>
          </cell>
          <cell r="D49">
            <v>10209</v>
          </cell>
        </row>
        <row r="50">
          <cell r="B50" t="str">
            <v>Baturiti Spare7</v>
          </cell>
          <cell r="C50" t="str">
            <v>L</v>
          </cell>
          <cell r="D50">
            <v>10210</v>
          </cell>
        </row>
        <row r="51">
          <cell r="B51" t="str">
            <v>Baturiti Spare8</v>
          </cell>
          <cell r="C51" t="str">
            <v>L</v>
          </cell>
          <cell r="D51">
            <v>10211</v>
          </cell>
        </row>
        <row r="52">
          <cell r="B52" t="str">
            <v>Baturiti Spare9</v>
          </cell>
          <cell r="C52" t="str">
            <v>L</v>
          </cell>
          <cell r="D52">
            <v>10212</v>
          </cell>
        </row>
        <row r="53">
          <cell r="B53" t="str">
            <v>Baturiti Spare10</v>
          </cell>
          <cell r="C53" t="str">
            <v>L</v>
          </cell>
          <cell r="D53">
            <v>10213</v>
          </cell>
        </row>
        <row r="54">
          <cell r="B54" t="str">
            <v>Baturiti Spare11</v>
          </cell>
          <cell r="C54" t="str">
            <v>L</v>
          </cell>
          <cell r="D54">
            <v>10214</v>
          </cell>
        </row>
        <row r="55">
          <cell r="B55" t="str">
            <v>Baturiti Spare12</v>
          </cell>
          <cell r="C55" t="str">
            <v>L</v>
          </cell>
          <cell r="D55">
            <v>10215</v>
          </cell>
        </row>
        <row r="56">
          <cell r="B56" t="str">
            <v>Baturiti Spare13</v>
          </cell>
          <cell r="C56" t="str">
            <v>L</v>
          </cell>
          <cell r="D56">
            <v>10216</v>
          </cell>
        </row>
        <row r="57">
          <cell r="B57" t="str">
            <v>Baturiti Spare14</v>
          </cell>
          <cell r="C57" t="str">
            <v>L</v>
          </cell>
          <cell r="D57">
            <v>10217</v>
          </cell>
        </row>
        <row r="58">
          <cell r="B58" t="str">
            <v>Baturiti Spare15</v>
          </cell>
          <cell r="C58" t="str">
            <v>L</v>
          </cell>
          <cell r="D58">
            <v>10218</v>
          </cell>
        </row>
        <row r="59">
          <cell r="B59" t="str">
            <v>Baturiti Spare16</v>
          </cell>
          <cell r="C59" t="str">
            <v>L</v>
          </cell>
          <cell r="D59">
            <v>10219</v>
          </cell>
        </row>
        <row r="60">
          <cell r="B60" t="str">
            <v>Baturiti Spare17</v>
          </cell>
          <cell r="C60" t="str">
            <v>L</v>
          </cell>
          <cell r="D60">
            <v>10220</v>
          </cell>
        </row>
        <row r="61">
          <cell r="B61" t="str">
            <v>Baturiti Spare18</v>
          </cell>
          <cell r="C61" t="str">
            <v>L</v>
          </cell>
          <cell r="D61">
            <v>10221</v>
          </cell>
        </row>
        <row r="62">
          <cell r="B62" t="str">
            <v>Baturiti Spare19</v>
          </cell>
          <cell r="C62" t="str">
            <v>L</v>
          </cell>
          <cell r="D62">
            <v>10222</v>
          </cell>
        </row>
        <row r="63">
          <cell r="B63" t="str">
            <v>Baturiti Spare20</v>
          </cell>
          <cell r="C63" t="str">
            <v>L</v>
          </cell>
          <cell r="D63">
            <v>10223</v>
          </cell>
        </row>
        <row r="64">
          <cell r="B64" t="str">
            <v>Baturiti Spare21</v>
          </cell>
          <cell r="C64" t="str">
            <v>L</v>
          </cell>
          <cell r="D64">
            <v>10224</v>
          </cell>
        </row>
        <row r="65">
          <cell r="B65" t="str">
            <v>Baturiti Spare22</v>
          </cell>
          <cell r="C65" t="str">
            <v>L</v>
          </cell>
          <cell r="D65">
            <v>10225</v>
          </cell>
        </row>
        <row r="66">
          <cell r="B66" t="str">
            <v>Baturiti Spare23</v>
          </cell>
          <cell r="C66" t="str">
            <v>L</v>
          </cell>
          <cell r="D66">
            <v>10226</v>
          </cell>
        </row>
        <row r="67">
          <cell r="B67" t="str">
            <v>Baturiti Spare24</v>
          </cell>
          <cell r="C67" t="str">
            <v>L</v>
          </cell>
          <cell r="D67">
            <v>10227</v>
          </cell>
        </row>
        <row r="68">
          <cell r="B68" t="str">
            <v>Baturiti Spare25</v>
          </cell>
          <cell r="C68" t="str">
            <v>L</v>
          </cell>
          <cell r="D68">
            <v>10228</v>
          </cell>
        </row>
        <row r="69">
          <cell r="B69" t="str">
            <v>Baturiti Spare26</v>
          </cell>
          <cell r="C69" t="str">
            <v>L</v>
          </cell>
          <cell r="D69">
            <v>10229</v>
          </cell>
        </row>
        <row r="70">
          <cell r="B70" t="str">
            <v>Baturiti Spare27</v>
          </cell>
          <cell r="C70" t="str">
            <v>L</v>
          </cell>
          <cell r="D70">
            <v>10230</v>
          </cell>
        </row>
        <row r="71">
          <cell r="A71" t="str">
            <v>GIANYAR</v>
          </cell>
          <cell r="B71" t="str">
            <v>Gianyar_Trafo_1</v>
          </cell>
          <cell r="C71" t="str">
            <v>L</v>
          </cell>
          <cell r="D71">
            <v>10301</v>
          </cell>
        </row>
        <row r="72">
          <cell r="B72" t="str">
            <v>Gianyar_Trafo_2</v>
          </cell>
          <cell r="C72" t="str">
            <v>L</v>
          </cell>
          <cell r="D72">
            <v>10302</v>
          </cell>
        </row>
        <row r="73">
          <cell r="B73" t="str">
            <v>P_Kesatrian</v>
          </cell>
          <cell r="C73" t="str">
            <v>R</v>
          </cell>
          <cell r="D73">
            <v>10303</v>
          </cell>
        </row>
        <row r="74">
          <cell r="B74" t="str">
            <v>P_Tampak_Siring</v>
          </cell>
          <cell r="C74" t="str">
            <v>R</v>
          </cell>
          <cell r="D74">
            <v>10304</v>
          </cell>
        </row>
        <row r="75">
          <cell r="B75" t="str">
            <v>P_Bangli</v>
          </cell>
          <cell r="C75" t="str">
            <v>R</v>
          </cell>
          <cell r="D75">
            <v>10305</v>
          </cell>
        </row>
        <row r="76">
          <cell r="B76" t="str">
            <v>P_Blahbatuh</v>
          </cell>
          <cell r="C76" t="str">
            <v>R</v>
          </cell>
          <cell r="D76">
            <v>10306</v>
          </cell>
        </row>
        <row r="77">
          <cell r="B77" t="str">
            <v>P_Lebih</v>
          </cell>
          <cell r="C77" t="str">
            <v>R</v>
          </cell>
          <cell r="D77">
            <v>10307</v>
          </cell>
        </row>
        <row r="78">
          <cell r="B78" t="str">
            <v>P_Susut</v>
          </cell>
          <cell r="C78" t="str">
            <v>R</v>
          </cell>
          <cell r="D78">
            <v>10308</v>
          </cell>
        </row>
        <row r="79">
          <cell r="B79" t="str">
            <v>P_Mas</v>
          </cell>
          <cell r="C79" t="str">
            <v>R</v>
          </cell>
          <cell r="D79">
            <v>10309</v>
          </cell>
        </row>
        <row r="80">
          <cell r="B80" t="str">
            <v>P_Klungkung</v>
          </cell>
          <cell r="C80" t="str">
            <v>R</v>
          </cell>
          <cell r="D80">
            <v>10310</v>
          </cell>
        </row>
        <row r="81">
          <cell r="B81" t="str">
            <v>P_Ubud</v>
          </cell>
          <cell r="C81" t="str">
            <v>R</v>
          </cell>
          <cell r="D81">
            <v>10311</v>
          </cell>
        </row>
        <row r="82">
          <cell r="B82" t="str">
            <v>P_Bukit_Jati</v>
          </cell>
          <cell r="C82" t="str">
            <v>R</v>
          </cell>
          <cell r="D82">
            <v>10312</v>
          </cell>
        </row>
        <row r="83">
          <cell r="B83" t="str">
            <v>P_Capasitor_Gianyar</v>
          </cell>
          <cell r="C83" t="str">
            <v>L</v>
          </cell>
          <cell r="D83">
            <v>10313</v>
          </cell>
        </row>
        <row r="84">
          <cell r="B84" t="str">
            <v>Koppel 01</v>
          </cell>
          <cell r="C84" t="str">
            <v>L</v>
          </cell>
          <cell r="D84">
            <v>10314</v>
          </cell>
        </row>
        <row r="85">
          <cell r="B85" t="str">
            <v>Koppel 03</v>
          </cell>
          <cell r="C85" t="str">
            <v>L</v>
          </cell>
          <cell r="D85">
            <v>10315</v>
          </cell>
        </row>
        <row r="86">
          <cell r="B86" t="str">
            <v>Koppel 04</v>
          </cell>
          <cell r="C86" t="str">
            <v>L</v>
          </cell>
          <cell r="D86">
            <v>10316</v>
          </cell>
        </row>
        <row r="87">
          <cell r="B87" t="str">
            <v>P_ Candra Asri</v>
          </cell>
          <cell r="C87" t="str">
            <v>R</v>
          </cell>
          <cell r="D87">
            <v>10317</v>
          </cell>
        </row>
        <row r="88">
          <cell r="B88" t="str">
            <v>Gianyar Spare12</v>
          </cell>
          <cell r="C88" t="str">
            <v>L</v>
          </cell>
          <cell r="D88">
            <v>10318</v>
          </cell>
        </row>
        <row r="89">
          <cell r="B89" t="str">
            <v>Gianyar Spare13</v>
          </cell>
          <cell r="C89" t="str">
            <v>L</v>
          </cell>
          <cell r="D89">
            <v>10319</v>
          </cell>
        </row>
        <row r="90">
          <cell r="B90" t="str">
            <v>Gianyar Spare14</v>
          </cell>
          <cell r="C90" t="str">
            <v>L</v>
          </cell>
          <cell r="D90">
            <v>10320</v>
          </cell>
        </row>
        <row r="91">
          <cell r="B91" t="str">
            <v>Gianyar Spare15</v>
          </cell>
          <cell r="C91" t="str">
            <v>L</v>
          </cell>
          <cell r="D91">
            <v>10321</v>
          </cell>
        </row>
        <row r="92">
          <cell r="B92" t="str">
            <v>Gianyar Spare16</v>
          </cell>
          <cell r="C92" t="str">
            <v>L</v>
          </cell>
          <cell r="D92">
            <v>10322</v>
          </cell>
        </row>
        <row r="93">
          <cell r="B93" t="str">
            <v>Gianyar Spare17</v>
          </cell>
          <cell r="C93" t="str">
            <v>L</v>
          </cell>
          <cell r="D93">
            <v>10323</v>
          </cell>
        </row>
        <row r="94">
          <cell r="B94" t="str">
            <v>Gianyar Spare18</v>
          </cell>
          <cell r="C94" t="str">
            <v>L</v>
          </cell>
          <cell r="D94">
            <v>10324</v>
          </cell>
        </row>
        <row r="95">
          <cell r="B95" t="str">
            <v>Gianyar Spare19</v>
          </cell>
          <cell r="C95" t="str">
            <v>L</v>
          </cell>
          <cell r="D95">
            <v>10325</v>
          </cell>
        </row>
        <row r="96">
          <cell r="B96" t="str">
            <v>Gianyar Spare20</v>
          </cell>
          <cell r="C96" t="str">
            <v>L</v>
          </cell>
          <cell r="D96">
            <v>10326</v>
          </cell>
        </row>
        <row r="97">
          <cell r="B97" t="str">
            <v>Gianyar Spare21</v>
          </cell>
          <cell r="C97" t="str">
            <v>L</v>
          </cell>
          <cell r="D97">
            <v>10327</v>
          </cell>
        </row>
        <row r="98">
          <cell r="B98" t="str">
            <v>Gianyar Spare22</v>
          </cell>
          <cell r="C98" t="str">
            <v>L</v>
          </cell>
          <cell r="D98">
            <v>10328</v>
          </cell>
        </row>
        <row r="99">
          <cell r="B99" t="str">
            <v>Gianyar Spare23</v>
          </cell>
          <cell r="C99" t="str">
            <v>L</v>
          </cell>
          <cell r="D99">
            <v>10329</v>
          </cell>
        </row>
        <row r="100">
          <cell r="B100" t="str">
            <v>Gianyar Spare24</v>
          </cell>
          <cell r="C100" t="str">
            <v>L</v>
          </cell>
          <cell r="D100">
            <v>10330</v>
          </cell>
        </row>
        <row r="101">
          <cell r="A101" t="str">
            <v>KAPAL</v>
          </cell>
          <cell r="B101" t="str">
            <v>Kapal_Trafo_1</v>
          </cell>
          <cell r="C101" t="str">
            <v>L</v>
          </cell>
          <cell r="D101">
            <v>10401</v>
          </cell>
        </row>
        <row r="102">
          <cell r="B102" t="str">
            <v>Kapal_Trafo_2</v>
          </cell>
          <cell r="C102" t="str">
            <v>L</v>
          </cell>
          <cell r="D102">
            <v>10402</v>
          </cell>
        </row>
        <row r="103">
          <cell r="B103" t="str">
            <v>Kapal_Trafo_3</v>
          </cell>
          <cell r="C103" t="str">
            <v>L</v>
          </cell>
          <cell r="D103">
            <v>10403</v>
          </cell>
        </row>
        <row r="104">
          <cell r="B104" t="str">
            <v>Kapal_Trafo_4</v>
          </cell>
          <cell r="C104" t="str">
            <v>L</v>
          </cell>
          <cell r="D104">
            <v>10404</v>
          </cell>
        </row>
        <row r="105">
          <cell r="B105" t="str">
            <v>P_Padangsari</v>
          </cell>
          <cell r="C105" t="str">
            <v>R</v>
          </cell>
          <cell r="D105">
            <v>10405</v>
          </cell>
        </row>
        <row r="106">
          <cell r="B106" t="str">
            <v>P_Tabanan</v>
          </cell>
          <cell r="C106" t="str">
            <v>R</v>
          </cell>
          <cell r="D106">
            <v>10406</v>
          </cell>
        </row>
        <row r="107">
          <cell r="B107" t="str">
            <v>P_Cargo</v>
          </cell>
          <cell r="C107" t="str">
            <v>R</v>
          </cell>
          <cell r="D107">
            <v>10407</v>
          </cell>
        </row>
        <row r="108">
          <cell r="B108" t="str">
            <v>P_SUPB</v>
          </cell>
          <cell r="C108" t="str">
            <v>R</v>
          </cell>
          <cell r="D108">
            <v>10408</v>
          </cell>
        </row>
        <row r="109">
          <cell r="B109" t="str">
            <v>P_Tanah_Lot</v>
          </cell>
          <cell r="C109" t="str">
            <v>R</v>
          </cell>
          <cell r="D109">
            <v>10409</v>
          </cell>
        </row>
        <row r="110">
          <cell r="B110" t="str">
            <v>P_Basangkasa</v>
          </cell>
          <cell r="C110" t="str">
            <v>R</v>
          </cell>
          <cell r="D110">
            <v>10410</v>
          </cell>
        </row>
        <row r="111">
          <cell r="B111" t="str">
            <v>P_Penebel</v>
          </cell>
          <cell r="C111" t="str">
            <v>R</v>
          </cell>
          <cell r="D111">
            <v>10411</v>
          </cell>
        </row>
        <row r="112">
          <cell r="B112" t="str">
            <v>P_Abian_Tuwung</v>
          </cell>
          <cell r="C112" t="str">
            <v>R</v>
          </cell>
          <cell r="D112">
            <v>10412</v>
          </cell>
        </row>
        <row r="113">
          <cell r="B113" t="str">
            <v>P_Monang_Maning</v>
          </cell>
          <cell r="C113" t="str">
            <v>R</v>
          </cell>
          <cell r="D113">
            <v>10413</v>
          </cell>
        </row>
        <row r="114">
          <cell r="B114" t="str">
            <v>P_Darmasaba</v>
          </cell>
          <cell r="C114" t="str">
            <v>R</v>
          </cell>
          <cell r="D114">
            <v>10414</v>
          </cell>
        </row>
        <row r="115">
          <cell r="B115" t="str">
            <v>P_Blusung</v>
          </cell>
          <cell r="C115" t="str">
            <v>R</v>
          </cell>
          <cell r="D115">
            <v>10415</v>
          </cell>
        </row>
        <row r="116">
          <cell r="B116" t="str">
            <v>P_Canggu</v>
          </cell>
          <cell r="C116" t="str">
            <v>R</v>
          </cell>
          <cell r="D116">
            <v>10416</v>
          </cell>
        </row>
        <row r="117">
          <cell r="B117" t="str">
            <v>P_Sakah_Lukluk</v>
          </cell>
          <cell r="C117" t="str">
            <v>R</v>
          </cell>
          <cell r="D117">
            <v>10417</v>
          </cell>
        </row>
        <row r="118">
          <cell r="B118" t="str">
            <v>P_Luwus</v>
          </cell>
          <cell r="C118" t="str">
            <v>R</v>
          </cell>
          <cell r="D118">
            <v>10418</v>
          </cell>
        </row>
        <row r="119">
          <cell r="B119" t="str">
            <v>P_Plaga</v>
          </cell>
          <cell r="C119" t="str">
            <v>R</v>
          </cell>
          <cell r="D119">
            <v>10419</v>
          </cell>
        </row>
        <row r="120">
          <cell r="B120" t="str">
            <v>P_Marga</v>
          </cell>
          <cell r="C120" t="str">
            <v>R</v>
          </cell>
          <cell r="D120">
            <v>10420</v>
          </cell>
        </row>
        <row r="121">
          <cell r="B121" t="str">
            <v>P_BNR</v>
          </cell>
          <cell r="C121" t="str">
            <v>R</v>
          </cell>
          <cell r="D121">
            <v>10421</v>
          </cell>
        </row>
        <row r="122">
          <cell r="B122" t="str">
            <v>P_Kedewatan</v>
          </cell>
          <cell r="C122" t="str">
            <v>L</v>
          </cell>
          <cell r="D122">
            <v>10422</v>
          </cell>
        </row>
        <row r="123">
          <cell r="B123" t="str">
            <v>P_Capasitor_Kapal</v>
          </cell>
          <cell r="C123" t="str">
            <v>L</v>
          </cell>
          <cell r="D123">
            <v>10423</v>
          </cell>
        </row>
        <row r="124">
          <cell r="B124" t="str">
            <v>P_Peguyangan</v>
          </cell>
          <cell r="C124" t="str">
            <v>L</v>
          </cell>
          <cell r="D124">
            <v>10424</v>
          </cell>
        </row>
        <row r="125">
          <cell r="B125" t="str">
            <v>Kapal Spare10</v>
          </cell>
          <cell r="C125" t="str">
            <v>L</v>
          </cell>
          <cell r="D125">
            <v>10425</v>
          </cell>
        </row>
        <row r="126">
          <cell r="B126" t="str">
            <v>Kapal Spare11</v>
          </cell>
          <cell r="C126" t="str">
            <v>L</v>
          </cell>
          <cell r="D126">
            <v>10426</v>
          </cell>
        </row>
        <row r="127">
          <cell r="B127" t="str">
            <v>Kapal Spare12</v>
          </cell>
          <cell r="C127" t="str">
            <v>L</v>
          </cell>
          <cell r="D127">
            <v>10427</v>
          </cell>
        </row>
        <row r="128">
          <cell r="B128" t="str">
            <v>Kapal Spare13</v>
          </cell>
          <cell r="C128" t="str">
            <v>L</v>
          </cell>
          <cell r="D128">
            <v>10428</v>
          </cell>
        </row>
        <row r="129">
          <cell r="B129" t="str">
            <v>Kapal Spare14</v>
          </cell>
          <cell r="C129" t="str">
            <v>L</v>
          </cell>
          <cell r="D129">
            <v>10429</v>
          </cell>
        </row>
        <row r="130">
          <cell r="B130" t="str">
            <v>Kapal Spare15</v>
          </cell>
          <cell r="C130" t="str">
            <v>L</v>
          </cell>
          <cell r="D130">
            <v>10430</v>
          </cell>
        </row>
        <row r="131">
          <cell r="A131" t="str">
            <v>NUSA DUA</v>
          </cell>
          <cell r="B131" t="str">
            <v>Nusa_Dua_Trafo_1</v>
          </cell>
          <cell r="C131" t="str">
            <v>L</v>
          </cell>
          <cell r="D131">
            <v>10501</v>
          </cell>
        </row>
        <row r="132">
          <cell r="B132" t="str">
            <v>Nusa_Dua_Trafo_2</v>
          </cell>
          <cell r="C132" t="str">
            <v>L</v>
          </cell>
          <cell r="D132">
            <v>10502</v>
          </cell>
        </row>
        <row r="133">
          <cell r="B133" t="str">
            <v>Nusa_Dua_Trafo_3</v>
          </cell>
          <cell r="C133" t="str">
            <v>L</v>
          </cell>
          <cell r="D133">
            <v>10503</v>
          </cell>
        </row>
        <row r="134">
          <cell r="B134" t="str">
            <v>P_Exp._Jimbaran</v>
          </cell>
          <cell r="C134" t="str">
            <v>R</v>
          </cell>
          <cell r="D134">
            <v>10504</v>
          </cell>
        </row>
        <row r="135">
          <cell r="B135" t="str">
            <v>P_Boster_Pump</v>
          </cell>
          <cell r="C135" t="str">
            <v>R</v>
          </cell>
          <cell r="D135">
            <v>10505</v>
          </cell>
        </row>
        <row r="136">
          <cell r="B136" t="str">
            <v>P_Tragia</v>
          </cell>
          <cell r="C136" t="str">
            <v>R</v>
          </cell>
          <cell r="D136">
            <v>10506</v>
          </cell>
        </row>
        <row r="137">
          <cell r="B137" t="str">
            <v>P_SS_2</v>
          </cell>
          <cell r="C137" t="str">
            <v>R</v>
          </cell>
          <cell r="D137">
            <v>10507</v>
          </cell>
        </row>
        <row r="138">
          <cell r="B138" t="str">
            <v>P_Hilton</v>
          </cell>
          <cell r="C138" t="str">
            <v>R</v>
          </cell>
          <cell r="D138">
            <v>10508</v>
          </cell>
        </row>
        <row r="139">
          <cell r="B139" t="str">
            <v>P_Golf_Course</v>
          </cell>
          <cell r="C139" t="str">
            <v>R</v>
          </cell>
          <cell r="D139">
            <v>10509</v>
          </cell>
        </row>
        <row r="140">
          <cell r="B140" t="str">
            <v>P_SS_1</v>
          </cell>
          <cell r="C140" t="str">
            <v>R</v>
          </cell>
          <cell r="D140">
            <v>10510</v>
          </cell>
        </row>
        <row r="141">
          <cell r="B141" t="str">
            <v>P_Bali_Resort</v>
          </cell>
          <cell r="C141" t="str">
            <v>R</v>
          </cell>
          <cell r="D141">
            <v>10511</v>
          </cell>
        </row>
        <row r="142">
          <cell r="B142" t="str">
            <v>P_Amenity_Course</v>
          </cell>
          <cell r="C142" t="str">
            <v>R</v>
          </cell>
          <cell r="D142">
            <v>10512</v>
          </cell>
        </row>
        <row r="143">
          <cell r="B143" t="str">
            <v>P_Club_Med</v>
          </cell>
          <cell r="C143" t="str">
            <v>R</v>
          </cell>
          <cell r="D143">
            <v>10513</v>
          </cell>
        </row>
        <row r="144">
          <cell r="B144" t="str">
            <v>P_Tanjung_Benoa</v>
          </cell>
          <cell r="C144" t="str">
            <v>R</v>
          </cell>
          <cell r="D144">
            <v>10514</v>
          </cell>
        </row>
        <row r="145">
          <cell r="B145" t="str">
            <v>P_Ungasan</v>
          </cell>
          <cell r="C145" t="str">
            <v>R</v>
          </cell>
          <cell r="D145">
            <v>10515</v>
          </cell>
        </row>
        <row r="146">
          <cell r="B146" t="str">
            <v>P_Mumbul</v>
          </cell>
          <cell r="C146" t="str">
            <v>R</v>
          </cell>
          <cell r="D146">
            <v>10516</v>
          </cell>
        </row>
        <row r="147">
          <cell r="B147" t="str">
            <v>P_Kedonganan</v>
          </cell>
          <cell r="C147" t="str">
            <v>R</v>
          </cell>
          <cell r="D147">
            <v>10517</v>
          </cell>
        </row>
        <row r="148">
          <cell r="B148" t="str">
            <v>P_Boster_Pump2</v>
          </cell>
          <cell r="C148" t="str">
            <v>R</v>
          </cell>
          <cell r="D148">
            <v>10518</v>
          </cell>
        </row>
        <row r="149">
          <cell r="B149" t="str">
            <v>P_Capasitor_Nusadua</v>
          </cell>
          <cell r="C149" t="str">
            <v>L</v>
          </cell>
          <cell r="D149">
            <v>10519</v>
          </cell>
        </row>
        <row r="150">
          <cell r="B150" t="str">
            <v>P_Kampus</v>
          </cell>
          <cell r="C150" t="str">
            <v>R</v>
          </cell>
          <cell r="D150">
            <v>10520</v>
          </cell>
        </row>
        <row r="151">
          <cell r="B151" t="str">
            <v>Nusa Dua Spare8</v>
          </cell>
          <cell r="C151" t="str">
            <v>L</v>
          </cell>
          <cell r="D151">
            <v>10521</v>
          </cell>
        </row>
        <row r="152">
          <cell r="B152" t="str">
            <v>Nusa Dua Spare9</v>
          </cell>
          <cell r="C152" t="str">
            <v>L</v>
          </cell>
          <cell r="D152">
            <v>10522</v>
          </cell>
        </row>
        <row r="153">
          <cell r="B153" t="str">
            <v>Nusa Dua Spare10</v>
          </cell>
          <cell r="C153" t="str">
            <v>L</v>
          </cell>
          <cell r="D153">
            <v>10523</v>
          </cell>
        </row>
        <row r="154">
          <cell r="B154" t="str">
            <v>Nusa Dua Spare11</v>
          </cell>
          <cell r="C154" t="str">
            <v>L</v>
          </cell>
          <cell r="D154">
            <v>10524</v>
          </cell>
        </row>
        <row r="155">
          <cell r="B155" t="str">
            <v>Nusa Dua Spare12</v>
          </cell>
          <cell r="C155" t="str">
            <v>L</v>
          </cell>
          <cell r="D155">
            <v>10525</v>
          </cell>
        </row>
        <row r="156">
          <cell r="B156" t="str">
            <v>Nusa Dua Spare13</v>
          </cell>
          <cell r="C156" t="str">
            <v>L</v>
          </cell>
          <cell r="D156">
            <v>10526</v>
          </cell>
        </row>
        <row r="157">
          <cell r="B157" t="str">
            <v>Nusa Dua Spare14</v>
          </cell>
          <cell r="C157" t="str">
            <v>L</v>
          </cell>
          <cell r="D157">
            <v>10527</v>
          </cell>
        </row>
        <row r="158">
          <cell r="B158" t="str">
            <v>Nusa Dua Spare15</v>
          </cell>
          <cell r="C158" t="str">
            <v>L</v>
          </cell>
          <cell r="D158">
            <v>10528</v>
          </cell>
        </row>
        <row r="159">
          <cell r="B159" t="str">
            <v>Nusa Dua Spare16</v>
          </cell>
          <cell r="C159" t="str">
            <v>L</v>
          </cell>
          <cell r="D159">
            <v>10529</v>
          </cell>
        </row>
        <row r="160">
          <cell r="B160" t="str">
            <v>Nusa Dua Spare17</v>
          </cell>
          <cell r="C160" t="str">
            <v>L</v>
          </cell>
          <cell r="D160">
            <v>10530</v>
          </cell>
        </row>
        <row r="161">
          <cell r="A161" t="str">
            <v>PESANGGARAN</v>
          </cell>
          <cell r="B161" t="str">
            <v>Pesanggaran_Trafo_4</v>
          </cell>
          <cell r="C161" t="str">
            <v>L</v>
          </cell>
          <cell r="D161">
            <v>10601</v>
          </cell>
        </row>
        <row r="162">
          <cell r="B162" t="str">
            <v>Pesanggaran_Trafo_5</v>
          </cell>
          <cell r="C162" t="str">
            <v>L</v>
          </cell>
          <cell r="D162">
            <v>10602</v>
          </cell>
        </row>
        <row r="163">
          <cell r="B163" t="str">
            <v>P_Mandira</v>
          </cell>
          <cell r="C163" t="str">
            <v>R</v>
          </cell>
          <cell r="D163">
            <v>10603</v>
          </cell>
        </row>
        <row r="164">
          <cell r="B164" t="str">
            <v>P_Air_Port</v>
          </cell>
          <cell r="C164" t="str">
            <v>R</v>
          </cell>
          <cell r="D164">
            <v>10604</v>
          </cell>
        </row>
        <row r="165">
          <cell r="B165" t="str">
            <v>P_Suwung</v>
          </cell>
          <cell r="C165" t="str">
            <v>R</v>
          </cell>
          <cell r="D165">
            <v>10605</v>
          </cell>
        </row>
        <row r="166">
          <cell r="B166" t="str">
            <v>P_Bakung_Sari</v>
          </cell>
          <cell r="C166" t="str">
            <v>R</v>
          </cell>
          <cell r="D166">
            <v>10606</v>
          </cell>
        </row>
        <row r="167">
          <cell r="B167" t="str">
            <v>P_Exp._Legian</v>
          </cell>
          <cell r="C167" t="str">
            <v>R</v>
          </cell>
          <cell r="D167">
            <v>10607</v>
          </cell>
        </row>
        <row r="168">
          <cell r="B168" t="str">
            <v>P_Bunisari</v>
          </cell>
          <cell r="C168" t="str">
            <v>R</v>
          </cell>
          <cell r="D168">
            <v>10608</v>
          </cell>
        </row>
        <row r="169">
          <cell r="B169" t="str">
            <v>P_Reagen</v>
          </cell>
          <cell r="C169" t="str">
            <v>R</v>
          </cell>
          <cell r="D169">
            <v>10609</v>
          </cell>
        </row>
        <row r="170">
          <cell r="B170" t="str">
            <v>P_Pelabuhan</v>
          </cell>
          <cell r="C170" t="str">
            <v>R</v>
          </cell>
          <cell r="D170">
            <v>10610</v>
          </cell>
        </row>
        <row r="171">
          <cell r="B171" t="str">
            <v>P_Sidakarya</v>
          </cell>
          <cell r="C171" t="str">
            <v>R</v>
          </cell>
          <cell r="D171">
            <v>10611</v>
          </cell>
        </row>
        <row r="172">
          <cell r="B172" t="str">
            <v>P_Diponegoro</v>
          </cell>
          <cell r="C172" t="str">
            <v>R</v>
          </cell>
          <cell r="D172">
            <v>10612</v>
          </cell>
        </row>
        <row r="173">
          <cell r="B173" t="str">
            <v>P_Kuta Square</v>
          </cell>
          <cell r="C173" t="str">
            <v>R</v>
          </cell>
          <cell r="D173">
            <v>10613</v>
          </cell>
        </row>
        <row r="174">
          <cell r="B174" t="str">
            <v>P_Pelasa</v>
          </cell>
          <cell r="C174" t="str">
            <v>R</v>
          </cell>
          <cell r="D174">
            <v>10614</v>
          </cell>
        </row>
        <row r="175">
          <cell r="B175" t="str">
            <v>P_Margaya</v>
          </cell>
          <cell r="C175" t="str">
            <v>R</v>
          </cell>
          <cell r="D175">
            <v>10615</v>
          </cell>
        </row>
        <row r="176">
          <cell r="B176" t="str">
            <v>P_Duty_Free</v>
          </cell>
          <cell r="C176" t="str">
            <v>R</v>
          </cell>
          <cell r="D176">
            <v>10616</v>
          </cell>
        </row>
        <row r="177">
          <cell r="B177" t="str">
            <v>P_Exp._Tuban</v>
          </cell>
          <cell r="C177" t="str">
            <v>R</v>
          </cell>
          <cell r="D177">
            <v>10617</v>
          </cell>
        </row>
        <row r="178">
          <cell r="B178" t="str">
            <v>P_Bandara</v>
          </cell>
          <cell r="C178" t="str">
            <v>R</v>
          </cell>
          <cell r="D178">
            <v>10618</v>
          </cell>
        </row>
        <row r="179">
          <cell r="B179" t="str">
            <v>P_Pedungan</v>
          </cell>
          <cell r="C179" t="str">
            <v>R</v>
          </cell>
          <cell r="D179">
            <v>10619</v>
          </cell>
        </row>
        <row r="180">
          <cell r="B180" t="str">
            <v>P_Discovery</v>
          </cell>
          <cell r="C180" t="str">
            <v>L</v>
          </cell>
          <cell r="D180">
            <v>10620</v>
          </cell>
        </row>
        <row r="181">
          <cell r="B181" t="str">
            <v>Pesang. Spare7</v>
          </cell>
          <cell r="C181" t="str">
            <v>L</v>
          </cell>
          <cell r="D181">
            <v>10621</v>
          </cell>
        </row>
        <row r="182">
          <cell r="B182" t="str">
            <v>Pesang. Spare8</v>
          </cell>
          <cell r="C182" t="str">
            <v>L</v>
          </cell>
          <cell r="D182">
            <v>10622</v>
          </cell>
        </row>
        <row r="183">
          <cell r="B183" t="str">
            <v>Pesang. Spare9</v>
          </cell>
          <cell r="C183" t="str">
            <v>L</v>
          </cell>
          <cell r="D183">
            <v>10623</v>
          </cell>
        </row>
        <row r="184">
          <cell r="B184" t="str">
            <v>Pesang. Spare10</v>
          </cell>
          <cell r="C184" t="str">
            <v>L</v>
          </cell>
          <cell r="D184">
            <v>10624</v>
          </cell>
        </row>
        <row r="185">
          <cell r="B185" t="str">
            <v>Pesang. Spare11</v>
          </cell>
          <cell r="C185" t="str">
            <v>L</v>
          </cell>
          <cell r="D185">
            <v>10625</v>
          </cell>
        </row>
        <row r="186">
          <cell r="B186" t="str">
            <v>Pesang. Spare12</v>
          </cell>
          <cell r="C186" t="str">
            <v>L</v>
          </cell>
          <cell r="D186">
            <v>10626</v>
          </cell>
        </row>
        <row r="187">
          <cell r="B187" t="str">
            <v>Pesang. Spare13</v>
          </cell>
          <cell r="C187" t="str">
            <v>L</v>
          </cell>
          <cell r="D187">
            <v>10627</v>
          </cell>
        </row>
        <row r="188">
          <cell r="B188" t="str">
            <v>Pesang. Spare14</v>
          </cell>
          <cell r="C188" t="str">
            <v>L</v>
          </cell>
          <cell r="D188">
            <v>10628</v>
          </cell>
        </row>
        <row r="189">
          <cell r="B189" t="str">
            <v>Pesang. Spare15</v>
          </cell>
          <cell r="C189" t="str">
            <v>L</v>
          </cell>
          <cell r="D189">
            <v>10629</v>
          </cell>
        </row>
        <row r="190">
          <cell r="B190" t="str">
            <v>Pesang. Spare16</v>
          </cell>
          <cell r="C190" t="str">
            <v>L</v>
          </cell>
          <cell r="D190">
            <v>10630</v>
          </cell>
        </row>
        <row r="191">
          <cell r="A191" t="str">
            <v>SANUR</v>
          </cell>
          <cell r="B191" t="str">
            <v>Sanur_Trafo_1</v>
          </cell>
          <cell r="C191" t="str">
            <v>L</v>
          </cell>
          <cell r="D191">
            <v>10701</v>
          </cell>
        </row>
        <row r="192">
          <cell r="B192" t="str">
            <v>Sanur_Trafo_2</v>
          </cell>
          <cell r="C192" t="str">
            <v>L</v>
          </cell>
          <cell r="D192">
            <v>10702</v>
          </cell>
        </row>
        <row r="193">
          <cell r="B193" t="str">
            <v>Sanur_Trafo_3</v>
          </cell>
          <cell r="C193" t="str">
            <v>L</v>
          </cell>
          <cell r="D193">
            <v>10703</v>
          </cell>
        </row>
        <row r="194">
          <cell r="B194" t="str">
            <v>P_TVRI</v>
          </cell>
          <cell r="C194" t="str">
            <v>R</v>
          </cell>
          <cell r="D194">
            <v>10704</v>
          </cell>
        </row>
        <row r="195">
          <cell r="B195" t="str">
            <v>P_Exp._Unud</v>
          </cell>
          <cell r="C195" t="str">
            <v>R</v>
          </cell>
          <cell r="D195">
            <v>10705</v>
          </cell>
        </row>
        <row r="196">
          <cell r="B196" t="str">
            <v>P_Bet_Ngandang</v>
          </cell>
          <cell r="C196" t="str">
            <v>R</v>
          </cell>
          <cell r="D196">
            <v>10706</v>
          </cell>
        </row>
        <row r="197">
          <cell r="B197" t="str">
            <v>P_GBB</v>
          </cell>
          <cell r="C197" t="str">
            <v>R</v>
          </cell>
          <cell r="D197">
            <v>10707</v>
          </cell>
        </row>
        <row r="198">
          <cell r="B198" t="str">
            <v>P_Exp._Tohpati</v>
          </cell>
          <cell r="C198" t="str">
            <v>R</v>
          </cell>
          <cell r="D198">
            <v>10708</v>
          </cell>
        </row>
        <row r="199">
          <cell r="B199" t="str">
            <v>P_Sudirman</v>
          </cell>
          <cell r="C199" t="str">
            <v>R</v>
          </cell>
          <cell r="D199">
            <v>10709</v>
          </cell>
        </row>
        <row r="200">
          <cell r="B200" t="str">
            <v>P_VIP_I</v>
          </cell>
          <cell r="C200" t="str">
            <v>R</v>
          </cell>
          <cell r="D200">
            <v>10710</v>
          </cell>
        </row>
        <row r="201">
          <cell r="B201" t="str">
            <v>P_Tanjung_Sari</v>
          </cell>
          <cell r="C201" t="str">
            <v>R</v>
          </cell>
          <cell r="D201">
            <v>10711</v>
          </cell>
        </row>
        <row r="202">
          <cell r="B202" t="str">
            <v>P_Renon</v>
          </cell>
          <cell r="C202" t="str">
            <v>R</v>
          </cell>
          <cell r="D202">
            <v>10712</v>
          </cell>
        </row>
        <row r="203">
          <cell r="B203" t="str">
            <v>P_Nusa_Indah</v>
          </cell>
          <cell r="C203" t="str">
            <v>R</v>
          </cell>
          <cell r="D203">
            <v>10713</v>
          </cell>
        </row>
        <row r="204">
          <cell r="B204" t="str">
            <v>P_Exp._Semawang</v>
          </cell>
          <cell r="C204" t="str">
            <v>R</v>
          </cell>
          <cell r="D204">
            <v>10714</v>
          </cell>
        </row>
        <row r="205">
          <cell r="B205" t="str">
            <v>P_Sedap_Malam</v>
          </cell>
          <cell r="C205" t="str">
            <v>R</v>
          </cell>
          <cell r="D205">
            <v>10715</v>
          </cell>
        </row>
        <row r="206">
          <cell r="B206" t="str">
            <v>P_Teuku_Umar</v>
          </cell>
          <cell r="C206" t="str">
            <v>R</v>
          </cell>
          <cell r="D206">
            <v>10716</v>
          </cell>
        </row>
        <row r="207">
          <cell r="B207" t="str">
            <v>P_Buruan</v>
          </cell>
          <cell r="C207" t="str">
            <v>R</v>
          </cell>
          <cell r="D207">
            <v>10717</v>
          </cell>
        </row>
        <row r="208">
          <cell r="B208" t="str">
            <v>P_HBB</v>
          </cell>
          <cell r="C208" t="str">
            <v>R</v>
          </cell>
          <cell r="D208">
            <v>10718</v>
          </cell>
        </row>
        <row r="209">
          <cell r="B209" t="str">
            <v>P_Capasitor_Sanur</v>
          </cell>
          <cell r="C209" t="str">
            <v>L</v>
          </cell>
          <cell r="D209">
            <v>10719</v>
          </cell>
        </row>
        <row r="210">
          <cell r="B210" t="str">
            <v>P_Merdeka</v>
          </cell>
          <cell r="C210" t="str">
            <v>R</v>
          </cell>
          <cell r="D210">
            <v>10720</v>
          </cell>
        </row>
        <row r="211">
          <cell r="B211" t="str">
            <v>P_VIP_II</v>
          </cell>
          <cell r="C211" t="str">
            <v>R</v>
          </cell>
          <cell r="D211">
            <v>10721</v>
          </cell>
        </row>
        <row r="212">
          <cell r="B212" t="str">
            <v>Sanur Spare11</v>
          </cell>
          <cell r="C212" t="str">
            <v>L</v>
          </cell>
          <cell r="D212">
            <v>10722</v>
          </cell>
        </row>
        <row r="213">
          <cell r="B213" t="str">
            <v>Sanur Spare12</v>
          </cell>
          <cell r="C213" t="str">
            <v>L</v>
          </cell>
          <cell r="D213">
            <v>10723</v>
          </cell>
        </row>
        <row r="214">
          <cell r="B214" t="str">
            <v>Sanur Spare13</v>
          </cell>
          <cell r="C214" t="str">
            <v>L</v>
          </cell>
          <cell r="D214">
            <v>10724</v>
          </cell>
        </row>
        <row r="215">
          <cell r="B215" t="str">
            <v>Sanur Spare14</v>
          </cell>
          <cell r="C215" t="str">
            <v>L</v>
          </cell>
          <cell r="D215">
            <v>10725</v>
          </cell>
        </row>
        <row r="216">
          <cell r="B216" t="str">
            <v>Sanur Spare15</v>
          </cell>
          <cell r="C216" t="str">
            <v>L</v>
          </cell>
          <cell r="D216">
            <v>10726</v>
          </cell>
        </row>
        <row r="217">
          <cell r="B217" t="str">
            <v>Sanur Spare16</v>
          </cell>
          <cell r="C217" t="str">
            <v>L</v>
          </cell>
          <cell r="D217">
            <v>10727</v>
          </cell>
        </row>
        <row r="218">
          <cell r="B218" t="str">
            <v>Sanur Spare17</v>
          </cell>
          <cell r="C218" t="str">
            <v>L</v>
          </cell>
          <cell r="D218">
            <v>10728</v>
          </cell>
        </row>
        <row r="219">
          <cell r="B219" t="str">
            <v>Sanur Spare18</v>
          </cell>
          <cell r="C219" t="str">
            <v>L</v>
          </cell>
          <cell r="D219">
            <v>10729</v>
          </cell>
        </row>
        <row r="220">
          <cell r="B220" t="str">
            <v>Sanur Spare19</v>
          </cell>
          <cell r="C220" t="str">
            <v>L</v>
          </cell>
          <cell r="D220">
            <v>10730</v>
          </cell>
        </row>
        <row r="221">
          <cell r="A221" t="str">
            <v>AMLAPURA</v>
          </cell>
          <cell r="B221" t="str">
            <v>Amlapura_Trafo_1</v>
          </cell>
          <cell r="C221" t="str">
            <v>L</v>
          </cell>
          <cell r="D221">
            <v>10801</v>
          </cell>
        </row>
        <row r="222">
          <cell r="B222" t="str">
            <v>Amlapura_Trafo_2</v>
          </cell>
          <cell r="C222" t="str">
            <v>L</v>
          </cell>
          <cell r="D222">
            <v>10802</v>
          </cell>
        </row>
        <row r="223">
          <cell r="B223" t="str">
            <v>P_Duda</v>
          </cell>
          <cell r="C223" t="str">
            <v>R</v>
          </cell>
          <cell r="D223">
            <v>10803</v>
          </cell>
        </row>
        <row r="224">
          <cell r="B224" t="str">
            <v>P_Tenganan</v>
          </cell>
          <cell r="C224" t="str">
            <v>R</v>
          </cell>
          <cell r="D224">
            <v>10804</v>
          </cell>
        </row>
        <row r="225">
          <cell r="B225" t="str">
            <v>P_Subagan</v>
          </cell>
          <cell r="C225" t="str">
            <v>R</v>
          </cell>
          <cell r="D225">
            <v>10805</v>
          </cell>
        </row>
        <row r="226">
          <cell r="B226" t="str">
            <v>P_Abang</v>
          </cell>
          <cell r="C226" t="str">
            <v>R</v>
          </cell>
          <cell r="D226">
            <v>10806</v>
          </cell>
        </row>
        <row r="227">
          <cell r="B227" t="str">
            <v>P_Ulakan</v>
          </cell>
          <cell r="C227" t="str">
            <v>R</v>
          </cell>
          <cell r="D227">
            <v>10807</v>
          </cell>
        </row>
        <row r="228">
          <cell r="B228" t="str">
            <v>P_Candra Buana</v>
          </cell>
          <cell r="C228" t="str">
            <v>R</v>
          </cell>
          <cell r="D228">
            <v>10808</v>
          </cell>
        </row>
        <row r="229">
          <cell r="B229" t="str">
            <v>Amlapura Spare4</v>
          </cell>
          <cell r="C229" t="str">
            <v>L</v>
          </cell>
          <cell r="D229">
            <v>10809</v>
          </cell>
        </row>
        <row r="230">
          <cell r="B230" t="str">
            <v>Amlapura Spare5</v>
          </cell>
          <cell r="C230" t="str">
            <v>L</v>
          </cell>
          <cell r="D230">
            <v>10810</v>
          </cell>
        </row>
        <row r="231">
          <cell r="B231" t="str">
            <v>Amlapura Spare6</v>
          </cell>
          <cell r="C231" t="str">
            <v>L</v>
          </cell>
          <cell r="D231">
            <v>10811</v>
          </cell>
        </row>
        <row r="232">
          <cell r="B232" t="str">
            <v>Amlapura Spare7</v>
          </cell>
          <cell r="C232" t="str">
            <v>L</v>
          </cell>
          <cell r="D232">
            <v>10812</v>
          </cell>
        </row>
        <row r="233">
          <cell r="B233" t="str">
            <v>Amlapura Spare8</v>
          </cell>
          <cell r="C233" t="str">
            <v>L</v>
          </cell>
          <cell r="D233">
            <v>10813</v>
          </cell>
        </row>
        <row r="234">
          <cell r="B234" t="str">
            <v>Amlapura Spare9</v>
          </cell>
          <cell r="C234" t="str">
            <v>L</v>
          </cell>
          <cell r="D234">
            <v>10814</v>
          </cell>
        </row>
        <row r="235">
          <cell r="B235" t="str">
            <v>Amlapura Spare10</v>
          </cell>
          <cell r="C235" t="str">
            <v>L</v>
          </cell>
          <cell r="D235">
            <v>10815</v>
          </cell>
        </row>
        <row r="236">
          <cell r="B236" t="str">
            <v>Amlapura Spare11</v>
          </cell>
          <cell r="C236" t="str">
            <v>L</v>
          </cell>
          <cell r="D236">
            <v>10816</v>
          </cell>
        </row>
        <row r="237">
          <cell r="B237" t="str">
            <v>Amlapura Spare12</v>
          </cell>
          <cell r="C237" t="str">
            <v>L</v>
          </cell>
          <cell r="D237">
            <v>10817</v>
          </cell>
        </row>
        <row r="238">
          <cell r="B238" t="str">
            <v>Amlapura Spare13</v>
          </cell>
          <cell r="C238" t="str">
            <v>L</v>
          </cell>
          <cell r="D238">
            <v>10818</v>
          </cell>
        </row>
        <row r="239">
          <cell r="B239" t="str">
            <v>Amlapura Spare14</v>
          </cell>
          <cell r="C239" t="str">
            <v>L</v>
          </cell>
          <cell r="D239">
            <v>10819</v>
          </cell>
        </row>
        <row r="240">
          <cell r="B240" t="str">
            <v>Amlapura Spare15</v>
          </cell>
          <cell r="C240" t="str">
            <v>L</v>
          </cell>
          <cell r="D240">
            <v>10820</v>
          </cell>
        </row>
        <row r="241">
          <cell r="B241" t="str">
            <v>Amlapura Spare16</v>
          </cell>
          <cell r="C241" t="str">
            <v>L</v>
          </cell>
          <cell r="D241">
            <v>10821</v>
          </cell>
        </row>
        <row r="242">
          <cell r="B242" t="str">
            <v>Amlapura Spare17</v>
          </cell>
          <cell r="C242" t="str">
            <v>L</v>
          </cell>
          <cell r="D242">
            <v>10822</v>
          </cell>
        </row>
        <row r="243">
          <cell r="B243" t="str">
            <v>Amlapura Spare18</v>
          </cell>
          <cell r="C243" t="str">
            <v>L</v>
          </cell>
          <cell r="D243">
            <v>10823</v>
          </cell>
        </row>
        <row r="244">
          <cell r="B244" t="str">
            <v>Amlapura Spare19</v>
          </cell>
          <cell r="C244" t="str">
            <v>L</v>
          </cell>
          <cell r="D244">
            <v>10824</v>
          </cell>
        </row>
        <row r="245">
          <cell r="B245" t="str">
            <v>Amlapura Spare20</v>
          </cell>
          <cell r="C245" t="str">
            <v>L</v>
          </cell>
          <cell r="D245">
            <v>10825</v>
          </cell>
        </row>
        <row r="246">
          <cell r="B246" t="str">
            <v>Amlapura Spare21</v>
          </cell>
          <cell r="C246" t="str">
            <v>L</v>
          </cell>
          <cell r="D246">
            <v>10826</v>
          </cell>
        </row>
        <row r="247">
          <cell r="B247" t="str">
            <v>Amlapura Spare22</v>
          </cell>
          <cell r="C247" t="str">
            <v>L</v>
          </cell>
          <cell r="D247">
            <v>10827</v>
          </cell>
        </row>
        <row r="248">
          <cell r="B248" t="str">
            <v>Amlapura Spare23</v>
          </cell>
          <cell r="C248" t="str">
            <v>L</v>
          </cell>
          <cell r="D248">
            <v>10828</v>
          </cell>
        </row>
        <row r="249">
          <cell r="B249" t="str">
            <v>Amlapura Spare24</v>
          </cell>
          <cell r="C249" t="str">
            <v>L</v>
          </cell>
          <cell r="D249">
            <v>10829</v>
          </cell>
        </row>
        <row r="250">
          <cell r="B250" t="str">
            <v>Amlapura Spare25</v>
          </cell>
          <cell r="C250" t="str">
            <v>L</v>
          </cell>
          <cell r="D250">
            <v>10830</v>
          </cell>
        </row>
        <row r="251">
          <cell r="A251" t="str">
            <v>GILIMANUK</v>
          </cell>
          <cell r="B251" t="str">
            <v>Gilimanuk_Trafo_1</v>
          </cell>
          <cell r="C251" t="str">
            <v>L</v>
          </cell>
          <cell r="D251">
            <v>10901</v>
          </cell>
        </row>
        <row r="252">
          <cell r="B252" t="str">
            <v>P_Gilimanuk</v>
          </cell>
          <cell r="C252" t="str">
            <v>R</v>
          </cell>
          <cell r="D252">
            <v>10902</v>
          </cell>
        </row>
        <row r="253">
          <cell r="B253" t="str">
            <v>P_Melaya</v>
          </cell>
          <cell r="C253" t="str">
            <v>R</v>
          </cell>
          <cell r="D253">
            <v>10903</v>
          </cell>
        </row>
        <row r="254">
          <cell r="B254" t="str">
            <v>P_Menjangan</v>
          </cell>
          <cell r="C254" t="str">
            <v>R</v>
          </cell>
          <cell r="D254">
            <v>10904</v>
          </cell>
        </row>
        <row r="255">
          <cell r="B255" t="str">
            <v>Gil. Spare3</v>
          </cell>
          <cell r="C255" t="str">
            <v>L</v>
          </cell>
          <cell r="D255">
            <v>10905</v>
          </cell>
        </row>
        <row r="256">
          <cell r="B256" t="str">
            <v>Gil. Spare4</v>
          </cell>
          <cell r="C256" t="str">
            <v>L</v>
          </cell>
          <cell r="D256">
            <v>10906</v>
          </cell>
        </row>
        <row r="257">
          <cell r="B257" t="str">
            <v>Gil. Spare5</v>
          </cell>
          <cell r="C257" t="str">
            <v>L</v>
          </cell>
          <cell r="D257">
            <v>10907</v>
          </cell>
        </row>
        <row r="258">
          <cell r="B258" t="str">
            <v>Gil. Spare6</v>
          </cell>
          <cell r="C258" t="str">
            <v>L</v>
          </cell>
          <cell r="D258">
            <v>10908</v>
          </cell>
        </row>
        <row r="259">
          <cell r="B259" t="str">
            <v>Gil. Spare7</v>
          </cell>
          <cell r="C259" t="str">
            <v>L</v>
          </cell>
          <cell r="D259">
            <v>10909</v>
          </cell>
        </row>
        <row r="260">
          <cell r="B260" t="str">
            <v>Gil. Spare8</v>
          </cell>
          <cell r="C260" t="str">
            <v>L</v>
          </cell>
          <cell r="D260">
            <v>10910</v>
          </cell>
        </row>
        <row r="261">
          <cell r="B261" t="str">
            <v>Gil. Spare9</v>
          </cell>
          <cell r="C261" t="str">
            <v>L</v>
          </cell>
          <cell r="D261">
            <v>10911</v>
          </cell>
        </row>
        <row r="262">
          <cell r="B262" t="str">
            <v>Gil. Spare10</v>
          </cell>
          <cell r="C262" t="str">
            <v>L</v>
          </cell>
          <cell r="D262">
            <v>10912</v>
          </cell>
        </row>
        <row r="263">
          <cell r="B263" t="str">
            <v>Gil. Spare11</v>
          </cell>
          <cell r="C263" t="str">
            <v>L</v>
          </cell>
          <cell r="D263">
            <v>10913</v>
          </cell>
        </row>
        <row r="264">
          <cell r="B264" t="str">
            <v>Gil. Spare12</v>
          </cell>
          <cell r="C264" t="str">
            <v>L</v>
          </cell>
          <cell r="D264">
            <v>10914</v>
          </cell>
        </row>
        <row r="265">
          <cell r="B265" t="str">
            <v>Gil. Spare13</v>
          </cell>
          <cell r="C265" t="str">
            <v>L</v>
          </cell>
          <cell r="D265">
            <v>10915</v>
          </cell>
        </row>
        <row r="266">
          <cell r="B266" t="str">
            <v>Gil. Spare14</v>
          </cell>
          <cell r="C266" t="str">
            <v>L</v>
          </cell>
          <cell r="D266">
            <v>10916</v>
          </cell>
        </row>
        <row r="267">
          <cell r="B267" t="str">
            <v>Gil. Spare15</v>
          </cell>
          <cell r="C267" t="str">
            <v>L</v>
          </cell>
          <cell r="D267">
            <v>10917</v>
          </cell>
        </row>
        <row r="268">
          <cell r="B268" t="str">
            <v>Gil. Spare16</v>
          </cell>
          <cell r="C268" t="str">
            <v>L</v>
          </cell>
          <cell r="D268">
            <v>10918</v>
          </cell>
        </row>
        <row r="269">
          <cell r="B269" t="str">
            <v>Gil. Spare17</v>
          </cell>
          <cell r="C269" t="str">
            <v>L</v>
          </cell>
          <cell r="D269">
            <v>10919</v>
          </cell>
        </row>
        <row r="270">
          <cell r="B270" t="str">
            <v>Gil. Spare18</v>
          </cell>
          <cell r="C270" t="str">
            <v>L</v>
          </cell>
          <cell r="D270">
            <v>10920</v>
          </cell>
        </row>
        <row r="271">
          <cell r="B271" t="str">
            <v>Gil. Spare19</v>
          </cell>
          <cell r="C271" t="str">
            <v>L</v>
          </cell>
          <cell r="D271">
            <v>10921</v>
          </cell>
        </row>
        <row r="272">
          <cell r="B272" t="str">
            <v>Gil. Spare20</v>
          </cell>
          <cell r="C272" t="str">
            <v>L</v>
          </cell>
          <cell r="D272">
            <v>10922</v>
          </cell>
        </row>
        <row r="273">
          <cell r="B273" t="str">
            <v>Gil. Spare21</v>
          </cell>
          <cell r="C273" t="str">
            <v>L</v>
          </cell>
          <cell r="D273">
            <v>10923</v>
          </cell>
        </row>
        <row r="274">
          <cell r="B274" t="str">
            <v>Gil. Spare22</v>
          </cell>
          <cell r="C274" t="str">
            <v>L</v>
          </cell>
          <cell r="D274">
            <v>10924</v>
          </cell>
        </row>
        <row r="275">
          <cell r="B275" t="str">
            <v>Gil. Spare23</v>
          </cell>
          <cell r="C275" t="str">
            <v>L</v>
          </cell>
          <cell r="D275">
            <v>10925</v>
          </cell>
        </row>
        <row r="276">
          <cell r="B276" t="str">
            <v>Gil. Spare24</v>
          </cell>
          <cell r="C276" t="str">
            <v>L</v>
          </cell>
          <cell r="D276">
            <v>10926</v>
          </cell>
        </row>
        <row r="277">
          <cell r="B277" t="str">
            <v>Gil. Spare25</v>
          </cell>
          <cell r="C277" t="str">
            <v>L</v>
          </cell>
          <cell r="D277">
            <v>10927</v>
          </cell>
        </row>
        <row r="278">
          <cell r="B278" t="str">
            <v>Gil. Spare26</v>
          </cell>
          <cell r="C278" t="str">
            <v>L</v>
          </cell>
          <cell r="D278">
            <v>10928</v>
          </cell>
        </row>
        <row r="279">
          <cell r="B279" t="str">
            <v>Gil. Spare27</v>
          </cell>
          <cell r="C279" t="str">
            <v>L</v>
          </cell>
          <cell r="D279">
            <v>10929</v>
          </cell>
        </row>
        <row r="280">
          <cell r="B280" t="str">
            <v>Gil. Spare28</v>
          </cell>
          <cell r="C280" t="str">
            <v>L</v>
          </cell>
          <cell r="D280">
            <v>10930</v>
          </cell>
        </row>
        <row r="281">
          <cell r="A281" t="str">
            <v>NEGARA</v>
          </cell>
          <cell r="B281" t="str">
            <v>Negara_Trafo_1</v>
          </cell>
          <cell r="C281" t="str">
            <v>L</v>
          </cell>
          <cell r="D281">
            <v>11001</v>
          </cell>
        </row>
        <row r="282">
          <cell r="B282" t="str">
            <v>Negara_Trafo_2</v>
          </cell>
          <cell r="C282" t="str">
            <v>L</v>
          </cell>
          <cell r="D282">
            <v>11002</v>
          </cell>
        </row>
        <row r="283">
          <cell r="B283" t="str">
            <v>P_Pulukan</v>
          </cell>
          <cell r="C283" t="str">
            <v>R</v>
          </cell>
          <cell r="D283">
            <v>11003</v>
          </cell>
        </row>
        <row r="284">
          <cell r="B284" t="str">
            <v>P_Dauh_Waru</v>
          </cell>
          <cell r="C284" t="str">
            <v>R</v>
          </cell>
          <cell r="D284">
            <v>11004</v>
          </cell>
        </row>
        <row r="285">
          <cell r="B285" t="str">
            <v>P_Brangbang</v>
          </cell>
          <cell r="C285" t="str">
            <v>R</v>
          </cell>
          <cell r="D285">
            <v>11005</v>
          </cell>
        </row>
        <row r="286">
          <cell r="B286" t="str">
            <v>P_Perancak</v>
          </cell>
          <cell r="C286" t="str">
            <v>R</v>
          </cell>
          <cell r="D286">
            <v>11006</v>
          </cell>
        </row>
        <row r="287">
          <cell r="B287" t="str">
            <v>P_Satria</v>
          </cell>
          <cell r="C287" t="str">
            <v>R</v>
          </cell>
          <cell r="D287">
            <v>11007</v>
          </cell>
        </row>
        <row r="288">
          <cell r="B288" t="str">
            <v>Negara Spare4</v>
          </cell>
          <cell r="C288" t="str">
            <v>L</v>
          </cell>
          <cell r="D288">
            <v>11008</v>
          </cell>
        </row>
        <row r="289">
          <cell r="B289" t="str">
            <v>Negara Spare5</v>
          </cell>
          <cell r="C289" t="str">
            <v>L</v>
          </cell>
          <cell r="D289">
            <v>11009</v>
          </cell>
        </row>
        <row r="290">
          <cell r="B290" t="str">
            <v>Negara Spare6</v>
          </cell>
          <cell r="C290" t="str">
            <v>L</v>
          </cell>
          <cell r="D290">
            <v>11010</v>
          </cell>
        </row>
        <row r="291">
          <cell r="B291" t="str">
            <v>Negara Spare7</v>
          </cell>
          <cell r="C291" t="str">
            <v>L</v>
          </cell>
          <cell r="D291">
            <v>11011</v>
          </cell>
        </row>
        <row r="292">
          <cell r="B292" t="str">
            <v>Negara Spare8</v>
          </cell>
          <cell r="C292" t="str">
            <v>L</v>
          </cell>
          <cell r="D292">
            <v>11012</v>
          </cell>
        </row>
        <row r="293">
          <cell r="B293" t="str">
            <v>Negara Spare9</v>
          </cell>
          <cell r="C293" t="str">
            <v>L</v>
          </cell>
          <cell r="D293">
            <v>11013</v>
          </cell>
        </row>
        <row r="294">
          <cell r="B294" t="str">
            <v>Negara Spare10</v>
          </cell>
          <cell r="C294" t="str">
            <v>L</v>
          </cell>
          <cell r="D294">
            <v>11014</v>
          </cell>
        </row>
        <row r="295">
          <cell r="B295" t="str">
            <v>Negara Spare11</v>
          </cell>
          <cell r="C295" t="str">
            <v>L</v>
          </cell>
          <cell r="D295">
            <v>11015</v>
          </cell>
        </row>
        <row r="296">
          <cell r="B296" t="str">
            <v>Negara Spare12</v>
          </cell>
          <cell r="C296" t="str">
            <v>L</v>
          </cell>
          <cell r="D296">
            <v>11016</v>
          </cell>
        </row>
        <row r="297">
          <cell r="B297" t="str">
            <v>Negara Spare13</v>
          </cell>
          <cell r="C297" t="str">
            <v>L</v>
          </cell>
          <cell r="D297">
            <v>11017</v>
          </cell>
        </row>
        <row r="298">
          <cell r="B298" t="str">
            <v>Negara Spare14</v>
          </cell>
          <cell r="C298" t="str">
            <v>L</v>
          </cell>
          <cell r="D298">
            <v>11018</v>
          </cell>
        </row>
        <row r="299">
          <cell r="B299" t="str">
            <v>Negara Spare15</v>
          </cell>
          <cell r="C299" t="str">
            <v>L</v>
          </cell>
          <cell r="D299">
            <v>11019</v>
          </cell>
        </row>
        <row r="300">
          <cell r="B300" t="str">
            <v>Negara Spare16</v>
          </cell>
          <cell r="C300" t="str">
            <v>L</v>
          </cell>
          <cell r="D300">
            <v>11020</v>
          </cell>
        </row>
        <row r="301">
          <cell r="B301" t="str">
            <v>Negara Spare17</v>
          </cell>
          <cell r="C301" t="str">
            <v>L</v>
          </cell>
          <cell r="D301">
            <v>11021</v>
          </cell>
        </row>
        <row r="302">
          <cell r="B302" t="str">
            <v>Negara Spare18</v>
          </cell>
          <cell r="C302" t="str">
            <v>L</v>
          </cell>
          <cell r="D302">
            <v>11022</v>
          </cell>
        </row>
        <row r="303">
          <cell r="B303" t="str">
            <v>Negara Spare19</v>
          </cell>
          <cell r="C303" t="str">
            <v>L</v>
          </cell>
          <cell r="D303">
            <v>11023</v>
          </cell>
        </row>
        <row r="304">
          <cell r="B304" t="str">
            <v>Negara Spare20</v>
          </cell>
          <cell r="C304" t="str">
            <v>L</v>
          </cell>
          <cell r="D304">
            <v>11024</v>
          </cell>
        </row>
        <row r="305">
          <cell r="B305" t="str">
            <v>Negara Spare21</v>
          </cell>
          <cell r="C305" t="str">
            <v>L</v>
          </cell>
          <cell r="D305">
            <v>11025</v>
          </cell>
        </row>
        <row r="306">
          <cell r="B306" t="str">
            <v>Negara Spare22</v>
          </cell>
          <cell r="C306" t="str">
            <v>L</v>
          </cell>
          <cell r="D306">
            <v>11026</v>
          </cell>
        </row>
        <row r="307">
          <cell r="B307" t="str">
            <v>Negara Spare23</v>
          </cell>
          <cell r="C307" t="str">
            <v>L</v>
          </cell>
          <cell r="D307">
            <v>11027</v>
          </cell>
        </row>
        <row r="308">
          <cell r="B308" t="str">
            <v>Negara Spare24</v>
          </cell>
          <cell r="C308" t="str">
            <v>L</v>
          </cell>
          <cell r="D308">
            <v>11028</v>
          </cell>
        </row>
        <row r="309">
          <cell r="B309" t="str">
            <v>Negara Spare25</v>
          </cell>
          <cell r="C309" t="str">
            <v>L</v>
          </cell>
          <cell r="D309">
            <v>11029</v>
          </cell>
        </row>
        <row r="310">
          <cell r="B310" t="str">
            <v>Negara Spare26</v>
          </cell>
          <cell r="C310" t="str">
            <v>L</v>
          </cell>
          <cell r="D310">
            <v>11030</v>
          </cell>
        </row>
        <row r="311">
          <cell r="A311" t="str">
            <v>PEMARON</v>
          </cell>
          <cell r="B311" t="str">
            <v>Pemaron_Trafo_1</v>
          </cell>
          <cell r="C311" t="str">
            <v>L</v>
          </cell>
          <cell r="D311">
            <v>11101</v>
          </cell>
        </row>
        <row r="312">
          <cell r="B312" t="str">
            <v>Pemaron_Trafo_2</v>
          </cell>
          <cell r="C312" t="str">
            <v>L</v>
          </cell>
          <cell r="D312">
            <v>11102</v>
          </cell>
        </row>
        <row r="313">
          <cell r="B313" t="str">
            <v>P_Tejakula</v>
          </cell>
          <cell r="C313" t="str">
            <v>R</v>
          </cell>
          <cell r="D313">
            <v>11103</v>
          </cell>
        </row>
        <row r="314">
          <cell r="B314" t="str">
            <v>P_Pupuan</v>
          </cell>
          <cell r="C314" t="str">
            <v>R</v>
          </cell>
          <cell r="D314">
            <v>11104</v>
          </cell>
        </row>
        <row r="315">
          <cell r="B315" t="str">
            <v>P_Yeh_Taluh</v>
          </cell>
          <cell r="C315" t="str">
            <v>R</v>
          </cell>
          <cell r="D315">
            <v>11105</v>
          </cell>
        </row>
        <row r="316">
          <cell r="B316" t="str">
            <v>P_Lovina</v>
          </cell>
          <cell r="C316" t="str">
            <v>R</v>
          </cell>
          <cell r="D316">
            <v>11106</v>
          </cell>
        </row>
        <row r="317">
          <cell r="B317" t="str">
            <v>P_Liligundi</v>
          </cell>
          <cell r="C317" t="str">
            <v>R</v>
          </cell>
          <cell r="D317">
            <v>11107</v>
          </cell>
        </row>
        <row r="318">
          <cell r="B318" t="str">
            <v>P_Sukasada</v>
          </cell>
          <cell r="C318" t="str">
            <v>R</v>
          </cell>
          <cell r="D318">
            <v>11108</v>
          </cell>
        </row>
        <row r="319">
          <cell r="B319" t="str">
            <v>P_Grokgak</v>
          </cell>
          <cell r="C319" t="str">
            <v>R</v>
          </cell>
          <cell r="D319">
            <v>11109</v>
          </cell>
        </row>
        <row r="320">
          <cell r="B320" t="str">
            <v>P_Celukan_Bawang</v>
          </cell>
          <cell r="C320" t="str">
            <v>R</v>
          </cell>
          <cell r="D320">
            <v>11110</v>
          </cell>
        </row>
        <row r="321">
          <cell r="B321" t="str">
            <v>P_Panji</v>
          </cell>
          <cell r="C321" t="str">
            <v>R</v>
          </cell>
          <cell r="D321">
            <v>11111</v>
          </cell>
        </row>
        <row r="322">
          <cell r="B322" t="str">
            <v>P_Capasitor_Pemaron</v>
          </cell>
          <cell r="C322" t="str">
            <v>L</v>
          </cell>
          <cell r="D322">
            <v>11112</v>
          </cell>
        </row>
        <row r="323">
          <cell r="B323" t="str">
            <v>Pemaron Spare6</v>
          </cell>
          <cell r="C323" t="str">
            <v>L</v>
          </cell>
          <cell r="D323">
            <v>11113</v>
          </cell>
        </row>
        <row r="324">
          <cell r="B324" t="str">
            <v>Pemaron Spare7</v>
          </cell>
          <cell r="C324" t="str">
            <v>L</v>
          </cell>
          <cell r="D324">
            <v>11114</v>
          </cell>
        </row>
        <row r="325">
          <cell r="B325" t="str">
            <v>Pemaron Spare8</v>
          </cell>
          <cell r="C325" t="str">
            <v>L</v>
          </cell>
          <cell r="D325">
            <v>11115</v>
          </cell>
        </row>
        <row r="326">
          <cell r="B326" t="str">
            <v>Pemaron Spare9</v>
          </cell>
          <cell r="C326" t="str">
            <v>L</v>
          </cell>
          <cell r="D326">
            <v>11116</v>
          </cell>
        </row>
        <row r="327">
          <cell r="B327" t="str">
            <v>Pemaron Spare10</v>
          </cell>
          <cell r="C327" t="str">
            <v>L</v>
          </cell>
          <cell r="D327">
            <v>11117</v>
          </cell>
        </row>
        <row r="328">
          <cell r="B328" t="str">
            <v>Pemaron Spare11</v>
          </cell>
          <cell r="C328" t="str">
            <v>L</v>
          </cell>
          <cell r="D328">
            <v>11118</v>
          </cell>
        </row>
        <row r="329">
          <cell r="B329" t="str">
            <v>Pemaron Spare12</v>
          </cell>
          <cell r="C329" t="str">
            <v>L</v>
          </cell>
          <cell r="D329">
            <v>11119</v>
          </cell>
        </row>
        <row r="330">
          <cell r="B330" t="str">
            <v>Pemaron Spare13</v>
          </cell>
          <cell r="C330" t="str">
            <v>L</v>
          </cell>
          <cell r="D330">
            <v>11120</v>
          </cell>
        </row>
        <row r="331">
          <cell r="B331" t="str">
            <v>Pemaron Spare14</v>
          </cell>
          <cell r="C331" t="str">
            <v>L</v>
          </cell>
          <cell r="D331">
            <v>11121</v>
          </cell>
        </row>
        <row r="332">
          <cell r="B332" t="str">
            <v>Pemaron Spare15</v>
          </cell>
          <cell r="C332" t="str">
            <v>L</v>
          </cell>
          <cell r="D332">
            <v>11122</v>
          </cell>
        </row>
        <row r="333">
          <cell r="B333" t="str">
            <v>Pemaron Spare16</v>
          </cell>
          <cell r="C333" t="str">
            <v>L</v>
          </cell>
          <cell r="D333">
            <v>11123</v>
          </cell>
        </row>
        <row r="334">
          <cell r="B334" t="str">
            <v>Pemaron Spare17</v>
          </cell>
          <cell r="C334" t="str">
            <v>L</v>
          </cell>
          <cell r="D334">
            <v>11124</v>
          </cell>
        </row>
        <row r="335">
          <cell r="B335" t="str">
            <v>Pemaron Spare18</v>
          </cell>
          <cell r="C335" t="str">
            <v>L</v>
          </cell>
          <cell r="D335">
            <v>11125</v>
          </cell>
        </row>
        <row r="336">
          <cell r="B336" t="str">
            <v>Pemaron Spare19</v>
          </cell>
          <cell r="C336" t="str">
            <v>L</v>
          </cell>
          <cell r="D336">
            <v>11126</v>
          </cell>
        </row>
        <row r="337">
          <cell r="B337" t="str">
            <v>Pemaron Spare20</v>
          </cell>
          <cell r="C337" t="str">
            <v>L</v>
          </cell>
          <cell r="D337">
            <v>11127</v>
          </cell>
        </row>
        <row r="338">
          <cell r="B338" t="str">
            <v>Pemaron Spare21</v>
          </cell>
          <cell r="C338" t="str">
            <v>L</v>
          </cell>
          <cell r="D338">
            <v>11128</v>
          </cell>
        </row>
        <row r="339">
          <cell r="B339" t="str">
            <v>Pemaron Spare22</v>
          </cell>
          <cell r="C339" t="str">
            <v>L</v>
          </cell>
          <cell r="D339">
            <v>11129</v>
          </cell>
        </row>
        <row r="340">
          <cell r="B340" t="str">
            <v>Pemaron Spare23</v>
          </cell>
          <cell r="C340" t="str">
            <v>L</v>
          </cell>
          <cell r="D340">
            <v>11130</v>
          </cell>
        </row>
        <row r="341">
          <cell r="A341" t="str">
            <v>PADANG SAMBIAN</v>
          </cell>
          <cell r="B341" t="str">
            <v>Padang_Sambian_Trafo_1</v>
          </cell>
          <cell r="C341" t="str">
            <v>L</v>
          </cell>
          <cell r="D341">
            <v>11201</v>
          </cell>
        </row>
        <row r="342">
          <cell r="B342" t="str">
            <v>P_Padang_Sambian</v>
          </cell>
          <cell r="C342" t="str">
            <v>R</v>
          </cell>
          <cell r="D342">
            <v>11202</v>
          </cell>
        </row>
        <row r="343">
          <cell r="B343" t="str">
            <v>P_Perumnas</v>
          </cell>
          <cell r="C343" t="str">
            <v>R</v>
          </cell>
          <cell r="D343">
            <v>11203</v>
          </cell>
        </row>
        <row r="344">
          <cell r="B344" t="str">
            <v>P_Kerobokan</v>
          </cell>
          <cell r="C344" t="str">
            <v>R</v>
          </cell>
          <cell r="D344">
            <v>11204</v>
          </cell>
        </row>
        <row r="345">
          <cell r="B345" t="str">
            <v>P_Exp_Seminyak</v>
          </cell>
          <cell r="C345" t="str">
            <v>R</v>
          </cell>
          <cell r="D345">
            <v>11205</v>
          </cell>
        </row>
        <row r="346">
          <cell r="B346" t="str">
            <v>P_Imam_Bonjol</v>
          </cell>
          <cell r="C346" t="str">
            <v>R</v>
          </cell>
          <cell r="D346">
            <v>11206</v>
          </cell>
        </row>
        <row r="347">
          <cell r="B347" t="str">
            <v>P_Abian_Timbul</v>
          </cell>
          <cell r="C347" t="str">
            <v>R</v>
          </cell>
          <cell r="D347">
            <v>11207</v>
          </cell>
        </row>
        <row r="348">
          <cell r="B348" t="str">
            <v>P_Buagan</v>
          </cell>
          <cell r="C348" t="str">
            <v>R</v>
          </cell>
          <cell r="D348">
            <v>11208</v>
          </cell>
        </row>
        <row r="349">
          <cell r="B349" t="str">
            <v>P_Gunung_Agung</v>
          </cell>
          <cell r="C349" t="str">
            <v>L</v>
          </cell>
          <cell r="D349">
            <v>11209</v>
          </cell>
        </row>
        <row r="350">
          <cell r="B350" t="str">
            <v>Padang Sambian Spare9</v>
          </cell>
          <cell r="C350" t="str">
            <v>L</v>
          </cell>
          <cell r="D350">
            <v>11210</v>
          </cell>
        </row>
        <row r="351">
          <cell r="B351" t="str">
            <v>Padang Sambian Spare10</v>
          </cell>
          <cell r="C351" t="str">
            <v>L</v>
          </cell>
          <cell r="D351">
            <v>11211</v>
          </cell>
        </row>
        <row r="352">
          <cell r="B352" t="str">
            <v>Padang Sambian Spare11</v>
          </cell>
          <cell r="C352" t="str">
            <v>L</v>
          </cell>
          <cell r="D352">
            <v>11212</v>
          </cell>
        </row>
        <row r="353">
          <cell r="B353" t="str">
            <v>Padang Sambian Spare12</v>
          </cell>
          <cell r="C353" t="str">
            <v>L</v>
          </cell>
          <cell r="D353">
            <v>11213</v>
          </cell>
        </row>
        <row r="354">
          <cell r="B354" t="str">
            <v>Padang Sambian Spare13</v>
          </cell>
          <cell r="C354" t="str">
            <v>L</v>
          </cell>
          <cell r="D354">
            <v>11214</v>
          </cell>
        </row>
        <row r="355">
          <cell r="B355" t="str">
            <v>Padang Sambian Spare14</v>
          </cell>
          <cell r="C355" t="str">
            <v>L</v>
          </cell>
          <cell r="D355">
            <v>11215</v>
          </cell>
        </row>
        <row r="356">
          <cell r="B356" t="str">
            <v>Padang Sambian Spare15</v>
          </cell>
          <cell r="C356" t="str">
            <v>L</v>
          </cell>
          <cell r="D356">
            <v>11216</v>
          </cell>
        </row>
        <row r="357">
          <cell r="B357" t="str">
            <v>Padang Sambian Spare16</v>
          </cell>
          <cell r="C357" t="str">
            <v>L</v>
          </cell>
          <cell r="D357">
            <v>11217</v>
          </cell>
        </row>
        <row r="358">
          <cell r="B358" t="str">
            <v>Padang Sambian Spare17</v>
          </cell>
          <cell r="C358" t="str">
            <v>L</v>
          </cell>
          <cell r="D358">
            <v>11218</v>
          </cell>
        </row>
        <row r="359">
          <cell r="B359" t="str">
            <v>Padang Sambian Spare18</v>
          </cell>
          <cell r="C359" t="str">
            <v>L</v>
          </cell>
          <cell r="D359">
            <v>11219</v>
          </cell>
        </row>
        <row r="360">
          <cell r="B360" t="str">
            <v>Padang Sambian Spare19</v>
          </cell>
          <cell r="C360" t="str">
            <v>L</v>
          </cell>
          <cell r="D360">
            <v>11220</v>
          </cell>
        </row>
        <row r="361">
          <cell r="B361" t="str">
            <v>Padang Sambian Spare20</v>
          </cell>
          <cell r="C361" t="str">
            <v>L</v>
          </cell>
          <cell r="D361">
            <v>11221</v>
          </cell>
        </row>
        <row r="362">
          <cell r="B362" t="str">
            <v>Padang Sambian Spare21</v>
          </cell>
          <cell r="C362" t="str">
            <v>L</v>
          </cell>
          <cell r="D362">
            <v>11222</v>
          </cell>
        </row>
        <row r="363">
          <cell r="B363" t="str">
            <v>Padang Sambian Spare22</v>
          </cell>
          <cell r="C363" t="str">
            <v>L</v>
          </cell>
          <cell r="D363">
            <v>11223</v>
          </cell>
        </row>
        <row r="364">
          <cell r="B364" t="str">
            <v>Padang Sambian Spare23</v>
          </cell>
          <cell r="C364" t="str">
            <v>L</v>
          </cell>
          <cell r="D364">
            <v>11224</v>
          </cell>
        </row>
        <row r="365">
          <cell r="B365" t="str">
            <v>Padang Sambian Spare24</v>
          </cell>
          <cell r="C365" t="str">
            <v>L</v>
          </cell>
          <cell r="D365">
            <v>11225</v>
          </cell>
        </row>
        <row r="366">
          <cell r="B366" t="str">
            <v>Padang Sambian Spare25</v>
          </cell>
          <cell r="C366" t="str">
            <v>L</v>
          </cell>
          <cell r="D366">
            <v>11226</v>
          </cell>
        </row>
        <row r="367">
          <cell r="B367" t="str">
            <v>Padang Sambian Spare26</v>
          </cell>
          <cell r="C367" t="str">
            <v>L</v>
          </cell>
          <cell r="D367">
            <v>11227</v>
          </cell>
        </row>
        <row r="368">
          <cell r="B368" t="str">
            <v>Padang Sambian Spare27</v>
          </cell>
          <cell r="C368" t="str">
            <v>L</v>
          </cell>
          <cell r="D368">
            <v>11228</v>
          </cell>
        </row>
        <row r="369">
          <cell r="B369" t="str">
            <v>Padang Sambian Spare28</v>
          </cell>
          <cell r="C369" t="str">
            <v>L</v>
          </cell>
          <cell r="D369">
            <v>11229</v>
          </cell>
        </row>
        <row r="370">
          <cell r="B370" t="str">
            <v>Padang Sambian Spare29</v>
          </cell>
          <cell r="C370" t="str">
            <v>L</v>
          </cell>
          <cell r="D370">
            <v>11230</v>
          </cell>
        </row>
        <row r="371">
          <cell r="A371" t="str">
            <v>PAYANGAN</v>
          </cell>
          <cell r="B371" t="str">
            <v>Payangan_Trafo_01</v>
          </cell>
          <cell r="C371" t="str">
            <v>L</v>
          </cell>
          <cell r="D371">
            <v>11301</v>
          </cell>
        </row>
        <row r="372">
          <cell r="B372" t="str">
            <v>P_Kedisan</v>
          </cell>
          <cell r="C372" t="str">
            <v>R</v>
          </cell>
          <cell r="D372">
            <v>11302</v>
          </cell>
        </row>
        <row r="373">
          <cell r="B373" t="str">
            <v>P_Buahan</v>
          </cell>
          <cell r="C373" t="str">
            <v>R</v>
          </cell>
          <cell r="D373">
            <v>11303</v>
          </cell>
        </row>
        <row r="374">
          <cell r="B374" t="str">
            <v>P_Payogan</v>
          </cell>
          <cell r="C374" t="str">
            <v>R</v>
          </cell>
          <cell r="D374">
            <v>11304</v>
          </cell>
        </row>
        <row r="375">
          <cell r="B375" t="str">
            <v>P_Campuhan</v>
          </cell>
          <cell r="C375" t="str">
            <v>R</v>
          </cell>
          <cell r="D375">
            <v>11305</v>
          </cell>
        </row>
        <row r="376">
          <cell r="B376" t="str">
            <v>Payangan Spare6</v>
          </cell>
          <cell r="C376" t="str">
            <v>L</v>
          </cell>
          <cell r="D376">
            <v>11306</v>
          </cell>
        </row>
        <row r="377">
          <cell r="B377" t="str">
            <v>Payangan Spare7</v>
          </cell>
          <cell r="C377" t="str">
            <v>L</v>
          </cell>
          <cell r="D377">
            <v>11307</v>
          </cell>
        </row>
        <row r="378">
          <cell r="B378" t="str">
            <v>Payangan Spare8</v>
          </cell>
          <cell r="C378" t="str">
            <v>L</v>
          </cell>
          <cell r="D378">
            <v>11308</v>
          </cell>
        </row>
        <row r="379">
          <cell r="B379" t="str">
            <v>Payangan Spare9</v>
          </cell>
          <cell r="C379" t="str">
            <v>L</v>
          </cell>
          <cell r="D379">
            <v>11309</v>
          </cell>
        </row>
        <row r="380">
          <cell r="B380" t="str">
            <v>Payangan Spare10</v>
          </cell>
          <cell r="C380" t="str">
            <v>L</v>
          </cell>
          <cell r="D380">
            <v>11310</v>
          </cell>
        </row>
        <row r="381">
          <cell r="B381" t="str">
            <v>Payangan Spare11</v>
          </cell>
          <cell r="C381" t="str">
            <v>L</v>
          </cell>
          <cell r="D381">
            <v>11311</v>
          </cell>
        </row>
        <row r="382">
          <cell r="B382" t="str">
            <v>Payangan Spare12</v>
          </cell>
          <cell r="C382" t="str">
            <v>L</v>
          </cell>
          <cell r="D382">
            <v>11312</v>
          </cell>
        </row>
        <row r="383">
          <cell r="B383" t="str">
            <v>Payangan Spare13</v>
          </cell>
          <cell r="C383" t="str">
            <v>L</v>
          </cell>
          <cell r="D383">
            <v>11313</v>
          </cell>
        </row>
        <row r="384">
          <cell r="B384" t="str">
            <v>Payangan Spare14</v>
          </cell>
          <cell r="C384" t="str">
            <v>L</v>
          </cell>
          <cell r="D384">
            <v>11314</v>
          </cell>
        </row>
        <row r="385">
          <cell r="B385" t="str">
            <v>Payangan Spare15</v>
          </cell>
          <cell r="C385" t="str">
            <v>L</v>
          </cell>
          <cell r="D385">
            <v>11315</v>
          </cell>
        </row>
        <row r="386">
          <cell r="B386" t="str">
            <v>Payangan Spare16</v>
          </cell>
          <cell r="C386" t="str">
            <v>L</v>
          </cell>
          <cell r="D386">
            <v>11316</v>
          </cell>
        </row>
        <row r="387">
          <cell r="B387" t="str">
            <v>Payangan Spare17</v>
          </cell>
          <cell r="C387" t="str">
            <v>L</v>
          </cell>
          <cell r="D387">
            <v>11317</v>
          </cell>
        </row>
        <row r="388">
          <cell r="B388" t="str">
            <v>Payangan Spare18</v>
          </cell>
          <cell r="C388" t="str">
            <v>L</v>
          </cell>
          <cell r="D388">
            <v>11318</v>
          </cell>
        </row>
        <row r="389">
          <cell r="B389" t="str">
            <v>Payangan Spare19</v>
          </cell>
          <cell r="C389" t="str">
            <v>L</v>
          </cell>
          <cell r="D389">
            <v>11319</v>
          </cell>
        </row>
        <row r="390">
          <cell r="B390" t="str">
            <v>Payangan Spare20</v>
          </cell>
          <cell r="C390" t="str">
            <v>L</v>
          </cell>
          <cell r="D390">
            <v>11320</v>
          </cell>
        </row>
        <row r="391">
          <cell r="B391" t="str">
            <v>Payangan Spare21</v>
          </cell>
          <cell r="C391" t="str">
            <v>L</v>
          </cell>
          <cell r="D391">
            <v>11321</v>
          </cell>
        </row>
        <row r="392">
          <cell r="B392" t="str">
            <v>Payangan Spare22</v>
          </cell>
          <cell r="C392" t="str">
            <v>L</v>
          </cell>
          <cell r="D392">
            <v>11322</v>
          </cell>
        </row>
        <row r="393">
          <cell r="B393" t="str">
            <v>Payangan Spare23</v>
          </cell>
          <cell r="C393" t="str">
            <v>L</v>
          </cell>
          <cell r="D393">
            <v>11323</v>
          </cell>
        </row>
        <row r="394">
          <cell r="B394" t="str">
            <v>Payangan Spare24</v>
          </cell>
          <cell r="C394" t="str">
            <v>L</v>
          </cell>
          <cell r="D394">
            <v>11324</v>
          </cell>
        </row>
        <row r="395">
          <cell r="B395" t="str">
            <v>Payangan Spare25</v>
          </cell>
          <cell r="C395" t="str">
            <v>L</v>
          </cell>
          <cell r="D395">
            <v>11325</v>
          </cell>
        </row>
        <row r="396">
          <cell r="B396" t="str">
            <v>Payangan Spare26</v>
          </cell>
          <cell r="C396" t="str">
            <v>L</v>
          </cell>
          <cell r="D396">
            <v>11326</v>
          </cell>
        </row>
        <row r="397">
          <cell r="B397" t="str">
            <v>Payangan Spare27</v>
          </cell>
          <cell r="C397" t="str">
            <v>L</v>
          </cell>
          <cell r="D397">
            <v>11327</v>
          </cell>
        </row>
        <row r="398">
          <cell r="B398" t="str">
            <v>Payangan Spare28</v>
          </cell>
          <cell r="C398" t="str">
            <v>L</v>
          </cell>
          <cell r="D398">
            <v>11328</v>
          </cell>
        </row>
        <row r="399">
          <cell r="B399" t="str">
            <v>Payangan Spare29</v>
          </cell>
          <cell r="C399" t="str">
            <v>L</v>
          </cell>
          <cell r="D399">
            <v>11329</v>
          </cell>
        </row>
        <row r="400">
          <cell r="B400" t="str">
            <v>Payangan Spare30</v>
          </cell>
          <cell r="C400" t="str">
            <v>L</v>
          </cell>
          <cell r="D400">
            <v>11330</v>
          </cell>
        </row>
        <row r="401">
          <cell r="A401" t="str">
            <v>ZGI</v>
          </cell>
          <cell r="B401" t="str">
            <v>P_</v>
          </cell>
          <cell r="C401" t="str">
            <v>L</v>
          </cell>
          <cell r="D401">
            <v>11401</v>
          </cell>
        </row>
        <row r="402">
          <cell r="B402" t="str">
            <v>P_</v>
          </cell>
          <cell r="C402" t="str">
            <v>L</v>
          </cell>
          <cell r="D402">
            <v>11402</v>
          </cell>
        </row>
        <row r="403">
          <cell r="B403" t="str">
            <v>P_</v>
          </cell>
          <cell r="C403" t="str">
            <v>L</v>
          </cell>
          <cell r="D403">
            <v>11403</v>
          </cell>
        </row>
        <row r="404">
          <cell r="B404" t="str">
            <v>P_</v>
          </cell>
          <cell r="C404" t="str">
            <v>L</v>
          </cell>
          <cell r="D404">
            <v>11404</v>
          </cell>
        </row>
        <row r="405">
          <cell r="B405" t="str">
            <v>P_</v>
          </cell>
          <cell r="C405" t="str">
            <v>L</v>
          </cell>
          <cell r="D405">
            <v>11405</v>
          </cell>
        </row>
        <row r="406">
          <cell r="B406" t="str">
            <v>P_</v>
          </cell>
          <cell r="C406" t="str">
            <v>L</v>
          </cell>
          <cell r="D406">
            <v>11406</v>
          </cell>
        </row>
        <row r="407">
          <cell r="B407" t="str">
            <v>P_</v>
          </cell>
          <cell r="C407" t="str">
            <v>L</v>
          </cell>
          <cell r="D407">
            <v>11407</v>
          </cell>
        </row>
        <row r="408">
          <cell r="B408" t="str">
            <v>P_</v>
          </cell>
          <cell r="C408" t="str">
            <v>L</v>
          </cell>
          <cell r="D408">
            <v>11408</v>
          </cell>
        </row>
        <row r="409">
          <cell r="B409" t="str">
            <v>P_</v>
          </cell>
          <cell r="C409" t="str">
            <v>L</v>
          </cell>
          <cell r="D409">
            <v>11409</v>
          </cell>
        </row>
        <row r="410">
          <cell r="B410" t="str">
            <v>P_</v>
          </cell>
          <cell r="C410" t="str">
            <v>L</v>
          </cell>
          <cell r="D410">
            <v>11410</v>
          </cell>
        </row>
        <row r="411">
          <cell r="B411" t="str">
            <v>P_</v>
          </cell>
          <cell r="C411" t="str">
            <v>L</v>
          </cell>
          <cell r="D411">
            <v>11411</v>
          </cell>
        </row>
        <row r="412">
          <cell r="B412" t="str">
            <v>P_</v>
          </cell>
          <cell r="C412" t="str">
            <v>L</v>
          </cell>
          <cell r="D412">
            <v>11412</v>
          </cell>
        </row>
        <row r="413">
          <cell r="B413" t="str">
            <v>P_</v>
          </cell>
          <cell r="C413" t="str">
            <v>L</v>
          </cell>
          <cell r="D413">
            <v>11413</v>
          </cell>
        </row>
        <row r="414">
          <cell r="B414" t="str">
            <v>P_</v>
          </cell>
          <cell r="C414" t="str">
            <v>L</v>
          </cell>
          <cell r="D414">
            <v>11414</v>
          </cell>
        </row>
        <row r="415">
          <cell r="B415" t="str">
            <v>P_</v>
          </cell>
          <cell r="C415" t="str">
            <v>L</v>
          </cell>
          <cell r="D415">
            <v>11415</v>
          </cell>
        </row>
        <row r="416">
          <cell r="B416" t="str">
            <v>P_</v>
          </cell>
          <cell r="C416" t="str">
            <v>L</v>
          </cell>
          <cell r="D416">
            <v>11416</v>
          </cell>
        </row>
        <row r="417">
          <cell r="B417" t="str">
            <v>P_</v>
          </cell>
          <cell r="C417" t="str">
            <v>L</v>
          </cell>
          <cell r="D417">
            <v>11417</v>
          </cell>
        </row>
        <row r="418">
          <cell r="B418" t="str">
            <v>P_</v>
          </cell>
          <cell r="C418" t="str">
            <v>L</v>
          </cell>
          <cell r="D418">
            <v>11418</v>
          </cell>
        </row>
        <row r="419">
          <cell r="B419" t="str">
            <v>P_</v>
          </cell>
          <cell r="C419" t="str">
            <v>L</v>
          </cell>
          <cell r="D419">
            <v>11419</v>
          </cell>
        </row>
        <row r="420">
          <cell r="B420" t="str">
            <v>P_</v>
          </cell>
          <cell r="C420" t="str">
            <v>L</v>
          </cell>
          <cell r="D420">
            <v>11420</v>
          </cell>
        </row>
        <row r="421">
          <cell r="B421" t="str">
            <v>P_</v>
          </cell>
          <cell r="C421" t="str">
            <v>L</v>
          </cell>
          <cell r="D421">
            <v>11421</v>
          </cell>
        </row>
        <row r="422">
          <cell r="B422" t="str">
            <v>P_</v>
          </cell>
          <cell r="C422" t="str">
            <v>L</v>
          </cell>
          <cell r="D422">
            <v>11422</v>
          </cell>
        </row>
        <row r="423">
          <cell r="B423" t="str">
            <v>P_</v>
          </cell>
          <cell r="C423" t="str">
            <v>L</v>
          </cell>
          <cell r="D423">
            <v>11423</v>
          </cell>
        </row>
        <row r="424">
          <cell r="B424" t="str">
            <v>P_</v>
          </cell>
          <cell r="C424" t="str">
            <v>L</v>
          </cell>
          <cell r="D424">
            <v>11424</v>
          </cell>
        </row>
        <row r="425">
          <cell r="B425" t="str">
            <v>P_</v>
          </cell>
          <cell r="C425" t="str">
            <v>L</v>
          </cell>
          <cell r="D425">
            <v>11425</v>
          </cell>
        </row>
        <row r="426">
          <cell r="B426" t="str">
            <v>P_</v>
          </cell>
          <cell r="C426" t="str">
            <v>L</v>
          </cell>
          <cell r="D426">
            <v>11426</v>
          </cell>
        </row>
        <row r="427">
          <cell r="B427" t="str">
            <v>P_</v>
          </cell>
          <cell r="C427" t="str">
            <v>L</v>
          </cell>
          <cell r="D427">
            <v>11427</v>
          </cell>
        </row>
        <row r="428">
          <cell r="B428" t="str">
            <v>P_</v>
          </cell>
          <cell r="C428" t="str">
            <v>L</v>
          </cell>
          <cell r="D428">
            <v>11428</v>
          </cell>
        </row>
        <row r="429">
          <cell r="B429" t="str">
            <v>P_</v>
          </cell>
          <cell r="C429" t="str">
            <v>L</v>
          </cell>
          <cell r="D429">
            <v>11429</v>
          </cell>
        </row>
        <row r="430">
          <cell r="B430" t="str">
            <v>P_</v>
          </cell>
          <cell r="C430" t="str">
            <v>L</v>
          </cell>
          <cell r="D430">
            <v>11430</v>
          </cell>
        </row>
        <row r="431">
          <cell r="A431" t="str">
            <v>ZGI</v>
          </cell>
          <cell r="B431" t="str">
            <v>P_</v>
          </cell>
          <cell r="C431" t="str">
            <v>L</v>
          </cell>
          <cell r="D431">
            <v>11501</v>
          </cell>
        </row>
        <row r="432">
          <cell r="B432" t="str">
            <v>P_</v>
          </cell>
          <cell r="C432" t="str">
            <v>L</v>
          </cell>
          <cell r="D432">
            <v>11502</v>
          </cell>
        </row>
        <row r="433">
          <cell r="B433" t="str">
            <v>P_</v>
          </cell>
          <cell r="C433" t="str">
            <v>L</v>
          </cell>
          <cell r="D433">
            <v>11503</v>
          </cell>
        </row>
        <row r="434">
          <cell r="B434" t="str">
            <v>P_</v>
          </cell>
          <cell r="C434" t="str">
            <v>L</v>
          </cell>
          <cell r="D434">
            <v>11504</v>
          </cell>
        </row>
        <row r="435">
          <cell r="B435" t="str">
            <v>P_</v>
          </cell>
          <cell r="C435" t="str">
            <v>L</v>
          </cell>
          <cell r="D435">
            <v>11505</v>
          </cell>
        </row>
        <row r="436">
          <cell r="B436" t="str">
            <v>P_</v>
          </cell>
          <cell r="C436" t="str">
            <v>L</v>
          </cell>
          <cell r="D436">
            <v>11506</v>
          </cell>
        </row>
        <row r="437">
          <cell r="B437" t="str">
            <v>P_</v>
          </cell>
          <cell r="C437" t="str">
            <v>L</v>
          </cell>
          <cell r="D437">
            <v>11507</v>
          </cell>
        </row>
        <row r="438">
          <cell r="B438" t="str">
            <v>P_</v>
          </cell>
          <cell r="C438" t="str">
            <v>L</v>
          </cell>
          <cell r="D438">
            <v>11508</v>
          </cell>
        </row>
        <row r="439">
          <cell r="B439" t="str">
            <v>P_</v>
          </cell>
          <cell r="C439" t="str">
            <v>L</v>
          </cell>
          <cell r="D439">
            <v>11509</v>
          </cell>
        </row>
        <row r="440">
          <cell r="B440" t="str">
            <v>P_</v>
          </cell>
          <cell r="C440" t="str">
            <v>L</v>
          </cell>
          <cell r="D440">
            <v>11510</v>
          </cell>
        </row>
        <row r="441">
          <cell r="B441" t="str">
            <v>P_</v>
          </cell>
          <cell r="C441" t="str">
            <v>L</v>
          </cell>
          <cell r="D441">
            <v>11511</v>
          </cell>
        </row>
        <row r="442">
          <cell r="B442" t="str">
            <v>P_</v>
          </cell>
          <cell r="C442" t="str">
            <v>L</v>
          </cell>
          <cell r="D442">
            <v>11512</v>
          </cell>
        </row>
        <row r="443">
          <cell r="B443" t="str">
            <v>P_</v>
          </cell>
          <cell r="C443" t="str">
            <v>L</v>
          </cell>
          <cell r="D443">
            <v>11513</v>
          </cell>
        </row>
        <row r="444">
          <cell r="B444" t="str">
            <v>P_</v>
          </cell>
          <cell r="C444" t="str">
            <v>L</v>
          </cell>
          <cell r="D444">
            <v>11514</v>
          </cell>
        </row>
        <row r="445">
          <cell r="B445" t="str">
            <v>P_</v>
          </cell>
          <cell r="C445" t="str">
            <v>L</v>
          </cell>
          <cell r="D445">
            <v>11515</v>
          </cell>
        </row>
        <row r="446">
          <cell r="B446" t="str">
            <v>P_</v>
          </cell>
          <cell r="C446" t="str">
            <v>L</v>
          </cell>
          <cell r="D446">
            <v>11516</v>
          </cell>
        </row>
        <row r="447">
          <cell r="B447" t="str">
            <v>P_</v>
          </cell>
          <cell r="C447" t="str">
            <v>L</v>
          </cell>
          <cell r="D447">
            <v>11517</v>
          </cell>
        </row>
        <row r="448">
          <cell r="B448" t="str">
            <v>P_</v>
          </cell>
          <cell r="C448" t="str">
            <v>L</v>
          </cell>
          <cell r="D448">
            <v>11518</v>
          </cell>
        </row>
        <row r="449">
          <cell r="B449" t="str">
            <v>P_</v>
          </cell>
          <cell r="C449" t="str">
            <v>L</v>
          </cell>
          <cell r="D449">
            <v>11519</v>
          </cell>
        </row>
        <row r="450">
          <cell r="B450" t="str">
            <v>P_</v>
          </cell>
          <cell r="C450" t="str">
            <v>L</v>
          </cell>
          <cell r="D450">
            <v>11520</v>
          </cell>
        </row>
        <row r="451">
          <cell r="B451" t="str">
            <v>P_</v>
          </cell>
          <cell r="C451" t="str">
            <v>L</v>
          </cell>
          <cell r="D451">
            <v>11521</v>
          </cell>
        </row>
        <row r="452">
          <cell r="B452" t="str">
            <v>P_</v>
          </cell>
          <cell r="C452" t="str">
            <v>L</v>
          </cell>
          <cell r="D452">
            <v>11522</v>
          </cell>
        </row>
        <row r="453">
          <cell r="B453" t="str">
            <v>P_</v>
          </cell>
          <cell r="C453" t="str">
            <v>L</v>
          </cell>
          <cell r="D453">
            <v>11523</v>
          </cell>
        </row>
        <row r="454">
          <cell r="B454" t="str">
            <v>P_</v>
          </cell>
          <cell r="C454" t="str">
            <v>L</v>
          </cell>
          <cell r="D454">
            <v>11524</v>
          </cell>
        </row>
        <row r="455">
          <cell r="B455" t="str">
            <v>P_</v>
          </cell>
          <cell r="C455" t="str">
            <v>L</v>
          </cell>
          <cell r="D455">
            <v>11525</v>
          </cell>
        </row>
        <row r="456">
          <cell r="B456" t="str">
            <v>P_</v>
          </cell>
          <cell r="C456" t="str">
            <v>L</v>
          </cell>
          <cell r="D456">
            <v>11526</v>
          </cell>
        </row>
        <row r="457">
          <cell r="B457" t="str">
            <v>P_</v>
          </cell>
          <cell r="C457" t="str">
            <v>L</v>
          </cell>
          <cell r="D457">
            <v>11527</v>
          </cell>
        </row>
        <row r="458">
          <cell r="B458" t="str">
            <v>P_</v>
          </cell>
          <cell r="C458" t="str">
            <v>L</v>
          </cell>
          <cell r="D458">
            <v>11528</v>
          </cell>
        </row>
        <row r="459">
          <cell r="B459" t="str">
            <v>P_</v>
          </cell>
          <cell r="C459" t="str">
            <v>L</v>
          </cell>
          <cell r="D459">
            <v>11529</v>
          </cell>
        </row>
        <row r="460">
          <cell r="B460" t="str">
            <v>P_</v>
          </cell>
          <cell r="C460" t="str">
            <v>L</v>
          </cell>
          <cell r="D460">
            <v>11530</v>
          </cell>
        </row>
        <row r="461">
          <cell r="A461" t="str">
            <v>ZGI</v>
          </cell>
          <cell r="B461" t="str">
            <v>P_</v>
          </cell>
          <cell r="C461" t="str">
            <v>L</v>
          </cell>
          <cell r="D461">
            <v>11601</v>
          </cell>
        </row>
        <row r="462">
          <cell r="B462" t="str">
            <v>P_</v>
          </cell>
          <cell r="C462" t="str">
            <v>L</v>
          </cell>
          <cell r="D462">
            <v>11602</v>
          </cell>
        </row>
        <row r="463">
          <cell r="B463" t="str">
            <v>P_</v>
          </cell>
          <cell r="C463" t="str">
            <v>L</v>
          </cell>
          <cell r="D463">
            <v>11603</v>
          </cell>
        </row>
        <row r="464">
          <cell r="B464" t="str">
            <v>P_</v>
          </cell>
          <cell r="C464" t="str">
            <v>L</v>
          </cell>
          <cell r="D464">
            <v>11604</v>
          </cell>
        </row>
        <row r="465">
          <cell r="B465" t="str">
            <v>P_</v>
          </cell>
          <cell r="C465" t="str">
            <v>L</v>
          </cell>
          <cell r="D465">
            <v>11605</v>
          </cell>
        </row>
        <row r="466">
          <cell r="B466" t="str">
            <v>P_</v>
          </cell>
          <cell r="C466" t="str">
            <v>L</v>
          </cell>
          <cell r="D466">
            <v>11606</v>
          </cell>
        </row>
        <row r="467">
          <cell r="B467" t="str">
            <v>P_</v>
          </cell>
          <cell r="C467" t="str">
            <v>L</v>
          </cell>
          <cell r="D467">
            <v>11607</v>
          </cell>
        </row>
        <row r="468">
          <cell r="B468" t="str">
            <v>P_</v>
          </cell>
          <cell r="C468" t="str">
            <v>L</v>
          </cell>
          <cell r="D468">
            <v>11608</v>
          </cell>
        </row>
        <row r="469">
          <cell r="B469" t="str">
            <v>P_</v>
          </cell>
          <cell r="C469" t="str">
            <v>L</v>
          </cell>
          <cell r="D469">
            <v>11609</v>
          </cell>
        </row>
        <row r="470">
          <cell r="B470" t="str">
            <v>P_</v>
          </cell>
          <cell r="C470" t="str">
            <v>L</v>
          </cell>
          <cell r="D470">
            <v>11610</v>
          </cell>
        </row>
        <row r="471">
          <cell r="B471" t="str">
            <v>P_</v>
          </cell>
          <cell r="C471" t="str">
            <v>L</v>
          </cell>
          <cell r="D471">
            <v>11611</v>
          </cell>
        </row>
        <row r="472">
          <cell r="B472" t="str">
            <v>P_</v>
          </cell>
          <cell r="C472" t="str">
            <v>L</v>
          </cell>
          <cell r="D472">
            <v>11612</v>
          </cell>
        </row>
        <row r="473">
          <cell r="B473" t="str">
            <v>P_</v>
          </cell>
          <cell r="C473" t="str">
            <v>L</v>
          </cell>
          <cell r="D473">
            <v>11613</v>
          </cell>
        </row>
        <row r="474">
          <cell r="B474" t="str">
            <v>P_</v>
          </cell>
          <cell r="C474" t="str">
            <v>L</v>
          </cell>
          <cell r="D474">
            <v>11614</v>
          </cell>
        </row>
        <row r="475">
          <cell r="B475" t="str">
            <v>P_</v>
          </cell>
          <cell r="C475" t="str">
            <v>L</v>
          </cell>
          <cell r="D475">
            <v>11615</v>
          </cell>
        </row>
        <row r="476">
          <cell r="B476" t="str">
            <v>P_</v>
          </cell>
          <cell r="C476" t="str">
            <v>L</v>
          </cell>
          <cell r="D476">
            <v>11616</v>
          </cell>
        </row>
        <row r="477">
          <cell r="B477" t="str">
            <v>P_</v>
          </cell>
          <cell r="C477" t="str">
            <v>L</v>
          </cell>
          <cell r="D477">
            <v>11617</v>
          </cell>
        </row>
        <row r="478">
          <cell r="B478" t="str">
            <v>P_</v>
          </cell>
          <cell r="C478" t="str">
            <v>L</v>
          </cell>
          <cell r="D478">
            <v>11618</v>
          </cell>
        </row>
        <row r="479">
          <cell r="B479" t="str">
            <v>P_</v>
          </cell>
          <cell r="C479" t="str">
            <v>L</v>
          </cell>
          <cell r="D479">
            <v>11619</v>
          </cell>
        </row>
        <row r="480">
          <cell r="B480" t="str">
            <v>P_</v>
          </cell>
          <cell r="C480" t="str">
            <v>L</v>
          </cell>
          <cell r="D480">
            <v>11620</v>
          </cell>
        </row>
        <row r="481">
          <cell r="B481" t="str">
            <v>P_</v>
          </cell>
          <cell r="C481" t="str">
            <v>L</v>
          </cell>
          <cell r="D481">
            <v>11621</v>
          </cell>
        </row>
        <row r="482">
          <cell r="B482" t="str">
            <v>P_</v>
          </cell>
          <cell r="C482" t="str">
            <v>L</v>
          </cell>
          <cell r="D482">
            <v>11622</v>
          </cell>
        </row>
        <row r="483">
          <cell r="B483" t="str">
            <v>P_</v>
          </cell>
          <cell r="C483" t="str">
            <v>L</v>
          </cell>
          <cell r="D483">
            <v>11623</v>
          </cell>
        </row>
        <row r="484">
          <cell r="B484" t="str">
            <v>P_</v>
          </cell>
          <cell r="C484" t="str">
            <v>L</v>
          </cell>
          <cell r="D484">
            <v>11624</v>
          </cell>
        </row>
        <row r="485">
          <cell r="B485" t="str">
            <v>P_</v>
          </cell>
          <cell r="C485" t="str">
            <v>L</v>
          </cell>
          <cell r="D485">
            <v>11625</v>
          </cell>
        </row>
        <row r="486">
          <cell r="B486" t="str">
            <v>P_</v>
          </cell>
          <cell r="C486" t="str">
            <v>L</v>
          </cell>
          <cell r="D486">
            <v>11626</v>
          </cell>
        </row>
        <row r="487">
          <cell r="B487" t="str">
            <v>P_</v>
          </cell>
          <cell r="C487" t="str">
            <v>L</v>
          </cell>
          <cell r="D487">
            <v>11627</v>
          </cell>
        </row>
        <row r="488">
          <cell r="B488" t="str">
            <v>P_</v>
          </cell>
          <cell r="C488" t="str">
            <v>L</v>
          </cell>
          <cell r="D488">
            <v>11628</v>
          </cell>
        </row>
        <row r="489">
          <cell r="B489" t="str">
            <v>P_</v>
          </cell>
          <cell r="C489" t="str">
            <v>L</v>
          </cell>
          <cell r="D489">
            <v>11629</v>
          </cell>
        </row>
        <row r="490">
          <cell r="B490" t="str">
            <v>P_</v>
          </cell>
          <cell r="C490" t="str">
            <v>L</v>
          </cell>
          <cell r="D490">
            <v>11630</v>
          </cell>
        </row>
        <row r="491">
          <cell r="A491" t="str">
            <v>ZGI</v>
          </cell>
          <cell r="B491" t="str">
            <v>P_</v>
          </cell>
          <cell r="C491" t="str">
            <v>L</v>
          </cell>
          <cell r="D491">
            <v>11701</v>
          </cell>
        </row>
        <row r="492">
          <cell r="B492" t="str">
            <v>P_</v>
          </cell>
          <cell r="C492" t="str">
            <v>L</v>
          </cell>
          <cell r="D492">
            <v>11702</v>
          </cell>
        </row>
        <row r="493">
          <cell r="B493" t="str">
            <v>P_</v>
          </cell>
          <cell r="C493" t="str">
            <v>L</v>
          </cell>
          <cell r="D493">
            <v>11703</v>
          </cell>
        </row>
        <row r="494">
          <cell r="B494" t="str">
            <v>P_</v>
          </cell>
          <cell r="C494" t="str">
            <v>L</v>
          </cell>
          <cell r="D494">
            <v>11704</v>
          </cell>
        </row>
        <row r="495">
          <cell r="B495" t="str">
            <v>P_</v>
          </cell>
          <cell r="C495" t="str">
            <v>L</v>
          </cell>
          <cell r="D495">
            <v>11705</v>
          </cell>
        </row>
        <row r="496">
          <cell r="B496" t="str">
            <v>P_</v>
          </cell>
          <cell r="C496" t="str">
            <v>L</v>
          </cell>
          <cell r="D496">
            <v>11706</v>
          </cell>
        </row>
        <row r="497">
          <cell r="B497" t="str">
            <v>P_</v>
          </cell>
          <cell r="C497" t="str">
            <v>L</v>
          </cell>
          <cell r="D497">
            <v>11707</v>
          </cell>
        </row>
        <row r="498">
          <cell r="B498" t="str">
            <v>P_</v>
          </cell>
          <cell r="C498" t="str">
            <v>L</v>
          </cell>
          <cell r="D498">
            <v>11708</v>
          </cell>
        </row>
        <row r="499">
          <cell r="B499" t="str">
            <v>P_</v>
          </cell>
          <cell r="C499" t="str">
            <v>L</v>
          </cell>
          <cell r="D499">
            <v>11709</v>
          </cell>
        </row>
        <row r="500">
          <cell r="B500" t="str">
            <v>P_</v>
          </cell>
          <cell r="C500" t="str">
            <v>L</v>
          </cell>
          <cell r="D500">
            <v>11710</v>
          </cell>
        </row>
        <row r="501">
          <cell r="B501" t="str">
            <v>P_</v>
          </cell>
          <cell r="C501" t="str">
            <v>L</v>
          </cell>
          <cell r="D501">
            <v>11711</v>
          </cell>
        </row>
        <row r="502">
          <cell r="B502" t="str">
            <v>P_</v>
          </cell>
          <cell r="C502" t="str">
            <v>L</v>
          </cell>
          <cell r="D502">
            <v>11712</v>
          </cell>
        </row>
        <row r="503">
          <cell r="B503" t="str">
            <v>P_</v>
          </cell>
          <cell r="C503" t="str">
            <v>L</v>
          </cell>
          <cell r="D503">
            <v>11713</v>
          </cell>
        </row>
        <row r="504">
          <cell r="B504" t="str">
            <v>P_</v>
          </cell>
          <cell r="C504" t="str">
            <v>L</v>
          </cell>
          <cell r="D504">
            <v>11714</v>
          </cell>
        </row>
        <row r="505">
          <cell r="B505" t="str">
            <v>P_</v>
          </cell>
          <cell r="C505" t="str">
            <v>L</v>
          </cell>
          <cell r="D505">
            <v>11715</v>
          </cell>
        </row>
        <row r="506">
          <cell r="B506" t="str">
            <v>P_</v>
          </cell>
          <cell r="C506" t="str">
            <v>L</v>
          </cell>
          <cell r="D506">
            <v>11716</v>
          </cell>
        </row>
        <row r="507">
          <cell r="B507" t="str">
            <v>P_</v>
          </cell>
          <cell r="C507" t="str">
            <v>L</v>
          </cell>
          <cell r="D507">
            <v>11717</v>
          </cell>
        </row>
        <row r="508">
          <cell r="B508" t="str">
            <v>P_</v>
          </cell>
          <cell r="C508" t="str">
            <v>L</v>
          </cell>
          <cell r="D508">
            <v>11718</v>
          </cell>
        </row>
        <row r="509">
          <cell r="B509" t="str">
            <v>P_</v>
          </cell>
          <cell r="C509" t="str">
            <v>L</v>
          </cell>
          <cell r="D509">
            <v>11719</v>
          </cell>
        </row>
        <row r="510">
          <cell r="B510" t="str">
            <v>P_</v>
          </cell>
          <cell r="C510" t="str">
            <v>L</v>
          </cell>
          <cell r="D510">
            <v>11720</v>
          </cell>
        </row>
        <row r="511">
          <cell r="B511" t="str">
            <v>P_</v>
          </cell>
          <cell r="C511" t="str">
            <v>L</v>
          </cell>
          <cell r="D511">
            <v>11721</v>
          </cell>
        </row>
        <row r="512">
          <cell r="B512" t="str">
            <v>P_</v>
          </cell>
          <cell r="C512" t="str">
            <v>L</v>
          </cell>
          <cell r="D512">
            <v>11722</v>
          </cell>
        </row>
        <row r="513">
          <cell r="B513" t="str">
            <v>P_</v>
          </cell>
          <cell r="C513" t="str">
            <v>L</v>
          </cell>
          <cell r="D513">
            <v>11723</v>
          </cell>
        </row>
        <row r="514">
          <cell r="B514" t="str">
            <v>P_</v>
          </cell>
          <cell r="C514" t="str">
            <v>L</v>
          </cell>
          <cell r="D514">
            <v>11724</v>
          </cell>
        </row>
        <row r="515">
          <cell r="B515" t="str">
            <v>P_</v>
          </cell>
          <cell r="C515" t="str">
            <v>L</v>
          </cell>
          <cell r="D515">
            <v>11725</v>
          </cell>
        </row>
        <row r="516">
          <cell r="B516" t="str">
            <v>P_</v>
          </cell>
          <cell r="C516" t="str">
            <v>L</v>
          </cell>
          <cell r="D516">
            <v>11726</v>
          </cell>
        </row>
        <row r="517">
          <cell r="B517" t="str">
            <v>P_</v>
          </cell>
          <cell r="C517" t="str">
            <v>L</v>
          </cell>
          <cell r="D517">
            <v>11727</v>
          </cell>
        </row>
        <row r="518">
          <cell r="B518" t="str">
            <v>P_</v>
          </cell>
          <cell r="C518" t="str">
            <v>L</v>
          </cell>
          <cell r="D518">
            <v>11728</v>
          </cell>
        </row>
        <row r="519">
          <cell r="B519" t="str">
            <v>P_</v>
          </cell>
          <cell r="C519" t="str">
            <v>L</v>
          </cell>
          <cell r="D519">
            <v>11729</v>
          </cell>
        </row>
        <row r="520">
          <cell r="B520" t="str">
            <v>P_</v>
          </cell>
          <cell r="C520" t="str">
            <v>L</v>
          </cell>
          <cell r="D520">
            <v>11730</v>
          </cell>
        </row>
        <row r="521">
          <cell r="A521" t="str">
            <v>ZGI</v>
          </cell>
          <cell r="B521" t="str">
            <v>P_</v>
          </cell>
          <cell r="C521" t="str">
            <v>L</v>
          </cell>
          <cell r="D521">
            <v>11801</v>
          </cell>
        </row>
        <row r="522">
          <cell r="B522" t="str">
            <v>P_</v>
          </cell>
          <cell r="C522" t="str">
            <v>L</v>
          </cell>
          <cell r="D522">
            <v>11802</v>
          </cell>
        </row>
        <row r="523">
          <cell r="B523" t="str">
            <v>P_</v>
          </cell>
          <cell r="C523" t="str">
            <v>L</v>
          </cell>
          <cell r="D523">
            <v>11803</v>
          </cell>
        </row>
        <row r="524">
          <cell r="B524" t="str">
            <v>P_</v>
          </cell>
          <cell r="C524" t="str">
            <v>L</v>
          </cell>
          <cell r="D524">
            <v>11804</v>
          </cell>
        </row>
        <row r="525">
          <cell r="B525" t="str">
            <v>P_</v>
          </cell>
          <cell r="C525" t="str">
            <v>L</v>
          </cell>
          <cell r="D525">
            <v>11805</v>
          </cell>
        </row>
        <row r="526">
          <cell r="B526" t="str">
            <v>P_</v>
          </cell>
          <cell r="C526" t="str">
            <v>L</v>
          </cell>
          <cell r="D526">
            <v>11806</v>
          </cell>
        </row>
        <row r="527">
          <cell r="B527" t="str">
            <v>P_</v>
          </cell>
          <cell r="C527" t="str">
            <v>L</v>
          </cell>
          <cell r="D527">
            <v>11807</v>
          </cell>
        </row>
        <row r="528">
          <cell r="B528" t="str">
            <v>P_</v>
          </cell>
          <cell r="C528" t="str">
            <v>L</v>
          </cell>
          <cell r="D528">
            <v>11808</v>
          </cell>
        </row>
        <row r="529">
          <cell r="B529" t="str">
            <v>P_</v>
          </cell>
          <cell r="C529" t="str">
            <v>L</v>
          </cell>
          <cell r="D529">
            <v>11809</v>
          </cell>
        </row>
        <row r="530">
          <cell r="B530" t="str">
            <v>P_</v>
          </cell>
          <cell r="C530" t="str">
            <v>L</v>
          </cell>
          <cell r="D530">
            <v>11810</v>
          </cell>
        </row>
        <row r="531">
          <cell r="B531" t="str">
            <v>P_</v>
          </cell>
          <cell r="C531" t="str">
            <v>L</v>
          </cell>
          <cell r="D531">
            <v>11811</v>
          </cell>
        </row>
        <row r="532">
          <cell r="B532" t="str">
            <v>P_</v>
          </cell>
          <cell r="C532" t="str">
            <v>L</v>
          </cell>
          <cell r="D532">
            <v>11812</v>
          </cell>
        </row>
        <row r="533">
          <cell r="B533" t="str">
            <v>P_</v>
          </cell>
          <cell r="C533" t="str">
            <v>L</v>
          </cell>
          <cell r="D533">
            <v>11813</v>
          </cell>
        </row>
        <row r="534">
          <cell r="B534" t="str">
            <v>P_</v>
          </cell>
          <cell r="C534" t="str">
            <v>L</v>
          </cell>
          <cell r="D534">
            <v>11814</v>
          </cell>
        </row>
        <row r="535">
          <cell r="B535" t="str">
            <v>P_</v>
          </cell>
          <cell r="C535" t="str">
            <v>L</v>
          </cell>
          <cell r="D535">
            <v>11815</v>
          </cell>
        </row>
        <row r="536">
          <cell r="B536" t="str">
            <v>P_</v>
          </cell>
          <cell r="C536" t="str">
            <v>L</v>
          </cell>
          <cell r="D536">
            <v>11816</v>
          </cell>
        </row>
        <row r="537">
          <cell r="B537" t="str">
            <v>P_</v>
          </cell>
          <cell r="C537" t="str">
            <v>L</v>
          </cell>
          <cell r="D537">
            <v>11817</v>
          </cell>
        </row>
        <row r="538">
          <cell r="B538" t="str">
            <v>P_</v>
          </cell>
          <cell r="C538" t="str">
            <v>L</v>
          </cell>
          <cell r="D538">
            <v>11818</v>
          </cell>
        </row>
        <row r="539">
          <cell r="B539" t="str">
            <v>P_</v>
          </cell>
          <cell r="C539" t="str">
            <v>L</v>
          </cell>
          <cell r="D539">
            <v>11819</v>
          </cell>
        </row>
        <row r="540">
          <cell r="B540" t="str">
            <v>P_</v>
          </cell>
          <cell r="C540" t="str">
            <v>L</v>
          </cell>
          <cell r="D540">
            <v>11820</v>
          </cell>
        </row>
        <row r="541">
          <cell r="B541" t="str">
            <v>P_</v>
          </cell>
          <cell r="C541" t="str">
            <v>L</v>
          </cell>
          <cell r="D541">
            <v>11821</v>
          </cell>
        </row>
        <row r="542">
          <cell r="B542" t="str">
            <v>P_</v>
          </cell>
          <cell r="C542" t="str">
            <v>L</v>
          </cell>
          <cell r="D542">
            <v>11822</v>
          </cell>
        </row>
        <row r="543">
          <cell r="B543" t="str">
            <v>P_</v>
          </cell>
          <cell r="C543" t="str">
            <v>L</v>
          </cell>
          <cell r="D543">
            <v>11823</v>
          </cell>
        </row>
        <row r="544">
          <cell r="B544" t="str">
            <v>P_</v>
          </cell>
          <cell r="C544" t="str">
            <v>L</v>
          </cell>
          <cell r="D544">
            <v>11824</v>
          </cell>
        </row>
        <row r="545">
          <cell r="B545" t="str">
            <v>P_</v>
          </cell>
          <cell r="C545" t="str">
            <v>L</v>
          </cell>
          <cell r="D545">
            <v>11825</v>
          </cell>
        </row>
        <row r="546">
          <cell r="B546" t="str">
            <v>P_</v>
          </cell>
          <cell r="C546" t="str">
            <v>L</v>
          </cell>
          <cell r="D546">
            <v>11826</v>
          </cell>
        </row>
        <row r="547">
          <cell r="B547" t="str">
            <v>P_</v>
          </cell>
          <cell r="C547" t="str">
            <v>L</v>
          </cell>
          <cell r="D547">
            <v>11827</v>
          </cell>
        </row>
        <row r="548">
          <cell r="B548" t="str">
            <v>P_</v>
          </cell>
          <cell r="C548" t="str">
            <v>L</v>
          </cell>
          <cell r="D548">
            <v>11828</v>
          </cell>
        </row>
        <row r="549">
          <cell r="B549" t="str">
            <v>P_</v>
          </cell>
          <cell r="C549" t="str">
            <v>L</v>
          </cell>
          <cell r="D549">
            <v>11829</v>
          </cell>
        </row>
        <row r="550">
          <cell r="B550" t="str">
            <v>P_</v>
          </cell>
          <cell r="C550" t="str">
            <v>L</v>
          </cell>
          <cell r="D550">
            <v>11830</v>
          </cell>
        </row>
        <row r="551">
          <cell r="A551" t="str">
            <v>ZGI</v>
          </cell>
          <cell r="B551" t="str">
            <v>P_</v>
          </cell>
          <cell r="C551" t="str">
            <v>L</v>
          </cell>
          <cell r="D551">
            <v>11901</v>
          </cell>
        </row>
        <row r="552">
          <cell r="B552" t="str">
            <v>P_</v>
          </cell>
          <cell r="C552" t="str">
            <v>L</v>
          </cell>
          <cell r="D552">
            <v>11902</v>
          </cell>
        </row>
        <row r="553">
          <cell r="B553" t="str">
            <v>P_</v>
          </cell>
          <cell r="C553" t="str">
            <v>L</v>
          </cell>
          <cell r="D553">
            <v>11903</v>
          </cell>
        </row>
        <row r="554">
          <cell r="B554" t="str">
            <v>P_</v>
          </cell>
          <cell r="C554" t="str">
            <v>L</v>
          </cell>
          <cell r="D554">
            <v>11904</v>
          </cell>
        </row>
        <row r="555">
          <cell r="B555" t="str">
            <v>P_</v>
          </cell>
          <cell r="C555" t="str">
            <v>L</v>
          </cell>
          <cell r="D555">
            <v>11905</v>
          </cell>
        </row>
        <row r="556">
          <cell r="B556" t="str">
            <v>P_</v>
          </cell>
          <cell r="C556" t="str">
            <v>L</v>
          </cell>
          <cell r="D556">
            <v>11906</v>
          </cell>
        </row>
        <row r="557">
          <cell r="B557" t="str">
            <v>P_</v>
          </cell>
          <cell r="C557" t="str">
            <v>L</v>
          </cell>
          <cell r="D557">
            <v>11907</v>
          </cell>
        </row>
        <row r="558">
          <cell r="B558" t="str">
            <v>P_</v>
          </cell>
          <cell r="C558" t="str">
            <v>L</v>
          </cell>
          <cell r="D558">
            <v>11908</v>
          </cell>
        </row>
        <row r="559">
          <cell r="B559" t="str">
            <v>P_</v>
          </cell>
          <cell r="C559" t="str">
            <v>L</v>
          </cell>
          <cell r="D559">
            <v>11909</v>
          </cell>
        </row>
        <row r="560">
          <cell r="B560" t="str">
            <v>P_</v>
          </cell>
          <cell r="C560" t="str">
            <v>L</v>
          </cell>
          <cell r="D560">
            <v>11910</v>
          </cell>
        </row>
        <row r="561">
          <cell r="B561" t="str">
            <v>P_</v>
          </cell>
          <cell r="C561" t="str">
            <v>L</v>
          </cell>
          <cell r="D561">
            <v>11911</v>
          </cell>
        </row>
        <row r="562">
          <cell r="B562" t="str">
            <v>P_</v>
          </cell>
          <cell r="C562" t="str">
            <v>L</v>
          </cell>
          <cell r="D562">
            <v>11912</v>
          </cell>
        </row>
        <row r="563">
          <cell r="B563" t="str">
            <v>P_</v>
          </cell>
          <cell r="C563" t="str">
            <v>L</v>
          </cell>
          <cell r="D563">
            <v>11913</v>
          </cell>
        </row>
        <row r="564">
          <cell r="B564" t="str">
            <v>P_</v>
          </cell>
          <cell r="C564" t="str">
            <v>L</v>
          </cell>
          <cell r="D564">
            <v>11914</v>
          </cell>
        </row>
        <row r="565">
          <cell r="B565" t="str">
            <v>P_</v>
          </cell>
          <cell r="C565" t="str">
            <v>L</v>
          </cell>
          <cell r="D565">
            <v>11915</v>
          </cell>
        </row>
        <row r="566">
          <cell r="B566" t="str">
            <v>P_</v>
          </cell>
          <cell r="C566" t="str">
            <v>L</v>
          </cell>
          <cell r="D566">
            <v>11916</v>
          </cell>
        </row>
        <row r="567">
          <cell r="B567" t="str">
            <v>P_</v>
          </cell>
          <cell r="C567" t="str">
            <v>L</v>
          </cell>
          <cell r="D567">
            <v>11917</v>
          </cell>
        </row>
        <row r="568">
          <cell r="B568" t="str">
            <v>P_</v>
          </cell>
          <cell r="C568" t="str">
            <v>L</v>
          </cell>
          <cell r="D568">
            <v>11918</v>
          </cell>
        </row>
        <row r="569">
          <cell r="B569" t="str">
            <v>P_</v>
          </cell>
          <cell r="C569" t="str">
            <v>L</v>
          </cell>
          <cell r="D569">
            <v>11919</v>
          </cell>
        </row>
        <row r="570">
          <cell r="B570" t="str">
            <v>P_</v>
          </cell>
          <cell r="C570" t="str">
            <v>L</v>
          </cell>
          <cell r="D570">
            <v>11920</v>
          </cell>
        </row>
        <row r="571">
          <cell r="B571" t="str">
            <v>P_</v>
          </cell>
          <cell r="C571" t="str">
            <v>L</v>
          </cell>
          <cell r="D571">
            <v>11921</v>
          </cell>
        </row>
        <row r="572">
          <cell r="B572" t="str">
            <v>P_</v>
          </cell>
          <cell r="C572" t="str">
            <v>L</v>
          </cell>
          <cell r="D572">
            <v>11922</v>
          </cell>
        </row>
        <row r="573">
          <cell r="B573" t="str">
            <v>P_</v>
          </cell>
          <cell r="C573" t="str">
            <v>L</v>
          </cell>
          <cell r="D573">
            <v>11923</v>
          </cell>
        </row>
        <row r="574">
          <cell r="B574" t="str">
            <v>P_</v>
          </cell>
          <cell r="C574" t="str">
            <v>L</v>
          </cell>
          <cell r="D574">
            <v>11924</v>
          </cell>
        </row>
        <row r="575">
          <cell r="B575" t="str">
            <v>P_</v>
          </cell>
          <cell r="C575" t="str">
            <v>L</v>
          </cell>
          <cell r="D575">
            <v>11925</v>
          </cell>
        </row>
        <row r="576">
          <cell r="B576" t="str">
            <v>P_</v>
          </cell>
          <cell r="C576" t="str">
            <v>L</v>
          </cell>
          <cell r="D576">
            <v>11926</v>
          </cell>
        </row>
        <row r="577">
          <cell r="B577" t="str">
            <v>P_</v>
          </cell>
          <cell r="C577" t="str">
            <v>L</v>
          </cell>
          <cell r="D577">
            <v>11927</v>
          </cell>
        </row>
        <row r="578">
          <cell r="B578" t="str">
            <v>P_</v>
          </cell>
          <cell r="C578" t="str">
            <v>L</v>
          </cell>
          <cell r="D578">
            <v>11928</v>
          </cell>
        </row>
        <row r="579">
          <cell r="B579" t="str">
            <v>P_</v>
          </cell>
          <cell r="C579" t="str">
            <v>L</v>
          </cell>
          <cell r="D579">
            <v>11929</v>
          </cell>
        </row>
        <row r="580">
          <cell r="B580" t="str">
            <v>P_</v>
          </cell>
          <cell r="C580" t="str">
            <v>L</v>
          </cell>
          <cell r="D580">
            <v>11930</v>
          </cell>
        </row>
        <row r="581">
          <cell r="A581" t="str">
            <v>ZGI</v>
          </cell>
          <cell r="B581" t="str">
            <v>P_</v>
          </cell>
          <cell r="C581" t="str">
            <v>L</v>
          </cell>
          <cell r="D581">
            <v>12001</v>
          </cell>
        </row>
        <row r="582">
          <cell r="B582" t="str">
            <v>P_</v>
          </cell>
          <cell r="C582" t="str">
            <v>L</v>
          </cell>
          <cell r="D582">
            <v>12002</v>
          </cell>
        </row>
        <row r="583">
          <cell r="B583" t="str">
            <v>P_</v>
          </cell>
          <cell r="C583" t="str">
            <v>L</v>
          </cell>
          <cell r="D583">
            <v>12003</v>
          </cell>
        </row>
        <row r="584">
          <cell r="B584" t="str">
            <v>P_</v>
          </cell>
          <cell r="C584" t="str">
            <v>L</v>
          </cell>
          <cell r="D584">
            <v>12004</v>
          </cell>
        </row>
        <row r="585">
          <cell r="B585" t="str">
            <v>P_</v>
          </cell>
          <cell r="C585" t="str">
            <v>L</v>
          </cell>
          <cell r="D585">
            <v>12005</v>
          </cell>
        </row>
        <row r="586">
          <cell r="B586" t="str">
            <v>P_</v>
          </cell>
          <cell r="C586" t="str">
            <v>L</v>
          </cell>
          <cell r="D586">
            <v>12006</v>
          </cell>
        </row>
        <row r="587">
          <cell r="B587" t="str">
            <v>P_</v>
          </cell>
          <cell r="C587" t="str">
            <v>L</v>
          </cell>
          <cell r="D587">
            <v>12007</v>
          </cell>
        </row>
        <row r="588">
          <cell r="B588" t="str">
            <v>P_</v>
          </cell>
          <cell r="C588" t="str">
            <v>L</v>
          </cell>
          <cell r="D588">
            <v>12008</v>
          </cell>
        </row>
        <row r="589">
          <cell r="B589" t="str">
            <v>P_</v>
          </cell>
          <cell r="C589" t="str">
            <v>L</v>
          </cell>
          <cell r="D589">
            <v>12009</v>
          </cell>
        </row>
        <row r="590">
          <cell r="B590" t="str">
            <v>P_</v>
          </cell>
          <cell r="C590" t="str">
            <v>L</v>
          </cell>
          <cell r="D590">
            <v>12010</v>
          </cell>
        </row>
        <row r="591">
          <cell r="B591" t="str">
            <v>P_</v>
          </cell>
          <cell r="C591" t="str">
            <v>L</v>
          </cell>
          <cell r="D591">
            <v>12011</v>
          </cell>
        </row>
        <row r="592">
          <cell r="B592" t="str">
            <v>P_</v>
          </cell>
          <cell r="C592" t="str">
            <v>L</v>
          </cell>
          <cell r="D592">
            <v>12012</v>
          </cell>
        </row>
        <row r="593">
          <cell r="B593" t="str">
            <v>P_</v>
          </cell>
          <cell r="C593" t="str">
            <v>L</v>
          </cell>
          <cell r="D593">
            <v>12013</v>
          </cell>
        </row>
        <row r="594">
          <cell r="B594" t="str">
            <v>P_</v>
          </cell>
          <cell r="C594" t="str">
            <v>L</v>
          </cell>
          <cell r="D594">
            <v>12014</v>
          </cell>
        </row>
        <row r="595">
          <cell r="B595" t="str">
            <v>P_</v>
          </cell>
          <cell r="C595" t="str">
            <v>L</v>
          </cell>
          <cell r="D595">
            <v>12015</v>
          </cell>
        </row>
        <row r="596">
          <cell r="B596" t="str">
            <v>P_</v>
          </cell>
          <cell r="C596" t="str">
            <v>L</v>
          </cell>
          <cell r="D596">
            <v>12016</v>
          </cell>
        </row>
        <row r="597">
          <cell r="B597" t="str">
            <v>P_</v>
          </cell>
          <cell r="C597" t="str">
            <v>L</v>
          </cell>
          <cell r="D597">
            <v>12017</v>
          </cell>
        </row>
        <row r="598">
          <cell r="B598" t="str">
            <v>P_</v>
          </cell>
          <cell r="C598" t="str">
            <v>L</v>
          </cell>
          <cell r="D598">
            <v>12018</v>
          </cell>
        </row>
        <row r="599">
          <cell r="B599" t="str">
            <v>P_</v>
          </cell>
          <cell r="C599" t="str">
            <v>L</v>
          </cell>
          <cell r="D599">
            <v>12019</v>
          </cell>
        </row>
        <row r="600">
          <cell r="B600" t="str">
            <v>P_</v>
          </cell>
          <cell r="C600" t="str">
            <v>L</v>
          </cell>
          <cell r="D600">
            <v>12020</v>
          </cell>
        </row>
        <row r="601">
          <cell r="B601" t="str">
            <v>P_</v>
          </cell>
          <cell r="C601" t="str">
            <v>L</v>
          </cell>
          <cell r="D601">
            <v>12021</v>
          </cell>
        </row>
        <row r="602">
          <cell r="B602" t="str">
            <v>P_</v>
          </cell>
          <cell r="C602" t="str">
            <v>L</v>
          </cell>
          <cell r="D602">
            <v>12022</v>
          </cell>
        </row>
        <row r="603">
          <cell r="B603" t="str">
            <v>P_</v>
          </cell>
          <cell r="C603" t="str">
            <v>L</v>
          </cell>
          <cell r="D603">
            <v>12023</v>
          </cell>
        </row>
        <row r="604">
          <cell r="B604" t="str">
            <v>P_</v>
          </cell>
          <cell r="C604" t="str">
            <v>L</v>
          </cell>
          <cell r="D604">
            <v>12024</v>
          </cell>
        </row>
        <row r="605">
          <cell r="B605" t="str">
            <v>P_</v>
          </cell>
          <cell r="C605" t="str">
            <v>L</v>
          </cell>
          <cell r="D605">
            <v>12025</v>
          </cell>
        </row>
        <row r="606">
          <cell r="B606" t="str">
            <v>P_</v>
          </cell>
          <cell r="C606" t="str">
            <v>L</v>
          </cell>
          <cell r="D606">
            <v>12026</v>
          </cell>
        </row>
        <row r="607">
          <cell r="B607" t="str">
            <v>P_</v>
          </cell>
          <cell r="C607" t="str">
            <v>L</v>
          </cell>
          <cell r="D607">
            <v>12027</v>
          </cell>
        </row>
        <row r="608">
          <cell r="B608" t="str">
            <v>P_</v>
          </cell>
          <cell r="C608" t="str">
            <v>L</v>
          </cell>
          <cell r="D608">
            <v>12028</v>
          </cell>
        </row>
        <row r="609">
          <cell r="B609" t="str">
            <v>P_</v>
          </cell>
          <cell r="C609" t="str">
            <v>L</v>
          </cell>
          <cell r="D609">
            <v>12029</v>
          </cell>
        </row>
        <row r="610">
          <cell r="B610" t="str">
            <v>P_</v>
          </cell>
          <cell r="C610" t="str">
            <v>L</v>
          </cell>
          <cell r="D610">
            <v>12030</v>
          </cell>
        </row>
        <row r="611">
          <cell r="A611" t="str">
            <v>GH_TUBAN</v>
          </cell>
          <cell r="B611" t="str">
            <v>LBS1_P_Exp._Tuban</v>
          </cell>
          <cell r="C611" t="str">
            <v>R</v>
          </cell>
          <cell r="D611">
            <v>20101</v>
          </cell>
        </row>
        <row r="612">
          <cell r="B612" t="str">
            <v>LBS2_Bali_Bintang</v>
          </cell>
          <cell r="C612" t="str">
            <v>R</v>
          </cell>
          <cell r="D612">
            <v>20102</v>
          </cell>
        </row>
        <row r="613">
          <cell r="B613" t="str">
            <v>LBS3_Kopel_1</v>
          </cell>
          <cell r="C613" t="str">
            <v>R</v>
          </cell>
          <cell r="D613">
            <v>20103</v>
          </cell>
        </row>
        <row r="614">
          <cell r="B614" t="str">
            <v>LBS4_Discovery</v>
          </cell>
          <cell r="C614" t="str">
            <v>R</v>
          </cell>
          <cell r="D614">
            <v>20104</v>
          </cell>
        </row>
        <row r="615">
          <cell r="B615" t="str">
            <v>LBS5_Airport</v>
          </cell>
          <cell r="C615" t="str">
            <v>R</v>
          </cell>
          <cell r="D615">
            <v>20105</v>
          </cell>
        </row>
        <row r="616">
          <cell r="B616" t="str">
            <v>LBS6_Kopel_2</v>
          </cell>
          <cell r="C616" t="str">
            <v>R</v>
          </cell>
          <cell r="D616">
            <v>20106</v>
          </cell>
        </row>
        <row r="617">
          <cell r="B617" t="str">
            <v>LBS7_Bandara</v>
          </cell>
          <cell r="C617" t="str">
            <v>L</v>
          </cell>
          <cell r="D617">
            <v>20107</v>
          </cell>
        </row>
        <row r="618">
          <cell r="B618" t="str">
            <v>LBS8_Spare_Tuban</v>
          </cell>
          <cell r="C618" t="str">
            <v>L</v>
          </cell>
          <cell r="D618">
            <v>20108</v>
          </cell>
        </row>
        <row r="619">
          <cell r="B619" t="str">
            <v>LBS9_Spare_Tuban</v>
          </cell>
          <cell r="C619" t="str">
            <v>L</v>
          </cell>
          <cell r="D619">
            <v>20109</v>
          </cell>
        </row>
        <row r="620">
          <cell r="B620" t="str">
            <v>LBS10_Spare_Tuban</v>
          </cell>
          <cell r="C620" t="str">
            <v>L</v>
          </cell>
          <cell r="D620">
            <v>20110</v>
          </cell>
        </row>
        <row r="621">
          <cell r="A621" t="str">
            <v>GH_SEMAWANG</v>
          </cell>
          <cell r="B621" t="str">
            <v>LBS1_Bali_Hyatt</v>
          </cell>
          <cell r="C621" t="str">
            <v>R</v>
          </cell>
          <cell r="D621">
            <v>20201</v>
          </cell>
        </row>
        <row r="622">
          <cell r="B622" t="str">
            <v>LBS2_Surya_Beach</v>
          </cell>
          <cell r="C622" t="str">
            <v>R</v>
          </cell>
          <cell r="D622">
            <v>20202</v>
          </cell>
        </row>
        <row r="623">
          <cell r="B623" t="str">
            <v>LBS3_P_Exp._Semawang</v>
          </cell>
          <cell r="C623" t="str">
            <v>R</v>
          </cell>
          <cell r="D623">
            <v>20203</v>
          </cell>
        </row>
        <row r="624">
          <cell r="B624" t="str">
            <v>LBS4_P_Renon</v>
          </cell>
          <cell r="C624" t="str">
            <v>R</v>
          </cell>
          <cell r="D624">
            <v>20204</v>
          </cell>
        </row>
        <row r="625">
          <cell r="B625" t="str">
            <v>LBS5_Spare_Semawang</v>
          </cell>
          <cell r="C625" t="str">
            <v>L</v>
          </cell>
          <cell r="D625">
            <v>20205</v>
          </cell>
        </row>
        <row r="626">
          <cell r="B626" t="str">
            <v>LBS6_Spare_Semawang</v>
          </cell>
          <cell r="C626" t="str">
            <v>L</v>
          </cell>
          <cell r="D626">
            <v>20206</v>
          </cell>
        </row>
        <row r="627">
          <cell r="B627" t="str">
            <v>LBS7_Spare_Semawang</v>
          </cell>
          <cell r="C627" t="str">
            <v>L</v>
          </cell>
          <cell r="D627">
            <v>20207</v>
          </cell>
        </row>
        <row r="628">
          <cell r="B628" t="str">
            <v>LBS8_Spare_Semawang</v>
          </cell>
          <cell r="C628" t="str">
            <v>L</v>
          </cell>
          <cell r="D628">
            <v>20208</v>
          </cell>
        </row>
        <row r="629">
          <cell r="B629" t="str">
            <v>LBS9_Spare_Semawang</v>
          </cell>
          <cell r="C629" t="str">
            <v>L</v>
          </cell>
          <cell r="D629">
            <v>20209</v>
          </cell>
        </row>
        <row r="630">
          <cell r="B630" t="str">
            <v>LBS10_Spare_Semawang</v>
          </cell>
          <cell r="C630" t="str">
            <v>L</v>
          </cell>
          <cell r="D630">
            <v>20210</v>
          </cell>
        </row>
        <row r="631">
          <cell r="A631" t="str">
            <v>GH_LEGIAN</v>
          </cell>
          <cell r="B631" t="str">
            <v>LBS1_Dyana_Pura</v>
          </cell>
          <cell r="C631" t="str">
            <v>R</v>
          </cell>
          <cell r="D631">
            <v>20301</v>
          </cell>
        </row>
        <row r="632">
          <cell r="B632" t="str">
            <v>LBS2_H_Mandira</v>
          </cell>
          <cell r="C632" t="str">
            <v>R</v>
          </cell>
          <cell r="D632">
            <v>20302</v>
          </cell>
        </row>
        <row r="633">
          <cell r="B633" t="str">
            <v>LBS3_Kuta_Jaya</v>
          </cell>
          <cell r="C633" t="str">
            <v>R</v>
          </cell>
          <cell r="D633">
            <v>20303</v>
          </cell>
        </row>
        <row r="634">
          <cell r="B634" t="str">
            <v>LBS4_P_Exp._Legian</v>
          </cell>
          <cell r="C634" t="str">
            <v>R</v>
          </cell>
          <cell r="D634">
            <v>20304</v>
          </cell>
        </row>
        <row r="635">
          <cell r="B635" t="str">
            <v>LBS5_P_Pelasa</v>
          </cell>
          <cell r="C635" t="str">
            <v>R</v>
          </cell>
          <cell r="D635">
            <v>20305</v>
          </cell>
        </row>
        <row r="636">
          <cell r="B636" t="str">
            <v>LBS6_P_Suwung</v>
          </cell>
          <cell r="C636" t="str">
            <v>R</v>
          </cell>
          <cell r="D636">
            <v>20306</v>
          </cell>
        </row>
        <row r="637">
          <cell r="B637" t="str">
            <v>LBS7_Kopel_Legian</v>
          </cell>
          <cell r="C637" t="str">
            <v>R</v>
          </cell>
          <cell r="D637">
            <v>20307</v>
          </cell>
        </row>
        <row r="638">
          <cell r="B638" t="str">
            <v>LBS8_Spare_ Legian</v>
          </cell>
          <cell r="C638" t="str">
            <v>L</v>
          </cell>
          <cell r="D638">
            <v>20308</v>
          </cell>
        </row>
        <row r="639">
          <cell r="B639" t="str">
            <v>LBS9_Spare_ Legian</v>
          </cell>
          <cell r="C639" t="str">
            <v>L</v>
          </cell>
          <cell r="D639">
            <v>20309</v>
          </cell>
        </row>
        <row r="640">
          <cell r="B640" t="str">
            <v>LBS10_Spare_ Legian</v>
          </cell>
          <cell r="C640" t="str">
            <v>L</v>
          </cell>
          <cell r="D640">
            <v>20310</v>
          </cell>
        </row>
        <row r="641">
          <cell r="A641" t="str">
            <v>GH_TOHPATI</v>
          </cell>
          <cell r="B641" t="str">
            <v>LBS1_Spare_Tohpati</v>
          </cell>
          <cell r="C641" t="str">
            <v>L</v>
          </cell>
          <cell r="D641">
            <v>20401</v>
          </cell>
        </row>
        <row r="642">
          <cell r="B642" t="str">
            <v>LBS2_F_Bet Ngandang</v>
          </cell>
          <cell r="C642" t="str">
            <v>R</v>
          </cell>
          <cell r="D642">
            <v>20402</v>
          </cell>
        </row>
        <row r="643">
          <cell r="B643" t="str">
            <v>LBS3_F_Batubulan</v>
          </cell>
          <cell r="C643" t="str">
            <v>R</v>
          </cell>
          <cell r="D643">
            <v>20403</v>
          </cell>
        </row>
        <row r="644">
          <cell r="B644" t="str">
            <v>LBS4_F_Patal_Tohpati</v>
          </cell>
          <cell r="C644" t="str">
            <v>R</v>
          </cell>
          <cell r="D644">
            <v>20404</v>
          </cell>
        </row>
        <row r="645">
          <cell r="B645" t="str">
            <v>LBS5_F_RD_PLN</v>
          </cell>
          <cell r="C645" t="str">
            <v>R</v>
          </cell>
          <cell r="D645">
            <v>20405</v>
          </cell>
        </row>
        <row r="646">
          <cell r="B646" t="str">
            <v>LBS6_P_Exp._Tohpati</v>
          </cell>
          <cell r="C646" t="str">
            <v>R</v>
          </cell>
          <cell r="D646">
            <v>20406</v>
          </cell>
        </row>
        <row r="647">
          <cell r="B647" t="str">
            <v>LBS7_Spare Tohpati</v>
          </cell>
          <cell r="C647" t="str">
            <v>L</v>
          </cell>
          <cell r="D647">
            <v>20407</v>
          </cell>
        </row>
        <row r="648">
          <cell r="B648" t="str">
            <v>LBS_</v>
          </cell>
          <cell r="C648" t="str">
            <v>L</v>
          </cell>
          <cell r="D648">
            <v>20408</v>
          </cell>
        </row>
        <row r="649">
          <cell r="B649" t="str">
            <v>LBS_</v>
          </cell>
          <cell r="C649" t="str">
            <v>L</v>
          </cell>
          <cell r="D649">
            <v>20409</v>
          </cell>
        </row>
        <row r="650">
          <cell r="B650" t="str">
            <v>LBS_</v>
          </cell>
          <cell r="C650" t="str">
            <v>L</v>
          </cell>
          <cell r="D650">
            <v>20410</v>
          </cell>
        </row>
        <row r="651">
          <cell r="A651" t="str">
            <v>GH_UNUD</v>
          </cell>
          <cell r="B651" t="str">
            <v>LBS1_Kopel_Unud</v>
          </cell>
          <cell r="C651" t="str">
            <v>R</v>
          </cell>
          <cell r="D651">
            <v>20501</v>
          </cell>
        </row>
        <row r="652">
          <cell r="B652" t="str">
            <v>LBS2_Spare2 Unud</v>
          </cell>
          <cell r="C652" t="str">
            <v>L</v>
          </cell>
          <cell r="D652">
            <v>20502</v>
          </cell>
        </row>
        <row r="653">
          <cell r="B653" t="str">
            <v>LBS3_P_Sudirman</v>
          </cell>
          <cell r="C653" t="str">
            <v>R</v>
          </cell>
          <cell r="D653">
            <v>20503</v>
          </cell>
        </row>
        <row r="654">
          <cell r="B654" t="str">
            <v>LBS4_BKKBN</v>
          </cell>
          <cell r="C654" t="str">
            <v>R</v>
          </cell>
          <cell r="D654">
            <v>20504</v>
          </cell>
        </row>
        <row r="655">
          <cell r="B655" t="str">
            <v>LBS5_P_Exp._Unud</v>
          </cell>
          <cell r="C655" t="str">
            <v>R</v>
          </cell>
          <cell r="D655">
            <v>20505</v>
          </cell>
        </row>
        <row r="656">
          <cell r="B656" t="str">
            <v>LBS6_P_Sidakarya</v>
          </cell>
          <cell r="C656" t="str">
            <v>R</v>
          </cell>
          <cell r="D656">
            <v>20506</v>
          </cell>
        </row>
        <row r="657">
          <cell r="B657" t="str">
            <v>LBS7_F_Teuku_Umar</v>
          </cell>
          <cell r="C657" t="str">
            <v>R</v>
          </cell>
          <cell r="D657">
            <v>20507</v>
          </cell>
        </row>
        <row r="658">
          <cell r="B658" t="str">
            <v>LBS_2_P_VIP2</v>
          </cell>
          <cell r="C658" t="str">
            <v>R</v>
          </cell>
          <cell r="D658">
            <v>20508</v>
          </cell>
        </row>
        <row r="659">
          <cell r="B659" t="str">
            <v>LBS_</v>
          </cell>
          <cell r="C659" t="str">
            <v>L</v>
          </cell>
          <cell r="D659">
            <v>20509</v>
          </cell>
        </row>
        <row r="660">
          <cell r="B660" t="str">
            <v>LBS_</v>
          </cell>
          <cell r="C660" t="str">
            <v>L</v>
          </cell>
          <cell r="D660">
            <v>20510</v>
          </cell>
        </row>
        <row r="661">
          <cell r="A661" t="str">
            <v>GH_M_MANING</v>
          </cell>
          <cell r="B661" t="str">
            <v>LBS_Kopel_M_Maning</v>
          </cell>
          <cell r="C661" t="str">
            <v>R</v>
          </cell>
          <cell r="D661">
            <v>20601</v>
          </cell>
        </row>
        <row r="662">
          <cell r="B662" t="str">
            <v>LBS2_P_Spare MM</v>
          </cell>
          <cell r="C662" t="str">
            <v>R</v>
          </cell>
          <cell r="D662">
            <v>20602</v>
          </cell>
        </row>
        <row r="663">
          <cell r="B663" t="str">
            <v>LBS3_F_Kota</v>
          </cell>
          <cell r="C663" t="str">
            <v>R</v>
          </cell>
          <cell r="D663">
            <v>20603</v>
          </cell>
        </row>
        <row r="664">
          <cell r="B664" t="str">
            <v>LBS4_P_Monang_Maning</v>
          </cell>
          <cell r="C664" t="str">
            <v>R</v>
          </cell>
          <cell r="D664">
            <v>20604</v>
          </cell>
        </row>
        <row r="665">
          <cell r="B665" t="str">
            <v>LBS5_F_Perumnas</v>
          </cell>
          <cell r="C665" t="str">
            <v>R</v>
          </cell>
          <cell r="D665">
            <v>20605</v>
          </cell>
        </row>
        <row r="666">
          <cell r="B666" t="str">
            <v>LBS6_P_Imam Bonjol</v>
          </cell>
          <cell r="C666" t="str">
            <v>R</v>
          </cell>
          <cell r="D666">
            <v>20606</v>
          </cell>
        </row>
        <row r="667">
          <cell r="B667" t="str">
            <v>LBS7_P_Buagan</v>
          </cell>
          <cell r="C667" t="str">
            <v>R</v>
          </cell>
          <cell r="D667">
            <v>20607</v>
          </cell>
        </row>
        <row r="668">
          <cell r="B668" t="str">
            <v>LBS_</v>
          </cell>
          <cell r="C668" t="str">
            <v>L</v>
          </cell>
          <cell r="D668">
            <v>20608</v>
          </cell>
        </row>
        <row r="669">
          <cell r="B669" t="str">
            <v>LBS_</v>
          </cell>
          <cell r="C669" t="str">
            <v>L</v>
          </cell>
          <cell r="D669">
            <v>20609</v>
          </cell>
        </row>
        <row r="670">
          <cell r="B670" t="str">
            <v>LBS_</v>
          </cell>
          <cell r="C670" t="str">
            <v>L</v>
          </cell>
          <cell r="D670">
            <v>20610</v>
          </cell>
        </row>
        <row r="671">
          <cell r="A671" t="str">
            <v>GH_KLUNGKUNG</v>
          </cell>
          <cell r="B671" t="str">
            <v>LBS1_P_Klungkung</v>
          </cell>
          <cell r="C671" t="str">
            <v>R</v>
          </cell>
          <cell r="D671">
            <v>20701</v>
          </cell>
        </row>
        <row r="672">
          <cell r="B672" t="str">
            <v>LBS2_Spare KLG</v>
          </cell>
          <cell r="C672" t="str">
            <v>R</v>
          </cell>
          <cell r="D672">
            <v>20702</v>
          </cell>
        </row>
        <row r="673">
          <cell r="B673" t="str">
            <v>LBS3_F_Semarapura</v>
          </cell>
          <cell r="C673" t="str">
            <v>R</v>
          </cell>
          <cell r="D673">
            <v>20703</v>
          </cell>
        </row>
        <row r="674">
          <cell r="B674" t="str">
            <v>LBS4_F_Dawan</v>
          </cell>
          <cell r="C674" t="str">
            <v>R</v>
          </cell>
          <cell r="D674">
            <v>20704</v>
          </cell>
        </row>
        <row r="675">
          <cell r="B675" t="str">
            <v>LBS5_F_Banjarangkan</v>
          </cell>
          <cell r="C675" t="str">
            <v>R</v>
          </cell>
          <cell r="D675">
            <v>20705</v>
          </cell>
        </row>
        <row r="676">
          <cell r="B676" t="str">
            <v>LBS6_Spare KLG</v>
          </cell>
          <cell r="C676" t="str">
            <v>R</v>
          </cell>
          <cell r="D676">
            <v>20706</v>
          </cell>
        </row>
        <row r="677">
          <cell r="B677" t="str">
            <v>LBS7_Spare KLG</v>
          </cell>
          <cell r="C677" t="str">
            <v>L</v>
          </cell>
          <cell r="D677">
            <v>20707</v>
          </cell>
        </row>
        <row r="678">
          <cell r="B678" t="str">
            <v>LBS_</v>
          </cell>
          <cell r="C678" t="str">
            <v>L</v>
          </cell>
          <cell r="D678">
            <v>20708</v>
          </cell>
        </row>
        <row r="679">
          <cell r="B679" t="str">
            <v>LBS_</v>
          </cell>
          <cell r="C679" t="str">
            <v>L</v>
          </cell>
          <cell r="D679">
            <v>20709</v>
          </cell>
        </row>
        <row r="680">
          <cell r="B680" t="str">
            <v>LBS_</v>
          </cell>
          <cell r="C680" t="str">
            <v>L</v>
          </cell>
          <cell r="D680">
            <v>20710</v>
          </cell>
        </row>
        <row r="681">
          <cell r="A681" t="str">
            <v>GH_SAKAH</v>
          </cell>
          <cell r="B681" t="str">
            <v>LBS1_P_Blahbatuh</v>
          </cell>
          <cell r="C681" t="str">
            <v>R</v>
          </cell>
          <cell r="D681">
            <v>20801</v>
          </cell>
        </row>
        <row r="682">
          <cell r="B682" t="str">
            <v>LBS2_F_Tegalalang</v>
          </cell>
          <cell r="C682" t="str">
            <v>R</v>
          </cell>
          <cell r="D682">
            <v>20802</v>
          </cell>
        </row>
        <row r="683">
          <cell r="B683" t="str">
            <v>LBS3_P_Ubud</v>
          </cell>
          <cell r="C683" t="str">
            <v>R</v>
          </cell>
          <cell r="D683">
            <v>20803</v>
          </cell>
        </row>
        <row r="684">
          <cell r="B684" t="str">
            <v>LBS4_P_Sukawati</v>
          </cell>
          <cell r="C684" t="str">
            <v>R</v>
          </cell>
          <cell r="D684">
            <v>20804</v>
          </cell>
        </row>
        <row r="685">
          <cell r="B685" t="str">
            <v>LBS5_Mas</v>
          </cell>
          <cell r="C685" t="str">
            <v>R</v>
          </cell>
          <cell r="D685">
            <v>20805</v>
          </cell>
        </row>
        <row r="686">
          <cell r="B686" t="str">
            <v>LBS6_F_Peliatan</v>
          </cell>
          <cell r="C686" t="str">
            <v>R</v>
          </cell>
          <cell r="D686">
            <v>20806</v>
          </cell>
        </row>
        <row r="687">
          <cell r="B687" t="str">
            <v>LBS7_F_Batuan</v>
          </cell>
          <cell r="C687" t="str">
            <v>R</v>
          </cell>
          <cell r="D687">
            <v>20807</v>
          </cell>
        </row>
        <row r="688">
          <cell r="B688" t="str">
            <v>LBS_Kopel</v>
          </cell>
          <cell r="C688" t="str">
            <v>L</v>
          </cell>
          <cell r="D688">
            <v>20808</v>
          </cell>
        </row>
        <row r="689">
          <cell r="B689" t="str">
            <v>LBS_</v>
          </cell>
          <cell r="C689" t="str">
            <v>L</v>
          </cell>
          <cell r="D689">
            <v>20809</v>
          </cell>
        </row>
        <row r="690">
          <cell r="B690" t="str">
            <v>LBS_</v>
          </cell>
          <cell r="C690" t="str">
            <v>L</v>
          </cell>
          <cell r="D690">
            <v>20810</v>
          </cell>
        </row>
        <row r="691">
          <cell r="A691" t="str">
            <v>GH_SS_2</v>
          </cell>
          <cell r="B691" t="str">
            <v>LBS1_Bali_Tropic</v>
          </cell>
          <cell r="C691" t="str">
            <v>R</v>
          </cell>
          <cell r="D691">
            <v>20901</v>
          </cell>
        </row>
        <row r="692">
          <cell r="B692" t="str">
            <v>LBS2_Nusa_Indah</v>
          </cell>
          <cell r="C692" t="str">
            <v>R</v>
          </cell>
          <cell r="D692">
            <v>20902</v>
          </cell>
        </row>
        <row r="693">
          <cell r="B693" t="str">
            <v>LBS3_P_SS_II</v>
          </cell>
          <cell r="C693" t="str">
            <v>R</v>
          </cell>
          <cell r="D693">
            <v>20903</v>
          </cell>
        </row>
        <row r="694">
          <cell r="B694" t="str">
            <v>LBS4_Kopel I</v>
          </cell>
          <cell r="C694" t="str">
            <v>R</v>
          </cell>
          <cell r="D694">
            <v>20904</v>
          </cell>
        </row>
        <row r="695">
          <cell r="B695" t="str">
            <v>LBS5_Spare</v>
          </cell>
          <cell r="C695" t="str">
            <v>R</v>
          </cell>
          <cell r="D695">
            <v>20905</v>
          </cell>
        </row>
        <row r="696">
          <cell r="B696" t="str">
            <v>LBS6_Spare</v>
          </cell>
          <cell r="C696" t="str">
            <v>R</v>
          </cell>
          <cell r="D696">
            <v>20906</v>
          </cell>
        </row>
        <row r="697">
          <cell r="B697" t="str">
            <v>LBS7_Spare</v>
          </cell>
          <cell r="C697" t="str">
            <v>R</v>
          </cell>
          <cell r="D697">
            <v>20907</v>
          </cell>
        </row>
        <row r="698">
          <cell r="B698" t="str">
            <v>LBS_</v>
          </cell>
          <cell r="C698" t="str">
            <v>L</v>
          </cell>
          <cell r="D698">
            <v>20908</v>
          </cell>
        </row>
        <row r="699">
          <cell r="B699" t="str">
            <v>LBS_</v>
          </cell>
          <cell r="C699" t="str">
            <v>L</v>
          </cell>
          <cell r="D699">
            <v>20909</v>
          </cell>
        </row>
        <row r="700">
          <cell r="B700" t="str">
            <v>LBS_</v>
          </cell>
          <cell r="C700" t="str">
            <v>L</v>
          </cell>
          <cell r="D700">
            <v>20910</v>
          </cell>
        </row>
        <row r="701">
          <cell r="A701" t="str">
            <v>GH_SS_1</v>
          </cell>
          <cell r="B701" t="str">
            <v>LBS1_Gardu_N</v>
          </cell>
          <cell r="C701" t="str">
            <v>R</v>
          </cell>
          <cell r="D701">
            <v>21001</v>
          </cell>
        </row>
        <row r="702">
          <cell r="B702" t="str">
            <v>LBS2_Cikaratei</v>
          </cell>
          <cell r="C702" t="str">
            <v>R</v>
          </cell>
          <cell r="D702">
            <v>21002</v>
          </cell>
        </row>
        <row r="703">
          <cell r="B703" t="str">
            <v>LBS3_P_SS_I</v>
          </cell>
          <cell r="C703" t="str">
            <v>R</v>
          </cell>
          <cell r="D703">
            <v>21003</v>
          </cell>
        </row>
        <row r="704">
          <cell r="B704" t="str">
            <v>LBS4_Amenity Core</v>
          </cell>
          <cell r="C704" t="str">
            <v>L</v>
          </cell>
          <cell r="D704">
            <v>21004</v>
          </cell>
        </row>
        <row r="705">
          <cell r="B705" t="str">
            <v>LBS5_Spare</v>
          </cell>
          <cell r="C705" t="str">
            <v>L</v>
          </cell>
          <cell r="D705">
            <v>21005</v>
          </cell>
        </row>
        <row r="706">
          <cell r="B706" t="str">
            <v>LBS6_Spare</v>
          </cell>
          <cell r="C706" t="str">
            <v>L</v>
          </cell>
          <cell r="D706">
            <v>21006</v>
          </cell>
        </row>
        <row r="707">
          <cell r="B707" t="str">
            <v>LBS7_Spare</v>
          </cell>
          <cell r="C707" t="str">
            <v>L</v>
          </cell>
          <cell r="D707">
            <v>21007</v>
          </cell>
        </row>
        <row r="708">
          <cell r="B708" t="str">
            <v>LBS_</v>
          </cell>
          <cell r="C708" t="str">
            <v>L</v>
          </cell>
          <cell r="D708">
            <v>21008</v>
          </cell>
        </row>
        <row r="709">
          <cell r="B709" t="str">
            <v>LBS_</v>
          </cell>
          <cell r="C709" t="str">
            <v>L</v>
          </cell>
          <cell r="D709">
            <v>21009</v>
          </cell>
        </row>
        <row r="710">
          <cell r="B710" t="str">
            <v>LBS_</v>
          </cell>
          <cell r="C710" t="str">
            <v>L</v>
          </cell>
          <cell r="D710">
            <v>21010</v>
          </cell>
        </row>
        <row r="711">
          <cell r="A711" t="str">
            <v>GH_JIMBARAN</v>
          </cell>
          <cell r="B711" t="str">
            <v>LBS1_P_Exp._Jimbaran</v>
          </cell>
          <cell r="C711" t="str">
            <v>R</v>
          </cell>
          <cell r="D711">
            <v>21101</v>
          </cell>
        </row>
        <row r="712">
          <cell r="B712" t="str">
            <v>LBS2_Pabrik_Es_Tirta</v>
          </cell>
          <cell r="C712" t="str">
            <v>R</v>
          </cell>
          <cell r="D712">
            <v>21102</v>
          </cell>
        </row>
        <row r="713">
          <cell r="B713" t="str">
            <v>LBS3_Gardu_T</v>
          </cell>
          <cell r="C713" t="str">
            <v>R</v>
          </cell>
          <cell r="D713">
            <v>21103</v>
          </cell>
        </row>
        <row r="714">
          <cell r="B714" t="str">
            <v>LBS4_P_Mumbul</v>
          </cell>
          <cell r="C714" t="str">
            <v>R</v>
          </cell>
          <cell r="D714">
            <v>21104</v>
          </cell>
        </row>
        <row r="715">
          <cell r="B715" t="str">
            <v>LBS5_Spare</v>
          </cell>
          <cell r="C715" t="str">
            <v>L</v>
          </cell>
          <cell r="D715">
            <v>21105</v>
          </cell>
        </row>
        <row r="716">
          <cell r="B716" t="str">
            <v>LBS6_Spare</v>
          </cell>
          <cell r="C716" t="str">
            <v>L</v>
          </cell>
          <cell r="D716">
            <v>21106</v>
          </cell>
        </row>
        <row r="717">
          <cell r="B717" t="str">
            <v>LBS7_Spare</v>
          </cell>
          <cell r="C717" t="str">
            <v>L</v>
          </cell>
          <cell r="D717">
            <v>21107</v>
          </cell>
        </row>
        <row r="718">
          <cell r="B718" t="str">
            <v>LBS_</v>
          </cell>
          <cell r="C718" t="str">
            <v>L</v>
          </cell>
          <cell r="D718">
            <v>21108</v>
          </cell>
        </row>
        <row r="719">
          <cell r="B719" t="str">
            <v>LBS_</v>
          </cell>
          <cell r="C719" t="str">
            <v>L</v>
          </cell>
          <cell r="D719">
            <v>21109</v>
          </cell>
        </row>
        <row r="720">
          <cell r="B720" t="str">
            <v>LBS_</v>
          </cell>
          <cell r="C720" t="str">
            <v>L</v>
          </cell>
          <cell r="D720">
            <v>21110</v>
          </cell>
        </row>
        <row r="721">
          <cell r="A721" t="str">
            <v>GH_LUWUS</v>
          </cell>
          <cell r="B721" t="str">
            <v>LBS1_Spare</v>
          </cell>
          <cell r="C721" t="str">
            <v>L</v>
          </cell>
          <cell r="D721">
            <v>21201</v>
          </cell>
        </row>
        <row r="722">
          <cell r="B722" t="str">
            <v>LBS2_P_Luwus</v>
          </cell>
          <cell r="C722" t="str">
            <v>R</v>
          </cell>
          <cell r="D722">
            <v>21202</v>
          </cell>
        </row>
        <row r="723">
          <cell r="B723" t="str">
            <v>LBS3_P_Marga</v>
          </cell>
          <cell r="C723" t="str">
            <v>R</v>
          </cell>
          <cell r="D723">
            <v>21203</v>
          </cell>
        </row>
        <row r="724">
          <cell r="B724" t="str">
            <v>LBS4_P_Baturiti</v>
          </cell>
          <cell r="C724" t="str">
            <v>R</v>
          </cell>
          <cell r="D724">
            <v>21204</v>
          </cell>
        </row>
        <row r="725">
          <cell r="B725" t="str">
            <v>LBS5_P_Taman_Tanda</v>
          </cell>
          <cell r="C725" t="str">
            <v>R</v>
          </cell>
          <cell r="D725">
            <v>21205</v>
          </cell>
        </row>
        <row r="726">
          <cell r="B726" t="str">
            <v>LBS6_Spare</v>
          </cell>
          <cell r="C726" t="str">
            <v>L</v>
          </cell>
          <cell r="D726">
            <v>21206</v>
          </cell>
        </row>
        <row r="727">
          <cell r="B727" t="str">
            <v>LBS7_Spare</v>
          </cell>
          <cell r="C727" t="str">
            <v>L</v>
          </cell>
          <cell r="D727">
            <v>21207</v>
          </cell>
        </row>
        <row r="728">
          <cell r="B728" t="str">
            <v>LBS_</v>
          </cell>
          <cell r="C728" t="str">
            <v>L</v>
          </cell>
          <cell r="D728">
            <v>21208</v>
          </cell>
        </row>
        <row r="729">
          <cell r="B729" t="str">
            <v>LBS_</v>
          </cell>
          <cell r="C729" t="str">
            <v>L</v>
          </cell>
          <cell r="D729">
            <v>21209</v>
          </cell>
        </row>
        <row r="730">
          <cell r="B730" t="str">
            <v>LBS_</v>
          </cell>
          <cell r="C730" t="str">
            <v>L</v>
          </cell>
          <cell r="D730">
            <v>21210</v>
          </cell>
        </row>
        <row r="731">
          <cell r="A731" t="str">
            <v>GH_KROBOKAN</v>
          </cell>
          <cell r="B731" t="str">
            <v>LBS1_P_Exp_Seminyak</v>
          </cell>
          <cell r="C731" t="str">
            <v>R</v>
          </cell>
          <cell r="D731">
            <v>21301</v>
          </cell>
        </row>
        <row r="732">
          <cell r="B732" t="str">
            <v>LBS2_F_Batu_Belig</v>
          </cell>
          <cell r="C732" t="str">
            <v>R</v>
          </cell>
          <cell r="D732">
            <v>21302</v>
          </cell>
        </row>
        <row r="733">
          <cell r="B733" t="str">
            <v>LBS3_F_Mertanadi</v>
          </cell>
          <cell r="C733" t="str">
            <v>R</v>
          </cell>
          <cell r="D733">
            <v>21303</v>
          </cell>
        </row>
        <row r="734">
          <cell r="B734" t="str">
            <v>LBS4_P_Basangkasa</v>
          </cell>
          <cell r="C734" t="str">
            <v>R</v>
          </cell>
          <cell r="D734">
            <v>21304</v>
          </cell>
        </row>
        <row r="735">
          <cell r="B735" t="str">
            <v>LBS5_Spare1_Krobokan</v>
          </cell>
          <cell r="C735" t="str">
            <v>R</v>
          </cell>
          <cell r="D735">
            <v>21305</v>
          </cell>
        </row>
        <row r="736">
          <cell r="B736" t="str">
            <v>LBS6_Spare2_Krobokan</v>
          </cell>
          <cell r="C736" t="str">
            <v>L</v>
          </cell>
          <cell r="D736">
            <v>21306</v>
          </cell>
        </row>
        <row r="737">
          <cell r="B737" t="str">
            <v>LBS6_Spare3_Krobokan</v>
          </cell>
          <cell r="C737" t="str">
            <v>L</v>
          </cell>
          <cell r="D737">
            <v>21307</v>
          </cell>
        </row>
        <row r="738">
          <cell r="B738" t="str">
            <v>LBS6_Spare4_Krobokan</v>
          </cell>
          <cell r="C738" t="str">
            <v>L</v>
          </cell>
          <cell r="D738">
            <v>21308</v>
          </cell>
        </row>
        <row r="739">
          <cell r="B739" t="str">
            <v>LBS_</v>
          </cell>
          <cell r="C739" t="str">
            <v>L</v>
          </cell>
          <cell r="D739">
            <v>21309</v>
          </cell>
        </row>
        <row r="740">
          <cell r="B740" t="str">
            <v>LBS_</v>
          </cell>
          <cell r="C740" t="str">
            <v>L</v>
          </cell>
          <cell r="D740">
            <v>21310</v>
          </cell>
        </row>
        <row r="741">
          <cell r="A741" t="str">
            <v>GH_DEBES</v>
          </cell>
          <cell r="B741" t="str">
            <v>LBS1_P_Abian_Tuwung</v>
          </cell>
          <cell r="C741" t="str">
            <v>R</v>
          </cell>
          <cell r="D741">
            <v>21401</v>
          </cell>
        </row>
        <row r="742">
          <cell r="B742" t="str">
            <v>LBS2_P_Bajra</v>
          </cell>
          <cell r="C742" t="str">
            <v>R</v>
          </cell>
          <cell r="D742">
            <v>21402</v>
          </cell>
        </row>
        <row r="743">
          <cell r="B743" t="str">
            <v>LBS3_P_Kerambitan</v>
          </cell>
          <cell r="C743" t="str">
            <v>R</v>
          </cell>
          <cell r="D743">
            <v>21403</v>
          </cell>
        </row>
        <row r="744">
          <cell r="B744" t="str">
            <v>LBS4_P_Tabanan</v>
          </cell>
          <cell r="C744" t="str">
            <v>R</v>
          </cell>
          <cell r="D744">
            <v>21404</v>
          </cell>
        </row>
        <row r="745">
          <cell r="B745" t="str">
            <v>LBS5_Spare1_Debes</v>
          </cell>
          <cell r="C745" t="str">
            <v>L</v>
          </cell>
          <cell r="D745">
            <v>21405</v>
          </cell>
        </row>
        <row r="746">
          <cell r="B746" t="str">
            <v>LBS5_Spare2_Debes</v>
          </cell>
          <cell r="C746" t="str">
            <v>L</v>
          </cell>
          <cell r="D746">
            <v>21406</v>
          </cell>
        </row>
        <row r="747">
          <cell r="B747" t="str">
            <v>LBS5_Spare3_Debes</v>
          </cell>
          <cell r="C747" t="str">
            <v>L</v>
          </cell>
          <cell r="D747">
            <v>21407</v>
          </cell>
        </row>
        <row r="748">
          <cell r="B748" t="str">
            <v>LBS_</v>
          </cell>
          <cell r="C748" t="str">
            <v>L</v>
          </cell>
          <cell r="D748">
            <v>21408</v>
          </cell>
        </row>
        <row r="749">
          <cell r="B749" t="str">
            <v>LBS_</v>
          </cell>
          <cell r="C749" t="str">
            <v>L</v>
          </cell>
          <cell r="D749">
            <v>21409</v>
          </cell>
        </row>
        <row r="750">
          <cell r="B750" t="str">
            <v>LBS_</v>
          </cell>
          <cell r="C750" t="str">
            <v>L</v>
          </cell>
          <cell r="D750">
            <v>21410</v>
          </cell>
        </row>
        <row r="751">
          <cell r="A751" t="str">
            <v>GH_SERIRIT</v>
          </cell>
          <cell r="B751" t="str">
            <v>LBS1_P_Grokgak</v>
          </cell>
          <cell r="C751" t="str">
            <v>R</v>
          </cell>
          <cell r="D751">
            <v>21501</v>
          </cell>
        </row>
        <row r="752">
          <cell r="B752" t="str">
            <v>LBS2_F_Kota</v>
          </cell>
          <cell r="C752" t="str">
            <v>R</v>
          </cell>
          <cell r="D752">
            <v>21502</v>
          </cell>
        </row>
        <row r="753">
          <cell r="B753" t="str">
            <v>LBS3_F_Pulaki</v>
          </cell>
          <cell r="C753" t="str">
            <v>R</v>
          </cell>
          <cell r="D753">
            <v>21503</v>
          </cell>
        </row>
        <row r="754">
          <cell r="B754" t="str">
            <v>LBS4_Kopel</v>
          </cell>
          <cell r="C754" t="str">
            <v>R</v>
          </cell>
          <cell r="D754">
            <v>21504</v>
          </cell>
        </row>
        <row r="755">
          <cell r="B755" t="str">
            <v>LBS5_F_Banyuatis</v>
          </cell>
          <cell r="C755" t="str">
            <v>R</v>
          </cell>
          <cell r="D755">
            <v>21505</v>
          </cell>
        </row>
        <row r="756">
          <cell r="B756" t="str">
            <v>LBS6_F_Pujungan</v>
          </cell>
          <cell r="C756" t="str">
            <v>R</v>
          </cell>
          <cell r="D756">
            <v>21506</v>
          </cell>
        </row>
        <row r="757">
          <cell r="B757" t="str">
            <v>LBS7_P_Pupuan</v>
          </cell>
          <cell r="C757" t="str">
            <v>R</v>
          </cell>
          <cell r="D757">
            <v>21507</v>
          </cell>
        </row>
        <row r="758">
          <cell r="B758" t="str">
            <v>LBS_</v>
          </cell>
          <cell r="C758" t="str">
            <v>L</v>
          </cell>
          <cell r="D758">
            <v>21508</v>
          </cell>
        </row>
        <row r="759">
          <cell r="B759" t="str">
            <v>LBS_</v>
          </cell>
          <cell r="C759" t="str">
            <v>L</v>
          </cell>
          <cell r="D759">
            <v>21509</v>
          </cell>
        </row>
        <row r="760">
          <cell r="B760" t="str">
            <v>LBS_</v>
          </cell>
          <cell r="C760" t="str">
            <v>L</v>
          </cell>
          <cell r="D760">
            <v>21510</v>
          </cell>
        </row>
        <row r="761">
          <cell r="A761" t="str">
            <v>GH_Kb.TAMBAHAN</v>
          </cell>
          <cell r="B761" t="str">
            <v>GH_Incoming Tejakula</v>
          </cell>
          <cell r="C761" t="str">
            <v>L</v>
          </cell>
          <cell r="D761">
            <v>21601</v>
          </cell>
        </row>
        <row r="762">
          <cell r="B762" t="str">
            <v>F_Bon Dalem</v>
          </cell>
          <cell r="C762" t="str">
            <v>R</v>
          </cell>
          <cell r="D762">
            <v>21603</v>
          </cell>
        </row>
        <row r="763">
          <cell r="B763" t="str">
            <v>F_Air Saneh</v>
          </cell>
          <cell r="C763" t="str">
            <v>R</v>
          </cell>
          <cell r="D763">
            <v>21604</v>
          </cell>
        </row>
        <row r="764">
          <cell r="B764" t="str">
            <v>F_Tamlang</v>
          </cell>
          <cell r="C764" t="str">
            <v>R</v>
          </cell>
          <cell r="D764">
            <v>21605</v>
          </cell>
        </row>
        <row r="765">
          <cell r="B765" t="str">
            <v>LBS_</v>
          </cell>
          <cell r="C765" t="str">
            <v>L</v>
          </cell>
          <cell r="D765">
            <v>21606</v>
          </cell>
        </row>
        <row r="766">
          <cell r="B766" t="str">
            <v>LBS_</v>
          </cell>
          <cell r="C766" t="str">
            <v>L</v>
          </cell>
          <cell r="D766">
            <v>21607</v>
          </cell>
        </row>
        <row r="767">
          <cell r="B767" t="str">
            <v>LBS_</v>
          </cell>
          <cell r="C767" t="str">
            <v>L</v>
          </cell>
          <cell r="D767">
            <v>21608</v>
          </cell>
        </row>
        <row r="768">
          <cell r="B768" t="str">
            <v>LBS_</v>
          </cell>
          <cell r="C768" t="str">
            <v>L</v>
          </cell>
          <cell r="D768">
            <v>21609</v>
          </cell>
        </row>
        <row r="769">
          <cell r="B769" t="str">
            <v>LBS_</v>
          </cell>
          <cell r="C769" t="str">
            <v>L</v>
          </cell>
          <cell r="D769">
            <v>21610</v>
          </cell>
        </row>
        <row r="770">
          <cell r="A770" t="str">
            <v>ZGH_</v>
          </cell>
          <cell r="B770" t="str">
            <v>LBS_</v>
          </cell>
          <cell r="C770" t="str">
            <v>L</v>
          </cell>
          <cell r="D770">
            <v>21701</v>
          </cell>
        </row>
        <row r="771">
          <cell r="B771" t="str">
            <v>LBS_</v>
          </cell>
          <cell r="C771" t="str">
            <v>L</v>
          </cell>
          <cell r="D771">
            <v>21702</v>
          </cell>
        </row>
        <row r="772">
          <cell r="B772" t="str">
            <v>LBS_</v>
          </cell>
          <cell r="C772" t="str">
            <v>L</v>
          </cell>
          <cell r="D772">
            <v>21703</v>
          </cell>
        </row>
        <row r="773">
          <cell r="B773" t="str">
            <v>LBS_</v>
          </cell>
          <cell r="C773" t="str">
            <v>L</v>
          </cell>
          <cell r="D773">
            <v>21704</v>
          </cell>
        </row>
        <row r="774">
          <cell r="B774" t="str">
            <v>LBS_</v>
          </cell>
          <cell r="C774" t="str">
            <v>L</v>
          </cell>
          <cell r="D774">
            <v>21705</v>
          </cell>
        </row>
        <row r="775">
          <cell r="B775" t="str">
            <v>LBS_</v>
          </cell>
          <cell r="C775" t="str">
            <v>L</v>
          </cell>
          <cell r="D775">
            <v>21706</v>
          </cell>
        </row>
        <row r="776">
          <cell r="B776" t="str">
            <v>LBS_</v>
          </cell>
          <cell r="C776" t="str">
            <v>L</v>
          </cell>
          <cell r="D776">
            <v>21707</v>
          </cell>
        </row>
        <row r="777">
          <cell r="B777" t="str">
            <v>LBS_</v>
          </cell>
          <cell r="C777" t="str">
            <v>L</v>
          </cell>
          <cell r="D777">
            <v>21708</v>
          </cell>
        </row>
        <row r="778">
          <cell r="B778" t="str">
            <v>LBS_</v>
          </cell>
          <cell r="C778" t="str">
            <v>L</v>
          </cell>
          <cell r="D778">
            <v>21709</v>
          </cell>
        </row>
        <row r="779">
          <cell r="B779" t="str">
            <v>LBS_</v>
          </cell>
          <cell r="C779" t="str">
            <v>L</v>
          </cell>
          <cell r="D779">
            <v>21710</v>
          </cell>
        </row>
        <row r="780">
          <cell r="A780" t="str">
            <v>ZGH_</v>
          </cell>
          <cell r="B780" t="str">
            <v>LBS_</v>
          </cell>
          <cell r="C780" t="str">
            <v>L</v>
          </cell>
          <cell r="D780">
            <v>21801</v>
          </cell>
        </row>
        <row r="781">
          <cell r="B781" t="str">
            <v>LBS_</v>
          </cell>
          <cell r="C781" t="str">
            <v>L</v>
          </cell>
          <cell r="D781">
            <v>21802</v>
          </cell>
        </row>
        <row r="782">
          <cell r="B782" t="str">
            <v>LBS_</v>
          </cell>
          <cell r="C782" t="str">
            <v>L</v>
          </cell>
          <cell r="D782">
            <v>21803</v>
          </cell>
        </row>
        <row r="783">
          <cell r="B783" t="str">
            <v>LBS_</v>
          </cell>
          <cell r="C783" t="str">
            <v>L</v>
          </cell>
          <cell r="D783">
            <v>21804</v>
          </cell>
        </row>
        <row r="784">
          <cell r="B784" t="str">
            <v>LBS_</v>
          </cell>
          <cell r="C784" t="str">
            <v>L</v>
          </cell>
          <cell r="D784">
            <v>21805</v>
          </cell>
        </row>
        <row r="785">
          <cell r="B785" t="str">
            <v>LBS_</v>
          </cell>
          <cell r="C785" t="str">
            <v>L</v>
          </cell>
          <cell r="D785">
            <v>21806</v>
          </cell>
        </row>
        <row r="786">
          <cell r="B786" t="str">
            <v>LBS_</v>
          </cell>
          <cell r="C786" t="str">
            <v>L</v>
          </cell>
          <cell r="D786">
            <v>21807</v>
          </cell>
        </row>
        <row r="787">
          <cell r="B787" t="str">
            <v>LBS_</v>
          </cell>
          <cell r="C787" t="str">
            <v>L</v>
          </cell>
          <cell r="D787">
            <v>21808</v>
          </cell>
        </row>
        <row r="788">
          <cell r="B788" t="str">
            <v>LBS_</v>
          </cell>
          <cell r="C788" t="str">
            <v>L</v>
          </cell>
          <cell r="D788">
            <v>21809</v>
          </cell>
        </row>
        <row r="789">
          <cell r="B789" t="str">
            <v>LBS_</v>
          </cell>
          <cell r="C789" t="str">
            <v>L</v>
          </cell>
          <cell r="D789">
            <v>21810</v>
          </cell>
        </row>
        <row r="790">
          <cell r="A790" t="str">
            <v>ZGH_</v>
          </cell>
          <cell r="B790" t="str">
            <v>LBS_</v>
          </cell>
          <cell r="C790" t="str">
            <v>L</v>
          </cell>
          <cell r="D790">
            <v>21901</v>
          </cell>
        </row>
        <row r="791">
          <cell r="B791" t="str">
            <v>LBS_</v>
          </cell>
          <cell r="C791" t="str">
            <v>L</v>
          </cell>
          <cell r="D791">
            <v>21902</v>
          </cell>
        </row>
        <row r="792">
          <cell r="B792" t="str">
            <v>LBS_</v>
          </cell>
          <cell r="C792" t="str">
            <v>L</v>
          </cell>
          <cell r="D792">
            <v>21903</v>
          </cell>
        </row>
        <row r="793">
          <cell r="B793" t="str">
            <v>LBS_</v>
          </cell>
          <cell r="C793" t="str">
            <v>L</v>
          </cell>
          <cell r="D793">
            <v>21904</v>
          </cell>
        </row>
        <row r="794">
          <cell r="B794" t="str">
            <v>LBS_</v>
          </cell>
          <cell r="C794" t="str">
            <v>L</v>
          </cell>
          <cell r="D794">
            <v>21905</v>
          </cell>
        </row>
        <row r="795">
          <cell r="B795" t="str">
            <v>LBS_</v>
          </cell>
          <cell r="C795" t="str">
            <v>L</v>
          </cell>
          <cell r="D795">
            <v>21906</v>
          </cell>
        </row>
        <row r="796">
          <cell r="B796" t="str">
            <v>LBS_</v>
          </cell>
          <cell r="C796" t="str">
            <v>L</v>
          </cell>
          <cell r="D796">
            <v>21907</v>
          </cell>
        </row>
        <row r="797">
          <cell r="B797" t="str">
            <v>LBS_</v>
          </cell>
          <cell r="C797" t="str">
            <v>L</v>
          </cell>
          <cell r="D797">
            <v>21908</v>
          </cell>
        </row>
        <row r="798">
          <cell r="B798" t="str">
            <v>LBS_</v>
          </cell>
          <cell r="C798" t="str">
            <v>L</v>
          </cell>
          <cell r="D798">
            <v>21909</v>
          </cell>
        </row>
        <row r="799">
          <cell r="B799" t="str">
            <v>LBS_</v>
          </cell>
          <cell r="C799" t="str">
            <v>L</v>
          </cell>
          <cell r="D799">
            <v>21910</v>
          </cell>
        </row>
        <row r="800">
          <cell r="A800" t="str">
            <v>ZGH_</v>
          </cell>
          <cell r="B800" t="str">
            <v>LBS_</v>
          </cell>
          <cell r="C800" t="str">
            <v>L</v>
          </cell>
          <cell r="D800">
            <v>22001</v>
          </cell>
        </row>
        <row r="801">
          <cell r="B801" t="str">
            <v>LBS_</v>
          </cell>
          <cell r="C801" t="str">
            <v>L</v>
          </cell>
          <cell r="D801">
            <v>22002</v>
          </cell>
        </row>
        <row r="802">
          <cell r="B802" t="str">
            <v>LBS_</v>
          </cell>
          <cell r="C802" t="str">
            <v>L</v>
          </cell>
          <cell r="D802">
            <v>22003</v>
          </cell>
        </row>
        <row r="803">
          <cell r="B803" t="str">
            <v>LBS_</v>
          </cell>
          <cell r="C803" t="str">
            <v>L</v>
          </cell>
          <cell r="D803">
            <v>22004</v>
          </cell>
        </row>
        <row r="804">
          <cell r="B804" t="str">
            <v>LBS_</v>
          </cell>
          <cell r="C804" t="str">
            <v>L</v>
          </cell>
          <cell r="D804">
            <v>22005</v>
          </cell>
        </row>
        <row r="805">
          <cell r="B805" t="str">
            <v>LBS_</v>
          </cell>
          <cell r="C805" t="str">
            <v>L</v>
          </cell>
          <cell r="D805">
            <v>22006</v>
          </cell>
        </row>
        <row r="806">
          <cell r="B806" t="str">
            <v>LBS_</v>
          </cell>
          <cell r="C806" t="str">
            <v>L</v>
          </cell>
          <cell r="D806">
            <v>22007</v>
          </cell>
        </row>
        <row r="807">
          <cell r="B807" t="str">
            <v>LBS_</v>
          </cell>
          <cell r="C807" t="str">
            <v>L</v>
          </cell>
          <cell r="D807">
            <v>22008</v>
          </cell>
        </row>
        <row r="808">
          <cell r="B808" t="str">
            <v>LBS_</v>
          </cell>
          <cell r="C808" t="str">
            <v>L</v>
          </cell>
          <cell r="D808">
            <v>22009</v>
          </cell>
        </row>
        <row r="809">
          <cell r="B809" t="str">
            <v>LBS_</v>
          </cell>
          <cell r="C809" t="str">
            <v>L</v>
          </cell>
          <cell r="D809">
            <v>22010</v>
          </cell>
        </row>
        <row r="810">
          <cell r="A810" t="str">
            <v>ZGH_</v>
          </cell>
          <cell r="B810" t="str">
            <v>LBS_</v>
          </cell>
          <cell r="C810" t="str">
            <v>L</v>
          </cell>
          <cell r="D810">
            <v>22101</v>
          </cell>
        </row>
        <row r="811">
          <cell r="B811" t="str">
            <v>LBS_</v>
          </cell>
          <cell r="C811" t="str">
            <v>L</v>
          </cell>
          <cell r="D811">
            <v>22102</v>
          </cell>
        </row>
        <row r="812">
          <cell r="B812" t="str">
            <v>LBS_</v>
          </cell>
          <cell r="C812" t="str">
            <v>L</v>
          </cell>
          <cell r="D812">
            <v>22103</v>
          </cell>
        </row>
        <row r="813">
          <cell r="B813" t="str">
            <v>LBS_</v>
          </cell>
          <cell r="C813" t="str">
            <v>L</v>
          </cell>
          <cell r="D813">
            <v>22104</v>
          </cell>
        </row>
        <row r="814">
          <cell r="B814" t="str">
            <v>LBS_</v>
          </cell>
          <cell r="C814" t="str">
            <v>L</v>
          </cell>
          <cell r="D814">
            <v>22105</v>
          </cell>
        </row>
        <row r="815">
          <cell r="B815" t="str">
            <v>LBS_</v>
          </cell>
          <cell r="C815" t="str">
            <v>L</v>
          </cell>
          <cell r="D815">
            <v>22106</v>
          </cell>
        </row>
        <row r="816">
          <cell r="B816" t="str">
            <v>LBS_</v>
          </cell>
          <cell r="C816" t="str">
            <v>L</v>
          </cell>
          <cell r="D816">
            <v>22107</v>
          </cell>
        </row>
        <row r="817">
          <cell r="B817" t="str">
            <v>LBS_</v>
          </cell>
          <cell r="C817" t="str">
            <v>L</v>
          </cell>
          <cell r="D817">
            <v>22108</v>
          </cell>
        </row>
        <row r="818">
          <cell r="B818" t="str">
            <v>LBS_</v>
          </cell>
          <cell r="C818" t="str">
            <v>L</v>
          </cell>
          <cell r="D818">
            <v>22109</v>
          </cell>
        </row>
        <row r="819">
          <cell r="B819" t="str">
            <v>LBS_</v>
          </cell>
          <cell r="C819" t="str">
            <v>L</v>
          </cell>
          <cell r="D819">
            <v>22110</v>
          </cell>
        </row>
        <row r="820">
          <cell r="A820" t="str">
            <v>ZGH_</v>
          </cell>
          <cell r="B820" t="str">
            <v>LBS_</v>
          </cell>
          <cell r="C820" t="str">
            <v>L</v>
          </cell>
          <cell r="D820">
            <v>22201</v>
          </cell>
        </row>
        <row r="821">
          <cell r="B821" t="str">
            <v>LBS_</v>
          </cell>
          <cell r="C821" t="str">
            <v>L</v>
          </cell>
          <cell r="D821">
            <v>22202</v>
          </cell>
        </row>
        <row r="822">
          <cell r="B822" t="str">
            <v>LBS_</v>
          </cell>
          <cell r="C822" t="str">
            <v>L</v>
          </cell>
          <cell r="D822">
            <v>22203</v>
          </cell>
        </row>
        <row r="823">
          <cell r="B823" t="str">
            <v>LBS_</v>
          </cell>
          <cell r="C823" t="str">
            <v>L</v>
          </cell>
          <cell r="D823">
            <v>22204</v>
          </cell>
        </row>
        <row r="824">
          <cell r="B824" t="str">
            <v>LBS_</v>
          </cell>
          <cell r="C824" t="str">
            <v>L</v>
          </cell>
          <cell r="D824">
            <v>22205</v>
          </cell>
        </row>
        <row r="825">
          <cell r="B825" t="str">
            <v>LBS_</v>
          </cell>
          <cell r="C825" t="str">
            <v>L</v>
          </cell>
          <cell r="D825">
            <v>22206</v>
          </cell>
        </row>
        <row r="826">
          <cell r="B826" t="str">
            <v>LBS_</v>
          </cell>
          <cell r="C826" t="str">
            <v>L</v>
          </cell>
          <cell r="D826">
            <v>22207</v>
          </cell>
        </row>
        <row r="827">
          <cell r="B827" t="str">
            <v>LBS_</v>
          </cell>
          <cell r="C827" t="str">
            <v>L</v>
          </cell>
          <cell r="D827">
            <v>22208</v>
          </cell>
        </row>
        <row r="828">
          <cell r="B828" t="str">
            <v>LBS_</v>
          </cell>
          <cell r="C828" t="str">
            <v>L</v>
          </cell>
          <cell r="D828">
            <v>22209</v>
          </cell>
        </row>
        <row r="829">
          <cell r="B829" t="str">
            <v>LBS_</v>
          </cell>
          <cell r="C829" t="str">
            <v>L</v>
          </cell>
          <cell r="D829">
            <v>22210</v>
          </cell>
        </row>
        <row r="830">
          <cell r="A830" t="str">
            <v>ZGH_</v>
          </cell>
          <cell r="B830" t="str">
            <v>LBS_</v>
          </cell>
          <cell r="C830" t="str">
            <v>L</v>
          </cell>
          <cell r="D830">
            <v>22301</v>
          </cell>
        </row>
        <row r="831">
          <cell r="B831" t="str">
            <v>LBS_</v>
          </cell>
          <cell r="C831" t="str">
            <v>L</v>
          </cell>
          <cell r="D831">
            <v>22302</v>
          </cell>
        </row>
        <row r="832">
          <cell r="B832" t="str">
            <v>LBS_</v>
          </cell>
          <cell r="C832" t="str">
            <v>L</v>
          </cell>
          <cell r="D832">
            <v>22303</v>
          </cell>
        </row>
        <row r="833">
          <cell r="B833" t="str">
            <v>LBS_</v>
          </cell>
          <cell r="C833" t="str">
            <v>L</v>
          </cell>
          <cell r="D833">
            <v>22304</v>
          </cell>
        </row>
        <row r="834">
          <cell r="B834" t="str">
            <v>LBS_</v>
          </cell>
          <cell r="C834" t="str">
            <v>L</v>
          </cell>
          <cell r="D834">
            <v>22305</v>
          </cell>
        </row>
        <row r="835">
          <cell r="B835" t="str">
            <v>LBS_</v>
          </cell>
          <cell r="C835" t="str">
            <v>L</v>
          </cell>
          <cell r="D835">
            <v>22306</v>
          </cell>
        </row>
        <row r="836">
          <cell r="B836" t="str">
            <v>LBS_</v>
          </cell>
          <cell r="C836" t="str">
            <v>L</v>
          </cell>
          <cell r="D836">
            <v>22307</v>
          </cell>
        </row>
        <row r="837">
          <cell r="B837" t="str">
            <v>LBS_</v>
          </cell>
          <cell r="C837" t="str">
            <v>L</v>
          </cell>
          <cell r="D837">
            <v>22308</v>
          </cell>
        </row>
        <row r="838">
          <cell r="B838" t="str">
            <v>LBS_</v>
          </cell>
          <cell r="C838" t="str">
            <v>L</v>
          </cell>
          <cell r="D838">
            <v>22309</v>
          </cell>
        </row>
        <row r="839">
          <cell r="B839" t="str">
            <v>LBS_</v>
          </cell>
          <cell r="C839" t="str">
            <v>L</v>
          </cell>
          <cell r="D839">
            <v>22310</v>
          </cell>
        </row>
        <row r="840">
          <cell r="A840" t="str">
            <v>ZGH_</v>
          </cell>
          <cell r="B840" t="str">
            <v>LBS_</v>
          </cell>
          <cell r="C840" t="str">
            <v>L</v>
          </cell>
          <cell r="D840">
            <v>22401</v>
          </cell>
        </row>
        <row r="841">
          <cell r="B841" t="str">
            <v>LBS_</v>
          </cell>
          <cell r="C841" t="str">
            <v>L</v>
          </cell>
          <cell r="D841">
            <v>22402</v>
          </cell>
        </row>
        <row r="842">
          <cell r="B842" t="str">
            <v>LBS_</v>
          </cell>
          <cell r="C842" t="str">
            <v>L</v>
          </cell>
          <cell r="D842">
            <v>22403</v>
          </cell>
        </row>
        <row r="843">
          <cell r="B843" t="str">
            <v>LBS_</v>
          </cell>
          <cell r="C843" t="str">
            <v>L</v>
          </cell>
          <cell r="D843">
            <v>22404</v>
          </cell>
        </row>
        <row r="844">
          <cell r="B844" t="str">
            <v>LBS_</v>
          </cell>
          <cell r="C844" t="str">
            <v>L</v>
          </cell>
          <cell r="D844">
            <v>22405</v>
          </cell>
        </row>
        <row r="845">
          <cell r="B845" t="str">
            <v>LBS_</v>
          </cell>
          <cell r="C845" t="str">
            <v>L</v>
          </cell>
          <cell r="D845">
            <v>22406</v>
          </cell>
        </row>
        <row r="846">
          <cell r="B846" t="str">
            <v>LBS_</v>
          </cell>
          <cell r="C846" t="str">
            <v>L</v>
          </cell>
          <cell r="D846">
            <v>22407</v>
          </cell>
        </row>
        <row r="847">
          <cell r="B847" t="str">
            <v>LBS_</v>
          </cell>
          <cell r="C847" t="str">
            <v>L</v>
          </cell>
          <cell r="D847">
            <v>22408</v>
          </cell>
        </row>
        <row r="848">
          <cell r="B848" t="str">
            <v>LBS_</v>
          </cell>
          <cell r="C848" t="str">
            <v>L</v>
          </cell>
          <cell r="D848">
            <v>22409</v>
          </cell>
        </row>
        <row r="849">
          <cell r="B849" t="str">
            <v>LBS_</v>
          </cell>
          <cell r="C849" t="str">
            <v>L</v>
          </cell>
          <cell r="D849">
            <v>22410</v>
          </cell>
        </row>
        <row r="850">
          <cell r="A850" t="str">
            <v>ZGH_</v>
          </cell>
          <cell r="B850" t="str">
            <v>LBS_</v>
          </cell>
          <cell r="C850" t="str">
            <v>L</v>
          </cell>
          <cell r="D850">
            <v>22501</v>
          </cell>
        </row>
        <row r="851">
          <cell r="B851" t="str">
            <v>LBS_</v>
          </cell>
          <cell r="C851" t="str">
            <v>L</v>
          </cell>
          <cell r="D851">
            <v>22502</v>
          </cell>
        </row>
        <row r="852">
          <cell r="B852" t="str">
            <v>LBS_</v>
          </cell>
          <cell r="C852" t="str">
            <v>L</v>
          </cell>
          <cell r="D852">
            <v>22503</v>
          </cell>
        </row>
        <row r="853">
          <cell r="B853" t="str">
            <v>LBS_</v>
          </cell>
          <cell r="C853" t="str">
            <v>L</v>
          </cell>
          <cell r="D853">
            <v>22504</v>
          </cell>
        </row>
        <row r="854">
          <cell r="B854" t="str">
            <v>LBS_</v>
          </cell>
          <cell r="C854" t="str">
            <v>L</v>
          </cell>
          <cell r="D854">
            <v>22505</v>
          </cell>
        </row>
        <row r="855">
          <cell r="B855" t="str">
            <v>LBS_</v>
          </cell>
          <cell r="C855" t="str">
            <v>L</v>
          </cell>
          <cell r="D855">
            <v>22506</v>
          </cell>
        </row>
        <row r="856">
          <cell r="B856" t="str">
            <v>LBS_</v>
          </cell>
          <cell r="C856" t="str">
            <v>L</v>
          </cell>
          <cell r="D856">
            <v>22507</v>
          </cell>
        </row>
        <row r="857">
          <cell r="B857" t="str">
            <v>LBS_</v>
          </cell>
          <cell r="C857" t="str">
            <v>L</v>
          </cell>
          <cell r="D857">
            <v>22508</v>
          </cell>
        </row>
        <row r="858">
          <cell r="B858" t="str">
            <v>LBS_</v>
          </cell>
          <cell r="C858" t="str">
            <v>L</v>
          </cell>
          <cell r="D858">
            <v>22509</v>
          </cell>
        </row>
        <row r="859">
          <cell r="B859" t="str">
            <v>LBS_</v>
          </cell>
          <cell r="C859" t="str">
            <v>L</v>
          </cell>
          <cell r="D859">
            <v>22510</v>
          </cell>
        </row>
        <row r="860">
          <cell r="A860" t="str">
            <v>ZGH_</v>
          </cell>
          <cell r="B860" t="str">
            <v>LBS_</v>
          </cell>
          <cell r="C860" t="str">
            <v>L</v>
          </cell>
          <cell r="D860">
            <v>22601</v>
          </cell>
        </row>
        <row r="861">
          <cell r="B861" t="str">
            <v>LBS_</v>
          </cell>
          <cell r="C861" t="str">
            <v>L</v>
          </cell>
          <cell r="D861">
            <v>22602</v>
          </cell>
        </row>
        <row r="862">
          <cell r="B862" t="str">
            <v>LBS_</v>
          </cell>
          <cell r="C862" t="str">
            <v>L</v>
          </cell>
          <cell r="D862">
            <v>22603</v>
          </cell>
        </row>
        <row r="863">
          <cell r="B863" t="str">
            <v>LBS_</v>
          </cell>
          <cell r="C863" t="str">
            <v>L</v>
          </cell>
          <cell r="D863">
            <v>22604</v>
          </cell>
        </row>
        <row r="864">
          <cell r="B864" t="str">
            <v>LBS_</v>
          </cell>
          <cell r="C864" t="str">
            <v>L</v>
          </cell>
          <cell r="D864">
            <v>22605</v>
          </cell>
        </row>
        <row r="865">
          <cell r="B865" t="str">
            <v>LBS_</v>
          </cell>
          <cell r="C865" t="str">
            <v>L</v>
          </cell>
          <cell r="D865">
            <v>22606</v>
          </cell>
        </row>
        <row r="866">
          <cell r="B866" t="str">
            <v>LBS_</v>
          </cell>
          <cell r="C866" t="str">
            <v>L</v>
          </cell>
          <cell r="D866">
            <v>22607</v>
          </cell>
        </row>
        <row r="867">
          <cell r="B867" t="str">
            <v>LBS_</v>
          </cell>
          <cell r="C867" t="str">
            <v>L</v>
          </cell>
          <cell r="D867">
            <v>22608</v>
          </cell>
        </row>
        <row r="868">
          <cell r="B868" t="str">
            <v>LBS_</v>
          </cell>
          <cell r="C868" t="str">
            <v>L</v>
          </cell>
          <cell r="D868">
            <v>22609</v>
          </cell>
        </row>
        <row r="869">
          <cell r="B869" t="str">
            <v>LBS_</v>
          </cell>
          <cell r="C869" t="str">
            <v>L</v>
          </cell>
          <cell r="D869">
            <v>22610</v>
          </cell>
        </row>
        <row r="870">
          <cell r="A870" t="str">
            <v>ZGH_</v>
          </cell>
          <cell r="B870" t="str">
            <v>LBS_</v>
          </cell>
          <cell r="C870" t="str">
            <v>L</v>
          </cell>
          <cell r="D870">
            <v>22701</v>
          </cell>
        </row>
        <row r="871">
          <cell r="B871" t="str">
            <v>LBS_</v>
          </cell>
          <cell r="C871" t="str">
            <v>L</v>
          </cell>
          <cell r="D871">
            <v>22702</v>
          </cell>
        </row>
        <row r="872">
          <cell r="B872" t="str">
            <v>LBS_</v>
          </cell>
          <cell r="C872" t="str">
            <v>L</v>
          </cell>
          <cell r="D872">
            <v>22703</v>
          </cell>
        </row>
        <row r="873">
          <cell r="B873" t="str">
            <v>LBS_</v>
          </cell>
          <cell r="C873" t="str">
            <v>L</v>
          </cell>
          <cell r="D873">
            <v>22704</v>
          </cell>
        </row>
        <row r="874">
          <cell r="B874" t="str">
            <v>LBS_</v>
          </cell>
          <cell r="C874" t="str">
            <v>L</v>
          </cell>
          <cell r="D874">
            <v>22705</v>
          </cell>
        </row>
        <row r="875">
          <cell r="B875" t="str">
            <v>LBS_</v>
          </cell>
          <cell r="C875" t="str">
            <v>L</v>
          </cell>
          <cell r="D875">
            <v>22706</v>
          </cell>
        </row>
        <row r="876">
          <cell r="B876" t="str">
            <v>LBS_</v>
          </cell>
          <cell r="C876" t="str">
            <v>L</v>
          </cell>
          <cell r="D876">
            <v>22707</v>
          </cell>
        </row>
        <row r="877">
          <cell r="B877" t="str">
            <v>LBS_</v>
          </cell>
          <cell r="C877" t="str">
            <v>L</v>
          </cell>
          <cell r="D877">
            <v>22708</v>
          </cell>
        </row>
        <row r="878">
          <cell r="B878" t="str">
            <v>LBS_</v>
          </cell>
          <cell r="C878" t="str">
            <v>L</v>
          </cell>
          <cell r="D878">
            <v>22709</v>
          </cell>
        </row>
        <row r="879">
          <cell r="B879" t="str">
            <v>LBS_</v>
          </cell>
          <cell r="C879" t="str">
            <v>L</v>
          </cell>
          <cell r="D879">
            <v>22710</v>
          </cell>
        </row>
        <row r="880">
          <cell r="A880" t="str">
            <v>ZGH_</v>
          </cell>
          <cell r="B880" t="str">
            <v>LBS_</v>
          </cell>
          <cell r="C880" t="str">
            <v>L</v>
          </cell>
          <cell r="D880">
            <v>22801</v>
          </cell>
        </row>
        <row r="881">
          <cell r="B881" t="str">
            <v>LBS_</v>
          </cell>
          <cell r="C881" t="str">
            <v>L</v>
          </cell>
          <cell r="D881">
            <v>22802</v>
          </cell>
        </row>
        <row r="882">
          <cell r="B882" t="str">
            <v>LBS_</v>
          </cell>
          <cell r="C882" t="str">
            <v>L</v>
          </cell>
          <cell r="D882">
            <v>22803</v>
          </cell>
        </row>
        <row r="883">
          <cell r="B883" t="str">
            <v>LBS_</v>
          </cell>
          <cell r="C883" t="str">
            <v>L</v>
          </cell>
          <cell r="D883">
            <v>22804</v>
          </cell>
        </row>
        <row r="884">
          <cell r="B884" t="str">
            <v>LBS_</v>
          </cell>
          <cell r="C884" t="str">
            <v>L</v>
          </cell>
          <cell r="D884">
            <v>22805</v>
          </cell>
        </row>
        <row r="885">
          <cell r="B885" t="str">
            <v>LBS_</v>
          </cell>
          <cell r="C885" t="str">
            <v>L</v>
          </cell>
          <cell r="D885">
            <v>22806</v>
          </cell>
        </row>
        <row r="886">
          <cell r="B886" t="str">
            <v>LBS_</v>
          </cell>
          <cell r="C886" t="str">
            <v>L</v>
          </cell>
          <cell r="D886">
            <v>22807</v>
          </cell>
        </row>
        <row r="887">
          <cell r="B887" t="str">
            <v>LBS_</v>
          </cell>
          <cell r="C887" t="str">
            <v>L</v>
          </cell>
          <cell r="D887">
            <v>22808</v>
          </cell>
        </row>
        <row r="888">
          <cell r="B888" t="str">
            <v>LBS_</v>
          </cell>
          <cell r="C888" t="str">
            <v>L</v>
          </cell>
          <cell r="D888">
            <v>22809</v>
          </cell>
        </row>
        <row r="889">
          <cell r="B889" t="str">
            <v>LBS_</v>
          </cell>
          <cell r="C889" t="str">
            <v>L</v>
          </cell>
          <cell r="D889">
            <v>22810</v>
          </cell>
        </row>
        <row r="890">
          <cell r="A890" t="str">
            <v>ZGH_</v>
          </cell>
          <cell r="B890" t="str">
            <v>LBS_</v>
          </cell>
          <cell r="C890" t="str">
            <v>L</v>
          </cell>
          <cell r="D890">
            <v>22901</v>
          </cell>
        </row>
        <row r="891">
          <cell r="B891" t="str">
            <v>LBS_</v>
          </cell>
          <cell r="C891" t="str">
            <v>L</v>
          </cell>
          <cell r="D891">
            <v>22902</v>
          </cell>
        </row>
        <row r="892">
          <cell r="B892" t="str">
            <v>LBS_</v>
          </cell>
          <cell r="C892" t="str">
            <v>L</v>
          </cell>
          <cell r="D892">
            <v>22903</v>
          </cell>
        </row>
        <row r="893">
          <cell r="B893" t="str">
            <v>LBS_</v>
          </cell>
          <cell r="C893" t="str">
            <v>L</v>
          </cell>
          <cell r="D893">
            <v>22904</v>
          </cell>
        </row>
        <row r="894">
          <cell r="B894" t="str">
            <v>LBS_</v>
          </cell>
          <cell r="C894" t="str">
            <v>L</v>
          </cell>
          <cell r="D894">
            <v>22905</v>
          </cell>
        </row>
        <row r="895">
          <cell r="B895" t="str">
            <v>LBS_</v>
          </cell>
          <cell r="C895" t="str">
            <v>L</v>
          </cell>
          <cell r="D895">
            <v>22906</v>
          </cell>
        </row>
        <row r="896">
          <cell r="B896" t="str">
            <v>LBS_</v>
          </cell>
          <cell r="C896" t="str">
            <v>L</v>
          </cell>
          <cell r="D896">
            <v>22907</v>
          </cell>
        </row>
        <row r="897">
          <cell r="B897" t="str">
            <v>LBS_</v>
          </cell>
          <cell r="C897" t="str">
            <v>L</v>
          </cell>
          <cell r="D897">
            <v>22908</v>
          </cell>
        </row>
        <row r="898">
          <cell r="B898" t="str">
            <v>LBS_</v>
          </cell>
          <cell r="C898" t="str">
            <v>L</v>
          </cell>
          <cell r="D898">
            <v>22909</v>
          </cell>
        </row>
        <row r="899">
          <cell r="B899" t="str">
            <v>LBS_</v>
          </cell>
          <cell r="C899" t="str">
            <v>L</v>
          </cell>
          <cell r="D899">
            <v>22910</v>
          </cell>
        </row>
        <row r="900">
          <cell r="A900" t="str">
            <v>ZGH_</v>
          </cell>
          <cell r="B900" t="str">
            <v>LBS_</v>
          </cell>
          <cell r="C900" t="str">
            <v>L</v>
          </cell>
          <cell r="D900">
            <v>23001</v>
          </cell>
        </row>
        <row r="901">
          <cell r="B901" t="str">
            <v>LBS_</v>
          </cell>
          <cell r="C901" t="str">
            <v>L</v>
          </cell>
          <cell r="D901">
            <v>23002</v>
          </cell>
        </row>
        <row r="902">
          <cell r="B902" t="str">
            <v>LBS_</v>
          </cell>
          <cell r="C902" t="str">
            <v>L</v>
          </cell>
          <cell r="D902">
            <v>23003</v>
          </cell>
        </row>
        <row r="903">
          <cell r="B903" t="str">
            <v>LBS_</v>
          </cell>
          <cell r="C903" t="str">
            <v>L</v>
          </cell>
          <cell r="D903">
            <v>23004</v>
          </cell>
        </row>
        <row r="904">
          <cell r="B904" t="str">
            <v>LBS_</v>
          </cell>
          <cell r="C904" t="str">
            <v>L</v>
          </cell>
          <cell r="D904">
            <v>23005</v>
          </cell>
        </row>
        <row r="905">
          <cell r="B905" t="str">
            <v>LBS_</v>
          </cell>
          <cell r="C905" t="str">
            <v>L</v>
          </cell>
          <cell r="D905">
            <v>23006</v>
          </cell>
        </row>
        <row r="906">
          <cell r="B906" t="str">
            <v>LBS_</v>
          </cell>
          <cell r="C906" t="str">
            <v>L</v>
          </cell>
          <cell r="D906">
            <v>23007</v>
          </cell>
        </row>
        <row r="907">
          <cell r="B907" t="str">
            <v>LBS_</v>
          </cell>
          <cell r="C907" t="str">
            <v>L</v>
          </cell>
          <cell r="D907">
            <v>23008</v>
          </cell>
        </row>
        <row r="908">
          <cell r="B908" t="str">
            <v>LBS_</v>
          </cell>
          <cell r="C908" t="str">
            <v>L</v>
          </cell>
          <cell r="D908">
            <v>23009</v>
          </cell>
        </row>
        <row r="909">
          <cell r="B909" t="str">
            <v>LBS_</v>
          </cell>
          <cell r="C909" t="str">
            <v>L</v>
          </cell>
          <cell r="D909">
            <v>23010</v>
          </cell>
        </row>
        <row r="910">
          <cell r="A910" t="str">
            <v>GD_METERING</v>
          </cell>
          <cell r="B910" t="str">
            <v>LBS1_P_Bandara</v>
          </cell>
          <cell r="C910" t="str">
            <v>R</v>
          </cell>
          <cell r="D910">
            <v>30101</v>
          </cell>
        </row>
        <row r="911">
          <cell r="B911" t="str">
            <v>LBS2_Metering</v>
          </cell>
          <cell r="C911" t="str">
            <v>L</v>
          </cell>
          <cell r="D911">
            <v>30102</v>
          </cell>
        </row>
        <row r="912">
          <cell r="B912" t="str">
            <v>LBS3_GH_Tuban</v>
          </cell>
          <cell r="C912" t="str">
            <v>R</v>
          </cell>
          <cell r="D912">
            <v>30103</v>
          </cell>
        </row>
        <row r="913">
          <cell r="A913" t="str">
            <v>GD_PATRAJASA</v>
          </cell>
          <cell r="B913" t="str">
            <v>LBS1_Angkasa_Pura</v>
          </cell>
          <cell r="C913" t="str">
            <v>R</v>
          </cell>
          <cell r="D913">
            <v>30201</v>
          </cell>
        </row>
        <row r="914">
          <cell r="B914" t="str">
            <v>LBS_2_Patrajasa</v>
          </cell>
          <cell r="C914" t="str">
            <v>L</v>
          </cell>
          <cell r="D914">
            <v>30202</v>
          </cell>
        </row>
        <row r="915">
          <cell r="B915" t="str">
            <v>LBS3_Bali_Hai</v>
          </cell>
          <cell r="C915" t="str">
            <v>R</v>
          </cell>
          <cell r="D915">
            <v>30203</v>
          </cell>
        </row>
        <row r="916">
          <cell r="A916" t="str">
            <v>GD_KARTIKA_PLAZA</v>
          </cell>
          <cell r="B916" t="str">
            <v>LBS1_Bali_Garden</v>
          </cell>
          <cell r="C916" t="str">
            <v>R</v>
          </cell>
          <cell r="D916">
            <v>30301</v>
          </cell>
        </row>
        <row r="917">
          <cell r="B917" t="str">
            <v>LBS_2_Kartika_Plaza</v>
          </cell>
          <cell r="C917" t="str">
            <v>L</v>
          </cell>
          <cell r="D917">
            <v>30302</v>
          </cell>
        </row>
        <row r="918">
          <cell r="B918" t="str">
            <v>LBS3_Bali Dinasty</v>
          </cell>
          <cell r="C918" t="str">
            <v>R</v>
          </cell>
          <cell r="D918">
            <v>30303</v>
          </cell>
        </row>
        <row r="919">
          <cell r="A919" t="str">
            <v>GD_IMPERIAL</v>
          </cell>
          <cell r="B919" t="str">
            <v>LBS1_Oberoi</v>
          </cell>
          <cell r="C919" t="str">
            <v>R</v>
          </cell>
          <cell r="D919">
            <v>30401</v>
          </cell>
        </row>
        <row r="920">
          <cell r="B920" t="str">
            <v>LBS2_Imperial</v>
          </cell>
          <cell r="C920" t="str">
            <v>L</v>
          </cell>
          <cell r="D920">
            <v>30402</v>
          </cell>
        </row>
        <row r="921">
          <cell r="B921" t="str">
            <v>LBS3_Cendana_Paradise</v>
          </cell>
          <cell r="C921" t="str">
            <v>R</v>
          </cell>
          <cell r="D921">
            <v>30403</v>
          </cell>
        </row>
        <row r="922">
          <cell r="A922" t="str">
            <v>GD_BALI_PADMA</v>
          </cell>
          <cell r="B922" t="str">
            <v>LBS1_Bali_Sani</v>
          </cell>
          <cell r="C922" t="str">
            <v>R</v>
          </cell>
          <cell r="D922">
            <v>30501</v>
          </cell>
        </row>
        <row r="923">
          <cell r="B923" t="str">
            <v>LBS2_Bali_Padma</v>
          </cell>
          <cell r="C923" t="str">
            <v>L</v>
          </cell>
          <cell r="D923">
            <v>30502</v>
          </cell>
        </row>
        <row r="924">
          <cell r="B924" t="str">
            <v>LBS3_Mandira_Cottage</v>
          </cell>
          <cell r="C924" t="str">
            <v>R</v>
          </cell>
          <cell r="D924">
            <v>30503</v>
          </cell>
        </row>
        <row r="925">
          <cell r="A925" t="str">
            <v>GD_SAHID</v>
          </cell>
          <cell r="B925" t="str">
            <v>LBS1_Hyunday</v>
          </cell>
          <cell r="C925" t="str">
            <v>R</v>
          </cell>
          <cell r="D925">
            <v>30601</v>
          </cell>
        </row>
        <row r="926">
          <cell r="B926" t="str">
            <v>LBS2_Sahid</v>
          </cell>
          <cell r="C926" t="str">
            <v>L</v>
          </cell>
          <cell r="D926">
            <v>30602</v>
          </cell>
        </row>
        <row r="927">
          <cell r="B927" t="str">
            <v>LBS3_Rama_Palace</v>
          </cell>
          <cell r="C927" t="str">
            <v>R</v>
          </cell>
          <cell r="D927">
            <v>30603</v>
          </cell>
        </row>
        <row r="928">
          <cell r="A928" t="str">
            <v>GD_KULKUL</v>
          </cell>
          <cell r="B928" t="str">
            <v>LBS1_Bali_Intan</v>
          </cell>
          <cell r="C928" t="str">
            <v>L</v>
          </cell>
          <cell r="D928">
            <v>30701</v>
          </cell>
        </row>
        <row r="929">
          <cell r="B929" t="str">
            <v>LBS2_Kulkul</v>
          </cell>
          <cell r="C929" t="str">
            <v>L</v>
          </cell>
          <cell r="D929">
            <v>30702</v>
          </cell>
        </row>
        <row r="930">
          <cell r="B930" t="str">
            <v>LBS3_H_Legian</v>
          </cell>
          <cell r="C930" t="str">
            <v>L</v>
          </cell>
          <cell r="D930">
            <v>30703</v>
          </cell>
        </row>
        <row r="931">
          <cell r="A931" t="str">
            <v>GD_GBB</v>
          </cell>
          <cell r="B931" t="str">
            <v>LBS1_P_GBB_1</v>
          </cell>
          <cell r="C931" t="str">
            <v>R</v>
          </cell>
          <cell r="D931">
            <v>30801</v>
          </cell>
        </row>
        <row r="932">
          <cell r="B932" t="str">
            <v>LBS2_P_GBB_2</v>
          </cell>
          <cell r="C932" t="str">
            <v>L</v>
          </cell>
          <cell r="D932">
            <v>30802</v>
          </cell>
        </row>
        <row r="933">
          <cell r="B933" t="str">
            <v>LBS3_KOPEL_GBB</v>
          </cell>
          <cell r="C933" t="str">
            <v>R</v>
          </cell>
          <cell r="D933">
            <v>30803</v>
          </cell>
        </row>
        <row r="934">
          <cell r="A934" t="str">
            <v>GD_WERDAPURA</v>
          </cell>
          <cell r="B934" t="str">
            <v>LBS1_Santrian_I</v>
          </cell>
          <cell r="C934" t="str">
            <v>R</v>
          </cell>
          <cell r="D934">
            <v>30901</v>
          </cell>
        </row>
        <row r="935">
          <cell r="B935" t="str">
            <v>LBS2_Werdapura</v>
          </cell>
          <cell r="C935" t="str">
            <v>L</v>
          </cell>
          <cell r="D935">
            <v>30902</v>
          </cell>
        </row>
        <row r="936">
          <cell r="B936" t="str">
            <v>LBS3_Bumi_Ayu</v>
          </cell>
          <cell r="C936" t="str">
            <v>R</v>
          </cell>
          <cell r="D936">
            <v>30903</v>
          </cell>
        </row>
        <row r="937">
          <cell r="A937" t="str">
            <v>GD_SANUR BEACH</v>
          </cell>
          <cell r="B937" t="str">
            <v>LBS1_Santrian_II</v>
          </cell>
          <cell r="C937" t="str">
            <v>R</v>
          </cell>
          <cell r="D937">
            <v>31001</v>
          </cell>
        </row>
        <row r="938">
          <cell r="B938" t="str">
            <v>LBS2_Sanur_Beach</v>
          </cell>
          <cell r="C938" t="str">
            <v>L</v>
          </cell>
          <cell r="D938">
            <v>31002</v>
          </cell>
        </row>
        <row r="939">
          <cell r="B939" t="str">
            <v>LBS3_Surya_Beach</v>
          </cell>
          <cell r="C939" t="str">
            <v>R</v>
          </cell>
          <cell r="D939">
            <v>31003</v>
          </cell>
        </row>
        <row r="940">
          <cell r="A940" t="str">
            <v>GD_GKN</v>
          </cell>
          <cell r="B940" t="str">
            <v>LBS1_G_DPR</v>
          </cell>
          <cell r="C940" t="str">
            <v>R</v>
          </cell>
          <cell r="D940">
            <v>31101</v>
          </cell>
        </row>
        <row r="941">
          <cell r="B941" t="str">
            <v>LBS2_GKN</v>
          </cell>
          <cell r="C941" t="str">
            <v>L</v>
          </cell>
          <cell r="D941">
            <v>31102</v>
          </cell>
        </row>
        <row r="942">
          <cell r="B942" t="str">
            <v>LBS3_BPD</v>
          </cell>
          <cell r="C942" t="str">
            <v>R</v>
          </cell>
          <cell r="D942">
            <v>31103</v>
          </cell>
        </row>
        <row r="943">
          <cell r="A943" t="str">
            <v>GD_JAYASABHA</v>
          </cell>
          <cell r="B943" t="str">
            <v>LBS1_Kandapon</v>
          </cell>
          <cell r="C943" t="str">
            <v>R</v>
          </cell>
          <cell r="D943">
            <v>31201</v>
          </cell>
        </row>
        <row r="944">
          <cell r="B944" t="str">
            <v>LBS2_Jayasabha</v>
          </cell>
          <cell r="C944" t="str">
            <v>L</v>
          </cell>
          <cell r="D944">
            <v>31202</v>
          </cell>
        </row>
        <row r="945">
          <cell r="B945" t="str">
            <v>LBS3_Bali_Hotel</v>
          </cell>
          <cell r="C945" t="str">
            <v>R</v>
          </cell>
          <cell r="D945">
            <v>31203</v>
          </cell>
        </row>
        <row r="946">
          <cell r="A946" t="str">
            <v>GD_KODAM</v>
          </cell>
          <cell r="B946" t="str">
            <v>LBS1_Percetakan_Bali</v>
          </cell>
          <cell r="C946" t="str">
            <v>R</v>
          </cell>
          <cell r="D946">
            <v>31301</v>
          </cell>
        </row>
        <row r="947">
          <cell r="B947" t="str">
            <v>LBS2_Kodam</v>
          </cell>
          <cell r="C947" t="str">
            <v>L</v>
          </cell>
          <cell r="D947">
            <v>31302</v>
          </cell>
        </row>
        <row r="948">
          <cell r="B948" t="str">
            <v>LBS3_Bank_EXIM</v>
          </cell>
          <cell r="C948" t="str">
            <v>R</v>
          </cell>
          <cell r="D948">
            <v>31303</v>
          </cell>
        </row>
        <row r="949">
          <cell r="A949" t="str">
            <v>GD_RSUP</v>
          </cell>
          <cell r="B949" t="str">
            <v>LBS1_Yantel</v>
          </cell>
          <cell r="C949" t="str">
            <v>R</v>
          </cell>
          <cell r="D949">
            <v>31401</v>
          </cell>
        </row>
        <row r="950">
          <cell r="B950" t="str">
            <v>LBS2_RSUP</v>
          </cell>
          <cell r="C950" t="str">
            <v>L</v>
          </cell>
          <cell r="D950">
            <v>31402</v>
          </cell>
        </row>
        <row r="951">
          <cell r="B951" t="str">
            <v>LBS3_Grand_Sudirman</v>
          </cell>
          <cell r="C951" t="str">
            <v>R</v>
          </cell>
          <cell r="D951">
            <v>31403</v>
          </cell>
        </row>
        <row r="952">
          <cell r="A952" t="str">
            <v>GD_POLDA</v>
          </cell>
          <cell r="B952" t="str">
            <v>LBS1_GOR</v>
          </cell>
          <cell r="C952" t="str">
            <v>L</v>
          </cell>
          <cell r="D952">
            <v>31501</v>
          </cell>
        </row>
        <row r="953">
          <cell r="B953" t="str">
            <v>LBS2_POLDA</v>
          </cell>
          <cell r="C953" t="str">
            <v>L</v>
          </cell>
          <cell r="D953">
            <v>31502</v>
          </cell>
        </row>
        <row r="954">
          <cell r="B954" t="str">
            <v>LBS3_RSU_Puri_Raharja</v>
          </cell>
          <cell r="C954" t="str">
            <v>L</v>
          </cell>
          <cell r="D954">
            <v>31503</v>
          </cell>
        </row>
        <row r="955">
          <cell r="A955" t="str">
            <v>GD_BALI_RESORT</v>
          </cell>
          <cell r="B955" t="str">
            <v>LBS1_H_Bali_Bintang</v>
          </cell>
          <cell r="C955" t="str">
            <v>R</v>
          </cell>
          <cell r="D955">
            <v>31601</v>
          </cell>
        </row>
        <row r="956">
          <cell r="B956" t="str">
            <v>LBS2_Bali_Resort</v>
          </cell>
          <cell r="C956" t="str">
            <v>L</v>
          </cell>
          <cell r="D956">
            <v>31602</v>
          </cell>
        </row>
        <row r="957">
          <cell r="B957" t="str">
            <v>LBS3_Helmy</v>
          </cell>
          <cell r="C957" t="str">
            <v>R</v>
          </cell>
          <cell r="D957">
            <v>31603</v>
          </cell>
        </row>
        <row r="958">
          <cell r="A958" t="str">
            <v>GD_BALI_SOL</v>
          </cell>
          <cell r="B958" t="str">
            <v>LBS1_Amenity_Core</v>
          </cell>
          <cell r="C958" t="str">
            <v>R</v>
          </cell>
          <cell r="D958">
            <v>31701</v>
          </cell>
        </row>
        <row r="959">
          <cell r="B959" t="str">
            <v>LBS2_Bali_Sol</v>
          </cell>
          <cell r="C959" t="str">
            <v>L</v>
          </cell>
          <cell r="D959">
            <v>31702</v>
          </cell>
        </row>
        <row r="960">
          <cell r="B960" t="str">
            <v>LBS3_Sheraton</v>
          </cell>
          <cell r="C960" t="str">
            <v>R</v>
          </cell>
          <cell r="D960">
            <v>31703</v>
          </cell>
        </row>
        <row r="961">
          <cell r="A961" t="str">
            <v>GD_NUSA_INDAH</v>
          </cell>
          <cell r="B961" t="str">
            <v>LBS1_Sheraton</v>
          </cell>
          <cell r="C961" t="str">
            <v>R</v>
          </cell>
          <cell r="D961">
            <v>31801</v>
          </cell>
        </row>
        <row r="962">
          <cell r="B962" t="str">
            <v>LBS2_H_Nusa_Indah</v>
          </cell>
          <cell r="C962" t="str">
            <v>L</v>
          </cell>
          <cell r="D962">
            <v>31802</v>
          </cell>
        </row>
        <row r="963">
          <cell r="B963" t="str">
            <v>LBS3_SS_II</v>
          </cell>
          <cell r="C963" t="str">
            <v>R</v>
          </cell>
          <cell r="D963">
            <v>31803</v>
          </cell>
        </row>
        <row r="964">
          <cell r="A964" t="str">
            <v>GD_GARDU_F</v>
          </cell>
          <cell r="B964" t="str">
            <v>LBS1_H_Bualu</v>
          </cell>
          <cell r="C964" t="str">
            <v>R</v>
          </cell>
          <cell r="D964">
            <v>31901</v>
          </cell>
        </row>
        <row r="965">
          <cell r="B965" t="str">
            <v>LBS2_Gardu_F</v>
          </cell>
          <cell r="C965" t="str">
            <v>L</v>
          </cell>
          <cell r="D965">
            <v>31902</v>
          </cell>
        </row>
        <row r="966">
          <cell r="B966" t="str">
            <v>LBS3_STO</v>
          </cell>
          <cell r="C966" t="str">
            <v>R</v>
          </cell>
          <cell r="D966">
            <v>31903</v>
          </cell>
        </row>
        <row r="967">
          <cell r="A967" t="str">
            <v>GD_HILTON</v>
          </cell>
          <cell r="B967" t="str">
            <v>LBS1_P_Hilton</v>
          </cell>
          <cell r="C967" t="str">
            <v>R</v>
          </cell>
          <cell r="D967">
            <v>32001</v>
          </cell>
        </row>
        <row r="968">
          <cell r="B968" t="str">
            <v>LBS2_Hilton</v>
          </cell>
          <cell r="C968" t="str">
            <v>L</v>
          </cell>
          <cell r="D968">
            <v>32002</v>
          </cell>
        </row>
        <row r="969">
          <cell r="B969" t="str">
            <v>LBS3_H_Putri_Bali</v>
          </cell>
          <cell r="C969" t="str">
            <v>R</v>
          </cell>
          <cell r="D969">
            <v>32003</v>
          </cell>
        </row>
        <row r="970">
          <cell r="A970" t="str">
            <v>GD_PUTRI_BALI</v>
          </cell>
          <cell r="B970" t="str">
            <v>LBS1_Hilton</v>
          </cell>
          <cell r="C970" t="str">
            <v>R</v>
          </cell>
          <cell r="D970">
            <v>32101</v>
          </cell>
        </row>
        <row r="971">
          <cell r="B971" t="str">
            <v>LBS2_Putri_Bali</v>
          </cell>
          <cell r="C971" t="str">
            <v>L</v>
          </cell>
          <cell r="D971">
            <v>32102</v>
          </cell>
        </row>
        <row r="972">
          <cell r="B972" t="str">
            <v>LBS3_Hyatt_Regency</v>
          </cell>
          <cell r="C972" t="str">
            <v>R</v>
          </cell>
          <cell r="D972">
            <v>32103</v>
          </cell>
        </row>
        <row r="973">
          <cell r="A973" t="str">
            <v>GD_CLUB_MED</v>
          </cell>
          <cell r="B973" t="str">
            <v>LBS1_Lagoon</v>
          </cell>
          <cell r="C973" t="str">
            <v>R</v>
          </cell>
          <cell r="D973">
            <v>32201</v>
          </cell>
        </row>
        <row r="974">
          <cell r="B974" t="str">
            <v>LBS2_Club_Med</v>
          </cell>
          <cell r="C974" t="str">
            <v>L</v>
          </cell>
          <cell r="D974">
            <v>32202</v>
          </cell>
        </row>
        <row r="975">
          <cell r="B975" t="str">
            <v>LBS3_Bali Apartment</v>
          </cell>
          <cell r="C975" t="str">
            <v>R</v>
          </cell>
          <cell r="D975">
            <v>32203</v>
          </cell>
        </row>
        <row r="976">
          <cell r="A976" t="str">
            <v>GD_BALI_CLIFF</v>
          </cell>
          <cell r="B976" t="str">
            <v>LBS1_SSB_Telkom</v>
          </cell>
          <cell r="C976" t="str">
            <v>L</v>
          </cell>
          <cell r="D976">
            <v>32301</v>
          </cell>
        </row>
        <row r="977">
          <cell r="B977" t="str">
            <v>LBS2_Bali_Cliff</v>
          </cell>
          <cell r="C977" t="str">
            <v>L</v>
          </cell>
          <cell r="D977">
            <v>32302</v>
          </cell>
        </row>
        <row r="978">
          <cell r="B978" t="str">
            <v>LBS3_Pompa_Air_Bali_Cliff</v>
          </cell>
          <cell r="C978" t="str">
            <v>L</v>
          </cell>
          <cell r="D978">
            <v>32303</v>
          </cell>
        </row>
        <row r="979">
          <cell r="A979" t="str">
            <v>GD_KERATON_BALI</v>
          </cell>
          <cell r="B979" t="str">
            <v>LBS1_Pansea_Bali</v>
          </cell>
          <cell r="C979" t="str">
            <v>R</v>
          </cell>
          <cell r="D979">
            <v>32401</v>
          </cell>
        </row>
        <row r="980">
          <cell r="B980" t="str">
            <v>LBS2_Keraton_Bali</v>
          </cell>
          <cell r="C980" t="str">
            <v>L</v>
          </cell>
          <cell r="D980">
            <v>32402</v>
          </cell>
        </row>
        <row r="981">
          <cell r="B981" t="str">
            <v>LBS3_STO_Jimbaran</v>
          </cell>
          <cell r="C981" t="str">
            <v>R</v>
          </cell>
          <cell r="D981">
            <v>32403</v>
          </cell>
        </row>
        <row r="982">
          <cell r="A982" t="str">
            <v>GD_ART_CENTER</v>
          </cell>
          <cell r="B982" t="str">
            <v>LBS1_STSI</v>
          </cell>
          <cell r="C982" t="str">
            <v>R</v>
          </cell>
          <cell r="D982">
            <v>32501</v>
          </cell>
        </row>
        <row r="983">
          <cell r="B983" t="str">
            <v>LBS2_Art_Center</v>
          </cell>
          <cell r="C983" t="str">
            <v>L</v>
          </cell>
          <cell r="D983">
            <v>32502</v>
          </cell>
        </row>
        <row r="984">
          <cell r="B984" t="str">
            <v>LBS3_RRI_Klandis</v>
          </cell>
          <cell r="C984" t="str">
            <v>R</v>
          </cell>
          <cell r="D984">
            <v>32503</v>
          </cell>
        </row>
        <row r="985">
          <cell r="A985" t="str">
            <v>GD_PAM_BLUSUNG</v>
          </cell>
          <cell r="B985" t="str">
            <v>LBS1_M196</v>
          </cell>
          <cell r="C985" t="str">
            <v>R</v>
          </cell>
          <cell r="D985">
            <v>32601</v>
          </cell>
        </row>
        <row r="986">
          <cell r="B986" t="str">
            <v>LBS2_PAM_Blusung</v>
          </cell>
          <cell r="C986" t="str">
            <v>L</v>
          </cell>
          <cell r="D986">
            <v>32602</v>
          </cell>
        </row>
        <row r="987">
          <cell r="B987" t="str">
            <v>LBS3_DB258</v>
          </cell>
          <cell r="C987" t="str">
            <v>R</v>
          </cell>
          <cell r="D987">
            <v>32603</v>
          </cell>
        </row>
        <row r="988">
          <cell r="A988" t="str">
            <v>ZGD_</v>
          </cell>
          <cell r="B988" t="str">
            <v>LBS1_</v>
          </cell>
          <cell r="C988" t="str">
            <v>L</v>
          </cell>
          <cell r="D988">
            <v>32701</v>
          </cell>
        </row>
        <row r="989">
          <cell r="B989" t="str">
            <v>LBS2_</v>
          </cell>
          <cell r="C989" t="str">
            <v>L</v>
          </cell>
          <cell r="D989">
            <v>32702</v>
          </cell>
        </row>
        <row r="990">
          <cell r="B990" t="str">
            <v>LBS3_</v>
          </cell>
          <cell r="C990" t="str">
            <v>L</v>
          </cell>
          <cell r="D990">
            <v>32703</v>
          </cell>
        </row>
        <row r="991">
          <cell r="A991" t="str">
            <v>ZGD_</v>
          </cell>
          <cell r="B991" t="str">
            <v>LBS1_</v>
          </cell>
          <cell r="C991" t="str">
            <v>L</v>
          </cell>
          <cell r="D991">
            <v>32801</v>
          </cell>
        </row>
        <row r="992">
          <cell r="B992" t="str">
            <v>LBS2_</v>
          </cell>
          <cell r="C992" t="str">
            <v>L</v>
          </cell>
          <cell r="D992">
            <v>32802</v>
          </cell>
        </row>
        <row r="993">
          <cell r="B993" t="str">
            <v>LBS3_</v>
          </cell>
          <cell r="C993" t="str">
            <v>L</v>
          </cell>
          <cell r="D993">
            <v>32803</v>
          </cell>
        </row>
        <row r="994">
          <cell r="A994" t="str">
            <v>ZGD_</v>
          </cell>
          <cell r="B994" t="str">
            <v>LBS1_</v>
          </cell>
          <cell r="C994" t="str">
            <v>L</v>
          </cell>
          <cell r="D994">
            <v>32901</v>
          </cell>
        </row>
        <row r="995">
          <cell r="B995" t="str">
            <v>LBS2_</v>
          </cell>
          <cell r="C995" t="str">
            <v>L</v>
          </cell>
          <cell r="D995">
            <v>32902</v>
          </cell>
        </row>
        <row r="996">
          <cell r="B996" t="str">
            <v>LBS3_</v>
          </cell>
          <cell r="C996" t="str">
            <v>L</v>
          </cell>
          <cell r="D996">
            <v>32903</v>
          </cell>
        </row>
        <row r="997">
          <cell r="A997" t="str">
            <v>ZGD_</v>
          </cell>
          <cell r="B997" t="str">
            <v>LBS1_</v>
          </cell>
          <cell r="C997" t="str">
            <v>L</v>
          </cell>
          <cell r="D997">
            <v>33001</v>
          </cell>
        </row>
        <row r="998">
          <cell r="B998" t="str">
            <v>LBS2_</v>
          </cell>
          <cell r="C998" t="str">
            <v>L</v>
          </cell>
          <cell r="D998">
            <v>33002</v>
          </cell>
        </row>
        <row r="999">
          <cell r="B999" t="str">
            <v>LBS3_</v>
          </cell>
          <cell r="C999" t="str">
            <v>L</v>
          </cell>
          <cell r="D999">
            <v>33003</v>
          </cell>
        </row>
        <row r="1000">
          <cell r="A1000" t="str">
            <v>ZGD_</v>
          </cell>
          <cell r="B1000" t="str">
            <v>LBS1_</v>
          </cell>
          <cell r="C1000" t="str">
            <v>L</v>
          </cell>
          <cell r="D1000">
            <v>33101</v>
          </cell>
        </row>
        <row r="1001">
          <cell r="B1001" t="str">
            <v>LBS2_</v>
          </cell>
          <cell r="C1001" t="str">
            <v>L</v>
          </cell>
          <cell r="D1001">
            <v>33102</v>
          </cell>
        </row>
        <row r="1002">
          <cell r="B1002" t="str">
            <v>LBS3_</v>
          </cell>
          <cell r="C1002" t="str">
            <v>L</v>
          </cell>
          <cell r="D1002">
            <v>33103</v>
          </cell>
        </row>
        <row r="1003">
          <cell r="A1003" t="str">
            <v>ZGD_</v>
          </cell>
          <cell r="B1003" t="str">
            <v>LBS1_</v>
          </cell>
          <cell r="C1003" t="str">
            <v>L</v>
          </cell>
          <cell r="D1003">
            <v>33201</v>
          </cell>
        </row>
        <row r="1004">
          <cell r="B1004" t="str">
            <v>LBS2_</v>
          </cell>
          <cell r="C1004" t="str">
            <v>L</v>
          </cell>
          <cell r="D1004">
            <v>33202</v>
          </cell>
        </row>
        <row r="1005">
          <cell r="B1005" t="str">
            <v>LBS3_</v>
          </cell>
          <cell r="C1005" t="str">
            <v>L</v>
          </cell>
          <cell r="D1005">
            <v>33203</v>
          </cell>
        </row>
        <row r="1006">
          <cell r="A1006" t="str">
            <v>ZGD_</v>
          </cell>
          <cell r="B1006" t="str">
            <v>LBS1_</v>
          </cell>
          <cell r="C1006" t="str">
            <v>L</v>
          </cell>
          <cell r="D1006">
            <v>33301</v>
          </cell>
        </row>
        <row r="1007">
          <cell r="B1007" t="str">
            <v>LBS2_</v>
          </cell>
          <cell r="C1007" t="str">
            <v>L</v>
          </cell>
          <cell r="D1007">
            <v>33302</v>
          </cell>
        </row>
        <row r="1008">
          <cell r="B1008" t="str">
            <v>LBS3_</v>
          </cell>
          <cell r="C1008" t="str">
            <v>L</v>
          </cell>
          <cell r="D1008">
            <v>33303</v>
          </cell>
        </row>
        <row r="1009">
          <cell r="A1009" t="str">
            <v>ZGD_</v>
          </cell>
          <cell r="B1009" t="str">
            <v>LBS1_</v>
          </cell>
          <cell r="C1009" t="str">
            <v>L</v>
          </cell>
          <cell r="D1009">
            <v>33401</v>
          </cell>
        </row>
        <row r="1010">
          <cell r="B1010" t="str">
            <v>LBS2_</v>
          </cell>
          <cell r="C1010" t="str">
            <v>L</v>
          </cell>
          <cell r="D1010">
            <v>33402</v>
          </cell>
        </row>
        <row r="1011">
          <cell r="B1011" t="str">
            <v>LBS3_</v>
          </cell>
          <cell r="C1011" t="str">
            <v>L</v>
          </cell>
          <cell r="D1011">
            <v>33403</v>
          </cell>
        </row>
        <row r="1012">
          <cell r="A1012" t="str">
            <v>ZGD_</v>
          </cell>
          <cell r="B1012" t="str">
            <v>LBS1_</v>
          </cell>
          <cell r="C1012" t="str">
            <v>L</v>
          </cell>
          <cell r="D1012">
            <v>33501</v>
          </cell>
        </row>
        <row r="1013">
          <cell r="B1013" t="str">
            <v>LBS2_</v>
          </cell>
          <cell r="C1013" t="str">
            <v>L</v>
          </cell>
          <cell r="D1013">
            <v>33502</v>
          </cell>
        </row>
        <row r="1014">
          <cell r="B1014" t="str">
            <v>LBS3_</v>
          </cell>
          <cell r="C1014" t="str">
            <v>L</v>
          </cell>
          <cell r="D1014">
            <v>33503</v>
          </cell>
        </row>
        <row r="1015">
          <cell r="A1015" t="str">
            <v>ZGD_</v>
          </cell>
          <cell r="B1015" t="str">
            <v>LBS1_</v>
          </cell>
          <cell r="C1015" t="str">
            <v>L</v>
          </cell>
          <cell r="D1015">
            <v>33601</v>
          </cell>
        </row>
        <row r="1016">
          <cell r="B1016" t="str">
            <v>LBS2_</v>
          </cell>
          <cell r="C1016" t="str">
            <v>L</v>
          </cell>
          <cell r="D1016">
            <v>33602</v>
          </cell>
        </row>
        <row r="1017">
          <cell r="B1017" t="str">
            <v>LBS3_</v>
          </cell>
          <cell r="C1017" t="str">
            <v>L</v>
          </cell>
          <cell r="D1017">
            <v>33603</v>
          </cell>
        </row>
        <row r="1018">
          <cell r="A1018" t="str">
            <v>ZGD_</v>
          </cell>
          <cell r="B1018" t="str">
            <v>LBS1_</v>
          </cell>
          <cell r="C1018" t="str">
            <v>L</v>
          </cell>
          <cell r="D1018">
            <v>33701</v>
          </cell>
        </row>
        <row r="1019">
          <cell r="B1019" t="str">
            <v>LBS2_</v>
          </cell>
          <cell r="C1019" t="str">
            <v>L</v>
          </cell>
          <cell r="D1019">
            <v>33702</v>
          </cell>
        </row>
        <row r="1020">
          <cell r="B1020" t="str">
            <v>LBS3_</v>
          </cell>
          <cell r="C1020" t="str">
            <v>L</v>
          </cell>
          <cell r="D1020">
            <v>33703</v>
          </cell>
        </row>
        <row r="1021">
          <cell r="A1021" t="str">
            <v>ZGD_</v>
          </cell>
          <cell r="B1021" t="str">
            <v>LBS1_</v>
          </cell>
          <cell r="C1021" t="str">
            <v>L</v>
          </cell>
          <cell r="D1021">
            <v>33801</v>
          </cell>
        </row>
        <row r="1022">
          <cell r="B1022" t="str">
            <v>LBS2_</v>
          </cell>
          <cell r="C1022" t="str">
            <v>L</v>
          </cell>
          <cell r="D1022">
            <v>33802</v>
          </cell>
        </row>
        <row r="1023">
          <cell r="B1023" t="str">
            <v>LBS3_</v>
          </cell>
          <cell r="C1023" t="str">
            <v>L</v>
          </cell>
          <cell r="D1023">
            <v>33803</v>
          </cell>
        </row>
        <row r="1024">
          <cell r="A1024" t="str">
            <v>ZGD_</v>
          </cell>
          <cell r="B1024" t="str">
            <v>LBS1_</v>
          </cell>
          <cell r="C1024" t="str">
            <v>L</v>
          </cell>
          <cell r="D1024">
            <v>33901</v>
          </cell>
        </row>
        <row r="1025">
          <cell r="B1025" t="str">
            <v>LBS2_</v>
          </cell>
          <cell r="C1025" t="str">
            <v>L</v>
          </cell>
          <cell r="D1025">
            <v>33902</v>
          </cell>
        </row>
        <row r="1026">
          <cell r="B1026" t="str">
            <v>LBS3_</v>
          </cell>
          <cell r="C1026" t="str">
            <v>L</v>
          </cell>
          <cell r="D1026">
            <v>33903</v>
          </cell>
        </row>
        <row r="1027">
          <cell r="A1027" t="str">
            <v>ZGD_</v>
          </cell>
          <cell r="B1027" t="str">
            <v>LBS1_</v>
          </cell>
          <cell r="C1027" t="str">
            <v>L</v>
          </cell>
          <cell r="D1027">
            <v>34001</v>
          </cell>
        </row>
        <row r="1028">
          <cell r="B1028" t="str">
            <v>LBS2_</v>
          </cell>
          <cell r="C1028" t="str">
            <v>L</v>
          </cell>
          <cell r="D1028">
            <v>34002</v>
          </cell>
        </row>
        <row r="1029">
          <cell r="B1029" t="str">
            <v>LBS3_</v>
          </cell>
          <cell r="C1029" t="str">
            <v>L</v>
          </cell>
          <cell r="D1029">
            <v>34003</v>
          </cell>
        </row>
        <row r="1030">
          <cell r="A1030" t="str">
            <v>ZGD_</v>
          </cell>
          <cell r="B1030" t="str">
            <v>LBS1_</v>
          </cell>
          <cell r="C1030" t="str">
            <v>L</v>
          </cell>
          <cell r="D1030">
            <v>34101</v>
          </cell>
        </row>
        <row r="1031">
          <cell r="B1031" t="str">
            <v>LBS2_</v>
          </cell>
          <cell r="C1031" t="str">
            <v>L</v>
          </cell>
          <cell r="D1031">
            <v>34102</v>
          </cell>
        </row>
        <row r="1032">
          <cell r="B1032" t="str">
            <v>LBS3_</v>
          </cell>
          <cell r="C1032" t="str">
            <v>L</v>
          </cell>
          <cell r="D1032">
            <v>34103</v>
          </cell>
        </row>
        <row r="1033">
          <cell r="A1033" t="str">
            <v>ZGD_</v>
          </cell>
          <cell r="B1033" t="str">
            <v>LBS1_</v>
          </cell>
          <cell r="C1033" t="str">
            <v>L</v>
          </cell>
          <cell r="D1033">
            <v>34201</v>
          </cell>
        </row>
        <row r="1034">
          <cell r="B1034" t="str">
            <v>LBS2_</v>
          </cell>
          <cell r="C1034" t="str">
            <v>L</v>
          </cell>
          <cell r="D1034">
            <v>34202</v>
          </cell>
        </row>
        <row r="1035">
          <cell r="B1035" t="str">
            <v>LBS3_</v>
          </cell>
          <cell r="C1035" t="str">
            <v>L</v>
          </cell>
          <cell r="D1035">
            <v>34203</v>
          </cell>
        </row>
        <row r="1036">
          <cell r="A1036" t="str">
            <v>ZGD_</v>
          </cell>
          <cell r="B1036" t="str">
            <v>LBS1_</v>
          </cell>
          <cell r="C1036" t="str">
            <v>L</v>
          </cell>
          <cell r="D1036">
            <v>34301</v>
          </cell>
        </row>
        <row r="1037">
          <cell r="B1037" t="str">
            <v>LBS2_</v>
          </cell>
          <cell r="C1037" t="str">
            <v>L</v>
          </cell>
          <cell r="D1037">
            <v>34302</v>
          </cell>
        </row>
        <row r="1038">
          <cell r="B1038" t="str">
            <v>LBS3_</v>
          </cell>
          <cell r="C1038" t="str">
            <v>L</v>
          </cell>
          <cell r="D1038">
            <v>34303</v>
          </cell>
        </row>
        <row r="1039">
          <cell r="A1039" t="str">
            <v>ZGD_</v>
          </cell>
          <cell r="B1039" t="str">
            <v>LBS1_</v>
          </cell>
          <cell r="C1039" t="str">
            <v>L</v>
          </cell>
          <cell r="D1039">
            <v>34401</v>
          </cell>
        </row>
        <row r="1040">
          <cell r="B1040" t="str">
            <v>LBS2_</v>
          </cell>
          <cell r="C1040" t="str">
            <v>L</v>
          </cell>
          <cell r="D1040">
            <v>34402</v>
          </cell>
        </row>
        <row r="1041">
          <cell r="B1041" t="str">
            <v>LBS3_</v>
          </cell>
          <cell r="C1041" t="str">
            <v>L</v>
          </cell>
          <cell r="D1041">
            <v>34403</v>
          </cell>
        </row>
        <row r="1042">
          <cell r="A1042" t="str">
            <v>ZGD_</v>
          </cell>
          <cell r="B1042" t="str">
            <v>LBS1_</v>
          </cell>
          <cell r="C1042" t="str">
            <v>L</v>
          </cell>
          <cell r="D1042">
            <v>34501</v>
          </cell>
        </row>
        <row r="1043">
          <cell r="B1043" t="str">
            <v>LBS2_</v>
          </cell>
          <cell r="C1043" t="str">
            <v>L</v>
          </cell>
          <cell r="D1043">
            <v>34502</v>
          </cell>
        </row>
        <row r="1044">
          <cell r="B1044" t="str">
            <v>LBS3_</v>
          </cell>
          <cell r="C1044" t="str">
            <v>L</v>
          </cell>
          <cell r="D1044">
            <v>34503</v>
          </cell>
        </row>
        <row r="1045">
          <cell r="A1045" t="str">
            <v>ZGD_</v>
          </cell>
          <cell r="B1045" t="str">
            <v>LBS1_</v>
          </cell>
          <cell r="C1045" t="str">
            <v>L</v>
          </cell>
          <cell r="D1045">
            <v>34601</v>
          </cell>
        </row>
        <row r="1046">
          <cell r="B1046" t="str">
            <v>LBS2_</v>
          </cell>
          <cell r="C1046" t="str">
            <v>L</v>
          </cell>
          <cell r="D1046">
            <v>34602</v>
          </cell>
        </row>
        <row r="1047">
          <cell r="B1047" t="str">
            <v>LBS3_</v>
          </cell>
          <cell r="C1047" t="str">
            <v>L</v>
          </cell>
          <cell r="D1047">
            <v>34603</v>
          </cell>
        </row>
        <row r="1048">
          <cell r="A1048" t="str">
            <v>ZGD_</v>
          </cell>
          <cell r="B1048" t="str">
            <v>LBS1_</v>
          </cell>
          <cell r="C1048" t="str">
            <v>L</v>
          </cell>
          <cell r="D1048">
            <v>34701</v>
          </cell>
        </row>
        <row r="1049">
          <cell r="B1049" t="str">
            <v>LBS2_</v>
          </cell>
          <cell r="C1049" t="str">
            <v>L</v>
          </cell>
          <cell r="D1049">
            <v>34702</v>
          </cell>
        </row>
        <row r="1050">
          <cell r="B1050" t="str">
            <v>LBS3_</v>
          </cell>
          <cell r="C1050" t="str">
            <v>L</v>
          </cell>
          <cell r="D1050">
            <v>34703</v>
          </cell>
        </row>
        <row r="1051">
          <cell r="A1051" t="str">
            <v>ZGD_</v>
          </cell>
          <cell r="B1051" t="str">
            <v>LBS1_</v>
          </cell>
          <cell r="C1051" t="str">
            <v>L</v>
          </cell>
          <cell r="D1051">
            <v>34801</v>
          </cell>
        </row>
        <row r="1052">
          <cell r="B1052" t="str">
            <v>LBS2_</v>
          </cell>
          <cell r="C1052" t="str">
            <v>L</v>
          </cell>
          <cell r="D1052">
            <v>34802</v>
          </cell>
        </row>
        <row r="1053">
          <cell r="B1053" t="str">
            <v>LBS3_</v>
          </cell>
          <cell r="C1053" t="str">
            <v>L</v>
          </cell>
          <cell r="D1053">
            <v>34803</v>
          </cell>
        </row>
        <row r="1054">
          <cell r="A1054" t="str">
            <v>ZGD_</v>
          </cell>
          <cell r="B1054" t="str">
            <v>LBS1_</v>
          </cell>
          <cell r="C1054" t="str">
            <v>L</v>
          </cell>
          <cell r="D1054">
            <v>34901</v>
          </cell>
        </row>
        <row r="1055">
          <cell r="B1055" t="str">
            <v>LBS2_</v>
          </cell>
          <cell r="C1055" t="str">
            <v>L</v>
          </cell>
          <cell r="D1055">
            <v>34902</v>
          </cell>
        </row>
        <row r="1056">
          <cell r="B1056" t="str">
            <v>LBS3_</v>
          </cell>
          <cell r="C1056" t="str">
            <v>L</v>
          </cell>
          <cell r="D1056">
            <v>34903</v>
          </cell>
        </row>
        <row r="1057">
          <cell r="A1057" t="str">
            <v>ZGD_</v>
          </cell>
          <cell r="B1057" t="str">
            <v>LBS1_</v>
          </cell>
          <cell r="C1057" t="str">
            <v>L</v>
          </cell>
          <cell r="D1057">
            <v>35001</v>
          </cell>
        </row>
        <row r="1058">
          <cell r="B1058" t="str">
            <v>LBS2_</v>
          </cell>
          <cell r="C1058" t="str">
            <v>L</v>
          </cell>
          <cell r="D1058">
            <v>35002</v>
          </cell>
        </row>
        <row r="1059">
          <cell r="B1059" t="str">
            <v>LBS3_</v>
          </cell>
          <cell r="C1059" t="str">
            <v>L</v>
          </cell>
          <cell r="D1059">
            <v>35003</v>
          </cell>
        </row>
      </sheetData>
      <sheetData sheetId="11"/>
      <sheetData sheetId="12">
        <row r="11">
          <cell r="A11" t="str">
            <v>ANTOSARI</v>
          </cell>
          <cell r="B11">
            <v>101</v>
          </cell>
          <cell r="C11">
            <v>101</v>
          </cell>
          <cell r="D11" t="str">
            <v>ANTOSARI</v>
          </cell>
          <cell r="F11" t="str">
            <v>Kapal_Trafo_1</v>
          </cell>
          <cell r="J11" t="str">
            <v>PENYULANG</v>
          </cell>
          <cell r="M11" t="str">
            <v>KELOMPOK SAMBUNGAN TENAGA LISTRIK DAN APP</v>
          </cell>
          <cell r="N11" t="str">
            <v>0. KELOMPOK SAMBUNGAN TENAGA LISTRIK DAN APP</v>
          </cell>
          <cell r="O11">
            <v>101</v>
          </cell>
        </row>
        <row r="12">
          <cell r="A12" t="str">
            <v>BATURITI</v>
          </cell>
          <cell r="B12">
            <v>102</v>
          </cell>
          <cell r="C12">
            <v>102</v>
          </cell>
          <cell r="D12" t="str">
            <v>BATURITI</v>
          </cell>
          <cell r="F12" t="str">
            <v>Kapal_Trafo_2</v>
          </cell>
          <cell r="J12" t="str">
            <v>FEEDER</v>
          </cell>
          <cell r="M12" t="str">
            <v>Pelebur Pembatas Putus/Rusak</v>
          </cell>
          <cell r="N12" t="str">
            <v>01A. Pelebur Pembatas Putus/Rusak</v>
          </cell>
          <cell r="O12">
            <v>102</v>
          </cell>
        </row>
        <row r="13">
          <cell r="A13" t="str">
            <v>GIANYAR</v>
          </cell>
          <cell r="B13">
            <v>103</v>
          </cell>
          <cell r="C13">
            <v>103</v>
          </cell>
          <cell r="D13" t="str">
            <v>GIANYAR</v>
          </cell>
          <cell r="F13" t="str">
            <v>Kapal_Trafo_3</v>
          </cell>
          <cell r="J13" t="str">
            <v>ARAH</v>
          </cell>
          <cell r="M13" t="str">
            <v>MCB Pembatas Rusak</v>
          </cell>
          <cell r="N13" t="str">
            <v>01B. MCB Pembatas Rusak</v>
          </cell>
          <cell r="O13">
            <v>103</v>
          </cell>
        </row>
        <row r="14">
          <cell r="A14" t="str">
            <v>KAPAL</v>
          </cell>
          <cell r="B14">
            <v>104</v>
          </cell>
          <cell r="C14">
            <v>104</v>
          </cell>
          <cell r="D14" t="str">
            <v>KAPAL</v>
          </cell>
          <cell r="F14" t="str">
            <v>Kapal_Trafo_4</v>
          </cell>
          <cell r="M14" t="str">
            <v>Rele dan atau CB Rusak</v>
          </cell>
          <cell r="N14" t="str">
            <v>01C. Rele dan atau CB Rusak</v>
          </cell>
          <cell r="O14">
            <v>104</v>
          </cell>
        </row>
        <row r="15">
          <cell r="A15" t="str">
            <v>NUSA DUA</v>
          </cell>
          <cell r="B15">
            <v>105</v>
          </cell>
          <cell r="C15">
            <v>105</v>
          </cell>
          <cell r="D15" t="str">
            <v>NUSA DUA</v>
          </cell>
          <cell r="F15" t="str">
            <v>P_Padangsari</v>
          </cell>
          <cell r="M15" t="str">
            <v>Pelebur Putus dan LBS Jatuh atau Rusak</v>
          </cell>
          <cell r="N15" t="str">
            <v>01D. Pelebur Putus dan LBS Jatuh atau Rusak</v>
          </cell>
          <cell r="O15">
            <v>105</v>
          </cell>
        </row>
        <row r="16">
          <cell r="A16" t="str">
            <v>PESANGGARAN</v>
          </cell>
          <cell r="B16">
            <v>106</v>
          </cell>
          <cell r="C16">
            <v>106</v>
          </cell>
          <cell r="D16" t="str">
            <v>PESANGGARAN</v>
          </cell>
          <cell r="F16" t="str">
            <v>P_Tabanan</v>
          </cell>
          <cell r="M16" t="str">
            <v>Kerusakan/Ganguan Sambungan Masuk Pelayanan (SMP)</v>
          </cell>
          <cell r="N16" t="str">
            <v>2. Kerusakan/Ganguan Sambungan Masuk Pelayanan (SMP)</v>
          </cell>
          <cell r="O16">
            <v>106</v>
          </cell>
        </row>
        <row r="17">
          <cell r="A17" t="str">
            <v>SANUR</v>
          </cell>
          <cell r="B17">
            <v>107</v>
          </cell>
          <cell r="C17">
            <v>107</v>
          </cell>
          <cell r="D17" t="str">
            <v>SANUR</v>
          </cell>
          <cell r="F17" t="str">
            <v>P_Cargo</v>
          </cell>
          <cell r="H17" t="str">
            <v>I KETUT SUJANA</v>
          </cell>
          <cell r="J17">
            <v>0</v>
          </cell>
          <cell r="M17" t="str">
            <v>Kerusakan/Ganguan Sambungan Luar Pelayanan (SLP)</v>
          </cell>
          <cell r="N17" t="str">
            <v>3. Kerusakan/Ganguan Sambungan Luar Pelayanan (SLP)</v>
          </cell>
          <cell r="O17">
            <v>107</v>
          </cell>
        </row>
        <row r="18">
          <cell r="A18" t="str">
            <v>AMLAPURA</v>
          </cell>
          <cell r="B18">
            <v>108</v>
          </cell>
          <cell r="C18">
            <v>108</v>
          </cell>
          <cell r="D18" t="str">
            <v>AMLAPURA</v>
          </cell>
          <cell r="F18" t="str">
            <v>P_SUPB</v>
          </cell>
          <cell r="H18" t="str">
            <v>I MADE MIDANA</v>
          </cell>
          <cell r="J18" t="str">
            <v>EF</v>
          </cell>
          <cell r="M18" t="str">
            <v>Gangguan Sambungan Masuk Kabel Tanah</v>
          </cell>
          <cell r="N18" t="str">
            <v>4. Gangguan Sambungan Masuk Kabel Tanah</v>
          </cell>
          <cell r="O18">
            <v>108</v>
          </cell>
        </row>
        <row r="19">
          <cell r="A19" t="str">
            <v>GILIMANUK</v>
          </cell>
          <cell r="B19">
            <v>109</v>
          </cell>
          <cell r="C19">
            <v>109</v>
          </cell>
          <cell r="D19" t="str">
            <v>GILIMANUK</v>
          </cell>
          <cell r="F19" t="str">
            <v>P_Tanah_Lot</v>
          </cell>
          <cell r="H19" t="str">
            <v>SAID MUHAMAD</v>
          </cell>
          <cell r="J19" t="str">
            <v>OC</v>
          </cell>
          <cell r="M19" t="str">
            <v>Jatuhnya Pemutus Kerana Asutan Motor, Pemakaian Lebih Pelanggan</v>
          </cell>
          <cell r="N19" t="str">
            <v>5. Jatuhnya Pemutus Kerana Asutan Motor, Pemakaian Lebih Pelanggan</v>
          </cell>
          <cell r="O19">
            <v>109</v>
          </cell>
        </row>
        <row r="20">
          <cell r="A20" t="str">
            <v>NEGARA</v>
          </cell>
          <cell r="B20">
            <v>110</v>
          </cell>
          <cell r="C20">
            <v>110</v>
          </cell>
          <cell r="D20" t="str">
            <v>NEGARA</v>
          </cell>
          <cell r="F20" t="str">
            <v>P_Basangkasa</v>
          </cell>
          <cell r="H20" t="str">
            <v>I KETUT SUDIASA</v>
          </cell>
          <cell r="J20" t="str">
            <v>OC/M</v>
          </cell>
          <cell r="M20" t="str">
            <v>Kubikel APP/Komponennya Rusak atau Gagal Bekerja</v>
          </cell>
          <cell r="N20" t="str">
            <v>06A. Kubikel APP/Komponennya Rusak atau Gagal Bekerja</v>
          </cell>
          <cell r="O20">
            <v>110</v>
          </cell>
        </row>
        <row r="21">
          <cell r="A21" t="str">
            <v>PEMARON</v>
          </cell>
          <cell r="B21">
            <v>111</v>
          </cell>
          <cell r="C21">
            <v>111</v>
          </cell>
          <cell r="D21" t="str">
            <v>PEMARON</v>
          </cell>
          <cell r="F21" t="str">
            <v>P_Penebel</v>
          </cell>
          <cell r="H21" t="str">
            <v>I KETUT SUGAMA</v>
          </cell>
          <cell r="J21" t="str">
            <v>OC/EF</v>
          </cell>
          <cell r="M21" t="str">
            <v>Kubikel TM Bukan Pengukuran Rusak</v>
          </cell>
          <cell r="N21" t="str">
            <v>06B. Kubikel TM Bukan Pengukuran Rusak</v>
          </cell>
          <cell r="O21">
            <v>111</v>
          </cell>
        </row>
        <row r="22">
          <cell r="A22" t="str">
            <v>PADANG SAMBIAN</v>
          </cell>
          <cell r="B22">
            <v>112</v>
          </cell>
          <cell r="C22">
            <v>112</v>
          </cell>
          <cell r="D22" t="str">
            <v>PADANG SAMBIAN</v>
          </cell>
          <cell r="F22" t="str">
            <v>P_Abian_Tuwung</v>
          </cell>
          <cell r="H22" t="str">
            <v>I NYOMAN SUARTIKA</v>
          </cell>
          <cell r="J22" t="str">
            <v>UFR</v>
          </cell>
          <cell r="M22" t="str">
            <v>Kubikel SACO, ACO Rusak</v>
          </cell>
          <cell r="N22" t="str">
            <v>06C. Kubikel SACO, ACO Rusak</v>
          </cell>
          <cell r="O22">
            <v>112</v>
          </cell>
        </row>
        <row r="23">
          <cell r="A23" t="str">
            <v>PAYANGAN</v>
          </cell>
          <cell r="B23">
            <v>113</v>
          </cell>
          <cell r="C23">
            <v>113</v>
          </cell>
          <cell r="D23" t="str">
            <v>PAYANGAN</v>
          </cell>
          <cell r="F23" t="str">
            <v>P_Monang_Maning</v>
          </cell>
          <cell r="H23" t="str">
            <v>NGURAH PUTRA</v>
          </cell>
          <cell r="J23" t="str">
            <v>TIR</v>
          </cell>
          <cell r="M23" t="str">
            <v>CT Outdorr Rusak</v>
          </cell>
          <cell r="N23" t="str">
            <v>06D. CT Outdorr Rusak</v>
          </cell>
          <cell r="O23">
            <v>113</v>
          </cell>
        </row>
        <row r="24">
          <cell r="A24">
            <v>0</v>
          </cell>
          <cell r="B24">
            <v>114</v>
          </cell>
          <cell r="C24">
            <v>114</v>
          </cell>
          <cell r="D24">
            <v>0</v>
          </cell>
          <cell r="F24" t="str">
            <v>P_Darmasaba</v>
          </cell>
          <cell r="H24" t="str">
            <v>PUTU GDE ARSANA</v>
          </cell>
          <cell r="J24" t="str">
            <v>DIFF.</v>
          </cell>
          <cell r="M24" t="str">
            <v>PT Outdoor Rusak</v>
          </cell>
          <cell r="N24" t="str">
            <v>06E. PT Outdoor Rusak</v>
          </cell>
          <cell r="O24">
            <v>114</v>
          </cell>
        </row>
        <row r="25">
          <cell r="A25" t="str">
            <v>ZGI</v>
          </cell>
          <cell r="B25">
            <v>115</v>
          </cell>
          <cell r="C25">
            <v>115</v>
          </cell>
          <cell r="D25" t="str">
            <v>ZGI</v>
          </cell>
          <cell r="F25" t="str">
            <v>P_Blusung</v>
          </cell>
          <cell r="H25" t="str">
            <v>I MADE ARYA</v>
          </cell>
          <cell r="M25" t="str">
            <v>Kerusakan Konektor</v>
          </cell>
          <cell r="N25" t="str">
            <v>7. Kerusakan Konektor</v>
          </cell>
          <cell r="O25">
            <v>115</v>
          </cell>
        </row>
        <row r="26">
          <cell r="A26" t="str">
            <v>ZGI</v>
          </cell>
          <cell r="B26">
            <v>116</v>
          </cell>
          <cell r="C26">
            <v>116</v>
          </cell>
          <cell r="D26" t="str">
            <v>ZGI</v>
          </cell>
          <cell r="F26" t="str">
            <v>P_Canggu</v>
          </cell>
          <cell r="H26" t="str">
            <v>AGUNG BUANA</v>
          </cell>
          <cell r="M26" t="str">
            <v>Lain-lain</v>
          </cell>
          <cell r="N26" t="str">
            <v>8. Lain-lain</v>
          </cell>
          <cell r="O26">
            <v>116</v>
          </cell>
        </row>
        <row r="27">
          <cell r="A27" t="str">
            <v>ZGI</v>
          </cell>
          <cell r="B27">
            <v>117</v>
          </cell>
          <cell r="C27">
            <v>117</v>
          </cell>
          <cell r="D27" t="str">
            <v>ZGI</v>
          </cell>
          <cell r="F27" t="str">
            <v>P_Sakah_Lukluk</v>
          </cell>
          <cell r="H27" t="str">
            <v>PUTU SUDARMAYA</v>
          </cell>
          <cell r="M27" t="str">
            <v>KELOMPOK JARINGAN TEGANGAN RENDAH</v>
          </cell>
          <cell r="N27" t="str">
            <v>10. KELOMPOK JARINGAN TEGANGAN RENDAH</v>
          </cell>
          <cell r="O27">
            <v>117</v>
          </cell>
        </row>
        <row r="28">
          <cell r="A28" t="str">
            <v>ZGI</v>
          </cell>
          <cell r="B28">
            <v>118</v>
          </cell>
          <cell r="C28">
            <v>118</v>
          </cell>
          <cell r="D28" t="str">
            <v>ZGI</v>
          </cell>
          <cell r="F28" t="str">
            <v>P_Luwus</v>
          </cell>
          <cell r="H28" t="str">
            <v>H. MOCH. WAHID</v>
          </cell>
          <cell r="M28" t="str">
            <v>Pelebur TR Putus</v>
          </cell>
          <cell r="N28" t="str">
            <v>11. Pelebur TR Putus</v>
          </cell>
          <cell r="O28">
            <v>118</v>
          </cell>
        </row>
        <row r="29">
          <cell r="A29" t="str">
            <v>ZGI</v>
          </cell>
          <cell r="B29">
            <v>119</v>
          </cell>
          <cell r="C29">
            <v>119</v>
          </cell>
          <cell r="D29" t="str">
            <v>ZGI</v>
          </cell>
          <cell r="F29" t="str">
            <v>P_Plaga</v>
          </cell>
          <cell r="H29" t="str">
            <v>ANOM SILAPARTA</v>
          </cell>
          <cell r="M29" t="str">
            <v>Gangguan Dahan Pohon Sehingga Pelebur Putus</v>
          </cell>
          <cell r="N29" t="str">
            <v>12. Gangguan Dahan Pohon Sehingga Pelebur Putus</v>
          </cell>
          <cell r="O29">
            <v>119</v>
          </cell>
        </row>
        <row r="30">
          <cell r="A30" t="str">
            <v>ZGI</v>
          </cell>
          <cell r="B30">
            <v>120</v>
          </cell>
          <cell r="C30">
            <v>120</v>
          </cell>
          <cell r="D30" t="str">
            <v>ZGI</v>
          </cell>
          <cell r="F30" t="str">
            <v>P_Marga</v>
          </cell>
          <cell r="H30" t="str">
            <v>AGUNG BUDIASA</v>
          </cell>
          <cell r="M30" t="str">
            <v>Gangguan Kabel Tanah TR</v>
          </cell>
          <cell r="N30" t="str">
            <v>13. Gangguan Kabel Tanah TR</v>
          </cell>
          <cell r="O30">
            <v>120</v>
          </cell>
        </row>
        <row r="31">
          <cell r="A31" t="str">
            <v>GH_TUBAN</v>
          </cell>
          <cell r="B31">
            <v>201</v>
          </cell>
          <cell r="C31">
            <v>121</v>
          </cell>
          <cell r="D31" t="str">
            <v>ZGI</v>
          </cell>
          <cell r="F31" t="str">
            <v>P_BNR</v>
          </cell>
          <cell r="H31" t="str">
            <v>MUHAMAD IMRAN</v>
          </cell>
          <cell r="M31" t="str">
            <v>Kerusakan Papan Hubung Bagi TR (al. di Gardu) Karena Beban Lebih, Mutu Jelek dlsbnya</v>
          </cell>
          <cell r="N31" t="str">
            <v>14. Kerusakan Papan Hubung Bagi TR (al. di Gardu) Karena Beban Lebih, Mutu Jelek dlsbnya</v>
          </cell>
          <cell r="O31">
            <v>121</v>
          </cell>
        </row>
        <row r="32">
          <cell r="A32" t="str">
            <v>GH_SEMAWANG</v>
          </cell>
          <cell r="B32">
            <v>202</v>
          </cell>
          <cell r="C32">
            <v>122</v>
          </cell>
          <cell r="D32" t="str">
            <v>ZGI</v>
          </cell>
          <cell r="F32" t="str">
            <v>P_Kedewatan</v>
          </cell>
          <cell r="M32" t="str">
            <v>Isolator Rusak</v>
          </cell>
          <cell r="N32" t="str">
            <v>15. Isolator Rusak</v>
          </cell>
          <cell r="O32">
            <v>122</v>
          </cell>
        </row>
        <row r="33">
          <cell r="A33" t="str">
            <v>GH_LEGIAN</v>
          </cell>
          <cell r="B33">
            <v>203</v>
          </cell>
          <cell r="C33">
            <v>123</v>
          </cell>
          <cell r="D33" t="str">
            <v>ZGI</v>
          </cell>
          <cell r="F33" t="str">
            <v>P_Capasitor_Kapal</v>
          </cell>
          <cell r="M33" t="str">
            <v>Penghantar TR Putus</v>
          </cell>
          <cell r="N33" t="str">
            <v>16. Penghantar TR Putus</v>
          </cell>
          <cell r="O33">
            <v>123</v>
          </cell>
        </row>
        <row r="34">
          <cell r="A34" t="str">
            <v>GH_TOHPATI</v>
          </cell>
          <cell r="B34">
            <v>204</v>
          </cell>
          <cell r="C34">
            <v>124</v>
          </cell>
          <cell r="D34" t="str">
            <v>ZGI</v>
          </cell>
          <cell r="F34" t="str">
            <v>P_Peguyangan</v>
          </cell>
          <cell r="M34" t="str">
            <v>Kerusakan Konnektor</v>
          </cell>
          <cell r="N34" t="str">
            <v>17. Kerusakan Konnektor</v>
          </cell>
          <cell r="O34">
            <v>124</v>
          </cell>
        </row>
        <row r="35">
          <cell r="A35" t="str">
            <v>GH_UNUD</v>
          </cell>
          <cell r="B35">
            <v>205</v>
          </cell>
          <cell r="C35">
            <v>125</v>
          </cell>
          <cell r="D35" t="str">
            <v>ZGI</v>
          </cell>
          <cell r="F35" t="str">
            <v>Kapal Spare10</v>
          </cell>
          <cell r="M35" t="str">
            <v>Jumper SUTR Rusak</v>
          </cell>
          <cell r="N35" t="str">
            <v>18. Jumper SUTR Rusak</v>
          </cell>
          <cell r="O35">
            <v>125</v>
          </cell>
        </row>
        <row r="36">
          <cell r="A36" t="str">
            <v>GH_M_MANING</v>
          </cell>
          <cell r="B36">
            <v>206</v>
          </cell>
          <cell r="C36">
            <v>126</v>
          </cell>
          <cell r="D36" t="str">
            <v>ZGI</v>
          </cell>
          <cell r="F36" t="str">
            <v>Kapal Spare11</v>
          </cell>
          <cell r="M36" t="str">
            <v>Lain-lain</v>
          </cell>
          <cell r="N36" t="str">
            <v>19. Lain-lain</v>
          </cell>
          <cell r="O36">
            <v>126</v>
          </cell>
        </row>
        <row r="37">
          <cell r="A37" t="str">
            <v>GH_KLUNGKUNG</v>
          </cell>
          <cell r="B37">
            <v>207</v>
          </cell>
          <cell r="C37">
            <v>127</v>
          </cell>
          <cell r="D37" t="str">
            <v>ZGI</v>
          </cell>
          <cell r="F37" t="str">
            <v>Kapal Spare12</v>
          </cell>
          <cell r="M37" t="str">
            <v>KELOMPOK TRANSFORMATOR GARDU DISTRIBUSI</v>
          </cell>
          <cell r="N37" t="str">
            <v>20. KELOMPOK TRANSFORMATOR GARDU DISTRIBUSI</v>
          </cell>
          <cell r="O37">
            <v>127</v>
          </cell>
        </row>
        <row r="38">
          <cell r="A38" t="str">
            <v>GH_SAKAH</v>
          </cell>
          <cell r="B38">
            <v>208</v>
          </cell>
          <cell r="C38">
            <v>128</v>
          </cell>
          <cell r="D38" t="str">
            <v>ZGI</v>
          </cell>
          <cell r="F38" t="str">
            <v>Kapal Spare13</v>
          </cell>
          <cell r="M38" t="str">
            <v>Pelebur tegangan menengah putus</v>
          </cell>
          <cell r="N38" t="str">
            <v>21. Pelebur tegangan menengah putus</v>
          </cell>
          <cell r="O38">
            <v>128</v>
          </cell>
        </row>
        <row r="39">
          <cell r="A39" t="str">
            <v>GH_SS_2</v>
          </cell>
          <cell r="B39">
            <v>209</v>
          </cell>
          <cell r="C39">
            <v>129</v>
          </cell>
          <cell r="D39" t="str">
            <v>ZGI</v>
          </cell>
          <cell r="F39" t="str">
            <v>Kapal Spare14</v>
          </cell>
          <cell r="M39" t="str">
            <v>Bulusan akhir ( terminal ) kabel TM di gardu rusak</v>
          </cell>
          <cell r="N39" t="str">
            <v>22. Bulusan akhir ( terminal ) kabel TM di gardu rusak</v>
          </cell>
          <cell r="O39">
            <v>129</v>
          </cell>
        </row>
        <row r="40">
          <cell r="A40" t="str">
            <v>GH_SS_1</v>
          </cell>
          <cell r="B40">
            <v>210</v>
          </cell>
          <cell r="C40">
            <v>130</v>
          </cell>
          <cell r="D40" t="str">
            <v>ZGI</v>
          </cell>
          <cell r="F40" t="str">
            <v>Kapal Spare15</v>
          </cell>
          <cell r="M40" t="str">
            <v>Kubikel atau komponennya rusak</v>
          </cell>
          <cell r="N40" t="str">
            <v>23. Kubikel atau komponennya rusak</v>
          </cell>
          <cell r="O40">
            <v>130</v>
          </cell>
        </row>
        <row r="41">
          <cell r="A41" t="str">
            <v>GH_JIMBARAN</v>
          </cell>
          <cell r="B41">
            <v>211</v>
          </cell>
          <cell r="C41">
            <v>131</v>
          </cell>
          <cell r="D41" t="str">
            <v>ZGI</v>
          </cell>
          <cell r="M41" t="str">
            <v>Transformator rusak</v>
          </cell>
          <cell r="N41" t="str">
            <v>24. Transformator rusak</v>
          </cell>
          <cell r="O41">
            <v>131</v>
          </cell>
        </row>
        <row r="42">
          <cell r="A42" t="str">
            <v>GH_LUWUS</v>
          </cell>
          <cell r="B42">
            <v>212</v>
          </cell>
          <cell r="C42">
            <v>132</v>
          </cell>
          <cell r="D42" t="str">
            <v>ZGI</v>
          </cell>
          <cell r="M42" t="str">
            <v>Kabel Primer Trafo rusak</v>
          </cell>
          <cell r="N42" t="str">
            <v>25a. Kabel Primer Trafo rusak</v>
          </cell>
          <cell r="O42">
            <v>132</v>
          </cell>
        </row>
        <row r="43">
          <cell r="A43" t="str">
            <v>GH_KROBOKAN</v>
          </cell>
          <cell r="B43">
            <v>213</v>
          </cell>
          <cell r="C43">
            <v>133</v>
          </cell>
          <cell r="D43" t="str">
            <v>ZGI</v>
          </cell>
          <cell r="M43" t="str">
            <v>Kabel Secunder Trafo rusak</v>
          </cell>
          <cell r="N43" t="str">
            <v>25b. Kabel Secunder Trafo rusak</v>
          </cell>
          <cell r="O43">
            <v>133</v>
          </cell>
        </row>
        <row r="44">
          <cell r="A44" t="str">
            <v>GH_DEBES</v>
          </cell>
          <cell r="B44">
            <v>214</v>
          </cell>
          <cell r="C44">
            <v>134</v>
          </cell>
          <cell r="D44" t="str">
            <v>ZGI</v>
          </cell>
          <cell r="M44" t="str">
            <v>Jamper trafo tiang rusak</v>
          </cell>
          <cell r="N44" t="str">
            <v>25c. Jamper trafo tiang rusak</v>
          </cell>
          <cell r="O44">
            <v>134</v>
          </cell>
        </row>
        <row r="45">
          <cell r="A45" t="str">
            <v>GH_SERIRIT</v>
          </cell>
          <cell r="B45">
            <v>215</v>
          </cell>
          <cell r="C45">
            <v>135</v>
          </cell>
          <cell r="D45" t="str">
            <v>ZGI</v>
          </cell>
          <cell r="M45" t="str">
            <v>Lightning arester rusak</v>
          </cell>
          <cell r="N45" t="str">
            <v>25d. Lightning arester rusak</v>
          </cell>
          <cell r="O45">
            <v>135</v>
          </cell>
        </row>
        <row r="46">
          <cell r="A46" t="str">
            <v>GH_Kb.TAMBAHAN</v>
          </cell>
          <cell r="B46">
            <v>216</v>
          </cell>
          <cell r="C46">
            <v>136</v>
          </cell>
          <cell r="D46" t="str">
            <v>ZGI</v>
          </cell>
          <cell r="M46" t="str">
            <v>Isolator trafo rusak</v>
          </cell>
          <cell r="N46" t="str">
            <v>26. Isolator trafo rusak</v>
          </cell>
          <cell r="O46">
            <v>136</v>
          </cell>
        </row>
        <row r="47">
          <cell r="A47" t="str">
            <v>ZGH_</v>
          </cell>
          <cell r="B47">
            <v>217</v>
          </cell>
          <cell r="C47">
            <v>137</v>
          </cell>
          <cell r="D47" t="str">
            <v>ZGI</v>
          </cell>
          <cell r="M47" t="str">
            <v>PMT / Lastrener terbuka</v>
          </cell>
          <cell r="N47" t="str">
            <v>27. PMT / Lastrener terbuka</v>
          </cell>
          <cell r="O47">
            <v>137</v>
          </cell>
        </row>
        <row r="48">
          <cell r="A48" t="str">
            <v>ZGH_</v>
          </cell>
          <cell r="B48">
            <v>218</v>
          </cell>
          <cell r="C48">
            <v>138</v>
          </cell>
          <cell r="D48" t="str">
            <v>ZGI</v>
          </cell>
          <cell r="M48" t="str">
            <v>PMT terbuka / pelebur TM putus karena Binatang</v>
          </cell>
          <cell r="N48" t="str">
            <v>28. PMT terbuka / pelebur TM putus karena Binatang</v>
          </cell>
          <cell r="O48">
            <v>138</v>
          </cell>
        </row>
        <row r="49">
          <cell r="A49" t="str">
            <v>ZGH_</v>
          </cell>
          <cell r="B49">
            <v>219</v>
          </cell>
          <cell r="C49">
            <v>139</v>
          </cell>
          <cell r="D49" t="str">
            <v>ZGI</v>
          </cell>
          <cell r="M49" t="str">
            <v>Lain - lain</v>
          </cell>
          <cell r="N49" t="str">
            <v>29. Lain - lain</v>
          </cell>
          <cell r="O49">
            <v>139</v>
          </cell>
        </row>
        <row r="50">
          <cell r="A50" t="str">
            <v>ZGH_</v>
          </cell>
          <cell r="B50">
            <v>220</v>
          </cell>
          <cell r="C50">
            <v>140</v>
          </cell>
          <cell r="D50" t="str">
            <v>ZGI</v>
          </cell>
          <cell r="M50" t="str">
            <v>KELOMPOK TIANG LISTRIK TM</v>
          </cell>
          <cell r="N50" t="str">
            <v>30. KELOMPOK TIANG LISTRIK TM</v>
          </cell>
          <cell r="O50">
            <v>140</v>
          </cell>
        </row>
        <row r="51">
          <cell r="A51" t="str">
            <v>ZGH_</v>
          </cell>
          <cell r="B51">
            <v>221</v>
          </cell>
          <cell r="C51">
            <v>141</v>
          </cell>
          <cell r="D51" t="str">
            <v>ZGI</v>
          </cell>
          <cell r="M51" t="str">
            <v>Tiang listrik TR roboh dilanggar kendaraan</v>
          </cell>
          <cell r="N51" t="str">
            <v>31. Tiang listrik TR roboh dilanggar kendaraan</v>
          </cell>
          <cell r="O51">
            <v>141</v>
          </cell>
        </row>
        <row r="52">
          <cell r="A52" t="str">
            <v>ZGH_</v>
          </cell>
          <cell r="B52">
            <v>222</v>
          </cell>
          <cell r="C52">
            <v>142</v>
          </cell>
          <cell r="D52" t="str">
            <v>ZGI</v>
          </cell>
          <cell r="M52" t="str">
            <v>Tiang listrik TR roboh karena tua</v>
          </cell>
          <cell r="N52" t="str">
            <v>32. Tiang listrik TR roboh karena tua</v>
          </cell>
          <cell r="O52">
            <v>142</v>
          </cell>
        </row>
        <row r="53">
          <cell r="A53" t="str">
            <v>ZGH_</v>
          </cell>
          <cell r="B53">
            <v>223</v>
          </cell>
          <cell r="C53">
            <v>143</v>
          </cell>
          <cell r="D53" t="str">
            <v>ZGI</v>
          </cell>
          <cell r="M53" t="str">
            <v>Tiang listrik TR roboh karena sebab lain</v>
          </cell>
          <cell r="N53" t="str">
            <v>33. Tiang listrik TR roboh karena sebab lain</v>
          </cell>
          <cell r="O53">
            <v>143</v>
          </cell>
        </row>
        <row r="54">
          <cell r="A54" t="str">
            <v>ZGH_</v>
          </cell>
          <cell r="B54">
            <v>224</v>
          </cell>
          <cell r="C54">
            <v>144</v>
          </cell>
          <cell r="D54" t="str">
            <v>ZGI</v>
          </cell>
          <cell r="M54" t="str">
            <v>Kerusakan bagian-bagian tiang listrik TR kecuali isolator dan penghantar</v>
          </cell>
          <cell r="N54" t="str">
            <v>34. Kerusakan bagian-bagian tiang listrik TR kecuali isolator dan penghantar</v>
          </cell>
          <cell r="O54">
            <v>144</v>
          </cell>
        </row>
        <row r="55">
          <cell r="A55" t="str">
            <v>ZGH_</v>
          </cell>
          <cell r="B55">
            <v>225</v>
          </cell>
          <cell r="C55">
            <v>145</v>
          </cell>
          <cell r="D55" t="str">
            <v>ZGI</v>
          </cell>
          <cell r="M55" t="str">
            <v>Tiang listrik TM roboh dilanggar kendaraan</v>
          </cell>
          <cell r="N55" t="str">
            <v>35. Tiang listrik TM roboh dilanggar kendaraan</v>
          </cell>
          <cell r="O55">
            <v>145</v>
          </cell>
        </row>
        <row r="56">
          <cell r="A56" t="str">
            <v>ZGH_</v>
          </cell>
          <cell r="B56">
            <v>226</v>
          </cell>
          <cell r="C56">
            <v>146</v>
          </cell>
          <cell r="D56" t="str">
            <v>ZGI</v>
          </cell>
          <cell r="M56" t="str">
            <v>Tiang listrik TM roboh karena tua</v>
          </cell>
          <cell r="N56" t="str">
            <v>36. Tiang listrik TM roboh karena tua</v>
          </cell>
          <cell r="O56">
            <v>146</v>
          </cell>
        </row>
        <row r="57">
          <cell r="A57" t="str">
            <v>ZGH_</v>
          </cell>
          <cell r="B57">
            <v>227</v>
          </cell>
          <cell r="C57">
            <v>147</v>
          </cell>
          <cell r="D57" t="str">
            <v>ZGI</v>
          </cell>
          <cell r="M57" t="str">
            <v>Tiang listrik TM roboh karena sebab lain</v>
          </cell>
          <cell r="N57" t="str">
            <v>37. Tiang listrik TM roboh karena sebab lain</v>
          </cell>
          <cell r="O57">
            <v>147</v>
          </cell>
        </row>
        <row r="58">
          <cell r="A58" t="str">
            <v>ZGH_</v>
          </cell>
          <cell r="B58">
            <v>228</v>
          </cell>
          <cell r="C58">
            <v>148</v>
          </cell>
          <cell r="D58" t="str">
            <v>ZGI</v>
          </cell>
          <cell r="M58" t="str">
            <v>Kerusakan bagian-bagian tiang listrik TM kecuali isolator dan penghantar</v>
          </cell>
          <cell r="N58" t="str">
            <v>38. Kerusakan bagian-bagian tiang listrik TM kecuali isolator dan penghantar</v>
          </cell>
          <cell r="O58">
            <v>148</v>
          </cell>
        </row>
        <row r="59">
          <cell r="A59" t="str">
            <v>ZGH_</v>
          </cell>
          <cell r="B59">
            <v>229</v>
          </cell>
          <cell r="C59">
            <v>149</v>
          </cell>
          <cell r="D59" t="str">
            <v>ZGI</v>
          </cell>
          <cell r="M59" t="str">
            <v>KELOMPOK SUTM</v>
          </cell>
          <cell r="N59" t="str">
            <v>40. KELOMPOK SUTM</v>
          </cell>
          <cell r="O59">
            <v>149</v>
          </cell>
        </row>
        <row r="60">
          <cell r="A60" t="str">
            <v>ZGH_</v>
          </cell>
          <cell r="B60">
            <v>230</v>
          </cell>
          <cell r="C60">
            <v>150</v>
          </cell>
          <cell r="D60" t="str">
            <v>ZGI</v>
          </cell>
          <cell r="M60" t="str">
            <v>Pemutus tegangan menengah terbuka, pelebur tegangan menengah putus karena pohon / dahan / layang - layang</v>
          </cell>
          <cell r="N60" t="str">
            <v>41a. Pemutus tegangan menengah terbuka, pelebur tegangan menengah putus karena pohon / dahan / layang - layang</v>
          </cell>
          <cell r="O60">
            <v>150</v>
          </cell>
        </row>
        <row r="61">
          <cell r="A61" t="str">
            <v>GD_METERING</v>
          </cell>
          <cell r="B61">
            <v>301</v>
          </cell>
          <cell r="M61" t="str">
            <v>Pemutus tegangan menengah terbuka, pelebur tegangan menengah putus karena binatang dalam Gardu</v>
          </cell>
          <cell r="N61" t="str">
            <v>41b. Pemutus tegangan menengah terbuka, pelebur tegangan menengah putus karena binatang dalam Gardu</v>
          </cell>
          <cell r="O61">
            <v>151</v>
          </cell>
        </row>
        <row r="62">
          <cell r="A62" t="str">
            <v>GD_PATRAJASA</v>
          </cell>
          <cell r="B62">
            <v>302</v>
          </cell>
          <cell r="M62" t="str">
            <v>Pemutus tegangan menengah terbuka, pelebur tegangan menengah putus karena hujan / petir atau gangguan sementara (Intermittent fault yg lain)</v>
          </cell>
          <cell r="N62" t="str">
            <v>41c. Pemutus tegangan menengah terbuka, pelebur tegangan menengah putus karena hujan / petir atau gangguan sementara (Intermittent fault yg lain)</v>
          </cell>
          <cell r="O62">
            <v>152</v>
          </cell>
        </row>
        <row r="63">
          <cell r="A63" t="str">
            <v>GD_KARTIKA_PLAZA</v>
          </cell>
          <cell r="B63">
            <v>303</v>
          </cell>
          <cell r="M63" t="str">
            <v>Pemutus tegangan menengah terbuka, pelebur tegangan menengah putus karena sebab lain</v>
          </cell>
          <cell r="N63" t="str">
            <v>41d. Pemutus tegangan menengah terbuka, pelebur tegangan menengah putus karena sebab lain</v>
          </cell>
          <cell r="O63">
            <v>153</v>
          </cell>
        </row>
        <row r="64">
          <cell r="A64" t="str">
            <v>GD_IMPERIAL</v>
          </cell>
          <cell r="B64">
            <v>304</v>
          </cell>
          <cell r="M64" t="str">
            <v>Rele bekerja tanpa penyebab yang jelas, PMT  masuk kembali</v>
          </cell>
          <cell r="N64" t="str">
            <v>41e. Rele bekerja tanpa penyebab yang jelas, PMT  masuk kembali</v>
          </cell>
          <cell r="O64">
            <v>154</v>
          </cell>
        </row>
        <row r="65">
          <cell r="A65" t="str">
            <v>GD_BALI_PADMA</v>
          </cell>
          <cell r="B65">
            <v>305</v>
          </cell>
          <cell r="M65" t="str">
            <v>Komponen SUTM terbakar tetapi pemutus/pelebur tidak bekerja</v>
          </cell>
          <cell r="N65" t="str">
            <v>42. Komponen SUTM terbakar tetapi pemutus/pelebur tidak bekerja</v>
          </cell>
          <cell r="O65">
            <v>155</v>
          </cell>
        </row>
        <row r="66">
          <cell r="A66" t="str">
            <v>GD_SAHID</v>
          </cell>
          <cell r="B66">
            <v>306</v>
          </cell>
          <cell r="M66" t="str">
            <v>Kerusakan konektor</v>
          </cell>
          <cell r="N66" t="str">
            <v>43. Kerusakan konektor</v>
          </cell>
          <cell r="O66">
            <v>156</v>
          </cell>
        </row>
        <row r="67">
          <cell r="A67" t="str">
            <v>GD_KULKUL</v>
          </cell>
          <cell r="B67">
            <v>307</v>
          </cell>
          <cell r="M67" t="str">
            <v>SUTM putus</v>
          </cell>
          <cell r="N67" t="str">
            <v>44a. SUTM putus</v>
          </cell>
          <cell r="O67">
            <v>157</v>
          </cell>
        </row>
        <row r="68">
          <cell r="A68" t="str">
            <v>GD_GBB</v>
          </cell>
          <cell r="B68">
            <v>308</v>
          </cell>
          <cell r="M68" t="str">
            <v>Jumper SUTM putus</v>
          </cell>
          <cell r="N68" t="str">
            <v>44b. Jumper SUTM putus</v>
          </cell>
          <cell r="O68">
            <v>158</v>
          </cell>
        </row>
        <row r="69">
          <cell r="A69" t="str">
            <v>GD_WERDAPURA</v>
          </cell>
          <cell r="B69">
            <v>309</v>
          </cell>
          <cell r="M69" t="str">
            <v>SUTM lepas dari Isolator</v>
          </cell>
          <cell r="N69" t="str">
            <v>44c. SUTM lepas dari Isolator</v>
          </cell>
          <cell r="O69">
            <v>159</v>
          </cell>
        </row>
        <row r="70">
          <cell r="A70" t="str">
            <v>GD_SANUR BEACH</v>
          </cell>
          <cell r="B70">
            <v>310</v>
          </cell>
          <cell r="M70" t="str">
            <v>Isolator  rusak</v>
          </cell>
          <cell r="N70" t="str">
            <v>45. Isolator  rusak</v>
          </cell>
          <cell r="O70">
            <v>160</v>
          </cell>
        </row>
        <row r="71">
          <cell r="A71" t="str">
            <v>GD_GKN</v>
          </cell>
          <cell r="B71">
            <v>311</v>
          </cell>
          <cell r="M71" t="str">
            <v>Cut Out rusak</v>
          </cell>
          <cell r="N71" t="str">
            <v>46. Cut Out rusak</v>
          </cell>
          <cell r="O71">
            <v>161</v>
          </cell>
        </row>
        <row r="72">
          <cell r="A72" t="str">
            <v>GD_JAYASABHA</v>
          </cell>
          <cell r="B72">
            <v>312</v>
          </cell>
          <cell r="M72" t="str">
            <v>Pull Top Switch Rusak</v>
          </cell>
          <cell r="N72" t="str">
            <v>47. Pull Top Switch Rusak</v>
          </cell>
          <cell r="O72">
            <v>162</v>
          </cell>
        </row>
        <row r="73">
          <cell r="A73" t="str">
            <v>GD_KODAM</v>
          </cell>
          <cell r="B73">
            <v>313</v>
          </cell>
          <cell r="M73" t="str">
            <v>Lighning arester rusak</v>
          </cell>
          <cell r="N73" t="str">
            <v>48. Lighning arester rusak</v>
          </cell>
          <cell r="O73">
            <v>163</v>
          </cell>
        </row>
        <row r="74">
          <cell r="A74" t="str">
            <v>GD_RSUP</v>
          </cell>
          <cell r="B74">
            <v>314</v>
          </cell>
          <cell r="M74" t="str">
            <v>Lain - lain</v>
          </cell>
          <cell r="N74" t="str">
            <v>49. Lain - lain</v>
          </cell>
          <cell r="O74">
            <v>164</v>
          </cell>
        </row>
        <row r="75">
          <cell r="A75" t="str">
            <v>GD_POLDA</v>
          </cell>
          <cell r="B75">
            <v>315</v>
          </cell>
          <cell r="M75" t="str">
            <v>SALURAN KABEL TM  (SKTM)</v>
          </cell>
          <cell r="N75" t="str">
            <v>50. SALURAN KABEL TM  (SKTM)</v>
          </cell>
          <cell r="O75">
            <v>165</v>
          </cell>
        </row>
        <row r="76">
          <cell r="A76" t="str">
            <v>GD_BALI_RESORT</v>
          </cell>
          <cell r="B76">
            <v>316</v>
          </cell>
          <cell r="M76" t="str">
            <v>PMT TM terbuka atau pelebur TM putus karena gangguan kabel</v>
          </cell>
          <cell r="N76" t="str">
            <v>51. PMT TM terbuka atau pelebur TM putus karena gangguan kabel</v>
          </cell>
          <cell r="O76">
            <v>166</v>
          </cell>
        </row>
        <row r="77">
          <cell r="A77" t="str">
            <v>GD_BALI_SOL</v>
          </cell>
          <cell r="B77">
            <v>317</v>
          </cell>
          <cell r="M77" t="str">
            <v>PMT TM terbuka atau pelebur TM putus karena penggalian yang tidak sengaja (misdig) oleh PAM dsb</v>
          </cell>
          <cell r="N77" t="str">
            <v>52. PMT TM terbuka atau pelebur TM putus karena penggalian yang tidak sengaja (misdig) oleh PAM dsb</v>
          </cell>
          <cell r="O77">
            <v>167</v>
          </cell>
        </row>
        <row r="78">
          <cell r="A78" t="str">
            <v>GD_NUSA_INDAH</v>
          </cell>
          <cell r="B78">
            <v>318</v>
          </cell>
          <cell r="M78" t="str">
            <v>PMT TM terbuka atau pelebur TM putus karena kerusakan bulusan penyambung (kotak sambung) kabel</v>
          </cell>
          <cell r="N78" t="str">
            <v>53. PMT TM terbuka atau pelebur TM putus karena kerusakan bulusan penyambung (kotak sambung) kabel</v>
          </cell>
          <cell r="O78">
            <v>168</v>
          </cell>
        </row>
        <row r="79">
          <cell r="A79" t="str">
            <v>GD_GARDU_F</v>
          </cell>
          <cell r="B79">
            <v>319</v>
          </cell>
          <cell r="M79" t="str">
            <v>PMT TM terbuka atau pelebur TM putus karena kerusakan bulusan akhir (terminal) kabel.</v>
          </cell>
          <cell r="N79" t="str">
            <v>54. PMT TM terbuka atau pelebur TM putus karena kerusakan bulusan akhir (terminal) kabel.</v>
          </cell>
          <cell r="O79">
            <v>169</v>
          </cell>
        </row>
        <row r="80">
          <cell r="A80" t="str">
            <v>GD_HILTON</v>
          </cell>
          <cell r="B80">
            <v>320</v>
          </cell>
          <cell r="M80" t="str">
            <v>PMT terbuka / pelebur TM putus karena binatang</v>
          </cell>
          <cell r="N80" t="str">
            <v>55. PMT terbuka / pelebur TM putus karena binatang</v>
          </cell>
          <cell r="O80">
            <v>170</v>
          </cell>
        </row>
        <row r="81">
          <cell r="A81" t="str">
            <v>GD_PUTRI_BALI</v>
          </cell>
          <cell r="B81">
            <v>321</v>
          </cell>
          <cell r="M81" t="str">
            <v>Rele bekerja karena ikutan (sympthetic tripping).</v>
          </cell>
          <cell r="N81" t="str">
            <v>56. Rele bekerja karena ikutan (sympthetic tripping).</v>
          </cell>
          <cell r="O81">
            <v>171</v>
          </cell>
        </row>
        <row r="82">
          <cell r="A82" t="str">
            <v>GD_CLUB_MED</v>
          </cell>
          <cell r="B82">
            <v>322</v>
          </cell>
          <cell r="M82" t="str">
            <v>Rele bekerja karena beban lebih.</v>
          </cell>
          <cell r="N82" t="str">
            <v>57. Rele bekerja karena beban lebih.</v>
          </cell>
          <cell r="O82">
            <v>172</v>
          </cell>
        </row>
        <row r="83">
          <cell r="A83" t="str">
            <v>GD_BALI_CLIFF</v>
          </cell>
          <cell r="B83">
            <v>323</v>
          </cell>
          <cell r="M83" t="str">
            <v>Rele bekerja tanpa penyebab yang jelas, PMT dapat masuk kembali</v>
          </cell>
          <cell r="N83" t="str">
            <v>58. Rele bekerja tanpa penyebab yang jelas, PMT dapat masuk kembali</v>
          </cell>
          <cell r="O83">
            <v>173</v>
          </cell>
        </row>
        <row r="84">
          <cell r="A84" t="str">
            <v>GD_KERATON_BALI</v>
          </cell>
          <cell r="B84">
            <v>324</v>
          </cell>
          <cell r="M84" t="str">
            <v>Lain - lain.</v>
          </cell>
          <cell r="N84" t="str">
            <v>59. Lain - lain.</v>
          </cell>
          <cell r="O84">
            <v>174</v>
          </cell>
        </row>
        <row r="85">
          <cell r="A85" t="str">
            <v>GD_ART_CENTER</v>
          </cell>
          <cell r="B85">
            <v>325</v>
          </cell>
          <cell r="M85" t="str">
            <v>GANGGUAN TRANSMISI DAN GARDU INDUK</v>
          </cell>
          <cell r="N85" t="str">
            <v>60. GANGGUAN TRANSMISI DAN GARDU INDUK</v>
          </cell>
          <cell r="O85">
            <v>175</v>
          </cell>
        </row>
        <row r="86">
          <cell r="A86" t="str">
            <v>GD_PAM_BLUSUNG</v>
          </cell>
          <cell r="B86">
            <v>326</v>
          </cell>
          <cell r="M86" t="str">
            <v>Padam karena gangguan transmisi 500 kV</v>
          </cell>
          <cell r="N86" t="str">
            <v>61. Padam karena gangguan transmisi 500 kV</v>
          </cell>
          <cell r="O86">
            <v>176</v>
          </cell>
        </row>
        <row r="87">
          <cell r="A87" t="str">
            <v>ZGD_</v>
          </cell>
          <cell r="B87">
            <v>327</v>
          </cell>
          <cell r="M87" t="str">
            <v>Padam karena gangguan transmisi 150 kV</v>
          </cell>
          <cell r="N87" t="str">
            <v>62. Padam karena gangguan transmisi 150 kV</v>
          </cell>
          <cell r="O87">
            <v>177</v>
          </cell>
        </row>
        <row r="88">
          <cell r="A88" t="str">
            <v>ZGD_</v>
          </cell>
          <cell r="B88">
            <v>328</v>
          </cell>
          <cell r="M88" t="str">
            <v>Padam karena gangguan transmisi 70 kV</v>
          </cell>
          <cell r="N88" t="str">
            <v>63. Padam karena gangguan transmisi 70 kV</v>
          </cell>
          <cell r="O88">
            <v>178</v>
          </cell>
        </row>
        <row r="89">
          <cell r="A89" t="str">
            <v>ZGD_</v>
          </cell>
          <cell r="B89">
            <v>329</v>
          </cell>
          <cell r="M89" t="str">
            <v>Pemadaman karena gangguan trafo gardu induk</v>
          </cell>
          <cell r="N89" t="str">
            <v>64. Pemadaman karena gangguan trafo gardu induk</v>
          </cell>
          <cell r="O89">
            <v>179</v>
          </cell>
        </row>
        <row r="90">
          <cell r="A90" t="str">
            <v>ZGD_</v>
          </cell>
          <cell r="B90">
            <v>330</v>
          </cell>
          <cell r="M90" t="str">
            <v>Pemadaman karena kerusakan alat sakel (switchgear) tegangan 500 atau 150 atau 70 kV.</v>
          </cell>
          <cell r="N90" t="str">
            <v>65. Pemadaman karena kerusakan alat sakel (switchgear) tegangan 500 atau 150 atau 70 kV.</v>
          </cell>
          <cell r="O90">
            <v>180</v>
          </cell>
        </row>
        <row r="91">
          <cell r="A91" t="str">
            <v>ZGD_</v>
          </cell>
          <cell r="B91">
            <v>331</v>
          </cell>
          <cell r="M91" t="str">
            <v>Pemadaman karena kerusakan alat sakel (switchgear) tegangan menengah.</v>
          </cell>
          <cell r="N91" t="str">
            <v>66. Pemadaman karena kerusakan alat sakel (switchgear) tegangan menengah.</v>
          </cell>
          <cell r="O91">
            <v>181</v>
          </cell>
        </row>
        <row r="92">
          <cell r="A92" t="str">
            <v>ZGD_</v>
          </cell>
          <cell r="B92">
            <v>332</v>
          </cell>
          <cell r="M92" t="str">
            <v>Pemadaman karena kendala transmisi (beban lebih, tegangan turun).</v>
          </cell>
          <cell r="N92" t="str">
            <v>67. Pemadaman karena kendala transmisi (beban lebih, tegangan turun).</v>
          </cell>
          <cell r="O92">
            <v>182</v>
          </cell>
        </row>
        <row r="93">
          <cell r="A93" t="str">
            <v>ZGD_</v>
          </cell>
          <cell r="B93">
            <v>333</v>
          </cell>
          <cell r="M93" t="str">
            <v>Pemadaman karena trafo gardu induk mengalami beban lebih (over load).</v>
          </cell>
          <cell r="N93" t="str">
            <v>68. Pemadaman karena trafo gardu induk mengalami beban lebih (over load).</v>
          </cell>
          <cell r="O93">
            <v>183</v>
          </cell>
        </row>
        <row r="94">
          <cell r="A94" t="str">
            <v>ZGD_</v>
          </cell>
          <cell r="B94">
            <v>334</v>
          </cell>
          <cell r="M94" t="str">
            <v>Lain - lain.</v>
          </cell>
          <cell r="N94" t="str">
            <v>69. Lain - lain.</v>
          </cell>
          <cell r="O94">
            <v>184</v>
          </cell>
        </row>
        <row r="95">
          <cell r="A95" t="str">
            <v>ZGD_</v>
          </cell>
          <cell r="B95">
            <v>335</v>
          </cell>
          <cell r="M95" t="str">
            <v>KELOMPOK PADAMNYA SUMBER TENAGA</v>
          </cell>
          <cell r="N95" t="str">
            <v>70. KELOMPOK PADAMNYA SUMBER TENAGA</v>
          </cell>
          <cell r="O95">
            <v>185</v>
          </cell>
        </row>
        <row r="96">
          <cell r="A96" t="str">
            <v>ZGD_</v>
          </cell>
          <cell r="B96">
            <v>336</v>
          </cell>
          <cell r="M96" t="str">
            <v>Padam karena gangguan gardu induk pusat pembangkit.</v>
          </cell>
          <cell r="N96" t="str">
            <v>71. Padam karena gangguan gardu induk pusat pembangkit.</v>
          </cell>
          <cell r="O96">
            <v>186</v>
          </cell>
        </row>
        <row r="97">
          <cell r="A97" t="str">
            <v>ZGD_</v>
          </cell>
          <cell r="B97">
            <v>337</v>
          </cell>
          <cell r="M97" t="str">
            <v>Padam karena gangguan penggerak mula atau genarator pusat pembangkit.</v>
          </cell>
          <cell r="N97" t="str">
            <v>72. Padam karena gangguan penggerak mula atau genarator pusat pembangkit.</v>
          </cell>
          <cell r="O97">
            <v>187</v>
          </cell>
        </row>
        <row r="98">
          <cell r="A98" t="str">
            <v>ZGD_</v>
          </cell>
          <cell r="B98">
            <v>338</v>
          </cell>
          <cell r="M98" t="str">
            <v>Padam karena gangguan station service pusat pembangkit.</v>
          </cell>
          <cell r="N98" t="str">
            <v>73. Padam karena gangguan station service pusat pembangkit.</v>
          </cell>
          <cell r="O98">
            <v>188</v>
          </cell>
        </row>
        <row r="99">
          <cell r="A99" t="str">
            <v>ZGD_</v>
          </cell>
          <cell r="B99">
            <v>339</v>
          </cell>
          <cell r="M99" t="str">
            <v>Rele pelepas beban bekerja karena gangguan gardu induk pusat pembangkit.</v>
          </cell>
          <cell r="N99" t="str">
            <v>74. Rele pelepas beban bekerja karena gangguan gardu induk pusat pembangkit.</v>
          </cell>
          <cell r="O99">
            <v>189</v>
          </cell>
        </row>
        <row r="100">
          <cell r="A100" t="str">
            <v>ZGD_</v>
          </cell>
          <cell r="B100">
            <v>340</v>
          </cell>
          <cell r="M100" t="str">
            <v>Rele pelepas beban bekerja karena gangguan penggerak mula atau genarator pusat pembangkit.</v>
          </cell>
          <cell r="N100" t="str">
            <v>75. Rele pelepas beban bekerja karena gangguan penggerak mula atau genarator pusat pembangkit.</v>
          </cell>
          <cell r="O100">
            <v>190</v>
          </cell>
        </row>
        <row r="101">
          <cell r="A101" t="str">
            <v>ZGD_</v>
          </cell>
          <cell r="B101">
            <v>341</v>
          </cell>
          <cell r="M101" t="str">
            <v>Rele pelepas beban bekerja karena gangguan station service pusat pembangkit.</v>
          </cell>
          <cell r="N101" t="str">
            <v>76. Rele pelepas beban bekerja karena gangguan station service pusat pembangkit.</v>
          </cell>
          <cell r="O101">
            <v>191</v>
          </cell>
        </row>
        <row r="102">
          <cell r="A102" t="str">
            <v>ZGD_</v>
          </cell>
          <cell r="B102">
            <v>342</v>
          </cell>
          <cell r="M102" t="str">
            <v>Pemadaman secara manual karena gangguan gardu induk pusat pembangkit.</v>
          </cell>
          <cell r="N102" t="str">
            <v>77. Pemadaman secara manual karena gangguan gardu induk pusat pembangkit.</v>
          </cell>
          <cell r="O102">
            <v>192</v>
          </cell>
        </row>
        <row r="103">
          <cell r="A103" t="str">
            <v>ZGD_</v>
          </cell>
          <cell r="B103">
            <v>343</v>
          </cell>
          <cell r="M103" t="str">
            <v>Pemadaman secara manual karena gangguan pemnggerak mula atau generator pusat pembangkit</v>
          </cell>
          <cell r="N103" t="str">
            <v>78. Pemadaman secara manual karena gangguan pemnggerak mula atau generator pusat pembangkit</v>
          </cell>
          <cell r="O103">
            <v>193</v>
          </cell>
        </row>
        <row r="104">
          <cell r="A104" t="str">
            <v>ZGD_</v>
          </cell>
          <cell r="B104">
            <v>344</v>
          </cell>
          <cell r="M104" t="str">
            <v>Pemadaman secara manual karena gangguan station service pusat pembangkit.</v>
          </cell>
          <cell r="N104" t="str">
            <v>79. Pemadaman secara manual karena gangguan station service pusat pembangkit.</v>
          </cell>
          <cell r="O104">
            <v>194</v>
          </cell>
        </row>
        <row r="105">
          <cell r="A105" t="str">
            <v>ZGD_</v>
          </cell>
          <cell r="B105">
            <v>345</v>
          </cell>
          <cell r="M105" t="str">
            <v>Pemadaman sementara secara manual karena cadangan daya kurang.</v>
          </cell>
          <cell r="N105" t="str">
            <v>79a. Pemadaman sementara secara manual karena cadangan daya kurang.</v>
          </cell>
          <cell r="O105">
            <v>195</v>
          </cell>
        </row>
        <row r="106">
          <cell r="A106" t="str">
            <v>ZGD_</v>
          </cell>
          <cell r="B106">
            <v>346</v>
          </cell>
          <cell r="M106" t="str">
            <v>Lain - lain.</v>
          </cell>
          <cell r="N106" t="str">
            <v>79b. Lain - lain.</v>
          </cell>
          <cell r="O106">
            <v>196</v>
          </cell>
        </row>
        <row r="107">
          <cell r="A107" t="str">
            <v>ZGD_</v>
          </cell>
          <cell r="B107">
            <v>347</v>
          </cell>
          <cell r="M107" t="str">
            <v>KELOMPOK BENCANA ALAM</v>
          </cell>
          <cell r="N107" t="str">
            <v>80. KELOMPOK BENCANA ALAM</v>
          </cell>
          <cell r="O107">
            <v>197</v>
          </cell>
        </row>
        <row r="108">
          <cell r="A108" t="str">
            <v>ZGD_</v>
          </cell>
          <cell r="B108">
            <v>348</v>
          </cell>
          <cell r="M108" t="str">
            <v>Angin kencang.</v>
          </cell>
          <cell r="N108" t="str">
            <v>81. Angin kencang.</v>
          </cell>
          <cell r="O108">
            <v>198</v>
          </cell>
        </row>
        <row r="109">
          <cell r="A109" t="str">
            <v>ZGD_</v>
          </cell>
          <cell r="B109">
            <v>349</v>
          </cell>
          <cell r="M109" t="str">
            <v>Hujan lebat.</v>
          </cell>
          <cell r="N109" t="str">
            <v>82. Hujan lebat.</v>
          </cell>
          <cell r="O109">
            <v>199</v>
          </cell>
        </row>
        <row r="110">
          <cell r="A110" t="str">
            <v>ZGD_</v>
          </cell>
          <cell r="B110">
            <v>350</v>
          </cell>
          <cell r="M110" t="str">
            <v>Banjir.</v>
          </cell>
          <cell r="N110" t="str">
            <v>83. Banjir.</v>
          </cell>
          <cell r="O110">
            <v>200</v>
          </cell>
        </row>
        <row r="111">
          <cell r="M111" t="str">
            <v>Tanah longsor.</v>
          </cell>
          <cell r="N111" t="str">
            <v>84. Tanah longsor.</v>
          </cell>
          <cell r="O111">
            <v>201</v>
          </cell>
        </row>
        <row r="112">
          <cell r="M112" t="str">
            <v>Gempa bumi.</v>
          </cell>
          <cell r="N112" t="str">
            <v>85. Gempa bumi.</v>
          </cell>
          <cell r="O112">
            <v>202</v>
          </cell>
        </row>
        <row r="113">
          <cell r="M113" t="str">
            <v>Kebakaran.</v>
          </cell>
          <cell r="N113" t="str">
            <v>86. Kebakaran.</v>
          </cell>
          <cell r="O113">
            <v>203</v>
          </cell>
        </row>
        <row r="114">
          <cell r="M114" t="str">
            <v>Lain - lain.</v>
          </cell>
          <cell r="N114" t="str">
            <v>87. Lain - lain.</v>
          </cell>
          <cell r="O114">
            <v>204</v>
          </cell>
        </row>
        <row r="115">
          <cell r="M115" t="str">
            <v>KELOMPOK PEMADAMAN TERENCANA</v>
          </cell>
          <cell r="N115" t="str">
            <v>90. KELOMPOK PEMADAMAN TERENCANA</v>
          </cell>
          <cell r="O115">
            <v>205</v>
          </cell>
        </row>
        <row r="116">
          <cell r="M116" t="str">
            <v>Karena pembangunan</v>
          </cell>
          <cell r="N116" t="str">
            <v>91. Karena pembangunan</v>
          </cell>
          <cell r="O116">
            <v>206</v>
          </cell>
        </row>
        <row r="117">
          <cell r="M117" t="str">
            <v xml:space="preserve">Karena pemeliharaan </v>
          </cell>
          <cell r="N117" t="str">
            <v xml:space="preserve">92. Karena pemeliharaan </v>
          </cell>
          <cell r="O117">
            <v>207</v>
          </cell>
        </row>
        <row r="118">
          <cell r="M118" t="str">
            <v>Karena pelaksanaan perubahan tegangan menengah</v>
          </cell>
          <cell r="N118" t="str">
            <v>93. Karena pelaksanaan perubahan tegangan menengah</v>
          </cell>
          <cell r="O118">
            <v>208</v>
          </cell>
        </row>
        <row r="119">
          <cell r="M119" t="str">
            <v>Karena pelaksanaan perubahan tegangan rendah.</v>
          </cell>
          <cell r="N119" t="str">
            <v>94. Karena pelaksanaan perubahan tegangan rendah.</v>
          </cell>
          <cell r="O119">
            <v>209</v>
          </cell>
        </row>
        <row r="120">
          <cell r="M120" t="str">
            <v>Karena pelaksanaan rehabilitasi.</v>
          </cell>
          <cell r="N120" t="str">
            <v>95. Karena pelaksanaan rehabilitasi.</v>
          </cell>
          <cell r="O120">
            <v>210</v>
          </cell>
        </row>
        <row r="121">
          <cell r="M121" t="str">
            <v>Karena pelebaran jalan.</v>
          </cell>
          <cell r="N121" t="str">
            <v>96. Karena pelebaran jalan.</v>
          </cell>
          <cell r="O121">
            <v>211</v>
          </cell>
        </row>
        <row r="122">
          <cell r="M122" t="str">
            <v>Pemadaman bergilir karena cadangan daya kurang</v>
          </cell>
          <cell r="N122" t="str">
            <v>97. Pemadaman bergilir karena cadangan daya kurang</v>
          </cell>
          <cell r="O122">
            <v>212</v>
          </cell>
        </row>
        <row r="123">
          <cell r="M123" t="str">
            <v>Lain - lain.</v>
          </cell>
          <cell r="N123" t="str">
            <v>98. Lain - lain.</v>
          </cell>
          <cell r="O123">
            <v>213</v>
          </cell>
        </row>
        <row r="124">
          <cell r="N124" t="str">
            <v xml:space="preserve">99. </v>
          </cell>
          <cell r="O124">
            <v>214</v>
          </cell>
        </row>
      </sheetData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 &amp; M"/>
      <sheetName val="DENPASAR"/>
      <sheetName val="DeVIASI"/>
      <sheetName val="KoMposisi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UshDeb00"/>
      <sheetName val="Material Group"/>
      <sheetName val="Keterangan"/>
      <sheetName val="Sheet1"/>
      <sheetName val="Overall Status"/>
      <sheetName val="HON-KT"/>
      <sheetName val="CashFlow"/>
      <sheetName val="Asumsi"/>
      <sheetName val="kemphis"/>
      <sheetName val="Input GENERATION-DATA"/>
      <sheetName val="REF"/>
      <sheetName val="bahan"/>
      <sheetName val="Upah"/>
      <sheetName val="Resource Plan _2_"/>
      <sheetName val="REAL-LR"/>
      <sheetName val="Smg"/>
      <sheetName val="DynamicChart"/>
      <sheetName val="DataTable"/>
      <sheetName val="O &amp; M"/>
      <sheetName val="PLN staffing v18-v31"/>
      <sheetName val="Marshal"/>
      <sheetName val="GeneralInfo"/>
      <sheetName val="Hg.Sat"/>
      <sheetName val="DATA"/>
      <sheetName val="item"/>
      <sheetName val="reka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kali-2001"/>
      <sheetName val="W-NAD"/>
      <sheetName val="gvl"/>
      <sheetName val="List"/>
      <sheetName val="se006t"/>
      <sheetName val="assumption"/>
      <sheetName val="Tabel Istilah"/>
      <sheetName val="MENU"/>
      <sheetName val="PARAMETER"/>
      <sheetName val="Rekap 2011"/>
      <sheetName val="pagub2"/>
      <sheetName val="LK-1"/>
      <sheetName val="ACUAN"/>
      <sheetName val="PERIODIK"/>
      <sheetName val="Resource_Plan"/>
      <sheetName val="Change_control"/>
      <sheetName val="Resource_Plan_(2)"/>
      <sheetName val="2_5_Supply_&amp;_Installation_Sub"/>
      <sheetName val="2_6_Recurrent_Cost_Sub-Table"/>
      <sheetName val="Warranty_Period"/>
      <sheetName val="Resource_Load"/>
      <sheetName val="Jakarta_Load_Cost"/>
      <sheetName val="Material_Group"/>
      <sheetName val="Overall_Status"/>
      <sheetName val="Input_GENERATION-DATA"/>
      <sheetName val="Resource_Plan1"/>
      <sheetName val="Change_control1"/>
      <sheetName val="Resource_Plan_(2)1"/>
      <sheetName val="2_5_Supply_&amp;_Installation_Sub1"/>
      <sheetName val="2_6_Recurrent_Cost_Sub-Table1"/>
      <sheetName val="Warranty_Period1"/>
      <sheetName val="Resource_Load1"/>
      <sheetName val="Jakarta_Load_Cost1"/>
      <sheetName val="Material_Group1"/>
      <sheetName val="Overall_Status1"/>
      <sheetName val="Input_GENERATION-DATA1"/>
      <sheetName val="PLN_staffing_v18-v31"/>
      <sheetName val="Hg_Sat"/>
      <sheetName val="Resource_Plan__2_"/>
      <sheetName val="D"/>
      <sheetName val="C"/>
      <sheetName val="E"/>
      <sheetName val="RAB"/>
      <sheetName val="Mast. Anl"/>
      <sheetName val="PkRp"/>
      <sheetName val="UJ.UPJ KECIL"/>
      <sheetName val="Harga BBM Indonesia"/>
      <sheetName val="Lap Kemajuan Phisik"/>
      <sheetName val="Materp"/>
      <sheetName val="Source"/>
      <sheetName val="8.b Lamp B-1 BAHP Evaluasi SPH"/>
      <sheetName val="aruskas"/>
      <sheetName val="Hal-1"/>
      <sheetName val="WAN"/>
      <sheetName val="L_23"/>
      <sheetName val="F-JKM"/>
      <sheetName val="LOAD"/>
      <sheetName val="JASA"/>
      <sheetName val="PR NON TDL"/>
      <sheetName val="Sheet3"/>
      <sheetName val="Kamus"/>
      <sheetName val="DATA SDM"/>
      <sheetName val="Resume"/>
      <sheetName val="Prdk 2000 (2)"/>
      <sheetName val="ANALISA 1"/>
      <sheetName val="3-DIV5"/>
      <sheetName val="DeVIASI"/>
      <sheetName val="KoMposisi"/>
      <sheetName val="CiMaPlbStd"/>
      <sheetName val="|PRIVATE|Datasheets"/>
      <sheetName val="|PRIVATE|Template"/>
      <sheetName val="analis"/>
      <sheetName val="Customer"/>
      <sheetName val="A"/>
      <sheetName val="TDL2001"/>
      <sheetName val="M"/>
      <sheetName val="KMS-DIS5"/>
      <sheetName val="DENPASAR"/>
      <sheetName val="Indikator215"/>
      <sheetName val="rekmodiPtk (MAP)"/>
      <sheetName val="FUNGSI"/>
      <sheetName val="HARGA KONST TM "/>
      <sheetName val="HARGA PER KONSTRUKSI"/>
      <sheetName val="Analisa trans "/>
      <sheetName val="IkhtisarBiop(12.0)"/>
      <sheetName val="DAKUNG"/>
      <sheetName val="Mat"/>
      <sheetName val="ANALISA (2)"/>
      <sheetName val="Hrg"/>
      <sheetName val="Hopf"/>
      <sheetName val="PESUT TW2"/>
      <sheetName val="Cover_sheet"/>
      <sheetName val="hal 14b"/>
      <sheetName val="DATA JML KEL"/>
      <sheetName val="DC REAL PER TW"/>
      <sheetName val="Top"/>
      <sheetName val="Akun"/>
      <sheetName val="Penjualan"/>
      <sheetName val="ProdSendiri"/>
      <sheetName val="PS&amp;Susut TL"/>
      <sheetName val="SewaBeli"/>
      <sheetName val="Transfer"/>
      <sheetName val="Listing"/>
      <sheetName val="DataReferensi"/>
      <sheetName val="LabaRugi"/>
      <sheetName val="Kontrol"/>
      <sheetName val="LR"/>
      <sheetName val="PSP Master JEIA "/>
      <sheetName val="3-DIV2"/>
      <sheetName val="TABGAJI"/>
      <sheetName val="FORM-B"/>
      <sheetName val="Template-WBS APP"/>
      <sheetName val="dengan pembangkitan"/>
      <sheetName val="AHS-JTR"/>
      <sheetName val="USAHA"/>
      <sheetName val="reference"/>
      <sheetName val="kroscek BBM"/>
      <sheetName val="Sheet5"/>
      <sheetName val="Submission Form"/>
      <sheetName val="LAIN2"/>
      <sheetName val="hrg uph+bhn"/>
      <sheetName val="WBS"/>
      <sheetName val="Bln3.9"/>
      <sheetName val="neraca 1999-2000"/>
      <sheetName val="Balance Sheet"/>
      <sheetName val="Income Statement"/>
      <sheetName val="Uraian"/>
      <sheetName val="rkap2008"/>
      <sheetName val="AkumAT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NERACA SESUAI PROGRAM GL MAGIC"/>
      <sheetName val="GABLUARJAWA1 (2)"/>
      <sheetName val="W1"/>
      <sheetName val="PINJAMAN"/>
      <sheetName val="EPC"/>
      <sheetName val="T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KTIVA"/>
      <sheetName val="2-asi-00"/>
      <sheetName val="PANDUAN"/>
      <sheetName val="STRUKTUR LAMA"/>
      <sheetName val="Cek List DIst"/>
      <sheetName val="Biaya Analisa Kemampuan"/>
      <sheetName val="DATA TENAGA"/>
      <sheetName val="RAB."/>
      <sheetName val="DATA JARINGAN-2-"/>
      <sheetName val="A1. STRUKTUR"/>
      <sheetName val="A2.BIAYA SDM_FIXED"/>
      <sheetName val="Data Asset"/>
      <sheetName val="B1.BIAYA SARANA"/>
      <sheetName val="INS GD &amp; JTM"/>
      <sheetName val="B.2 RINCIAN SARANA"/>
      <sheetName val="B.3 SEWA.SARANA"/>
      <sheetName val="B.4 SewaK3 &amp; Perkap"/>
      <sheetName val="B5. SPPD LEMBUR"/>
      <sheetName val="Material"/>
      <sheetName val="D 1.Kendaraan"/>
      <sheetName val="E.HAR.ROW.ANALISA"/>
      <sheetName val="E2. BIAYA HAR TEK SUTM"/>
      <sheetName val="E. HAR.TM.TR.ANALISA"/>
      <sheetName val="E. ANALISA HS INSP"/>
      <sheetName val="E.HARDU.ANALISA"/>
      <sheetName val="E4. BIAYA HAR GARDU"/>
      <sheetName val="E5. REKAP HS HAR GRD"/>
      <sheetName val="E6. ANALISA HS HAR"/>
      <sheetName val="MAT HAR RUTIN"/>
      <sheetName val="C2. KENDARAAN"/>
      <sheetName val="A1 pri123"/>
      <sheetName val="SCRAP"/>
      <sheetName val="ATTB-AKTV"/>
      <sheetName val="CEMPAKA"/>
      <sheetName val="data-1"/>
      <sheetName val="DAF- PEG"/>
      <sheetName val="analhps Pasng"/>
      <sheetName val="GASATAGG.XLS"/>
      <sheetName val="Informasi"/>
      <sheetName val="SortSheet"/>
      <sheetName val="Calc Inst"/>
      <sheetName val="3-DIV3"/>
      <sheetName val="FJ per BLN"/>
      <sheetName val="AnalisaFas.O&amp;P"/>
      <sheetName val="As"/>
      <sheetName val="JSiar"/>
      <sheetName val="Hyp"/>
      <sheetName val="input-cost"/>
      <sheetName val="Usulan"/>
      <sheetName val="4SM00369 &amp; 4SM00370 "/>
      <sheetName val="RKAP"/>
      <sheetName val="007 CRANE MILL UNIT 3"/>
      <sheetName val="REFERENSI"/>
      <sheetName val="Data Customer"/>
    </sheetNames>
    <sheetDataSet>
      <sheetData sheetId="0">
        <row r="120">
          <cell r="H120">
            <v>9000</v>
          </cell>
        </row>
      </sheetData>
      <sheetData sheetId="1">
        <row r="120">
          <cell r="H120">
            <v>9000</v>
          </cell>
        </row>
      </sheetData>
      <sheetData sheetId="2">
        <row r="120">
          <cell r="H120">
            <v>9000</v>
          </cell>
        </row>
      </sheetData>
      <sheetData sheetId="3"/>
      <sheetData sheetId="4"/>
      <sheetData sheetId="5"/>
      <sheetData sheetId="6">
        <row r="120">
          <cell r="H120">
            <v>9000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20">
          <cell r="H120">
            <v>9000</v>
          </cell>
        </row>
      </sheetData>
      <sheetData sheetId="61">
        <row r="120">
          <cell r="H120">
            <v>9000</v>
          </cell>
        </row>
      </sheetData>
      <sheetData sheetId="62">
        <row r="120">
          <cell r="H120">
            <v>9000</v>
          </cell>
        </row>
      </sheetData>
      <sheetData sheetId="63">
        <row r="120">
          <cell r="H120">
            <v>9000</v>
          </cell>
        </row>
      </sheetData>
      <sheetData sheetId="64">
        <row r="120">
          <cell r="H120">
            <v>9000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120">
          <cell r="H120">
            <v>9000</v>
          </cell>
        </row>
      </sheetData>
      <sheetData sheetId="72">
        <row r="120">
          <cell r="H120">
            <v>9000</v>
          </cell>
        </row>
      </sheetData>
      <sheetData sheetId="73">
        <row r="120">
          <cell r="H120">
            <v>9000</v>
          </cell>
        </row>
      </sheetData>
      <sheetData sheetId="74">
        <row r="120">
          <cell r="H120">
            <v>9000</v>
          </cell>
        </row>
      </sheetData>
      <sheetData sheetId="75">
        <row r="120">
          <cell r="H120">
            <v>9000</v>
          </cell>
        </row>
      </sheetData>
      <sheetData sheetId="76">
        <row r="120">
          <cell r="H120">
            <v>9000</v>
          </cell>
        </row>
      </sheetData>
      <sheetData sheetId="77">
        <row r="120">
          <cell r="H120">
            <v>9000</v>
          </cell>
        </row>
      </sheetData>
      <sheetData sheetId="78">
        <row r="120">
          <cell r="H120">
            <v>9000</v>
          </cell>
        </row>
      </sheetData>
      <sheetData sheetId="79">
        <row r="120">
          <cell r="H120">
            <v>9000</v>
          </cell>
        </row>
      </sheetData>
      <sheetData sheetId="80">
        <row r="120">
          <cell r="H120">
            <v>9000</v>
          </cell>
        </row>
      </sheetData>
      <sheetData sheetId="81">
        <row r="120">
          <cell r="H120">
            <v>9000</v>
          </cell>
        </row>
      </sheetData>
      <sheetData sheetId="82">
        <row r="120">
          <cell r="H120">
            <v>9000</v>
          </cell>
        </row>
      </sheetData>
      <sheetData sheetId="83">
        <row r="120">
          <cell r="H120">
            <v>9000</v>
          </cell>
        </row>
      </sheetData>
      <sheetData sheetId="84">
        <row r="120">
          <cell r="H120">
            <v>9000</v>
          </cell>
        </row>
      </sheetData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>
        <row r="120">
          <cell r="H120">
            <v>9000</v>
          </cell>
        </row>
      </sheetData>
      <sheetData sheetId="221"/>
      <sheetData sheetId="222">
        <row r="120">
          <cell r="H120">
            <v>9000</v>
          </cell>
        </row>
      </sheetData>
      <sheetData sheetId="223"/>
      <sheetData sheetId="224">
        <row r="120">
          <cell r="H120">
            <v>9000</v>
          </cell>
        </row>
      </sheetData>
      <sheetData sheetId="225"/>
      <sheetData sheetId="226">
        <row r="120">
          <cell r="H120">
            <v>9000</v>
          </cell>
        </row>
      </sheetData>
      <sheetData sheetId="227">
        <row r="120">
          <cell r="H120">
            <v>9000</v>
          </cell>
        </row>
      </sheetData>
      <sheetData sheetId="228"/>
      <sheetData sheetId="229">
        <row r="120">
          <cell r="H120">
            <v>9000</v>
          </cell>
        </row>
      </sheetData>
      <sheetData sheetId="230"/>
      <sheetData sheetId="231">
        <row r="120">
          <cell r="H120">
            <v>9000</v>
          </cell>
        </row>
      </sheetData>
      <sheetData sheetId="232"/>
      <sheetData sheetId="233">
        <row r="120">
          <cell r="H120">
            <v>9000</v>
          </cell>
        </row>
      </sheetData>
      <sheetData sheetId="234">
        <row r="120">
          <cell r="H120">
            <v>9000</v>
          </cell>
        </row>
      </sheetData>
      <sheetData sheetId="235"/>
      <sheetData sheetId="236">
        <row r="120">
          <cell r="H120">
            <v>9000</v>
          </cell>
        </row>
      </sheetData>
      <sheetData sheetId="237"/>
      <sheetData sheetId="238">
        <row r="120">
          <cell r="H120">
            <v>9000</v>
          </cell>
        </row>
      </sheetData>
      <sheetData sheetId="239"/>
      <sheetData sheetId="240">
        <row r="120">
          <cell r="H120">
            <v>9000</v>
          </cell>
        </row>
      </sheetData>
      <sheetData sheetId="241">
        <row r="120">
          <cell r="H120">
            <v>9000</v>
          </cell>
        </row>
      </sheetData>
      <sheetData sheetId="242"/>
      <sheetData sheetId="243">
        <row r="120">
          <cell r="H120">
            <v>9000</v>
          </cell>
        </row>
      </sheetData>
      <sheetData sheetId="244"/>
      <sheetData sheetId="245">
        <row r="120">
          <cell r="H120">
            <v>9000</v>
          </cell>
        </row>
      </sheetData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  <sheetName val="Rupiah"/>
      <sheetName val="HarJabor(12C2)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roduksiTL(12B2)"/>
      <sheetName val="SewaPemb(12A2)"/>
      <sheetName val="FORM-B"/>
      <sheetName val="rkap2008"/>
      <sheetName val="List"/>
      <sheetName val="SuMBER"/>
    </sheetNames>
    <sheetDataSet>
      <sheetData sheetId="0" refreshError="1">
        <row r="4">
          <cell r="I4" t="str">
            <v>GFR</v>
          </cell>
        </row>
        <row r="5">
          <cell r="I5">
            <v>9</v>
          </cell>
        </row>
        <row r="6">
          <cell r="I6">
            <v>9</v>
          </cell>
        </row>
        <row r="7">
          <cell r="I7">
            <v>9</v>
          </cell>
        </row>
        <row r="8">
          <cell r="I8">
            <v>9</v>
          </cell>
        </row>
        <row r="9">
          <cell r="I9">
            <v>0</v>
          </cell>
        </row>
        <row r="10">
          <cell r="I10">
            <v>9</v>
          </cell>
        </row>
        <row r="11">
          <cell r="I11">
            <v>9</v>
          </cell>
        </row>
        <row r="12">
          <cell r="I12" t="str">
            <v>Magelang , 01 September 2019</v>
          </cell>
        </row>
        <row r="13">
          <cell r="I13">
            <v>9</v>
          </cell>
        </row>
        <row r="14">
          <cell r="I14">
            <v>9</v>
          </cell>
        </row>
        <row r="15">
          <cell r="I15">
            <v>9</v>
          </cell>
        </row>
        <row r="16">
          <cell r="I16">
            <v>9</v>
          </cell>
        </row>
        <row r="18">
          <cell r="I18">
            <v>0</v>
          </cell>
        </row>
        <row r="19">
          <cell r="I19">
            <v>9</v>
          </cell>
        </row>
        <row r="20">
          <cell r="I20">
            <v>9</v>
          </cell>
        </row>
        <row r="21">
          <cell r="I21" t="str">
            <v>HARGA JASA</v>
          </cell>
        </row>
        <row r="22">
          <cell r="I22">
            <v>9</v>
          </cell>
        </row>
        <row r="23">
          <cell r="I23">
            <v>0</v>
          </cell>
        </row>
        <row r="24">
          <cell r="I24">
            <v>9</v>
          </cell>
        </row>
        <row r="25">
          <cell r="I25">
            <v>9</v>
          </cell>
        </row>
        <row r="26">
          <cell r="I26">
            <v>1658000</v>
          </cell>
        </row>
        <row r="27">
          <cell r="I27">
            <v>9</v>
          </cell>
        </row>
        <row r="28">
          <cell r="I28">
            <v>9</v>
          </cell>
        </row>
        <row r="29">
          <cell r="I29">
            <v>9</v>
          </cell>
        </row>
        <row r="30">
          <cell r="I30">
            <v>9</v>
          </cell>
        </row>
        <row r="31">
          <cell r="I31">
            <v>9</v>
          </cell>
        </row>
        <row r="32">
          <cell r="I32">
            <v>9</v>
          </cell>
        </row>
        <row r="33">
          <cell r="I33">
            <v>0</v>
          </cell>
        </row>
        <row r="34">
          <cell r="I34">
            <v>9</v>
          </cell>
        </row>
        <row r="35">
          <cell r="I35">
            <v>0</v>
          </cell>
        </row>
        <row r="36">
          <cell r="I36">
            <v>9</v>
          </cell>
        </row>
        <row r="37">
          <cell r="I37">
            <v>9</v>
          </cell>
        </row>
        <row r="38">
          <cell r="I38">
            <v>0</v>
          </cell>
        </row>
        <row r="39">
          <cell r="I39">
            <v>9</v>
          </cell>
        </row>
        <row r="40">
          <cell r="I40">
            <v>9</v>
          </cell>
        </row>
        <row r="41">
          <cell r="I41">
            <v>9</v>
          </cell>
        </row>
        <row r="42">
          <cell r="I42">
            <v>0</v>
          </cell>
        </row>
        <row r="43">
          <cell r="I43">
            <v>9</v>
          </cell>
        </row>
        <row r="44">
          <cell r="I44">
            <v>0</v>
          </cell>
        </row>
        <row r="45">
          <cell r="I45">
            <v>9</v>
          </cell>
        </row>
        <row r="46">
          <cell r="I46">
            <v>9</v>
          </cell>
        </row>
        <row r="47">
          <cell r="I47">
            <v>9</v>
          </cell>
        </row>
        <row r="48">
          <cell r="I48">
            <v>0</v>
          </cell>
        </row>
        <row r="49">
          <cell r="I49">
            <v>9</v>
          </cell>
        </row>
        <row r="50">
          <cell r="I50">
            <v>9</v>
          </cell>
        </row>
        <row r="51">
          <cell r="I51">
            <v>9</v>
          </cell>
        </row>
        <row r="52">
          <cell r="I52" t="str">
            <v>Magelang , 01 September 2019</v>
          </cell>
        </row>
        <row r="53">
          <cell r="I53">
            <v>9</v>
          </cell>
        </row>
        <row r="54">
          <cell r="I54">
            <v>9</v>
          </cell>
        </row>
        <row r="55">
          <cell r="I55">
            <v>9</v>
          </cell>
        </row>
        <row r="56">
          <cell r="I56">
            <v>9</v>
          </cell>
        </row>
        <row r="57">
          <cell r="I57">
            <v>9</v>
          </cell>
        </row>
        <row r="58">
          <cell r="I58">
            <v>0</v>
          </cell>
        </row>
        <row r="59">
          <cell r="I59">
            <v>9</v>
          </cell>
        </row>
        <row r="60">
          <cell r="I60">
            <v>0</v>
          </cell>
        </row>
        <row r="61">
          <cell r="I61">
            <v>9</v>
          </cell>
        </row>
        <row r="62">
          <cell r="I62">
            <v>9</v>
          </cell>
        </row>
        <row r="63">
          <cell r="I63">
            <v>9</v>
          </cell>
        </row>
        <row r="66">
          <cell r="I66">
            <v>9</v>
          </cell>
        </row>
        <row r="67">
          <cell r="I67">
            <v>9</v>
          </cell>
        </row>
        <row r="68">
          <cell r="I68">
            <v>9</v>
          </cell>
        </row>
        <row r="69">
          <cell r="I69">
            <v>9</v>
          </cell>
        </row>
        <row r="70">
          <cell r="I70">
            <v>9</v>
          </cell>
        </row>
        <row r="73">
          <cell r="I73">
            <v>9</v>
          </cell>
        </row>
        <row r="75">
          <cell r="I75">
            <v>9</v>
          </cell>
        </row>
        <row r="76">
          <cell r="I76">
            <v>9</v>
          </cell>
        </row>
        <row r="77">
          <cell r="I77">
            <v>9</v>
          </cell>
        </row>
        <row r="78">
          <cell r="I78">
            <v>9</v>
          </cell>
        </row>
        <row r="79">
          <cell r="I79">
            <v>9</v>
          </cell>
        </row>
        <row r="80">
          <cell r="I80">
            <v>9</v>
          </cell>
        </row>
        <row r="81">
          <cell r="I81">
            <v>9</v>
          </cell>
        </row>
        <row r="82">
          <cell r="I82">
            <v>9</v>
          </cell>
        </row>
        <row r="84">
          <cell r="I84">
            <v>9</v>
          </cell>
        </row>
        <row r="85">
          <cell r="I85">
            <v>9</v>
          </cell>
        </row>
        <row r="86">
          <cell r="I86">
            <v>9</v>
          </cell>
        </row>
        <row r="88">
          <cell r="I88">
            <v>9</v>
          </cell>
        </row>
        <row r="90">
          <cell r="I90">
            <v>9</v>
          </cell>
        </row>
        <row r="94">
          <cell r="I94">
            <v>9</v>
          </cell>
        </row>
        <row r="95">
          <cell r="I95">
            <v>9</v>
          </cell>
        </row>
        <row r="96">
          <cell r="I96">
            <v>9</v>
          </cell>
        </row>
        <row r="100">
          <cell r="I100">
            <v>9</v>
          </cell>
        </row>
        <row r="103">
          <cell r="I103">
            <v>9</v>
          </cell>
        </row>
        <row r="105">
          <cell r="I105">
            <v>9</v>
          </cell>
        </row>
        <row r="106">
          <cell r="I106">
            <v>9</v>
          </cell>
        </row>
        <row r="108">
          <cell r="I108">
            <v>9</v>
          </cell>
        </row>
        <row r="109">
          <cell r="I109">
            <v>9</v>
          </cell>
        </row>
        <row r="110">
          <cell r="I110">
            <v>9</v>
          </cell>
        </row>
        <row r="111">
          <cell r="I111">
            <v>9</v>
          </cell>
        </row>
        <row r="112">
          <cell r="I112">
            <v>9</v>
          </cell>
        </row>
        <row r="113">
          <cell r="I113">
            <v>9</v>
          </cell>
        </row>
        <row r="114">
          <cell r="I114">
            <v>9</v>
          </cell>
        </row>
        <row r="118">
          <cell r="I118">
            <v>9</v>
          </cell>
        </row>
        <row r="119">
          <cell r="I119">
            <v>9</v>
          </cell>
        </row>
        <row r="120">
          <cell r="I120">
            <v>9</v>
          </cell>
        </row>
        <row r="122">
          <cell r="I122">
            <v>9</v>
          </cell>
        </row>
        <row r="123">
          <cell r="I123">
            <v>9</v>
          </cell>
        </row>
        <row r="124">
          <cell r="I124">
            <v>9</v>
          </cell>
        </row>
        <row r="125">
          <cell r="I125">
            <v>9</v>
          </cell>
        </row>
        <row r="126">
          <cell r="I126">
            <v>9</v>
          </cell>
        </row>
        <row r="128">
          <cell r="I128">
            <v>9</v>
          </cell>
        </row>
        <row r="129">
          <cell r="I129">
            <v>9</v>
          </cell>
        </row>
        <row r="130">
          <cell r="I130">
            <v>9</v>
          </cell>
        </row>
        <row r="131">
          <cell r="I131">
            <v>9</v>
          </cell>
        </row>
        <row r="132">
          <cell r="I132">
            <v>9</v>
          </cell>
        </row>
        <row r="135">
          <cell r="I135">
            <v>9</v>
          </cell>
        </row>
        <row r="136">
          <cell r="I136">
            <v>9</v>
          </cell>
        </row>
        <row r="139">
          <cell r="I139">
            <v>9</v>
          </cell>
        </row>
        <row r="142">
          <cell r="I142">
            <v>9</v>
          </cell>
        </row>
        <row r="143">
          <cell r="I143">
            <v>9</v>
          </cell>
        </row>
        <row r="145">
          <cell r="I145">
            <v>9</v>
          </cell>
        </row>
        <row r="147">
          <cell r="I147">
            <v>9</v>
          </cell>
        </row>
        <row r="148">
          <cell r="I148">
            <v>9</v>
          </cell>
        </row>
        <row r="149">
          <cell r="I149">
            <v>9</v>
          </cell>
        </row>
        <row r="150">
          <cell r="I150">
            <v>9</v>
          </cell>
        </row>
        <row r="151">
          <cell r="I151">
            <v>9</v>
          </cell>
        </row>
        <row r="152">
          <cell r="I152">
            <v>9</v>
          </cell>
        </row>
        <row r="153">
          <cell r="I153">
            <v>9</v>
          </cell>
        </row>
        <row r="154">
          <cell r="I154">
            <v>9</v>
          </cell>
        </row>
        <row r="155">
          <cell r="I155">
            <v>9</v>
          </cell>
        </row>
        <row r="157">
          <cell r="I157">
            <v>9</v>
          </cell>
        </row>
        <row r="158">
          <cell r="I158">
            <v>9</v>
          </cell>
        </row>
        <row r="159">
          <cell r="I159">
            <v>9</v>
          </cell>
        </row>
        <row r="160">
          <cell r="I160">
            <v>9</v>
          </cell>
        </row>
        <row r="161">
          <cell r="I161">
            <v>9</v>
          </cell>
        </row>
        <row r="162">
          <cell r="I162">
            <v>9</v>
          </cell>
        </row>
        <row r="164">
          <cell r="I164">
            <v>9</v>
          </cell>
        </row>
        <row r="165">
          <cell r="I165">
            <v>9</v>
          </cell>
        </row>
        <row r="167">
          <cell r="I167">
            <v>9</v>
          </cell>
        </row>
        <row r="168">
          <cell r="I168">
            <v>9</v>
          </cell>
        </row>
        <row r="169">
          <cell r="I169">
            <v>9</v>
          </cell>
        </row>
        <row r="170">
          <cell r="I170">
            <v>9</v>
          </cell>
        </row>
        <row r="171">
          <cell r="I171">
            <v>9</v>
          </cell>
        </row>
        <row r="172">
          <cell r="I172">
            <v>9</v>
          </cell>
        </row>
      </sheetData>
      <sheetData sheetId="1">
        <row r="10">
          <cell r="S10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8">
          <cell r="I8">
            <v>0</v>
          </cell>
        </row>
      </sheetData>
      <sheetData sheetId="53">
        <row r="8">
          <cell r="I8">
            <v>0</v>
          </cell>
        </row>
      </sheetData>
      <sheetData sheetId="54">
        <row r="8">
          <cell r="I8">
            <v>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 SATUAN"/>
      <sheetName val="REKAP MATERIAL"/>
      <sheetName val="REKAP MDU"/>
      <sheetName val="REKAP TIANG"/>
      <sheetName val="DATA"/>
      <sheetName val="KKF"/>
      <sheetName val="KKO"/>
      <sheetName val="Sheet1"/>
      <sheetName val="Peta lokasi"/>
      <sheetName val="RAB"/>
      <sheetName val="GAMBAR"/>
      <sheetName val="SLD"/>
      <sheetName val="PDL"/>
    </sheetNames>
    <sheetDataSet>
      <sheetData sheetId="0"/>
      <sheetData sheetId="1"/>
      <sheetData sheetId="2"/>
      <sheetData sheetId="3"/>
      <sheetData sheetId="4"/>
      <sheetData sheetId="5"/>
      <sheetData sheetId="6">
        <row r="15">
          <cell r="D15">
            <v>3</v>
          </cell>
          <cell r="K15">
            <v>3</v>
          </cell>
        </row>
      </sheetData>
      <sheetData sheetId="7"/>
      <sheetData sheetId="8"/>
      <sheetData sheetId="9"/>
      <sheetData sheetId="10"/>
      <sheetData sheetId="1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ARGA SATUAN"/>
      <sheetName val="REKAP MATERIAL"/>
      <sheetName val="REKAP MDU"/>
      <sheetName val="REKAP TIANG"/>
      <sheetName val="DATA"/>
      <sheetName val="KKF"/>
      <sheetName val="KKO"/>
      <sheetName val="Sheet1"/>
      <sheetName val="GAMBAR"/>
      <sheetName val="RAB"/>
      <sheetName val="Peta lokasi"/>
      <sheetName val="SLD"/>
      <sheetName val="PDL"/>
    </sheetNames>
    <sheetDataSet>
      <sheetData sheetId="0"/>
      <sheetData sheetId="1"/>
      <sheetData sheetId="2"/>
      <sheetData sheetId="3"/>
      <sheetData sheetId="4"/>
      <sheetData sheetId="5"/>
      <sheetData sheetId="6">
        <row r="15">
          <cell r="D15">
            <v>3</v>
          </cell>
          <cell r="K15">
            <v>1</v>
          </cell>
        </row>
      </sheetData>
      <sheetData sheetId="7"/>
      <sheetData sheetId="8"/>
      <sheetData sheetId="9"/>
      <sheetData sheetId="10"/>
      <sheetData sheetId="1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</sheetNames>
    <sheetDataSet>
      <sheetData sheetId="0"/>
      <sheetData sheetId="1" refreshError="1"/>
      <sheetData sheetId="2">
        <row r="12">
          <cell r="F12" t="str">
            <v>TANGGA FIBER SLIDING 9 MTR</v>
          </cell>
          <cell r="G12">
            <v>1</v>
          </cell>
          <cell r="H12" t="str">
            <v>Bh</v>
          </cell>
          <cell r="I12" t="str">
            <v>Rp.</v>
          </cell>
          <cell r="J12">
            <v>4500000</v>
          </cell>
        </row>
        <row r="13">
          <cell r="F13" t="str">
            <v>STICK 20 KV 11 MTR</v>
          </cell>
          <cell r="G13">
            <v>1</v>
          </cell>
          <cell r="H13" t="str">
            <v>Bh</v>
          </cell>
          <cell r="I13" t="str">
            <v>Rp.</v>
          </cell>
          <cell r="J13">
            <v>6000000</v>
          </cell>
        </row>
        <row r="14">
          <cell r="F14" t="str">
            <v>GROUNDING APPARATUS</v>
          </cell>
          <cell r="G14">
            <v>2</v>
          </cell>
          <cell r="H14" t="str">
            <v>Bh</v>
          </cell>
          <cell r="I14" t="str">
            <v>Rp.</v>
          </cell>
          <cell r="J14">
            <v>4250000</v>
          </cell>
        </row>
        <row r="15">
          <cell r="F15" t="str">
            <v>MEGGER 5.000/ 1.000 V</v>
          </cell>
          <cell r="G15">
            <v>1</v>
          </cell>
          <cell r="H15" t="str">
            <v>Bh</v>
          </cell>
          <cell r="I15" t="str">
            <v>Rp.</v>
          </cell>
          <cell r="J15">
            <v>7300000</v>
          </cell>
        </row>
        <row r="16">
          <cell r="F16" t="str">
            <v>STRAINGING DEVICE 2 TON</v>
          </cell>
          <cell r="G16">
            <v>2</v>
          </cell>
          <cell r="H16" t="str">
            <v>Bh</v>
          </cell>
          <cell r="I16" t="str">
            <v>Rp.</v>
          </cell>
          <cell r="J16">
            <v>2600000</v>
          </cell>
        </row>
        <row r="17">
          <cell r="F17" t="str">
            <v>COMPRESSION DIES 50 mm - 300mm</v>
          </cell>
          <cell r="G17">
            <v>1</v>
          </cell>
          <cell r="H17" t="str">
            <v>Set</v>
          </cell>
          <cell r="I17" t="str">
            <v>Rp.</v>
          </cell>
          <cell r="J17">
            <v>4000000</v>
          </cell>
        </row>
        <row r="18">
          <cell r="F18" t="str">
            <v xml:space="preserve">AMPER TANG POWER </v>
          </cell>
          <cell r="G18">
            <v>1</v>
          </cell>
          <cell r="H18" t="str">
            <v>Bh</v>
          </cell>
          <cell r="I18" t="str">
            <v>Rp.</v>
          </cell>
          <cell r="J18">
            <v>1350000</v>
          </cell>
        </row>
        <row r="19">
          <cell r="F19" t="str">
            <v>PHASE SEQUENCE INDICATOR</v>
          </cell>
          <cell r="G19">
            <v>1</v>
          </cell>
          <cell r="H19" t="str">
            <v>Set</v>
          </cell>
          <cell r="I19" t="str">
            <v>Rp.</v>
          </cell>
          <cell r="J19">
            <v>650000</v>
          </cell>
        </row>
        <row r="20">
          <cell r="F20" t="str">
            <v>GUNTING KABEL BESAR</v>
          </cell>
          <cell r="G20">
            <v>1</v>
          </cell>
          <cell r="H20" t="str">
            <v>Bh</v>
          </cell>
          <cell r="I20" t="str">
            <v>Rp.</v>
          </cell>
          <cell r="J20">
            <v>700000</v>
          </cell>
        </row>
        <row r="21">
          <cell r="F21" t="str">
            <v>LAMPU SOROT HALOGEN 100 WATT</v>
          </cell>
          <cell r="G21">
            <v>1</v>
          </cell>
          <cell r="H21" t="str">
            <v>Bh</v>
          </cell>
          <cell r="I21" t="str">
            <v>Rp.</v>
          </cell>
          <cell r="J21">
            <v>680000</v>
          </cell>
        </row>
        <row r="22">
          <cell r="F22" t="str">
            <v>KUNCI CONNECTOR</v>
          </cell>
          <cell r="G22">
            <v>1</v>
          </cell>
          <cell r="H22" t="str">
            <v>Bh</v>
          </cell>
          <cell r="I22" t="str">
            <v>Rp.</v>
          </cell>
          <cell r="J22">
            <v>12000</v>
          </cell>
        </row>
        <row r="23">
          <cell r="F23" t="str">
            <v>FUSE PULLER</v>
          </cell>
          <cell r="G23">
            <v>1</v>
          </cell>
          <cell r="H23" t="str">
            <v>Bh</v>
          </cell>
          <cell r="I23" t="str">
            <v>Rp.</v>
          </cell>
          <cell r="J23">
            <v>135000</v>
          </cell>
        </row>
        <row r="24">
          <cell r="F24" t="str">
            <v>KUNCI RING/PAS</v>
          </cell>
          <cell r="G24">
            <v>1</v>
          </cell>
          <cell r="H24" t="str">
            <v>Set</v>
          </cell>
          <cell r="I24" t="str">
            <v>Rp.</v>
          </cell>
          <cell r="J24">
            <v>75000</v>
          </cell>
        </row>
        <row r="25">
          <cell r="F25" t="str">
            <v>KUNCI INGGRIS 12"</v>
          </cell>
          <cell r="G25">
            <v>2</v>
          </cell>
          <cell r="H25" t="str">
            <v>Bh</v>
          </cell>
          <cell r="I25" t="str">
            <v>Rp.</v>
          </cell>
          <cell r="J25">
            <v>50000</v>
          </cell>
        </row>
        <row r="26">
          <cell r="F26" t="str">
            <v>GERGAJI BESI</v>
          </cell>
          <cell r="G26">
            <v>1</v>
          </cell>
          <cell r="H26" t="str">
            <v>Bh</v>
          </cell>
          <cell r="I26" t="str">
            <v>Rp.</v>
          </cell>
          <cell r="J26">
            <v>50000</v>
          </cell>
        </row>
        <row r="27">
          <cell r="F27" t="str">
            <v>GERGAJI KAYU</v>
          </cell>
          <cell r="G27">
            <v>1</v>
          </cell>
          <cell r="H27" t="str">
            <v>Bh</v>
          </cell>
          <cell r="I27" t="str">
            <v>Rp.</v>
          </cell>
          <cell r="J27">
            <v>50000</v>
          </cell>
        </row>
        <row r="28">
          <cell r="F28" t="str">
            <v>KUNCI PIPA 3 "</v>
          </cell>
          <cell r="G28">
            <v>1</v>
          </cell>
          <cell r="H28" t="str">
            <v>Bh</v>
          </cell>
          <cell r="I28" t="str">
            <v>Rp.</v>
          </cell>
          <cell r="J28">
            <v>80000</v>
          </cell>
        </row>
        <row r="29">
          <cell r="F29" t="str">
            <v>TANG KOMBINASI</v>
          </cell>
          <cell r="G29">
            <v>2</v>
          </cell>
          <cell r="H29" t="str">
            <v>Bh</v>
          </cell>
          <cell r="I29" t="str">
            <v>Rp.</v>
          </cell>
          <cell r="J29">
            <v>50000</v>
          </cell>
        </row>
        <row r="30">
          <cell r="F30" t="str">
            <v>PARANG</v>
          </cell>
          <cell r="G30">
            <v>1</v>
          </cell>
          <cell r="H30" t="str">
            <v>Bh</v>
          </cell>
          <cell r="I30" t="str">
            <v>Rp.</v>
          </cell>
          <cell r="J30">
            <v>50000</v>
          </cell>
        </row>
        <row r="31">
          <cell r="F31" t="str">
            <v>TALI NILON 12 mm</v>
          </cell>
          <cell r="G31">
            <v>1</v>
          </cell>
          <cell r="H31" t="str">
            <v>Mtr</v>
          </cell>
          <cell r="I31" t="str">
            <v>Rp.</v>
          </cell>
          <cell r="J31">
            <v>100000</v>
          </cell>
        </row>
        <row r="32">
          <cell r="F32" t="str">
            <v>SENTER</v>
          </cell>
          <cell r="G32">
            <v>2</v>
          </cell>
          <cell r="H32" t="str">
            <v>Bh</v>
          </cell>
          <cell r="I32" t="str">
            <v>Rp.</v>
          </cell>
          <cell r="J32">
            <v>70000</v>
          </cell>
        </row>
        <row r="33">
          <cell r="F33" t="str">
            <v>Palu 3 KG</v>
          </cell>
          <cell r="G33">
            <v>1</v>
          </cell>
          <cell r="H33" t="str">
            <v>Bh</v>
          </cell>
          <cell r="I33" t="str">
            <v>Rp.</v>
          </cell>
          <cell r="J33">
            <v>35000</v>
          </cell>
        </row>
        <row r="34">
          <cell r="F34" t="str">
            <v>Tali baja (Seling)</v>
          </cell>
          <cell r="G34">
            <v>1</v>
          </cell>
          <cell r="H34" t="str">
            <v>Mtr</v>
          </cell>
          <cell r="I34" t="str">
            <v>Rp.</v>
          </cell>
          <cell r="J34">
            <v>50000</v>
          </cell>
        </row>
        <row r="35">
          <cell r="F35" t="str">
            <v>Sapu dan Alat Kebersihan</v>
          </cell>
          <cell r="G35">
            <v>1</v>
          </cell>
          <cell r="H35" t="str">
            <v>Bh</v>
          </cell>
          <cell r="I35" t="str">
            <v>Rp.</v>
          </cell>
          <cell r="J35">
            <v>50000</v>
          </cell>
        </row>
        <row r="36">
          <cell r="F36" t="str">
            <v>Infra Red gun</v>
          </cell>
          <cell r="G36">
            <v>1</v>
          </cell>
          <cell r="H36" t="str">
            <v>Bh</v>
          </cell>
          <cell r="I36" t="str">
            <v>Rp.</v>
          </cell>
          <cell r="J36">
            <v>750000</v>
          </cell>
        </row>
        <row r="37">
          <cell r="F37" t="str">
            <v>Teropong</v>
          </cell>
          <cell r="G37">
            <v>1</v>
          </cell>
          <cell r="H37" t="str">
            <v>Bh</v>
          </cell>
          <cell r="I37" t="str">
            <v>Rp.</v>
          </cell>
          <cell r="J37">
            <v>500000</v>
          </cell>
        </row>
        <row r="38">
          <cell r="F38" t="str">
            <v>HANDLE LBS</v>
          </cell>
          <cell r="G38">
            <v>1</v>
          </cell>
          <cell r="H38" t="str">
            <v>Bh</v>
          </cell>
          <cell r="I38" t="str">
            <v>Rp.</v>
          </cell>
          <cell r="J38">
            <v>150000</v>
          </cell>
        </row>
        <row r="39">
          <cell r="G39">
            <v>1</v>
          </cell>
          <cell r="H39" t="str">
            <v>Set</v>
          </cell>
          <cell r="I39" t="str">
            <v>Rp.</v>
          </cell>
          <cell r="J39">
            <v>3000000</v>
          </cell>
        </row>
        <row r="40">
          <cell r="F40" t="str">
            <v>Branding</v>
          </cell>
          <cell r="G40">
            <v>1</v>
          </cell>
          <cell r="H40" t="str">
            <v>Set</v>
          </cell>
          <cell r="I40" t="str">
            <v>Rp.</v>
          </cell>
          <cell r="J40">
            <v>2500000</v>
          </cell>
        </row>
        <row r="41">
          <cell r="J41">
            <v>0</v>
          </cell>
        </row>
        <row r="42">
          <cell r="F42" t="str">
            <v>SABUK PENGAMAN</v>
          </cell>
          <cell r="G42">
            <v>2</v>
          </cell>
          <cell r="H42" t="str">
            <v>Bh</v>
          </cell>
          <cell r="I42" t="str">
            <v>Rp.</v>
          </cell>
          <cell r="J42">
            <v>1200000</v>
          </cell>
        </row>
        <row r="43">
          <cell r="F43" t="str">
            <v>HELM PENGAMAN</v>
          </cell>
          <cell r="G43">
            <v>2</v>
          </cell>
          <cell r="H43" t="str">
            <v>Bh</v>
          </cell>
          <cell r="I43" t="str">
            <v>Rp.</v>
          </cell>
          <cell r="J43">
            <v>100000</v>
          </cell>
        </row>
        <row r="44">
          <cell r="F44" t="str">
            <v>SARUNG TANGAN 20 kVolt</v>
          </cell>
          <cell r="G44">
            <v>2</v>
          </cell>
          <cell r="H44" t="str">
            <v>Psg</v>
          </cell>
          <cell r="I44" t="str">
            <v>Rp.</v>
          </cell>
          <cell r="J44">
            <v>2000000</v>
          </cell>
        </row>
        <row r="45">
          <cell r="F45" t="str">
            <v>VOLTAGE DETECTOR TM</v>
          </cell>
          <cell r="G45">
            <v>1</v>
          </cell>
          <cell r="H45" t="str">
            <v>Bh</v>
          </cell>
          <cell r="I45" t="str">
            <v>Rp.</v>
          </cell>
          <cell r="J45">
            <v>1500000</v>
          </cell>
        </row>
        <row r="46">
          <cell r="F46" t="str">
            <v>JAS HUJAN</v>
          </cell>
          <cell r="G46">
            <v>3</v>
          </cell>
          <cell r="H46" t="str">
            <v>Bh</v>
          </cell>
          <cell r="I46" t="str">
            <v>Rp.</v>
          </cell>
          <cell r="J46">
            <v>100000</v>
          </cell>
        </row>
        <row r="47">
          <cell r="F47" t="str">
            <v>SEPATU KARET 20 kV</v>
          </cell>
          <cell r="G47">
            <v>2</v>
          </cell>
          <cell r="H47" t="str">
            <v>Psg</v>
          </cell>
          <cell r="I47" t="str">
            <v>Rp.</v>
          </cell>
          <cell r="J47">
            <v>2000000</v>
          </cell>
        </row>
        <row r="48">
          <cell r="F48" t="str">
            <v>TALI PENGIKAT TANGGA</v>
          </cell>
          <cell r="G48">
            <v>1</v>
          </cell>
          <cell r="H48" t="str">
            <v>Mtr</v>
          </cell>
          <cell r="I48" t="str">
            <v>Rp.</v>
          </cell>
          <cell r="J48">
            <v>50000</v>
          </cell>
        </row>
        <row r="49">
          <cell r="F49" t="str">
            <v>PAPAN PERINGATAN ADA KEGIATAN</v>
          </cell>
          <cell r="G49">
            <v>2</v>
          </cell>
          <cell r="H49" t="str">
            <v>Bh</v>
          </cell>
          <cell r="I49" t="str">
            <v>Rp.</v>
          </cell>
          <cell r="J49">
            <v>250000</v>
          </cell>
        </row>
        <row r="50">
          <cell r="F50" t="str">
            <v>P3K</v>
          </cell>
          <cell r="G50">
            <v>1</v>
          </cell>
          <cell r="H50" t="str">
            <v>Bh</v>
          </cell>
          <cell r="I50" t="str">
            <v>Rp.</v>
          </cell>
          <cell r="J50">
            <v>60000</v>
          </cell>
        </row>
        <row r="51">
          <cell r="F51" t="str">
            <v xml:space="preserve">AMPER TANG POWER </v>
          </cell>
          <cell r="G51">
            <v>1</v>
          </cell>
          <cell r="J51">
            <v>1350000</v>
          </cell>
        </row>
        <row r="52">
          <cell r="F52" t="str">
            <v>TOOLS SET</v>
          </cell>
          <cell r="J52">
            <v>150000</v>
          </cell>
        </row>
        <row r="53">
          <cell r="F53" t="str">
            <v>Tali tampar 20 Mtr</v>
          </cell>
          <cell r="G53">
            <v>1</v>
          </cell>
          <cell r="H53" t="str">
            <v>Bh</v>
          </cell>
          <cell r="I53" t="str">
            <v>Rp.</v>
          </cell>
          <cell r="J53">
            <v>70000</v>
          </cell>
        </row>
        <row r="54">
          <cell r="F54" t="str">
            <v>TANGGA FIBER SLIDING 9 MTR</v>
          </cell>
          <cell r="G54">
            <v>1</v>
          </cell>
          <cell r="H54" t="str">
            <v>Bh</v>
          </cell>
          <cell r="I54" t="str">
            <v>Rp.</v>
          </cell>
          <cell r="J54">
            <v>4500000</v>
          </cell>
        </row>
        <row r="55">
          <cell r="F55" t="str">
            <v>STICK 20 KV 11 MTR</v>
          </cell>
          <cell r="G55">
            <v>1</v>
          </cell>
          <cell r="H55" t="str">
            <v>Bh</v>
          </cell>
          <cell r="I55" t="str">
            <v>Rp.</v>
          </cell>
          <cell r="J55">
            <v>6000000</v>
          </cell>
        </row>
        <row r="56">
          <cell r="F56" t="str">
            <v>GROUNDING APPARATUS</v>
          </cell>
          <cell r="G56">
            <v>2</v>
          </cell>
          <cell r="H56" t="str">
            <v>Bh</v>
          </cell>
          <cell r="I56" t="str">
            <v>Rp.</v>
          </cell>
          <cell r="J56">
            <v>4250000</v>
          </cell>
        </row>
        <row r="57">
          <cell r="F57" t="str">
            <v>MEGGER 5.000/ 1.000 V</v>
          </cell>
          <cell r="G57">
            <v>1</v>
          </cell>
          <cell r="H57" t="str">
            <v>Bh</v>
          </cell>
          <cell r="I57" t="str">
            <v>Rp.</v>
          </cell>
          <cell r="J57">
            <v>7300000</v>
          </cell>
        </row>
        <row r="58">
          <cell r="F58" t="str">
            <v>STRAINGING DEVICE 2 TON</v>
          </cell>
          <cell r="G58">
            <v>1</v>
          </cell>
          <cell r="H58" t="str">
            <v>Bh</v>
          </cell>
          <cell r="I58" t="str">
            <v>Rp.</v>
          </cell>
          <cell r="J58">
            <v>2600000</v>
          </cell>
        </row>
        <row r="59">
          <cell r="F59" t="str">
            <v>COMPRESSION DIES 50 mm - 300mm</v>
          </cell>
          <cell r="G59">
            <v>1</v>
          </cell>
          <cell r="H59" t="str">
            <v>Bh</v>
          </cell>
          <cell r="I59" t="str">
            <v>Rp.</v>
          </cell>
          <cell r="J59">
            <v>4000000</v>
          </cell>
        </row>
        <row r="60">
          <cell r="F60" t="str">
            <v xml:space="preserve">AMPER TANG POWER </v>
          </cell>
          <cell r="G60">
            <v>1</v>
          </cell>
          <cell r="H60" t="str">
            <v>Bh</v>
          </cell>
          <cell r="I60" t="str">
            <v>Rp.</v>
          </cell>
          <cell r="J60">
            <v>1350000</v>
          </cell>
        </row>
        <row r="61">
          <cell r="F61" t="str">
            <v>LAMPU SOROT HALOGEN 100 WATT</v>
          </cell>
          <cell r="G61">
            <v>1</v>
          </cell>
          <cell r="H61" t="str">
            <v>Bh</v>
          </cell>
          <cell r="I61" t="str">
            <v>Rp.</v>
          </cell>
          <cell r="J61">
            <v>680000</v>
          </cell>
        </row>
        <row r="62">
          <cell r="F62" t="str">
            <v>KUNCI CONNECTOR</v>
          </cell>
          <cell r="G62">
            <v>1</v>
          </cell>
          <cell r="H62" t="str">
            <v>Bh</v>
          </cell>
          <cell r="I62" t="str">
            <v>Rp.</v>
          </cell>
          <cell r="J62">
            <v>12000</v>
          </cell>
        </row>
        <row r="63">
          <cell r="F63" t="str">
            <v>KUNCI RING/PAS</v>
          </cell>
          <cell r="G63">
            <v>1</v>
          </cell>
          <cell r="H63" t="str">
            <v>Set</v>
          </cell>
          <cell r="I63" t="str">
            <v>Rp.</v>
          </cell>
          <cell r="J63">
            <v>75000</v>
          </cell>
        </row>
        <row r="64">
          <cell r="F64" t="str">
            <v>KUNCI INGGRIS 12"</v>
          </cell>
          <cell r="G64">
            <v>1</v>
          </cell>
          <cell r="H64" t="str">
            <v>Bh</v>
          </cell>
          <cell r="I64" t="str">
            <v>Rp.</v>
          </cell>
          <cell r="J64">
            <v>50000</v>
          </cell>
        </row>
        <row r="65">
          <cell r="F65" t="str">
            <v>GERGAJI BESI</v>
          </cell>
          <cell r="G65">
            <v>1</v>
          </cell>
          <cell r="H65" t="str">
            <v>Bh</v>
          </cell>
          <cell r="I65" t="str">
            <v>Rp.</v>
          </cell>
          <cell r="J65">
            <v>50000</v>
          </cell>
        </row>
        <row r="66">
          <cell r="F66" t="str">
            <v>GERGAJI KAYU</v>
          </cell>
          <cell r="G66">
            <v>1</v>
          </cell>
          <cell r="H66" t="str">
            <v>Bh</v>
          </cell>
          <cell r="I66" t="str">
            <v>Rp.</v>
          </cell>
          <cell r="J66">
            <v>50000</v>
          </cell>
        </row>
        <row r="67">
          <cell r="F67" t="str">
            <v>TANG KOMBINASI</v>
          </cell>
          <cell r="G67">
            <v>2</v>
          </cell>
          <cell r="H67" t="str">
            <v>Bh</v>
          </cell>
          <cell r="I67" t="str">
            <v>Rp.</v>
          </cell>
          <cell r="J67">
            <v>50000</v>
          </cell>
        </row>
        <row r="68">
          <cell r="F68" t="str">
            <v>TALI NILON 12 mm</v>
          </cell>
          <cell r="G68">
            <v>1</v>
          </cell>
          <cell r="H68" t="str">
            <v>Mtr</v>
          </cell>
          <cell r="I68" t="str">
            <v>Rp.</v>
          </cell>
          <cell r="J68">
            <v>100000</v>
          </cell>
        </row>
        <row r="69">
          <cell r="F69" t="str">
            <v>SENTER</v>
          </cell>
          <cell r="G69">
            <v>2</v>
          </cell>
          <cell r="H69" t="str">
            <v>Bh</v>
          </cell>
          <cell r="I69" t="str">
            <v>Rp.</v>
          </cell>
          <cell r="J69">
            <v>70000</v>
          </cell>
        </row>
        <row r="70">
          <cell r="F70" t="str">
            <v>Sapu dan Alat Kebersihan</v>
          </cell>
          <cell r="G70">
            <v>1</v>
          </cell>
          <cell r="H70" t="str">
            <v>Bh</v>
          </cell>
          <cell r="I70" t="str">
            <v>Rp.</v>
          </cell>
          <cell r="J70">
            <v>50000</v>
          </cell>
        </row>
        <row r="71">
          <cell r="F71" t="str">
            <v>Earth Resistance Tester</v>
          </cell>
          <cell r="G71">
            <v>1</v>
          </cell>
          <cell r="H71" t="str">
            <v>Bh</v>
          </cell>
          <cell r="I71" t="str">
            <v>Rp.</v>
          </cell>
          <cell r="J71">
            <v>1750000</v>
          </cell>
        </row>
        <row r="72">
          <cell r="F72" t="str">
            <v>Three Foot</v>
          </cell>
          <cell r="G72">
            <v>1</v>
          </cell>
          <cell r="H72" t="str">
            <v>Bh</v>
          </cell>
          <cell r="I72" t="str">
            <v>Rp.</v>
          </cell>
          <cell r="J72">
            <v>1450000</v>
          </cell>
        </row>
        <row r="73">
          <cell r="F73" t="str">
            <v>Linggis</v>
          </cell>
          <cell r="G73">
            <v>1</v>
          </cell>
          <cell r="H73" t="str">
            <v>Bh</v>
          </cell>
          <cell r="I73" t="str">
            <v>Rp.</v>
          </cell>
          <cell r="J73">
            <v>75000</v>
          </cell>
        </row>
        <row r="74">
          <cell r="F74" t="str">
            <v>katrol 5 Ton</v>
          </cell>
          <cell r="G74">
            <v>1</v>
          </cell>
          <cell r="H74" t="str">
            <v>Bh</v>
          </cell>
          <cell r="I74" t="str">
            <v>Rp.</v>
          </cell>
          <cell r="J74">
            <v>2300000</v>
          </cell>
        </row>
        <row r="75">
          <cell r="F75" t="str">
            <v>Palu 3 KG</v>
          </cell>
          <cell r="G75">
            <v>1</v>
          </cell>
          <cell r="H75" t="str">
            <v>Bh</v>
          </cell>
          <cell r="I75" t="str">
            <v>Rp.</v>
          </cell>
          <cell r="J75">
            <v>30000</v>
          </cell>
        </row>
        <row r="76">
          <cell r="F76" t="str">
            <v>Transformer Hoise</v>
          </cell>
          <cell r="G76">
            <v>1</v>
          </cell>
          <cell r="H76" t="str">
            <v>Bh</v>
          </cell>
          <cell r="I76" t="str">
            <v>Rp.</v>
          </cell>
          <cell r="J76">
            <v>3400000</v>
          </cell>
        </row>
        <row r="77">
          <cell r="J77">
            <v>0</v>
          </cell>
        </row>
        <row r="78">
          <cell r="F78" t="str">
            <v>SABUK PENGAMAN</v>
          </cell>
          <cell r="G78">
            <v>2</v>
          </cell>
          <cell r="H78" t="str">
            <v>Bh</v>
          </cell>
          <cell r="I78" t="str">
            <v>Rp.</v>
          </cell>
          <cell r="J78">
            <v>1200000</v>
          </cell>
        </row>
        <row r="79">
          <cell r="F79" t="str">
            <v>HELM PENGAMAN</v>
          </cell>
          <cell r="G79">
            <v>2</v>
          </cell>
          <cell r="H79" t="str">
            <v>Bh</v>
          </cell>
          <cell r="I79" t="str">
            <v>Rp.</v>
          </cell>
          <cell r="J79">
            <v>100000</v>
          </cell>
        </row>
        <row r="80">
          <cell r="F80" t="str">
            <v>SARUNG TANGAN 1000 Volt</v>
          </cell>
          <cell r="G80">
            <v>2</v>
          </cell>
          <cell r="H80" t="str">
            <v>Psg</v>
          </cell>
          <cell r="I80" t="str">
            <v>Rp.</v>
          </cell>
          <cell r="J80">
            <v>170000</v>
          </cell>
        </row>
        <row r="81">
          <cell r="F81" t="str">
            <v>VOLTAGE DETECTOR TM</v>
          </cell>
          <cell r="G81">
            <v>1</v>
          </cell>
          <cell r="H81" t="str">
            <v>Bh</v>
          </cell>
          <cell r="I81" t="str">
            <v>Rp.</v>
          </cell>
          <cell r="J81">
            <v>1500000</v>
          </cell>
        </row>
        <row r="82">
          <cell r="F82" t="str">
            <v>JAS HUJAN</v>
          </cell>
          <cell r="G82">
            <v>2</v>
          </cell>
          <cell r="H82" t="str">
            <v>Bh</v>
          </cell>
          <cell r="I82" t="str">
            <v>Rp.</v>
          </cell>
          <cell r="J82">
            <v>100000</v>
          </cell>
        </row>
        <row r="83">
          <cell r="F83" t="str">
            <v>SEPATU KARET 1000 VOLT/LISTRIK</v>
          </cell>
          <cell r="G83">
            <v>2</v>
          </cell>
          <cell r="H83" t="str">
            <v>Psg</v>
          </cell>
          <cell r="I83" t="str">
            <v>Rp.</v>
          </cell>
          <cell r="J83">
            <v>100000</v>
          </cell>
        </row>
        <row r="84">
          <cell r="F84" t="str">
            <v>TALI PENGIKAT TANGGA</v>
          </cell>
          <cell r="G84">
            <v>1</v>
          </cell>
          <cell r="H84" t="str">
            <v>Mtr</v>
          </cell>
          <cell r="I84" t="str">
            <v>Rp.</v>
          </cell>
          <cell r="J84">
            <v>50000</v>
          </cell>
        </row>
        <row r="85">
          <cell r="F85" t="str">
            <v>PAPAN PERINGATAN ADA KEGIATAN</v>
          </cell>
          <cell r="G85">
            <v>2</v>
          </cell>
          <cell r="H85" t="str">
            <v>Bh</v>
          </cell>
          <cell r="I85" t="str">
            <v>Rp.</v>
          </cell>
          <cell r="J85">
            <v>250000</v>
          </cell>
        </row>
        <row r="86">
          <cell r="F86" t="str">
            <v>P3K</v>
          </cell>
          <cell r="G86">
            <v>1</v>
          </cell>
          <cell r="H86" t="str">
            <v>Bh</v>
          </cell>
          <cell r="I86" t="str">
            <v>Rp.</v>
          </cell>
          <cell r="J86">
            <v>60000</v>
          </cell>
        </row>
        <row r="87">
          <cell r="F87" t="str">
            <v>Tali tampar 20 Mtr</v>
          </cell>
          <cell r="G87">
            <v>1</v>
          </cell>
          <cell r="H87" t="str">
            <v>Bh</v>
          </cell>
          <cell r="I87" t="str">
            <v>Rp.</v>
          </cell>
          <cell r="J87">
            <v>70000</v>
          </cell>
        </row>
        <row r="88">
          <cell r="F88" t="str">
            <v>TANGGA FIBER SLIDING 9 MTR</v>
          </cell>
          <cell r="G88">
            <v>1</v>
          </cell>
          <cell r="H88" t="str">
            <v>Bh</v>
          </cell>
          <cell r="I88" t="str">
            <v>Rp.</v>
          </cell>
          <cell r="J88">
            <v>4500000</v>
          </cell>
        </row>
        <row r="89">
          <cell r="F89" t="str">
            <v>STICK 20 KV 11 MTR</v>
          </cell>
          <cell r="G89">
            <v>1</v>
          </cell>
          <cell r="H89" t="str">
            <v>Bh</v>
          </cell>
          <cell r="I89" t="str">
            <v>Rp.</v>
          </cell>
          <cell r="J89">
            <v>6000000</v>
          </cell>
        </row>
        <row r="90">
          <cell r="F90" t="str">
            <v>GROUNDING APPARATUS</v>
          </cell>
          <cell r="G90">
            <v>2</v>
          </cell>
          <cell r="H90" t="str">
            <v>Bh</v>
          </cell>
          <cell r="I90" t="str">
            <v>Rp.</v>
          </cell>
          <cell r="J90">
            <v>4250000</v>
          </cell>
        </row>
        <row r="91">
          <cell r="F91" t="str">
            <v>MEGGER 5.000/ 1.000 V</v>
          </cell>
          <cell r="G91">
            <v>1</v>
          </cell>
          <cell r="H91" t="str">
            <v>Bh</v>
          </cell>
          <cell r="I91" t="str">
            <v>Rp.</v>
          </cell>
          <cell r="J91">
            <v>7300000</v>
          </cell>
        </row>
        <row r="92">
          <cell r="F92" t="str">
            <v xml:space="preserve"> AMPER TANG POWER </v>
          </cell>
          <cell r="G92">
            <v>1</v>
          </cell>
          <cell r="H92" t="str">
            <v>Bh</v>
          </cell>
          <cell r="I92" t="str">
            <v>Rp.</v>
          </cell>
          <cell r="J92">
            <v>1350000</v>
          </cell>
        </row>
        <row r="93">
          <cell r="F93" t="str">
            <v>LAMPU SOROT HALOGEN 100 WATT</v>
          </cell>
          <cell r="G93">
            <v>1</v>
          </cell>
          <cell r="H93" t="str">
            <v>Bh</v>
          </cell>
          <cell r="I93" t="str">
            <v>Rp.</v>
          </cell>
          <cell r="J93">
            <v>680000</v>
          </cell>
        </row>
        <row r="94">
          <cell r="F94" t="str">
            <v>KUNCI RING/PAS</v>
          </cell>
          <cell r="G94">
            <v>1</v>
          </cell>
          <cell r="H94" t="str">
            <v>Set</v>
          </cell>
          <cell r="I94" t="str">
            <v>Rp.</v>
          </cell>
          <cell r="J94">
            <v>75000</v>
          </cell>
        </row>
        <row r="95">
          <cell r="F95" t="str">
            <v>KUNCI INGGRIS 12"</v>
          </cell>
          <cell r="G95">
            <v>1</v>
          </cell>
          <cell r="H95" t="str">
            <v>Bh</v>
          </cell>
          <cell r="I95" t="str">
            <v>Rp.</v>
          </cell>
          <cell r="J95">
            <v>50000</v>
          </cell>
        </row>
        <row r="96">
          <cell r="F96" t="str">
            <v>COMPRESSION DIES 50 mm - 300mm</v>
          </cell>
          <cell r="G96">
            <v>1</v>
          </cell>
          <cell r="H96" t="str">
            <v>Bh</v>
          </cell>
          <cell r="I96" t="str">
            <v>Rp.</v>
          </cell>
          <cell r="J96">
            <v>4000000</v>
          </cell>
        </row>
        <row r="97">
          <cell r="F97" t="str">
            <v>GERGAJI BESI</v>
          </cell>
          <cell r="G97">
            <v>1</v>
          </cell>
          <cell r="H97" t="str">
            <v>Bh</v>
          </cell>
          <cell r="I97" t="str">
            <v>Rp.</v>
          </cell>
          <cell r="J97">
            <v>50000</v>
          </cell>
        </row>
        <row r="98">
          <cell r="F98" t="str">
            <v>TANG KOMBINASI</v>
          </cell>
          <cell r="G98">
            <v>2</v>
          </cell>
          <cell r="H98" t="str">
            <v>Bh</v>
          </cell>
          <cell r="I98" t="str">
            <v>Rp.</v>
          </cell>
          <cell r="J98">
            <v>50000</v>
          </cell>
        </row>
        <row r="99">
          <cell r="F99" t="str">
            <v>TALI NILON 12 mm</v>
          </cell>
          <cell r="G99">
            <v>1</v>
          </cell>
          <cell r="H99" t="str">
            <v>Mtr</v>
          </cell>
          <cell r="I99" t="str">
            <v>Rp.</v>
          </cell>
          <cell r="J99">
            <v>100000</v>
          </cell>
        </row>
        <row r="100">
          <cell r="F100" t="str">
            <v>SENTER</v>
          </cell>
          <cell r="G100">
            <v>2</v>
          </cell>
          <cell r="H100" t="str">
            <v>Bh</v>
          </cell>
          <cell r="I100" t="str">
            <v>Rp.</v>
          </cell>
          <cell r="J100">
            <v>70000</v>
          </cell>
        </row>
        <row r="101">
          <cell r="F101" t="str">
            <v>Sapu dan Alat Kebersihan</v>
          </cell>
          <cell r="G101">
            <v>1</v>
          </cell>
          <cell r="H101" t="str">
            <v>Bh</v>
          </cell>
          <cell r="I101" t="str">
            <v>Rp.</v>
          </cell>
          <cell r="J101">
            <v>50000</v>
          </cell>
        </row>
        <row r="102">
          <cell r="F102" t="str">
            <v>Earth Resistance Tester</v>
          </cell>
          <cell r="G102">
            <v>1</v>
          </cell>
          <cell r="H102" t="str">
            <v>Bh</v>
          </cell>
          <cell r="I102" t="str">
            <v>Rp.</v>
          </cell>
          <cell r="J102">
            <v>1750000</v>
          </cell>
        </row>
        <row r="103">
          <cell r="F103" t="str">
            <v>Three Foot</v>
          </cell>
          <cell r="G103">
            <v>1</v>
          </cell>
          <cell r="H103" t="str">
            <v>Bh</v>
          </cell>
          <cell r="I103" t="str">
            <v>Rp.</v>
          </cell>
          <cell r="J103">
            <v>1450000</v>
          </cell>
        </row>
        <row r="104">
          <cell r="F104" t="str">
            <v>Linggis</v>
          </cell>
          <cell r="G104">
            <v>1</v>
          </cell>
          <cell r="H104" t="str">
            <v>Bh</v>
          </cell>
          <cell r="I104" t="str">
            <v>Rp.</v>
          </cell>
          <cell r="J104">
            <v>75000</v>
          </cell>
        </row>
        <row r="105">
          <cell r="F105" t="str">
            <v>katrol 5 Ton</v>
          </cell>
          <cell r="G105">
            <v>1</v>
          </cell>
          <cell r="H105" t="str">
            <v>Bh</v>
          </cell>
          <cell r="I105" t="str">
            <v>Rp.</v>
          </cell>
          <cell r="J105">
            <v>2300000</v>
          </cell>
        </row>
        <row r="106">
          <cell r="F106" t="str">
            <v>Palu 3 KG</v>
          </cell>
          <cell r="G106">
            <v>1</v>
          </cell>
          <cell r="H106" t="str">
            <v>Bh</v>
          </cell>
          <cell r="I106" t="str">
            <v>Rp.</v>
          </cell>
          <cell r="J106">
            <v>30000</v>
          </cell>
        </row>
        <row r="107">
          <cell r="F107" t="str">
            <v>Transformer Hoise</v>
          </cell>
          <cell r="G107">
            <v>1</v>
          </cell>
          <cell r="H107" t="str">
            <v>Bh</v>
          </cell>
          <cell r="I107" t="str">
            <v>Rp.</v>
          </cell>
          <cell r="J107">
            <v>3400000</v>
          </cell>
        </row>
        <row r="108">
          <cell r="J108">
            <v>0</v>
          </cell>
        </row>
        <row r="109">
          <cell r="F109" t="str">
            <v>SABUK PENGAMAN</v>
          </cell>
          <cell r="G109">
            <v>2</v>
          </cell>
          <cell r="H109" t="str">
            <v>Bh</v>
          </cell>
          <cell r="I109" t="str">
            <v>Rp.</v>
          </cell>
          <cell r="J109">
            <v>1200000</v>
          </cell>
        </row>
        <row r="110">
          <cell r="F110" t="str">
            <v>HELM PENGAMAN</v>
          </cell>
          <cell r="G110">
            <v>2</v>
          </cell>
          <cell r="H110" t="str">
            <v>Bh</v>
          </cell>
          <cell r="I110" t="str">
            <v>Rp.</v>
          </cell>
          <cell r="J110">
            <v>100000</v>
          </cell>
        </row>
        <row r="111">
          <cell r="F111" t="str">
            <v>SARUNG TANGAN 1000 Volt</v>
          </cell>
          <cell r="G111">
            <v>2</v>
          </cell>
          <cell r="H111" t="str">
            <v>Psg</v>
          </cell>
          <cell r="I111" t="str">
            <v>Rp.</v>
          </cell>
          <cell r="J111">
            <v>170000</v>
          </cell>
        </row>
        <row r="112">
          <cell r="F112" t="str">
            <v>VOLTAGE DETECTOR TM</v>
          </cell>
          <cell r="G112">
            <v>1</v>
          </cell>
          <cell r="H112" t="str">
            <v>Bh</v>
          </cell>
          <cell r="I112" t="str">
            <v>Rp.</v>
          </cell>
          <cell r="J112">
            <v>1500000</v>
          </cell>
        </row>
        <row r="113">
          <cell r="F113" t="str">
            <v>JAS HUJAN</v>
          </cell>
          <cell r="G113">
            <v>3</v>
          </cell>
          <cell r="H113" t="str">
            <v>Bh</v>
          </cell>
          <cell r="I113" t="str">
            <v>Rp.</v>
          </cell>
          <cell r="J113">
            <v>100000</v>
          </cell>
        </row>
        <row r="114">
          <cell r="F114" t="str">
            <v>SEPATU KARET 1000 VOLT/LISTRIK</v>
          </cell>
          <cell r="G114">
            <v>2</v>
          </cell>
          <cell r="H114" t="str">
            <v>Psg</v>
          </cell>
          <cell r="I114" t="str">
            <v>Rp.</v>
          </cell>
          <cell r="J114">
            <v>100000</v>
          </cell>
        </row>
        <row r="115">
          <cell r="F115" t="str">
            <v>TALI PENGIKAT TANGGA</v>
          </cell>
          <cell r="G115">
            <v>1</v>
          </cell>
          <cell r="H115" t="str">
            <v>Mtr</v>
          </cell>
          <cell r="I115" t="str">
            <v>Rp.</v>
          </cell>
          <cell r="J115">
            <v>50000</v>
          </cell>
        </row>
        <row r="116">
          <cell r="F116" t="str">
            <v>PAPAN PERINGATAN ADA KEGIATAN</v>
          </cell>
          <cell r="G116">
            <v>2</v>
          </cell>
          <cell r="H116" t="str">
            <v>Bh</v>
          </cell>
          <cell r="I116" t="str">
            <v>Rp.</v>
          </cell>
          <cell r="J116">
            <v>250000</v>
          </cell>
        </row>
        <row r="117">
          <cell r="F117" t="str">
            <v>P3K</v>
          </cell>
          <cell r="G117">
            <v>1</v>
          </cell>
          <cell r="H117" t="str">
            <v>Bh</v>
          </cell>
          <cell r="I117" t="str">
            <v>Rp.</v>
          </cell>
          <cell r="J117">
            <v>60000</v>
          </cell>
        </row>
        <row r="118">
          <cell r="F118" t="str">
            <v>Tali tampar 20 Mtr</v>
          </cell>
          <cell r="G118">
            <v>1</v>
          </cell>
          <cell r="H118" t="str">
            <v>Bh</v>
          </cell>
          <cell r="I118" t="str">
            <v>Rp.</v>
          </cell>
          <cell r="J118">
            <v>70000</v>
          </cell>
        </row>
        <row r="119">
          <cell r="F119" t="str">
            <v>TOOLS SET</v>
          </cell>
          <cell r="G119">
            <v>1</v>
          </cell>
          <cell r="H119" t="str">
            <v>Set</v>
          </cell>
          <cell r="I119" t="str">
            <v>Rp.</v>
          </cell>
          <cell r="J119">
            <v>150000</v>
          </cell>
        </row>
        <row r="120">
          <cell r="F120" t="str">
            <v>KOTAK ALAT KERJA</v>
          </cell>
          <cell r="G120">
            <v>1</v>
          </cell>
          <cell r="H120" t="str">
            <v>Bh</v>
          </cell>
          <cell r="I120" t="str">
            <v>Rp.</v>
          </cell>
          <cell r="J120">
            <v>500000</v>
          </cell>
        </row>
        <row r="121">
          <cell r="F121" t="str">
            <v>AMPER TANG POWER</v>
          </cell>
          <cell r="G121">
            <v>1</v>
          </cell>
          <cell r="H121" t="str">
            <v>Bh</v>
          </cell>
          <cell r="I121" t="str">
            <v>Rp.</v>
          </cell>
          <cell r="J121">
            <v>1350000</v>
          </cell>
        </row>
        <row r="122">
          <cell r="F122" t="str">
            <v>ADJUSTABLE WRENCH / KUNCI INGGRIS 8"</v>
          </cell>
          <cell r="G122">
            <v>1</v>
          </cell>
          <cell r="H122" t="str">
            <v>Bh</v>
          </cell>
          <cell r="I122" t="str">
            <v>Rp.</v>
          </cell>
          <cell r="J122">
            <v>50000</v>
          </cell>
        </row>
        <row r="123">
          <cell r="F123" t="str">
            <v>LAMPU SENTER</v>
          </cell>
          <cell r="G123">
            <v>1</v>
          </cell>
          <cell r="H123" t="str">
            <v>Bh</v>
          </cell>
          <cell r="I123" t="str">
            <v>Rp.</v>
          </cell>
          <cell r="J123">
            <v>70000</v>
          </cell>
        </row>
        <row r="124">
          <cell r="F124" t="str">
            <v>HAND COMPRESSION TOOL</v>
          </cell>
          <cell r="G124">
            <v>1</v>
          </cell>
          <cell r="H124" t="str">
            <v>Set</v>
          </cell>
          <cell r="I124" t="str">
            <v>Rp.</v>
          </cell>
          <cell r="J124">
            <v>750000</v>
          </cell>
        </row>
        <row r="125">
          <cell r="F125" t="str">
            <v>PHASE SEQUENCE INDICATOR</v>
          </cell>
          <cell r="G125">
            <v>1</v>
          </cell>
          <cell r="H125" t="str">
            <v>Unit</v>
          </cell>
          <cell r="I125" t="str">
            <v>Rp.</v>
          </cell>
          <cell r="J125">
            <v>650000</v>
          </cell>
        </row>
        <row r="126">
          <cell r="F126" t="str">
            <v xml:space="preserve">PISAU PENGUPAS KABEL </v>
          </cell>
          <cell r="G126">
            <v>1</v>
          </cell>
          <cell r="H126" t="str">
            <v>Bh</v>
          </cell>
          <cell r="I126" t="str">
            <v>Rp.</v>
          </cell>
          <cell r="J126">
            <v>25000</v>
          </cell>
        </row>
        <row r="127">
          <cell r="F127" t="str">
            <v>TES PEN</v>
          </cell>
          <cell r="G127">
            <v>1</v>
          </cell>
          <cell r="H127" t="str">
            <v>Bh</v>
          </cell>
          <cell r="I127" t="str">
            <v>Rp.</v>
          </cell>
          <cell r="J127">
            <v>25000</v>
          </cell>
        </row>
        <row r="128">
          <cell r="F128" t="str">
            <v>HANDLE LBS</v>
          </cell>
          <cell r="G128">
            <v>1</v>
          </cell>
          <cell r="H128" t="str">
            <v>Bh</v>
          </cell>
          <cell r="I128" t="str">
            <v>Rp.</v>
          </cell>
          <cell r="J128">
            <v>150000</v>
          </cell>
        </row>
        <row r="129">
          <cell r="F129" t="str">
            <v>PARANG</v>
          </cell>
          <cell r="G129">
            <v>1</v>
          </cell>
          <cell r="H129" t="str">
            <v>Bh</v>
          </cell>
          <cell r="I129" t="str">
            <v>Rp.</v>
          </cell>
          <cell r="J129">
            <v>50000</v>
          </cell>
        </row>
        <row r="131">
          <cell r="F131" t="str">
            <v>SABUK PENGAMAN</v>
          </cell>
          <cell r="G131">
            <v>1</v>
          </cell>
          <cell r="H131" t="str">
            <v>Bh</v>
          </cell>
          <cell r="I131" t="str">
            <v>Rp.</v>
          </cell>
          <cell r="J131">
            <v>1200000</v>
          </cell>
        </row>
        <row r="132">
          <cell r="F132" t="str">
            <v>HELM PENGAMAN</v>
          </cell>
          <cell r="G132">
            <v>1</v>
          </cell>
          <cell r="H132" t="str">
            <v>Bh</v>
          </cell>
          <cell r="I132" t="str">
            <v>Rp.</v>
          </cell>
          <cell r="J132">
            <v>100000</v>
          </cell>
        </row>
        <row r="133">
          <cell r="F133" t="str">
            <v>P3K</v>
          </cell>
          <cell r="G133">
            <v>1</v>
          </cell>
          <cell r="H133" t="str">
            <v>Bh</v>
          </cell>
          <cell r="I133" t="str">
            <v>Rp.</v>
          </cell>
          <cell r="J133">
            <v>60000</v>
          </cell>
        </row>
        <row r="134">
          <cell r="F134" t="str">
            <v xml:space="preserve">JAS HUJAN </v>
          </cell>
          <cell r="G134">
            <v>1</v>
          </cell>
          <cell r="H134" t="str">
            <v>Bh</v>
          </cell>
          <cell r="I134" t="str">
            <v>Rp.</v>
          </cell>
          <cell r="J134">
            <v>100000</v>
          </cell>
        </row>
        <row r="135">
          <cell r="F135" t="str">
            <v>Teropong</v>
          </cell>
          <cell r="G135">
            <v>1</v>
          </cell>
          <cell r="H135" t="str">
            <v>Bh</v>
          </cell>
          <cell r="I135" t="str">
            <v>Rp.</v>
          </cell>
          <cell r="J135">
            <v>500000</v>
          </cell>
        </row>
        <row r="136">
          <cell r="F136" t="str">
            <v>TOOLS SET</v>
          </cell>
          <cell r="G136">
            <v>1</v>
          </cell>
          <cell r="H136" t="str">
            <v>Set</v>
          </cell>
          <cell r="I136" t="str">
            <v>Rp.</v>
          </cell>
          <cell r="J136">
            <v>150000</v>
          </cell>
        </row>
        <row r="137">
          <cell r="F137" t="str">
            <v>KUNCI RING/PAS</v>
          </cell>
          <cell r="G137">
            <v>1</v>
          </cell>
          <cell r="H137" t="str">
            <v>Set</v>
          </cell>
          <cell r="I137" t="str">
            <v>Rp.</v>
          </cell>
          <cell r="J137">
            <v>75000</v>
          </cell>
        </row>
        <row r="138">
          <cell r="F138" t="str">
            <v>KUNCI INGGRIS 12"</v>
          </cell>
          <cell r="G138">
            <v>2</v>
          </cell>
          <cell r="H138" t="str">
            <v>Bh</v>
          </cell>
          <cell r="I138" t="str">
            <v>Rp.</v>
          </cell>
          <cell r="J138">
            <v>50000</v>
          </cell>
        </row>
        <row r="139">
          <cell r="F139" t="str">
            <v>TANG KOMBINASI</v>
          </cell>
          <cell r="G139">
            <v>2</v>
          </cell>
          <cell r="H139" t="str">
            <v>Bh</v>
          </cell>
          <cell r="I139" t="str">
            <v>Rp.</v>
          </cell>
          <cell r="J139">
            <v>50000</v>
          </cell>
        </row>
        <row r="140">
          <cell r="F140" t="str">
            <v>PAPAN ALAS TULIS</v>
          </cell>
          <cell r="G140">
            <v>1</v>
          </cell>
          <cell r="H140" t="str">
            <v>Bh</v>
          </cell>
          <cell r="I140" t="str">
            <v>Rp.</v>
          </cell>
          <cell r="J140">
            <v>30000</v>
          </cell>
        </row>
        <row r="141">
          <cell r="F141" t="str">
            <v>ATK</v>
          </cell>
          <cell r="G141">
            <v>1</v>
          </cell>
          <cell r="H141" t="str">
            <v>Bh</v>
          </cell>
          <cell r="I141" t="str">
            <v>Rp.</v>
          </cell>
          <cell r="J141">
            <v>30000</v>
          </cell>
        </row>
        <row r="142">
          <cell r="F142" t="str">
            <v>Kamera ber-GPS</v>
          </cell>
          <cell r="G142">
            <v>1</v>
          </cell>
          <cell r="H142" t="str">
            <v>SET</v>
          </cell>
          <cell r="I142" t="str">
            <v>Rp.</v>
          </cell>
          <cell r="J142">
            <v>5000000</v>
          </cell>
        </row>
        <row r="144">
          <cell r="F144" t="str">
            <v>P3K</v>
          </cell>
          <cell r="G144">
            <v>1</v>
          </cell>
          <cell r="H144" t="str">
            <v>Bh</v>
          </cell>
          <cell r="I144" t="str">
            <v>Rp.</v>
          </cell>
          <cell r="J144">
            <v>60000</v>
          </cell>
        </row>
        <row r="145">
          <cell r="F145" t="str">
            <v>SARUNG TANGAN 1000 Volt</v>
          </cell>
          <cell r="G145">
            <v>2</v>
          </cell>
          <cell r="H145" t="str">
            <v>Psg</v>
          </cell>
          <cell r="I145" t="str">
            <v>Rp.</v>
          </cell>
          <cell r="J145">
            <v>170000</v>
          </cell>
        </row>
        <row r="146">
          <cell r="F146" t="str">
            <v xml:space="preserve">JAS HUJAN </v>
          </cell>
          <cell r="G146">
            <v>1</v>
          </cell>
          <cell r="H146" t="str">
            <v>Bh</v>
          </cell>
          <cell r="I146" t="str">
            <v>Rp.</v>
          </cell>
          <cell r="J146">
            <v>100000</v>
          </cell>
        </row>
        <row r="147">
          <cell r="F147" t="str">
            <v>TANGGA FIBER SLIDING 9 MTR</v>
          </cell>
          <cell r="G147">
            <v>1</v>
          </cell>
          <cell r="H147" t="str">
            <v>Bh</v>
          </cell>
          <cell r="I147" t="str">
            <v>Rp.</v>
          </cell>
          <cell r="J147">
            <v>4500000</v>
          </cell>
        </row>
        <row r="148">
          <cell r="F148" t="str">
            <v>STICK 20 KV 11 MTR</v>
          </cell>
          <cell r="G148">
            <v>1</v>
          </cell>
          <cell r="H148" t="str">
            <v>Bh</v>
          </cell>
          <cell r="I148" t="str">
            <v>Rp.</v>
          </cell>
          <cell r="J148">
            <v>6000000</v>
          </cell>
        </row>
        <row r="149">
          <cell r="F149" t="str">
            <v>GROUNDING APPARATUS</v>
          </cell>
          <cell r="G149">
            <v>1</v>
          </cell>
          <cell r="H149" t="str">
            <v>Bh</v>
          </cell>
          <cell r="I149" t="str">
            <v>Rp.</v>
          </cell>
          <cell r="J149">
            <v>4250000</v>
          </cell>
        </row>
        <row r="150">
          <cell r="F150" t="str">
            <v>MEGGER 5.000/ 1.000 V</v>
          </cell>
          <cell r="G150">
            <v>1</v>
          </cell>
          <cell r="H150" t="str">
            <v>Bh</v>
          </cell>
          <cell r="I150" t="str">
            <v>Rp.</v>
          </cell>
          <cell r="J150">
            <v>7300000</v>
          </cell>
        </row>
        <row r="151">
          <cell r="F151" t="str">
            <v>COMPRESSION DIES 50 mm - 300mm</v>
          </cell>
          <cell r="G151">
            <v>1</v>
          </cell>
          <cell r="H151" t="str">
            <v>Bh</v>
          </cell>
          <cell r="I151" t="str">
            <v>Rp.</v>
          </cell>
          <cell r="J151">
            <v>4000000</v>
          </cell>
        </row>
        <row r="152">
          <cell r="F152" t="str">
            <v>TANG POWER 600 A + HARMONISA</v>
          </cell>
          <cell r="G152">
            <v>1</v>
          </cell>
          <cell r="H152" t="str">
            <v>Bh</v>
          </cell>
          <cell r="I152" t="str">
            <v>Rp.</v>
          </cell>
          <cell r="J152">
            <v>8000000</v>
          </cell>
        </row>
        <row r="153">
          <cell r="F153" t="str">
            <v>LAMPU SOROT HALOGEN 100 WATT</v>
          </cell>
          <cell r="G153">
            <v>1</v>
          </cell>
          <cell r="H153" t="str">
            <v>Bh</v>
          </cell>
          <cell r="I153" t="str">
            <v>Rp.</v>
          </cell>
          <cell r="J153">
            <v>680000</v>
          </cell>
        </row>
        <row r="154">
          <cell r="F154" t="str">
            <v>KUNCI CONNECTOR</v>
          </cell>
          <cell r="G154">
            <v>1</v>
          </cell>
          <cell r="H154" t="str">
            <v>Bh</v>
          </cell>
          <cell r="I154" t="str">
            <v>Rp.</v>
          </cell>
          <cell r="J154">
            <v>12000</v>
          </cell>
        </row>
        <row r="155">
          <cell r="F155" t="str">
            <v>KUNCI RING/PAS</v>
          </cell>
          <cell r="G155">
            <v>1</v>
          </cell>
          <cell r="H155" t="str">
            <v>Set</v>
          </cell>
          <cell r="I155" t="str">
            <v>Rp.</v>
          </cell>
          <cell r="J155">
            <v>75000</v>
          </cell>
        </row>
        <row r="156">
          <cell r="F156" t="str">
            <v>KUNCI INGGRIS 12"</v>
          </cell>
          <cell r="G156">
            <v>1</v>
          </cell>
          <cell r="H156" t="str">
            <v>Bh</v>
          </cell>
          <cell r="I156" t="str">
            <v>Rp.</v>
          </cell>
          <cell r="J156">
            <v>50000</v>
          </cell>
        </row>
        <row r="157">
          <cell r="F157" t="str">
            <v>GERGAJI BESI</v>
          </cell>
          <cell r="G157">
            <v>0</v>
          </cell>
          <cell r="H157" t="str">
            <v>Bh</v>
          </cell>
          <cell r="I157" t="str">
            <v>Rp.</v>
          </cell>
          <cell r="J157">
            <v>50000</v>
          </cell>
        </row>
        <row r="158">
          <cell r="F158" t="str">
            <v>TANG KOMBINASI</v>
          </cell>
          <cell r="G158">
            <v>2</v>
          </cell>
          <cell r="H158" t="str">
            <v>Bh</v>
          </cell>
          <cell r="I158" t="str">
            <v>Rp.</v>
          </cell>
          <cell r="J158">
            <v>50000</v>
          </cell>
        </row>
        <row r="159">
          <cell r="F159" t="str">
            <v>TALI NILON 12 mm</v>
          </cell>
          <cell r="G159">
            <v>1</v>
          </cell>
          <cell r="H159" t="str">
            <v>Mtr</v>
          </cell>
          <cell r="I159" t="str">
            <v>Rp.</v>
          </cell>
          <cell r="J159">
            <v>100000</v>
          </cell>
        </row>
        <row r="160">
          <cell r="F160" t="str">
            <v>SENTER</v>
          </cell>
          <cell r="G160">
            <v>1</v>
          </cell>
          <cell r="H160" t="str">
            <v>Bh</v>
          </cell>
          <cell r="I160" t="str">
            <v>Rp.</v>
          </cell>
          <cell r="J160">
            <v>70000</v>
          </cell>
        </row>
        <row r="161">
          <cell r="F161" t="str">
            <v>Sapu dan Alat Kebersihan</v>
          </cell>
          <cell r="G161">
            <v>1</v>
          </cell>
          <cell r="H161" t="str">
            <v>Bh</v>
          </cell>
          <cell r="I161" t="str">
            <v>Rp.</v>
          </cell>
          <cell r="J161">
            <v>50000</v>
          </cell>
        </row>
        <row r="162">
          <cell r="F162" t="str">
            <v>Earth Resistance Tester</v>
          </cell>
          <cell r="G162">
            <v>1</v>
          </cell>
          <cell r="H162" t="str">
            <v>Bh</v>
          </cell>
          <cell r="I162" t="str">
            <v>Rp.</v>
          </cell>
          <cell r="J162">
            <v>1750000</v>
          </cell>
        </row>
        <row r="163">
          <cell r="F163" t="str">
            <v>Linggis</v>
          </cell>
          <cell r="G163">
            <v>0</v>
          </cell>
          <cell r="H163" t="str">
            <v>Bh</v>
          </cell>
          <cell r="I163" t="str">
            <v>Rp.</v>
          </cell>
          <cell r="J163">
            <v>75000</v>
          </cell>
        </row>
        <row r="164">
          <cell r="F164" t="str">
            <v>Palu 3 KG</v>
          </cell>
          <cell r="G164">
            <v>1</v>
          </cell>
          <cell r="H164" t="str">
            <v>Bh</v>
          </cell>
          <cell r="I164" t="str">
            <v>Rp.</v>
          </cell>
          <cell r="J164">
            <v>30000</v>
          </cell>
        </row>
        <row r="165">
          <cell r="F165" t="str">
            <v>A DEFAULT DETECTOR</v>
          </cell>
          <cell r="G165">
            <v>1</v>
          </cell>
          <cell r="H165" t="str">
            <v>Bh</v>
          </cell>
          <cell r="I165" t="str">
            <v>Rp.</v>
          </cell>
          <cell r="J165">
            <v>60000000</v>
          </cell>
        </row>
        <row r="167">
          <cell r="F167" t="str">
            <v>SABUK PENGAMAN</v>
          </cell>
          <cell r="G167">
            <v>2</v>
          </cell>
          <cell r="H167" t="str">
            <v>Bh</v>
          </cell>
          <cell r="I167" t="str">
            <v>Rp.</v>
          </cell>
          <cell r="J167">
            <v>1200000</v>
          </cell>
        </row>
        <row r="168">
          <cell r="F168" t="str">
            <v>HELM PENGAMAN</v>
          </cell>
          <cell r="G168">
            <v>2</v>
          </cell>
          <cell r="H168" t="str">
            <v>Bh</v>
          </cell>
          <cell r="I168" t="str">
            <v>Rp.</v>
          </cell>
          <cell r="J168">
            <v>100000</v>
          </cell>
        </row>
        <row r="169">
          <cell r="F169" t="str">
            <v>SARUNG TANGAN 20 kVolt</v>
          </cell>
          <cell r="G169">
            <v>2</v>
          </cell>
          <cell r="H169" t="str">
            <v>Psg</v>
          </cell>
          <cell r="I169" t="str">
            <v>Rp.</v>
          </cell>
          <cell r="J169">
            <v>2000000</v>
          </cell>
        </row>
        <row r="170">
          <cell r="F170" t="str">
            <v>JAS HUJAN</v>
          </cell>
          <cell r="G170">
            <v>2</v>
          </cell>
          <cell r="H170" t="str">
            <v>Bh</v>
          </cell>
          <cell r="I170" t="str">
            <v>Rp.</v>
          </cell>
          <cell r="J170">
            <v>100000</v>
          </cell>
        </row>
        <row r="171">
          <cell r="F171" t="str">
            <v>SEPATU KARET 20 kV</v>
          </cell>
          <cell r="G171">
            <v>2</v>
          </cell>
          <cell r="H171" t="str">
            <v>Psg</v>
          </cell>
          <cell r="I171" t="str">
            <v>Rp.</v>
          </cell>
          <cell r="J171">
            <v>2000000</v>
          </cell>
        </row>
        <row r="172">
          <cell r="F172" t="str">
            <v>TALI PENGIKAT TANGGA</v>
          </cell>
          <cell r="G172">
            <v>1</v>
          </cell>
          <cell r="H172" t="str">
            <v>Mtr</v>
          </cell>
          <cell r="I172" t="str">
            <v>Rp.</v>
          </cell>
          <cell r="J172">
            <v>50000</v>
          </cell>
        </row>
        <row r="173">
          <cell r="F173" t="str">
            <v>PAPAN PERINGATAN ADA KEGIATAN</v>
          </cell>
          <cell r="G173">
            <v>2</v>
          </cell>
          <cell r="H173" t="str">
            <v>Bh</v>
          </cell>
          <cell r="I173" t="str">
            <v>Rp.</v>
          </cell>
          <cell r="J173">
            <v>250000</v>
          </cell>
        </row>
        <row r="174">
          <cell r="F174" t="str">
            <v>P3K</v>
          </cell>
          <cell r="G174">
            <v>1</v>
          </cell>
          <cell r="H174" t="str">
            <v>Bh</v>
          </cell>
          <cell r="I174" t="str">
            <v>Rp.</v>
          </cell>
          <cell r="J174">
            <v>60000</v>
          </cell>
        </row>
        <row r="175">
          <cell r="F175" t="str">
            <v>Tali tampar 20 Mtr</v>
          </cell>
          <cell r="G175">
            <v>1</v>
          </cell>
          <cell r="H175" t="str">
            <v>Bh</v>
          </cell>
          <cell r="I175" t="str">
            <v>Rp.</v>
          </cell>
          <cell r="J175">
            <v>70000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  <sheetData sheetId="3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RA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_x0000__x0000_ꣀߗ_x000f_[lambaro.xls]BP_x0000_⿁_x0000__x0000__x000f_["/>
      <sheetName val="JS_x005f_x0000__x005f_x0000_ꣀߗ_x005f_x000f_[lamba"/>
      <sheetName val="x"/>
      <sheetName val="Bank Data"/>
      <sheetName val="NRCPTK01"/>
      <sheetName val="NORMALISASI"/>
      <sheetName val="JS_x005f_x0000__x005f_x0000_ꣀߗ_x005f_x000f__lamba"/>
      <sheetName val="DATA 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HarJabor(12C2)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PMT"/>
      <sheetName val="Smg"/>
      <sheetName val="Chart1"/>
      <sheetName val="DeVIASI"/>
      <sheetName val="KoMposisi"/>
      <sheetName val="Data"/>
      <sheetName val="DTU"/>
      <sheetName val="RAB"/>
      <sheetName val="harga material hps 2013"/>
      <sheetName val="Kamus"/>
      <sheetName val="JAN07"/>
      <sheetName val="MENU1"/>
      <sheetName val="UshDeb00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LR"/>
      <sheetName val="REFERENSI"/>
      <sheetName val="Analisa Upah &amp; Bahan Plum"/>
      <sheetName val="HRG BHN"/>
      <sheetName val="Bill of Qty MEP"/>
      <sheetName val="RKS"/>
      <sheetName val="aruskas"/>
      <sheetName val="Hal-1"/>
      <sheetName val="Sheet5"/>
      <sheetName val="Harga BBM Indonesia"/>
      <sheetName val="PUNCAK-89"/>
      <sheetName val="Hg.Sat"/>
      <sheetName val="NerSubsis"/>
      <sheetName val="CiMaPlbStd"/>
      <sheetName val="W-NAD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JAN09"/>
      <sheetName val="5.1(1)"/>
      <sheetName val="Analisis"/>
      <sheetName val="PESUT TW2"/>
      <sheetName val="dengan pembangkitan"/>
      <sheetName val="LK2004"/>
      <sheetName val="Uraian"/>
      <sheetName val="01 A"/>
      <sheetName val="Rupiah"/>
      <sheetName val="Resume"/>
      <sheetName val="MENU"/>
      <sheetName val="PARAMETER"/>
      <sheetName val="Rekap PMG."/>
      <sheetName val="Fixset"/>
      <sheetName val="Format"/>
    </sheetNames>
    <sheetDataSet>
      <sheetData sheetId="0" refreshError="1">
        <row r="1">
          <cell r="A1" t="str">
            <v>REKAP GANGGUAN PMT 20 KV</v>
          </cell>
          <cell r="B1" t="str">
            <v xml:space="preserve">DAFTAR HARGA MATERIAL </v>
          </cell>
        </row>
        <row r="2">
          <cell r="A2" t="str">
            <v>BULAN :   DESEMBER 2008</v>
          </cell>
          <cell r="B2" t="str">
            <v xml:space="preserve">PER 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cek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NAMA BARANG / MATERIAL</v>
          </cell>
          <cell r="E6" t="str">
            <v>satuan</v>
          </cell>
          <cell r="F6" t="str">
            <v>Netto</v>
          </cell>
          <cell r="G6" t="str">
            <v>Harga terendah</v>
          </cell>
          <cell r="H6" t="str">
            <v>ket dan tgl</v>
          </cell>
          <cell r="I6" t="str">
            <v>harga tertinggi</v>
          </cell>
          <cell r="J6" t="str">
            <v>ket dan tgl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>
            <v>2</v>
          </cell>
          <cell r="B8" t="str">
            <v>A3C24</v>
          </cell>
          <cell r="C8">
            <v>1002</v>
          </cell>
          <cell r="D8" t="str">
            <v>AAAC 240 mm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>
            <v>3</v>
          </cell>
          <cell r="B9" t="str">
            <v>A3C15</v>
          </cell>
          <cell r="C9">
            <v>1002</v>
          </cell>
          <cell r="D9" t="str">
            <v>AAAC 150 mm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>
            <v>4</v>
          </cell>
          <cell r="B10" t="str">
            <v>A3C35</v>
          </cell>
          <cell r="C10">
            <v>1003</v>
          </cell>
          <cell r="D10" t="str">
            <v>AAAC 35 mm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>
            <v>5</v>
          </cell>
          <cell r="B11" t="str">
            <v>A3C7</v>
          </cell>
          <cell r="C11">
            <v>1001</v>
          </cell>
          <cell r="D11" t="str">
            <v>AAAC 70 mm</v>
          </cell>
          <cell r="E11" t="str">
            <v>Meter</v>
          </cell>
          <cell r="F11">
            <v>7670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>
            <v>6</v>
          </cell>
          <cell r="B12" t="str">
            <v>KOAB24</v>
          </cell>
          <cell r="C12">
            <v>1004</v>
          </cell>
          <cell r="D12" t="str">
            <v>Alcoa bimetal 240</v>
          </cell>
          <cell r="E12" t="str">
            <v>Buah</v>
          </cell>
          <cell r="F12">
            <v>9500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>
            <v>7</v>
          </cell>
          <cell r="B13" t="str">
            <v>KOAB70</v>
          </cell>
          <cell r="C13">
            <v>1005</v>
          </cell>
          <cell r="D13" t="str">
            <v>Alcoa bimetal 70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>
            <v>8</v>
          </cell>
          <cell r="B14" t="str">
            <v>ABK</v>
          </cell>
          <cell r="C14">
            <v>1006</v>
          </cell>
          <cell r="D14" t="str">
            <v>Alkoa banled 10-25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>
            <v>9</v>
          </cell>
          <cell r="B15" t="str">
            <v>ABB</v>
          </cell>
          <cell r="C15">
            <v>1007</v>
          </cell>
          <cell r="D15" t="str">
            <v>Alkoa Banled 10-70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>
            <v>10</v>
          </cell>
          <cell r="B16" t="str">
            <v>AMP2,5</v>
          </cell>
          <cell r="C16">
            <v>1008</v>
          </cell>
          <cell r="D16" t="str">
            <v>Amplas 2,5 cm</v>
          </cell>
          <cell r="E16" t="str">
            <v>Meter</v>
          </cell>
          <cell r="F16">
            <v>8000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>
            <v>11</v>
          </cell>
          <cell r="B17" t="str">
            <v>ARD7</v>
          </cell>
          <cell r="C17">
            <v>1010</v>
          </cell>
          <cell r="D17" t="str">
            <v>Armour Rod for AAAC 70 mm2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>
            <v>12</v>
          </cell>
          <cell r="B18" t="str">
            <v>ARD24</v>
          </cell>
          <cell r="C18">
            <v>1011</v>
          </cell>
          <cell r="D18" t="str">
            <v>Arrmour Rod #  for AAAC 240 mm2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>
            <v>13</v>
          </cell>
          <cell r="B19" t="str">
            <v>ARD15</v>
          </cell>
          <cell r="C19">
            <v>1011</v>
          </cell>
          <cell r="D19" t="str">
            <v>Arrmour Rod #  for AAAC 150 mm2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>
            <v>14</v>
          </cell>
          <cell r="B20" t="str">
            <v>ARD35</v>
          </cell>
          <cell r="C20">
            <v>1010</v>
          </cell>
          <cell r="D20" t="str">
            <v>Armour Rod for AAAC 35 mm2</v>
          </cell>
          <cell r="E20" t="str">
            <v>Set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>
            <v>15</v>
          </cell>
          <cell r="B21" t="str">
            <v>ARD50</v>
          </cell>
          <cell r="C21">
            <v>1011</v>
          </cell>
          <cell r="D21" t="str">
            <v>Arrmour Rod #  for AAAC 50 mm2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>
            <v>16</v>
          </cell>
          <cell r="B22" t="str">
            <v>Atw14</v>
          </cell>
          <cell r="C22">
            <v>1012</v>
          </cell>
          <cell r="D22" t="str">
            <v>Arrmour Tipe 1/4 " wide</v>
          </cell>
          <cell r="E22" t="str">
            <v>Buah</v>
          </cell>
          <cell r="F22">
            <v>2000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>
            <v>17</v>
          </cell>
          <cell r="B23" t="str">
            <v>BL</v>
          </cell>
          <cell r="C23">
            <v>1014</v>
          </cell>
          <cell r="D23" t="str">
            <v>Baut longseng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>
            <v>18</v>
          </cell>
          <cell r="B24" t="str">
            <v>Bs</v>
          </cell>
          <cell r="C24">
            <v>1013</v>
          </cell>
          <cell r="D24" t="str">
            <v>Baut steinlist</v>
          </cell>
          <cell r="E24" t="str">
            <v>Buah</v>
          </cell>
          <cell r="F24">
            <v>5000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>
            <v>19</v>
          </cell>
          <cell r="B25" t="str">
            <v>BT</v>
          </cell>
          <cell r="C25">
            <v>1015</v>
          </cell>
          <cell r="D25" t="str">
            <v>Baut Trafo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>
            <v>20</v>
          </cell>
          <cell r="B26" t="str">
            <v>BC10</v>
          </cell>
          <cell r="C26">
            <v>1016</v>
          </cell>
          <cell r="D26" t="str">
            <v>BC 10 mm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>
            <v>21</v>
          </cell>
          <cell r="B27" t="str">
            <v>BC16</v>
          </cell>
          <cell r="C27">
            <v>1017</v>
          </cell>
          <cell r="D27" t="str">
            <v>BC 16 mm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>
            <v>22</v>
          </cell>
          <cell r="B28" t="str">
            <v>BC25</v>
          </cell>
          <cell r="C28">
            <v>1018</v>
          </cell>
          <cell r="D28" t="str">
            <v>BC 25 mm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>
            <v>23</v>
          </cell>
          <cell r="B29" t="str">
            <v>BC35</v>
          </cell>
          <cell r="C29">
            <v>1019</v>
          </cell>
          <cell r="D29" t="str">
            <v>BC 35 mm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>
            <v>24</v>
          </cell>
          <cell r="B30" t="str">
            <v>BC50</v>
          </cell>
          <cell r="C30">
            <v>1020</v>
          </cell>
          <cell r="D30" t="str">
            <v>BC 50  mm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>
            <v>25</v>
          </cell>
          <cell r="B31" t="str">
            <v>BC6</v>
          </cell>
          <cell r="C31">
            <v>1021</v>
          </cell>
          <cell r="D31" t="str">
            <v>BC 6 mm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>
            <v>26</v>
          </cell>
          <cell r="B32" t="str">
            <v>BGL</v>
          </cell>
          <cell r="C32">
            <v>1022</v>
          </cell>
          <cell r="D32" t="str">
            <v>Begel Petir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>
            <v>27</v>
          </cell>
          <cell r="B33" t="str">
            <v>BGLU</v>
          </cell>
          <cell r="C33">
            <v>1023</v>
          </cell>
          <cell r="D33" t="str">
            <v>Beugel U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>
            <v>28</v>
          </cell>
          <cell r="B34" t="str">
            <v>BDA16</v>
          </cell>
          <cell r="C34">
            <v>1024</v>
          </cell>
          <cell r="D34" t="str">
            <v>Bolt Double Arming 5/8" x (16" s/d 24")</v>
          </cell>
          <cell r="E34" t="str">
            <v>Buah</v>
          </cell>
          <cell r="F34">
            <v>14000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>
            <v>29</v>
          </cell>
          <cell r="B35" t="str">
            <v>BDA10</v>
          </cell>
          <cell r="C35">
            <v>1025</v>
          </cell>
          <cell r="D35" t="str">
            <v>Bolt Double Arming 5/8" x 10"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>
            <v>30</v>
          </cell>
          <cell r="B36" t="str">
            <v>BDA12</v>
          </cell>
          <cell r="C36">
            <v>1025</v>
          </cell>
          <cell r="D36" t="str">
            <v>Bolt Double Arming 5/8" x 12"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>
            <v>31</v>
          </cell>
          <cell r="B37" t="str">
            <v>BDA14</v>
          </cell>
          <cell r="C37">
            <v>1026</v>
          </cell>
          <cell r="D37" t="str">
            <v>Bolt Double Arming 5/8" x 14"</v>
          </cell>
          <cell r="E37" t="str">
            <v>Buah</v>
          </cell>
          <cell r="F37">
            <v>13000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>
            <v>32</v>
          </cell>
          <cell r="B38" t="str">
            <v>BDU10</v>
          </cell>
          <cell r="C38">
            <v>1027</v>
          </cell>
          <cell r="D38" t="str">
            <v>Bolt Double Up Set 5/8" x 10 "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 t="str">
            <v>ha 6/4/06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>
            <v>33</v>
          </cell>
          <cell r="B39" t="str">
            <v>BDU12</v>
          </cell>
          <cell r="C39">
            <v>1027</v>
          </cell>
          <cell r="D39" t="str">
            <v>Bolt Double Up Set 5/8" x 12 "</v>
          </cell>
          <cell r="E39" t="str">
            <v>Buah</v>
          </cell>
          <cell r="F39">
            <v>12750</v>
          </cell>
          <cell r="G39">
            <v>1102.6778000000002</v>
          </cell>
          <cell r="H39">
            <v>3</v>
          </cell>
          <cell r="I39">
            <v>12000</v>
          </cell>
          <cell r="J39" t="str">
            <v>ha 6/4/06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>
            <v>34</v>
          </cell>
          <cell r="B40" t="str">
            <v>BDU9</v>
          </cell>
          <cell r="C40">
            <v>1027</v>
          </cell>
          <cell r="D40" t="str">
            <v>Bolt Double Up Set 5/8" x 9 "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 t="str">
            <v>ha 6/4/06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>
            <v>35</v>
          </cell>
          <cell r="B41" t="str">
            <v>BDU8</v>
          </cell>
          <cell r="C41">
            <v>1027</v>
          </cell>
          <cell r="D41" t="str">
            <v>Bolt Double Up Set 5/8" x 8 "</v>
          </cell>
          <cell r="E41" t="str">
            <v>Buah</v>
          </cell>
          <cell r="F41">
            <v>10000</v>
          </cell>
          <cell r="G41">
            <v>2659.8237400000003</v>
          </cell>
          <cell r="H41">
            <v>2</v>
          </cell>
          <cell r="I41">
            <v>12000</v>
          </cell>
          <cell r="J41" t="str">
            <v>ha 6/4/06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>
            <v>36</v>
          </cell>
          <cell r="B42" t="str">
            <v>BM58</v>
          </cell>
          <cell r="C42">
            <v>1028</v>
          </cell>
          <cell r="D42" t="str">
            <v>Bolt Machin 5/8 Req'd Length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>
            <v>37</v>
          </cell>
          <cell r="B43" t="str">
            <v>Bmbc34</v>
          </cell>
          <cell r="C43">
            <v>1029</v>
          </cell>
          <cell r="D43" t="str">
            <v>Bolt Machine / Bolt cariage1/2" x 3/4"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>
            <v>38</v>
          </cell>
          <cell r="B44" t="str">
            <v>BM12</v>
          </cell>
          <cell r="C44">
            <v>1030</v>
          </cell>
          <cell r="D44" t="str">
            <v>Bolt Machine 5/8" x 12"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>
            <v>39</v>
          </cell>
          <cell r="B45" t="str">
            <v>BM10</v>
          </cell>
          <cell r="C45">
            <v>1030</v>
          </cell>
          <cell r="D45" t="str">
            <v>Bolt Machine 5/8" x 10"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>
            <v>40</v>
          </cell>
          <cell r="B46" t="str">
            <v>BM8</v>
          </cell>
          <cell r="C46">
            <v>1031</v>
          </cell>
          <cell r="D46" t="str">
            <v>Bolt Machine 5/8" x 8"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>
            <v>41</v>
          </cell>
          <cell r="B47" t="str">
            <v>BM9</v>
          </cell>
          <cell r="C47">
            <v>1031</v>
          </cell>
          <cell r="D47" t="str">
            <v>Bolt Machine 5/8" x 9"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>
            <v>42</v>
          </cell>
          <cell r="B48" t="str">
            <v>BSU12</v>
          </cell>
          <cell r="C48">
            <v>1032</v>
          </cell>
          <cell r="D48" t="str">
            <v>Bolt Single Up Set 5/8" x 12"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 t="str">
            <v>ha 6/4/06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>
            <v>43</v>
          </cell>
          <cell r="B49" t="str">
            <v>BSU10</v>
          </cell>
          <cell r="C49">
            <v>1032</v>
          </cell>
          <cell r="D49" t="str">
            <v>Bolt Single Up Set 5/8" x 10"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 t="str">
            <v>ha 6/4/06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>
            <v>44</v>
          </cell>
          <cell r="B50" t="str">
            <v>BSU9</v>
          </cell>
          <cell r="C50">
            <v>1032</v>
          </cell>
          <cell r="D50" t="str">
            <v>Bolt Single Up Set 5/8" x 9"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 t="str">
            <v>ha 6/4/06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>
            <v>45</v>
          </cell>
          <cell r="B51" t="str">
            <v>BSU8</v>
          </cell>
          <cell r="C51">
            <v>1033</v>
          </cell>
          <cell r="D51" t="str">
            <v>Bolt Single Up Set 5/8" x 8"</v>
          </cell>
          <cell r="E51" t="str">
            <v>Buah</v>
          </cell>
          <cell r="F51">
            <v>10000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>
            <v>46</v>
          </cell>
          <cell r="B52" t="str">
            <v>B1063T</v>
          </cell>
          <cell r="C52">
            <v>1034</v>
          </cell>
          <cell r="D52" t="str">
            <v>Box 100 x 60 x 30 cm/Topi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>
            <v>47</v>
          </cell>
          <cell r="B53" t="str">
            <v>B1084</v>
          </cell>
          <cell r="C53">
            <v>1034</v>
          </cell>
          <cell r="D53" t="str">
            <v>Box 100 x 80 x 40 cm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>
            <v>48</v>
          </cell>
          <cell r="B54" t="str">
            <v>B15753</v>
          </cell>
          <cell r="C54">
            <v>1034</v>
          </cell>
          <cell r="D54" t="str">
            <v>Box 150 x 75 x 30 cm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>
            <v>49</v>
          </cell>
          <cell r="B55" t="str">
            <v>B806025</v>
          </cell>
          <cell r="C55">
            <v>1034</v>
          </cell>
          <cell r="D55" t="str">
            <v>Box 80 x 60 x 25 cm</v>
          </cell>
          <cell r="E55" t="str">
            <v>Buah</v>
          </cell>
          <cell r="F55">
            <v>500000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>
            <v>50</v>
          </cell>
          <cell r="B56" t="str">
            <v>B1075T</v>
          </cell>
          <cell r="C56">
            <v>1035</v>
          </cell>
          <cell r="D56" t="str">
            <v>Box 100x 70 x 50 cm/Topi</v>
          </cell>
          <cell r="E56" t="str">
            <v>Buah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>
            <v>51</v>
          </cell>
          <cell r="B57" t="str">
            <v>B123105</v>
          </cell>
          <cell r="C57">
            <v>1036</v>
          </cell>
          <cell r="D57" t="str">
            <v>Box 120x30x105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>
            <v>52</v>
          </cell>
          <cell r="B58" t="str">
            <v>b121138</v>
          </cell>
          <cell r="C58">
            <v>1036</v>
          </cell>
          <cell r="D58" t="str">
            <v>Box 120 x 110 x 38 cm / topi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>
            <v>53</v>
          </cell>
          <cell r="B59" t="str">
            <v>B15116T</v>
          </cell>
          <cell r="C59">
            <v>1034</v>
          </cell>
          <cell r="D59" t="str">
            <v>Box 150 x 110 x 60 cm/Topi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>
            <v>54</v>
          </cell>
          <cell r="B60" t="str">
            <v>B4252</v>
          </cell>
          <cell r="C60">
            <v>1037</v>
          </cell>
          <cell r="D60" t="str">
            <v xml:space="preserve">Box 40 x 25 x 20  cm </v>
          </cell>
          <cell r="E60" t="str">
            <v>Buah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>
            <v>55</v>
          </cell>
          <cell r="B61" t="str">
            <v>B4325</v>
          </cell>
          <cell r="C61">
            <v>1038</v>
          </cell>
          <cell r="D61" t="str">
            <v>Box 40 x 30 x 25   cm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>
            <v>56</v>
          </cell>
          <cell r="B62" t="str">
            <v>B44515</v>
          </cell>
          <cell r="C62">
            <v>1038</v>
          </cell>
          <cell r="D62" t="str">
            <v>Box 40 x 35 x 15   cm</v>
          </cell>
          <cell r="E62" t="str">
            <v>Buah</v>
          </cell>
          <cell r="F62">
            <v>200000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>
            <v>57</v>
          </cell>
          <cell r="B63" t="str">
            <v>B53515</v>
          </cell>
          <cell r="C63">
            <v>1038</v>
          </cell>
          <cell r="D63" t="str">
            <v>Box 50 x 35 x 15   cm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>
            <v>58</v>
          </cell>
          <cell r="B64" t="str">
            <v>B5425</v>
          </cell>
          <cell r="C64">
            <v>1038</v>
          </cell>
          <cell r="D64" t="str">
            <v>Box 50 x 40 x 25   cm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>
            <v>59</v>
          </cell>
          <cell r="B65" t="str">
            <v>B5425t</v>
          </cell>
          <cell r="C65">
            <v>1039</v>
          </cell>
          <cell r="D65" t="str">
            <v>Box 50 x 40 x 25   cm/Topi</v>
          </cell>
          <cell r="E65" t="str">
            <v>Buah</v>
          </cell>
          <cell r="F65">
            <v>200000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>
            <v>60</v>
          </cell>
          <cell r="B66" t="str">
            <v>B642</v>
          </cell>
          <cell r="C66">
            <v>1040</v>
          </cell>
          <cell r="D66" t="str">
            <v>Box 60 x 40 x 20   cm</v>
          </cell>
          <cell r="E66" t="str">
            <v>Buah</v>
          </cell>
          <cell r="F66">
            <v>315000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>
            <v>61</v>
          </cell>
          <cell r="B67" t="str">
            <v>B752T</v>
          </cell>
          <cell r="C67">
            <v>1041</v>
          </cell>
          <cell r="D67" t="str">
            <v>Box 70 x 50 x 20   cm/Topi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>
            <v>62</v>
          </cell>
          <cell r="B68" t="str">
            <v>B752</v>
          </cell>
          <cell r="C68">
            <v>1042</v>
          </cell>
          <cell r="D68" t="str">
            <v>Box 70 x 50 x 20   cmi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>
            <v>63</v>
          </cell>
          <cell r="B69" t="str">
            <v>B7525</v>
          </cell>
          <cell r="C69">
            <v>1043</v>
          </cell>
          <cell r="D69" t="str">
            <v>Box 70 x 50 x 25   cm</v>
          </cell>
          <cell r="E69" t="str">
            <v>Buah</v>
          </cell>
          <cell r="F69">
            <v>350000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>
            <v>64</v>
          </cell>
          <cell r="B70" t="str">
            <v>B753T</v>
          </cell>
          <cell r="C70">
            <v>1044</v>
          </cell>
          <cell r="D70" t="str">
            <v>Box 70 x 50 x 30   cm/Topi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>
            <v>65</v>
          </cell>
          <cell r="B71" t="str">
            <v>B754</v>
          </cell>
          <cell r="C71">
            <v>1045</v>
          </cell>
          <cell r="D71" t="str">
            <v>Box 70 x 50 x 40   cm</v>
          </cell>
          <cell r="E71" t="str">
            <v>Buah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>
            <v>66</v>
          </cell>
          <cell r="B72" t="str">
            <v>B862</v>
          </cell>
          <cell r="C72">
            <v>1046</v>
          </cell>
          <cell r="D72" t="str">
            <v>Box 80 x 60 x 20   cm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>
            <v>67</v>
          </cell>
          <cell r="B73" t="str">
            <v>B873</v>
          </cell>
          <cell r="C73">
            <v>1047</v>
          </cell>
          <cell r="D73" t="str">
            <v>Box 80 x 70 x 30   cm</v>
          </cell>
          <cell r="E73" t="str">
            <v>Buah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>
            <v>68</v>
          </cell>
          <cell r="B74" t="str">
            <v>BS55</v>
          </cell>
          <cell r="C74">
            <v>1048</v>
          </cell>
          <cell r="D74" t="str">
            <v>Brace Steel   550   mm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>
            <v>69</v>
          </cell>
          <cell r="B75" t="str">
            <v>BS77</v>
          </cell>
          <cell r="C75">
            <v>1049</v>
          </cell>
          <cell r="D75" t="str">
            <v>Brace Steel   770   mm</v>
          </cell>
          <cell r="E75" t="str">
            <v>Buah</v>
          </cell>
          <cell r="F75">
            <v>20500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>
            <v>70</v>
          </cell>
          <cell r="B76" t="str">
            <v>BS1262</v>
          </cell>
          <cell r="C76">
            <v>1049</v>
          </cell>
          <cell r="D76" t="str">
            <v>Brace Steel   1,262 mm</v>
          </cell>
          <cell r="E76" t="str">
            <v>Buah</v>
          </cell>
          <cell r="F76">
            <v>24500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>
            <v>71</v>
          </cell>
          <cell r="B77" t="str">
            <v>BHDG</v>
          </cell>
          <cell r="C77">
            <v>1050</v>
          </cell>
          <cell r="D77" t="str">
            <v>Bracket ( Hot Div Galvanized )</v>
          </cell>
          <cell r="E77" t="str">
            <v>Buah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>
            <v>72</v>
          </cell>
          <cell r="B78" t="str">
            <v>BEX</v>
          </cell>
          <cell r="C78">
            <v>1051</v>
          </cell>
          <cell r="D78" t="str">
            <v>Bracket Extension for cut out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>
            <v>73</v>
          </cell>
          <cell r="B79" t="str">
            <v>Bj2</v>
          </cell>
          <cell r="C79">
            <v>1052</v>
          </cell>
          <cell r="D79" t="str">
            <v>Braket J2</v>
          </cell>
          <cell r="E79" t="str">
            <v>Buah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>
            <v>74</v>
          </cell>
          <cell r="B80" t="str">
            <v>BJ10</v>
          </cell>
          <cell r="C80">
            <v>1053</v>
          </cell>
          <cell r="D80" t="str">
            <v>Braket Secunder Insulated /J10</v>
          </cell>
          <cell r="E80" t="str">
            <v>Buah</v>
          </cell>
          <cell r="F80">
            <v>14500</v>
          </cell>
          <cell r="G80">
            <v>3495.0764099999992</v>
          </cell>
          <cell r="H80">
            <v>39139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>
            <v>75</v>
          </cell>
          <cell r="B81" t="str">
            <v>BrT</v>
          </cell>
          <cell r="C81">
            <v>1055</v>
          </cell>
          <cell r="D81" t="str">
            <v>Braket trafo</v>
          </cell>
          <cell r="E81" t="str">
            <v>Buah</v>
          </cell>
          <cell r="F81">
            <v>120000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>
            <v>76</v>
          </cell>
          <cell r="B82" t="str">
            <v>kBrT</v>
          </cell>
          <cell r="C82">
            <v>1055</v>
          </cell>
          <cell r="D82" t="str">
            <v>Kepala Braket trafo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>
            <v>77</v>
          </cell>
          <cell r="B83" t="str">
            <v>BROM1</v>
          </cell>
          <cell r="C83">
            <v>1056</v>
          </cell>
          <cell r="D83" t="str">
            <v>Brom Impala 1 GALON</v>
          </cell>
          <cell r="E83" t="str">
            <v>Kaleng</v>
          </cell>
          <cell r="F83">
            <v>100000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>
            <v>78</v>
          </cell>
          <cell r="B84" t="str">
            <v>CC1524</v>
          </cell>
          <cell r="C84">
            <v>1057</v>
          </cell>
          <cell r="D84" t="str">
            <v>CCO 150 - 240 mm</v>
          </cell>
          <cell r="E84" t="str">
            <v>Buah</v>
          </cell>
          <cell r="F84">
            <v>12000</v>
          </cell>
          <cell r="G84">
            <v>13850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>
            <v>79</v>
          </cell>
          <cell r="B85" t="str">
            <v>CC1616</v>
          </cell>
          <cell r="C85">
            <v>1058</v>
          </cell>
          <cell r="D85" t="str">
            <v>CCO 16 - 16 mm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>
            <v>80</v>
          </cell>
          <cell r="B86" t="str">
            <v>CC1616</v>
          </cell>
          <cell r="C86">
            <v>1058</v>
          </cell>
          <cell r="D86" t="str">
            <v>CCO 16 - 16 mm + cover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>
            <v>81</v>
          </cell>
          <cell r="B87" t="str">
            <v>CC167</v>
          </cell>
          <cell r="C87">
            <v>1059</v>
          </cell>
          <cell r="D87" t="str">
            <v>CCO 16 - 70 mm</v>
          </cell>
          <cell r="E87" t="str">
            <v>Buah</v>
          </cell>
          <cell r="F87">
            <v>5000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>
            <v>82</v>
          </cell>
          <cell r="B88" t="str">
            <v>CC1635</v>
          </cell>
          <cell r="C88">
            <v>1060</v>
          </cell>
          <cell r="D88" t="str">
            <v>CCO 16/35</v>
          </cell>
          <cell r="E88" t="str">
            <v>Buah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>
            <v>83</v>
          </cell>
          <cell r="B89" t="str">
            <v>CC2424</v>
          </cell>
          <cell r="C89">
            <v>1061</v>
          </cell>
          <cell r="D89" t="str">
            <v>CCO 240 - 240 mm/HEC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>
            <v>84</v>
          </cell>
          <cell r="B90" t="str">
            <v>CC3535</v>
          </cell>
          <cell r="C90">
            <v>1062</v>
          </cell>
          <cell r="D90" t="str">
            <v>CCO 35 - 35 mm/HEC</v>
          </cell>
          <cell r="E90" t="str">
            <v>Buah</v>
          </cell>
          <cell r="F90">
            <v>5520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>
            <v>85</v>
          </cell>
          <cell r="B91" t="str">
            <v>CC3570</v>
          </cell>
          <cell r="C91">
            <v>1063</v>
          </cell>
          <cell r="D91" t="str">
            <v>CCO 35 - 70 mm/HEC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>
            <v>86</v>
          </cell>
          <cell r="B92" t="str">
            <v>CC7015</v>
          </cell>
          <cell r="C92">
            <v>1064</v>
          </cell>
          <cell r="D92" t="str">
            <v>CCO 70 - 150 mm/HEC</v>
          </cell>
          <cell r="E92" t="str">
            <v>Buah</v>
          </cell>
          <cell r="F92">
            <v>10500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>
            <v>87</v>
          </cell>
          <cell r="B93" t="str">
            <v>CC7024</v>
          </cell>
          <cell r="C93">
            <v>1065</v>
          </cell>
          <cell r="D93" t="str">
            <v>CCO 70 - 240 mm/HEC</v>
          </cell>
          <cell r="E93" t="str">
            <v>Buah</v>
          </cell>
          <cell r="F93">
            <v>10000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>
            <v>88</v>
          </cell>
          <cell r="B94" t="str">
            <v>CC77</v>
          </cell>
          <cell r="C94">
            <v>1066</v>
          </cell>
          <cell r="D94" t="str">
            <v>CCO 70 - 70 mm</v>
          </cell>
          <cell r="E94" t="str">
            <v>Buah</v>
          </cell>
          <cell r="F94">
            <v>7500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>
            <v>89</v>
          </cell>
          <cell r="B95" t="str">
            <v>KR1616</v>
          </cell>
          <cell r="C95">
            <v>1067</v>
          </cell>
          <cell r="D95" t="str">
            <v>Cco H  Type (Krimpit) 16/16</v>
          </cell>
          <cell r="E95" t="str">
            <v>Buah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>
            <v>90</v>
          </cell>
          <cell r="B96" t="str">
            <v>KR357</v>
          </cell>
          <cell r="C96">
            <v>1068</v>
          </cell>
          <cell r="D96" t="str">
            <v>Cco H Type (Krimpit) 35/70</v>
          </cell>
          <cell r="E96" t="str">
            <v>Buah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>
            <v>91</v>
          </cell>
          <cell r="B97" t="str">
            <v>CB</v>
          </cell>
          <cell r="C97">
            <v>1069</v>
          </cell>
          <cell r="D97" t="str">
            <v>Center Bracket    12,5 KN</v>
          </cell>
          <cell r="E97" t="str">
            <v>Buah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>
            <v>92</v>
          </cell>
          <cell r="B98" t="str">
            <v>CGR</v>
          </cell>
          <cell r="C98">
            <v>1070</v>
          </cell>
          <cell r="D98" t="str">
            <v>Cincin Grond rod</v>
          </cell>
          <cell r="E98" t="str">
            <v>Buah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>
            <v>93</v>
          </cell>
          <cell r="B99" t="str">
            <v>CGR 5/8</v>
          </cell>
          <cell r="C99">
            <v>1071</v>
          </cell>
          <cell r="D99" t="str">
            <v>Clamp Ground Rod  5/8"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>
            <v>94</v>
          </cell>
          <cell r="B100" t="str">
            <v>CLV</v>
          </cell>
          <cell r="C100">
            <v>1073</v>
          </cell>
          <cell r="D100" t="str">
            <v>Clevis Swinging Secondary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>
            <v>95</v>
          </cell>
          <cell r="B101" t="str">
            <v>ctl35</v>
          </cell>
          <cell r="C101">
            <v>1074</v>
          </cell>
          <cell r="D101" t="str">
            <v>Compresion Terminal Lug 35 mm2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>
            <v>96</v>
          </cell>
          <cell r="B102" t="str">
            <v>ARM15</v>
          </cell>
          <cell r="C102">
            <v>1076</v>
          </cell>
          <cell r="D102" t="str">
            <v>Cross Arm Steel 1.500  mm (UNP 10) galvanis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 t="str">
            <v>ha 6/4/6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>
            <v>97</v>
          </cell>
          <cell r="B103" t="str">
            <v>ARM2</v>
          </cell>
          <cell r="C103">
            <v>1077</v>
          </cell>
          <cell r="D103" t="str">
            <v>Cross Arm Steel 2.000  mm (UNP 10) galvanis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>
            <v>98</v>
          </cell>
          <cell r="B104" t="str">
            <v>ARM3</v>
          </cell>
          <cell r="C104">
            <v>1078</v>
          </cell>
          <cell r="D104" t="str">
            <v>Cross Arm Steel 3.000  mm ( UNP 10 ) galvanis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>
            <v>99</v>
          </cell>
          <cell r="B105">
            <v>1098</v>
          </cell>
          <cell r="C105" t="str">
            <v>Ground rod 140 cm</v>
          </cell>
          <cell r="D105" t="str">
            <v>Cross Arm Steel 3000 mm (UNP 8 ) non galvanis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>
            <v>100</v>
          </cell>
          <cell r="B106" t="str">
            <v>EW1</v>
          </cell>
          <cell r="C106">
            <v>1081</v>
          </cell>
          <cell r="D106" t="str">
            <v>Eser werk 1 tiang</v>
          </cell>
          <cell r="E106" t="str">
            <v>Buah</v>
          </cell>
          <cell r="F106">
            <v>1445889.94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>
            <v>101</v>
          </cell>
          <cell r="B107" t="str">
            <v>EW2</v>
          </cell>
          <cell r="C107">
            <v>1082</v>
          </cell>
          <cell r="D107" t="str">
            <v>Eser werk 2 tiang</v>
          </cell>
          <cell r="E107" t="str">
            <v>Buah</v>
          </cell>
          <cell r="F107">
            <v>1373157.5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>
            <v>102</v>
          </cell>
          <cell r="B108" t="str">
            <v>EA8</v>
          </cell>
          <cell r="C108">
            <v>1083</v>
          </cell>
          <cell r="D108" t="str">
            <v xml:space="preserve">Expanding Anchor   8.000  lbs 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>
            <v>103</v>
          </cell>
          <cell r="B109" t="str">
            <v>EA10</v>
          </cell>
          <cell r="C109">
            <v>1084</v>
          </cell>
          <cell r="D109" t="str">
            <v xml:space="preserve">Expanding Anchor 10.000  lbs </v>
          </cell>
          <cell r="E109" t="str">
            <v>Buah</v>
          </cell>
          <cell r="F109">
            <v>92500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>
            <v>104</v>
          </cell>
          <cell r="B110" t="str">
            <v>Eb1</v>
          </cell>
          <cell r="C110">
            <v>1085</v>
          </cell>
          <cell r="D110" t="str">
            <v>Extra bolt 10 cm</v>
          </cell>
          <cell r="E110" t="str">
            <v>Buah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 t="str">
            <v>ha 7/3/06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>
            <v>105</v>
          </cell>
          <cell r="B111" t="str">
            <v>Eb5</v>
          </cell>
          <cell r="C111">
            <v>1086</v>
          </cell>
          <cell r="D111" t="str">
            <v>Extrabol 5 cm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>
            <v>106</v>
          </cell>
          <cell r="B112" t="str">
            <v>EN</v>
          </cell>
          <cell r="C112">
            <v>1087</v>
          </cell>
          <cell r="D112" t="str">
            <v>Eye Nut</v>
          </cell>
          <cell r="E112" t="str">
            <v>Buah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>
            <v>107</v>
          </cell>
          <cell r="B113" t="str">
            <v>FCO</v>
          </cell>
          <cell r="C113">
            <v>1088</v>
          </cell>
          <cell r="D113" t="str">
            <v>FCO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 t="str">
            <v>Megah 03/03/6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>
            <v>108</v>
          </cell>
          <cell r="B114" t="str">
            <v>FLK3</v>
          </cell>
          <cell r="C114">
            <v>1095</v>
          </cell>
          <cell r="D114" t="str">
            <v>Fuse Link KERNEY 3 A</v>
          </cell>
          <cell r="E114" t="str">
            <v>Buah</v>
          </cell>
          <cell r="F114">
            <v>10000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>
            <v>109</v>
          </cell>
          <cell r="B115" t="str">
            <v>FLK6</v>
          </cell>
          <cell r="C115">
            <v>1096</v>
          </cell>
          <cell r="D115" t="str">
            <v>Fuse Link KERNEY 6 A</v>
          </cell>
          <cell r="E115" t="str">
            <v>Buah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>
            <v>110</v>
          </cell>
          <cell r="B116" t="str">
            <v>FLK8</v>
          </cell>
          <cell r="C116">
            <v>1097</v>
          </cell>
          <cell r="D116" t="str">
            <v>Fuse Link KERNEY 8 A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>
            <v>111</v>
          </cell>
          <cell r="B117" t="str">
            <v>FLK10</v>
          </cell>
          <cell r="C117">
            <v>1098</v>
          </cell>
          <cell r="D117" t="str">
            <v>Fuse Link KERNEY 10 A</v>
          </cell>
          <cell r="E117" t="str">
            <v>Buah</v>
          </cell>
          <cell r="F117">
            <v>15000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>
            <v>112</v>
          </cell>
          <cell r="B118" t="str">
            <v>FLK15</v>
          </cell>
          <cell r="C118">
            <v>1099</v>
          </cell>
          <cell r="D118" t="str">
            <v>Fuse Link KERNEY 15 A</v>
          </cell>
          <cell r="E118" t="str">
            <v>Buah</v>
          </cell>
          <cell r="F118">
            <v>15000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>
            <v>113</v>
          </cell>
          <cell r="B119" t="str">
            <v>FLK20</v>
          </cell>
          <cell r="C119">
            <v>1100</v>
          </cell>
          <cell r="D119" t="str">
            <v>Fuse Link KERNEY 20 A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>
            <v>114</v>
          </cell>
          <cell r="B120" t="str">
            <v>FLK25</v>
          </cell>
          <cell r="C120">
            <v>1101</v>
          </cell>
          <cell r="D120" t="str">
            <v>Fuse Link KERNEY 25 A</v>
          </cell>
          <cell r="E120" t="str">
            <v>Buah</v>
          </cell>
          <cell r="F120">
            <v>13000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>
            <v>115</v>
          </cell>
          <cell r="B121" t="str">
            <v>FLK30</v>
          </cell>
          <cell r="C121">
            <v>1102</v>
          </cell>
          <cell r="D121" t="str">
            <v>Fuse Link KERNEY 30 A</v>
          </cell>
          <cell r="E121" t="str">
            <v>Buah</v>
          </cell>
          <cell r="F121">
            <v>13000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>
            <v>116</v>
          </cell>
          <cell r="B122" t="str">
            <v>FLK50</v>
          </cell>
          <cell r="C122">
            <v>1103</v>
          </cell>
          <cell r="D122" t="str">
            <v>Fuse Link KERNEY 50 A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>
            <v>117</v>
          </cell>
          <cell r="B123" t="str">
            <v>FLK60</v>
          </cell>
          <cell r="C123">
            <v>1104</v>
          </cell>
          <cell r="D123" t="str">
            <v>Fuse Link KERNEY 60 A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>
            <v>118</v>
          </cell>
          <cell r="B124" t="str">
            <v>FLK80</v>
          </cell>
          <cell r="C124">
            <v>1105</v>
          </cell>
          <cell r="D124" t="str">
            <v>Fuse Link KERNEY 80 A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>
            <v>119</v>
          </cell>
          <cell r="B125" t="str">
            <v>FLK100</v>
          </cell>
          <cell r="C125">
            <v>1106</v>
          </cell>
          <cell r="D125" t="str">
            <v>Fuse Link KERNEY 100 A</v>
          </cell>
          <cell r="E125" t="str">
            <v>Buah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>
            <v>120</v>
          </cell>
          <cell r="B126" t="str">
            <v>FLC3</v>
          </cell>
          <cell r="C126">
            <v>1107</v>
          </cell>
          <cell r="D126" t="str">
            <v>Fuse Link CHANCE 3 A</v>
          </cell>
          <cell r="E126" t="str">
            <v>Buah</v>
          </cell>
          <cell r="F126">
            <v>14500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>
            <v>121</v>
          </cell>
          <cell r="B127" t="str">
            <v>FLC6</v>
          </cell>
          <cell r="C127">
            <v>1108</v>
          </cell>
          <cell r="D127" t="str">
            <v>Fuse Link CHANCE 6 A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>
            <v>122</v>
          </cell>
          <cell r="B128" t="str">
            <v>FLC8</v>
          </cell>
          <cell r="C128">
            <v>1109</v>
          </cell>
          <cell r="D128" t="str">
            <v>Fuse Link CHANCE 8 A</v>
          </cell>
          <cell r="E128" t="str">
            <v>Buah</v>
          </cell>
          <cell r="F128">
            <v>14500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>
            <v>123</v>
          </cell>
          <cell r="B129" t="str">
            <v>FLC10</v>
          </cell>
          <cell r="C129">
            <v>1109</v>
          </cell>
          <cell r="D129" t="str">
            <v>Fuse Link CHANCE 10 A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>
            <v>124</v>
          </cell>
          <cell r="B130" t="str">
            <v>FLC15</v>
          </cell>
          <cell r="C130">
            <v>1109</v>
          </cell>
          <cell r="D130" t="str">
            <v>Fuse Link CHANCE 15 A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>
            <v>125</v>
          </cell>
          <cell r="B131" t="str">
            <v>FLC20</v>
          </cell>
          <cell r="C131">
            <v>1109</v>
          </cell>
          <cell r="D131" t="str">
            <v>Fuse Link CHANCE 20 A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>
            <v>126</v>
          </cell>
          <cell r="B132" t="str">
            <v>FLC25</v>
          </cell>
          <cell r="C132">
            <v>1109</v>
          </cell>
          <cell r="D132" t="str">
            <v>Fuse Link CHANCE 25 A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>
            <v>127</v>
          </cell>
          <cell r="B133" t="str">
            <v>FLC30</v>
          </cell>
          <cell r="C133">
            <v>1109</v>
          </cell>
          <cell r="D133" t="str">
            <v>Fuse Link CHANCE 30 A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>
            <v>128</v>
          </cell>
          <cell r="B134" t="str">
            <v>FLC40</v>
          </cell>
          <cell r="C134">
            <v>1109</v>
          </cell>
          <cell r="D134" t="str">
            <v>Fuse Link CHANCE 40 A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>
            <v>129</v>
          </cell>
          <cell r="B135" t="str">
            <v>FLC50</v>
          </cell>
          <cell r="C135">
            <v>1109</v>
          </cell>
          <cell r="D135" t="str">
            <v>Fuse Link CHANCE 50 A</v>
          </cell>
          <cell r="E135" t="str">
            <v>Buah</v>
          </cell>
          <cell r="F135">
            <v>33000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>
            <v>130</v>
          </cell>
          <cell r="B136" t="str">
            <v>FLC60</v>
          </cell>
          <cell r="C136">
            <v>1109</v>
          </cell>
          <cell r="D136" t="str">
            <v>Fuse Link CHANCE 60 A</v>
          </cell>
          <cell r="E136" t="str">
            <v>Buah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>
            <v>131</v>
          </cell>
          <cell r="B137" t="str">
            <v>FLC65</v>
          </cell>
          <cell r="C137">
            <v>1109</v>
          </cell>
          <cell r="D137" t="str">
            <v>Fuse Link CHANCE 65 A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>
            <v>132</v>
          </cell>
          <cell r="B138" t="str">
            <v>FLC80</v>
          </cell>
          <cell r="C138">
            <v>1109</v>
          </cell>
          <cell r="D138" t="str">
            <v>Fuse Link CHANCE 80 A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>
            <v>133</v>
          </cell>
          <cell r="B139" t="str">
            <v>FLC100</v>
          </cell>
          <cell r="C139">
            <v>1109</v>
          </cell>
          <cell r="D139" t="str">
            <v>Fuse Link CHANCE 100 A</v>
          </cell>
          <cell r="E139" t="str">
            <v>Buah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>
            <v>134</v>
          </cell>
          <cell r="B140" t="str">
            <v>GL</v>
          </cell>
          <cell r="C140">
            <v>1100</v>
          </cell>
          <cell r="D140" t="str">
            <v xml:space="preserve">Ground Lug </v>
          </cell>
          <cell r="E140" t="str">
            <v>Buah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>
            <v>135</v>
          </cell>
          <cell r="B141" t="str">
            <v>GR14</v>
          </cell>
          <cell r="C141">
            <v>1098</v>
          </cell>
          <cell r="D141" t="str">
            <v>Ground rod 140 cm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>
            <v>136</v>
          </cell>
          <cell r="B142" t="str">
            <v>GR14</v>
          </cell>
          <cell r="C142">
            <v>1098</v>
          </cell>
          <cell r="D142" t="str">
            <v>Ground rod 140 cm dngan cincin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>
            <v>137</v>
          </cell>
          <cell r="B143" t="str">
            <v>GR24</v>
          </cell>
          <cell r="C143">
            <v>1099</v>
          </cell>
          <cell r="D143" t="str">
            <v>Ground rod 240 cm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>
            <v>138</v>
          </cell>
          <cell r="B144" t="str">
            <v>GR24</v>
          </cell>
          <cell r="C144">
            <v>1099</v>
          </cell>
          <cell r="D144" t="str">
            <v>Ground rod 240 cm dengan cincin</v>
          </cell>
          <cell r="E144" t="str">
            <v>Batang</v>
          </cell>
          <cell r="F144">
            <v>41000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>
            <v>139</v>
          </cell>
          <cell r="B145" t="str">
            <v>GR8</v>
          </cell>
          <cell r="C145">
            <v>1101</v>
          </cell>
          <cell r="D145" t="str">
            <v>Ground Rod 5/8" x 8' Copper Weld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>
            <v>140</v>
          </cell>
          <cell r="B146" t="str">
            <v>KESET</v>
          </cell>
          <cell r="C146">
            <v>1102</v>
          </cell>
          <cell r="D146" t="str">
            <v>Grounding Iron Plate Form Plat/Earth safety mats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>
            <v>141</v>
          </cell>
          <cell r="B147" t="str">
            <v>GH</v>
          </cell>
          <cell r="C147">
            <v>1103</v>
          </cell>
          <cell r="D147" t="str">
            <v>Guy Attachment / Guy hok</v>
          </cell>
          <cell r="E147" t="str">
            <v>Buah</v>
          </cell>
          <cell r="F147">
            <v>6000</v>
          </cell>
          <cell r="G147">
            <v>18500</v>
          </cell>
          <cell r="H147">
            <v>39168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>
            <v>142</v>
          </cell>
          <cell r="B148" t="str">
            <v>GW22</v>
          </cell>
          <cell r="C148">
            <v>1104</v>
          </cell>
          <cell r="D148" t="str">
            <v>Guy Wire     22  mm2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>
            <v>143</v>
          </cell>
          <cell r="B149" t="str">
            <v>GW35</v>
          </cell>
          <cell r="C149">
            <v>1105</v>
          </cell>
          <cell r="D149" t="str">
            <v>Guy Wire     35  mm2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>
            <v>144</v>
          </cell>
          <cell r="B150" t="str">
            <v>GW50</v>
          </cell>
          <cell r="C150">
            <v>1106</v>
          </cell>
          <cell r="D150" t="str">
            <v>Guy Wire     50  mm2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>
            <v>145</v>
          </cell>
          <cell r="B151" t="str">
            <v>GW70</v>
          </cell>
          <cell r="C151">
            <v>1106</v>
          </cell>
          <cell r="D151" t="str">
            <v>Guy Wire     70  mm2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>
            <v>146</v>
          </cell>
          <cell r="B152" t="str">
            <v>HLB</v>
          </cell>
          <cell r="C152">
            <v>1107</v>
          </cell>
          <cell r="D152" t="str">
            <v>Hot Line Clamp (35 mm2-70 mm2)</v>
          </cell>
          <cell r="E152" t="str">
            <v>Buah</v>
          </cell>
          <cell r="F152">
            <v>25000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>
            <v>147</v>
          </cell>
          <cell r="B153" t="str">
            <v>HL1524</v>
          </cell>
          <cell r="C153">
            <v>1107</v>
          </cell>
          <cell r="D153" t="str">
            <v>Hot Line Clamp (150 mm2-240 mm2)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>
            <v>148</v>
          </cell>
          <cell r="B154" t="str">
            <v>LLCJP</v>
          </cell>
          <cell r="C154">
            <v>1108</v>
          </cell>
          <cell r="D154" t="str">
            <v>Hot Line Clamp LLC 70-240 Merk JP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>
            <v>149</v>
          </cell>
          <cell r="B155" t="str">
            <v>TMJ6T</v>
          </cell>
          <cell r="C155">
            <v>1109</v>
          </cell>
          <cell r="D155" t="str">
            <v>Insulating Tape  (MJ6 - T)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>
            <v>150</v>
          </cell>
          <cell r="B156" t="str">
            <v>SUS</v>
          </cell>
          <cell r="C156">
            <v>1110</v>
          </cell>
          <cell r="D156" t="str">
            <v>Isolator Tarik ( Suspension ) 20 KV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>
            <v>151</v>
          </cell>
          <cell r="B157" t="str">
            <v>itls</v>
          </cell>
          <cell r="C157">
            <v>1111</v>
          </cell>
          <cell r="D157" t="str">
            <v>Isolator Tumpu ( Long Shank ) 20 KV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>
            <v>152</v>
          </cell>
          <cell r="B158" t="str">
            <v>itpp</v>
          </cell>
          <cell r="C158">
            <v>1111</v>
          </cell>
          <cell r="D158" t="str">
            <v>Isolator Tumpu ( Pin Post ) 20 KV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>
            <v>153</v>
          </cell>
          <cell r="B159" t="str">
            <v>itss</v>
          </cell>
          <cell r="C159">
            <v>1112</v>
          </cell>
          <cell r="D159" t="str">
            <v>Isolator Tumpu ( Short Shank ) 20 KV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>
            <v>154</v>
          </cell>
          <cell r="B160" t="str">
            <v>J5T</v>
          </cell>
          <cell r="C160">
            <v>1113</v>
          </cell>
          <cell r="D160" t="str">
            <v>J5 - T ( CJ2 )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>
            <v>155</v>
          </cell>
          <cell r="B161" t="str">
            <v>J6T</v>
          </cell>
          <cell r="C161">
            <v>1114</v>
          </cell>
          <cell r="D161" t="str">
            <v>J6 - T ( CJ4 )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>
            <v>156</v>
          </cell>
          <cell r="B162" t="str">
            <v>J7T</v>
          </cell>
          <cell r="C162">
            <v>1115</v>
          </cell>
          <cell r="D162" t="str">
            <v>J7 - T ( CJ3 )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>
            <v>157</v>
          </cell>
          <cell r="B163" t="str">
            <v>JS15</v>
          </cell>
          <cell r="C163">
            <v>1120</v>
          </cell>
          <cell r="D163" t="str">
            <v>Joint sleave 150 mm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>
            <v>158</v>
          </cell>
          <cell r="B164" t="str">
            <v>JS16</v>
          </cell>
          <cell r="C164">
            <v>1116</v>
          </cell>
          <cell r="D164" t="str">
            <v>joint sleave 16 mm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>
            <v>159</v>
          </cell>
          <cell r="B165" t="str">
            <v>JS24</v>
          </cell>
          <cell r="C165">
            <v>1121</v>
          </cell>
          <cell r="D165" t="str">
            <v>joint sleave 240 mm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>
            <v>160</v>
          </cell>
          <cell r="B166" t="str">
            <v>JS25</v>
          </cell>
          <cell r="C166">
            <v>1117</v>
          </cell>
          <cell r="D166" t="str">
            <v>joint sleave 25 mm</v>
          </cell>
          <cell r="E166" t="str">
            <v>Buah</v>
          </cell>
          <cell r="F166">
            <v>5500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>
            <v>161</v>
          </cell>
          <cell r="B167" t="str">
            <v>JS35</v>
          </cell>
          <cell r="C167">
            <v>1118</v>
          </cell>
          <cell r="D167" t="str">
            <v>joint sleave 35 mm</v>
          </cell>
          <cell r="E167" t="str">
            <v>Buah</v>
          </cell>
          <cell r="F167">
            <v>5300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>
            <v>162</v>
          </cell>
          <cell r="B168" t="str">
            <v>JS50</v>
          </cell>
          <cell r="C168">
            <v>1118</v>
          </cell>
          <cell r="D168" t="str">
            <v>joint sleave 50 mm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>
            <v>163</v>
          </cell>
          <cell r="B169" t="str">
            <v>JS70</v>
          </cell>
          <cell r="C169">
            <v>1119</v>
          </cell>
          <cell r="D169" t="str">
            <v>joint sleave 70 mm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>
            <v>164</v>
          </cell>
          <cell r="B170" t="str">
            <v>KAOS</v>
          </cell>
          <cell r="C170">
            <v>1122</v>
          </cell>
          <cell r="D170" t="str">
            <v>Kain Kaos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>
            <v>165</v>
          </cell>
          <cell r="B171" t="str">
            <v>ks</v>
          </cell>
          <cell r="C171">
            <v>1122</v>
          </cell>
          <cell r="D171" t="str">
            <v>kousen</v>
          </cell>
          <cell r="E171" t="str">
            <v>Buah</v>
          </cell>
          <cell r="F171">
            <v>750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>
            <v>166</v>
          </cell>
          <cell r="B172" t="str">
            <v>KBB86</v>
          </cell>
          <cell r="C172">
            <v>1127</v>
          </cell>
          <cell r="D172" t="str">
            <v>Klem Beugel Bevesteging 8 x 6"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>
            <v>167</v>
          </cell>
          <cell r="B173" t="str">
            <v>KNTN0</v>
          </cell>
          <cell r="C173">
            <v>1125</v>
          </cell>
          <cell r="D173" t="str">
            <v>Kaki NT NH 0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>
            <v>168</v>
          </cell>
          <cell r="B174" t="str">
            <v>KNTN00</v>
          </cell>
          <cell r="C174">
            <v>1126</v>
          </cell>
          <cell r="D174" t="str">
            <v>Kaki NT NH 00</v>
          </cell>
          <cell r="E174" t="str">
            <v>Buah</v>
          </cell>
          <cell r="F174">
            <v>20000</v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>
            <v>169</v>
          </cell>
          <cell r="B175" t="str">
            <v>KNTN1</v>
          </cell>
          <cell r="C175">
            <v>1123</v>
          </cell>
          <cell r="D175" t="str">
            <v>Kaki NT NH 1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>
            <v>170</v>
          </cell>
          <cell r="B176" t="str">
            <v>KNTN2</v>
          </cell>
          <cell r="C176">
            <v>1124</v>
          </cell>
          <cell r="D176" t="str">
            <v>Kaki NT NH 2</v>
          </cell>
          <cell r="E176" t="str">
            <v>Buah</v>
          </cell>
          <cell r="F176">
            <v>60000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>
            <v>171</v>
          </cell>
          <cell r="B177" t="str">
            <v>KNTN3</v>
          </cell>
          <cell r="C177">
            <v>1124</v>
          </cell>
          <cell r="D177" t="str">
            <v>Kaki NT NH 3</v>
          </cell>
          <cell r="E177" t="str">
            <v>Buah</v>
          </cell>
          <cell r="F177">
            <v>135000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>
            <v>172</v>
          </cell>
          <cell r="B178" t="str">
            <v>KNEE3</v>
          </cell>
          <cell r="C178">
            <v>1127</v>
          </cell>
          <cell r="D178" t="str">
            <v>Knee 3"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>
            <v>173</v>
          </cell>
          <cell r="B179" t="str">
            <v>LC71</v>
          </cell>
          <cell r="C179">
            <v>1128</v>
          </cell>
          <cell r="D179" t="str">
            <v>LC 71</v>
          </cell>
          <cell r="E179" t="str">
            <v>Buah</v>
          </cell>
          <cell r="F179">
            <v>7000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>
            <v>174</v>
          </cell>
          <cell r="B180" t="str">
            <v>LC74</v>
          </cell>
          <cell r="C180">
            <v>1129</v>
          </cell>
          <cell r="D180" t="str">
            <v>LC 74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>
            <v>175</v>
          </cell>
          <cell r="B181" t="str">
            <v>ARR5</v>
          </cell>
          <cell r="C181">
            <v>1009</v>
          </cell>
          <cell r="D181" t="str">
            <v>Lightning Arrester 20 KV , 5 KA</v>
          </cell>
          <cell r="E181" t="str">
            <v>Buah</v>
          </cell>
          <cell r="F181">
            <v>460000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>
            <v>176</v>
          </cell>
          <cell r="B182" t="str">
            <v>lm08</v>
          </cell>
          <cell r="C182">
            <v>1009</v>
          </cell>
          <cell r="D182" t="str">
            <v>Loden Manset 0,8 Kg</v>
          </cell>
          <cell r="E182" t="str">
            <v>Buah</v>
          </cell>
          <cell r="F182">
            <v>13500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>
            <v>177</v>
          </cell>
          <cell r="B183" t="str">
            <v>ARR10</v>
          </cell>
          <cell r="C183">
            <v>1009</v>
          </cell>
          <cell r="D183" t="str">
            <v>Lightning Arrester 20 KV , 10 KA</v>
          </cell>
          <cell r="E183" t="str">
            <v>Buah</v>
          </cell>
          <cell r="F183">
            <v>460000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>
            <v>178</v>
          </cell>
          <cell r="B184" t="str">
            <v>LBS</v>
          </cell>
          <cell r="C184">
            <v>1130</v>
          </cell>
          <cell r="D184" t="str">
            <v>Load Break Switches 20 KV ,630 A</v>
          </cell>
          <cell r="E184" t="str">
            <v>Buah</v>
          </cell>
          <cell r="F184">
            <v>1275000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>
            <v>179</v>
          </cell>
          <cell r="B185" t="str">
            <v>LN58</v>
          </cell>
          <cell r="C185">
            <v>1131</v>
          </cell>
          <cell r="D185" t="str">
            <v>Lock nut 5/8"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>
            <v>180</v>
          </cell>
          <cell r="B186" t="str">
            <v>l135</v>
          </cell>
          <cell r="C186" t="str">
            <v>Pole Band Doble Up Set 7,5"</v>
          </cell>
          <cell r="D186" t="str">
            <v>LVTC 1 x 35 mm</v>
          </cell>
          <cell r="E186" t="str">
            <v>Meter</v>
          </cell>
          <cell r="F186">
            <v>4485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>
            <v>181</v>
          </cell>
          <cell r="B187" t="str">
            <v>L17</v>
          </cell>
          <cell r="C187">
            <v>1132</v>
          </cell>
          <cell r="D187" t="str">
            <v>LVTC 1 x 70 mm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>
            <v>182</v>
          </cell>
          <cell r="B188" t="str">
            <v>L15</v>
          </cell>
          <cell r="C188">
            <v>1133</v>
          </cell>
          <cell r="D188" t="str">
            <v>LVTC 1X50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>
            <v>183</v>
          </cell>
          <cell r="B189" t="str">
            <v>L21</v>
          </cell>
          <cell r="C189">
            <v>1134</v>
          </cell>
          <cell r="D189" t="str">
            <v>LVTC 2 x 10 mm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>
            <v>184</v>
          </cell>
          <cell r="B190" t="str">
            <v>L216</v>
          </cell>
          <cell r="C190">
            <v>1135</v>
          </cell>
          <cell r="D190" t="str">
            <v>LVTC 2 x 16 mm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>
            <v>185</v>
          </cell>
          <cell r="B191" t="str">
            <v>L2255</v>
          </cell>
          <cell r="C191" t="str">
            <v>Pole Band Single Up Set  7,5"</v>
          </cell>
          <cell r="D191" t="str">
            <v>LVTC 2 x 25 + N 50 mm</v>
          </cell>
          <cell r="E191" t="str">
            <v>Meter</v>
          </cell>
          <cell r="F191">
            <v>13500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LVTC 2 x 35 + N 25 mm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>
            <v>186</v>
          </cell>
          <cell r="B193" t="str">
            <v>L2355</v>
          </cell>
          <cell r="C193">
            <v>1137</v>
          </cell>
          <cell r="D193" t="str">
            <v>LVTC 2 x 35 + N 50 mm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>
            <v>187</v>
          </cell>
          <cell r="B194" t="str">
            <v>L2357</v>
          </cell>
          <cell r="C194">
            <v>1138</v>
          </cell>
          <cell r="D194" t="str">
            <v>LVTC 2 x 35 + N 70 mm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>
            <v>188</v>
          </cell>
          <cell r="B195" t="str">
            <v>L235</v>
          </cell>
          <cell r="C195">
            <v>1136</v>
          </cell>
          <cell r="D195" t="str">
            <v>LVTC 2 x 35 mm</v>
          </cell>
          <cell r="E195" t="str">
            <v>Meter</v>
          </cell>
          <cell r="F195">
            <v>8970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>
            <v>189</v>
          </cell>
          <cell r="B196" t="str">
            <v>L257</v>
          </cell>
          <cell r="C196">
            <v>1139</v>
          </cell>
          <cell r="D196" t="str">
            <v>LVTC 2 x 50 + N 70 mm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>
            <v>190</v>
          </cell>
          <cell r="B197" t="str">
            <v>L275</v>
          </cell>
          <cell r="C197">
            <v>1140</v>
          </cell>
          <cell r="D197" t="str">
            <v>LVTC 2 x 70 + N 50 mm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>
            <v>191</v>
          </cell>
          <cell r="B198" t="str">
            <v>L32525</v>
          </cell>
          <cell r="C198">
            <v>1141</v>
          </cell>
          <cell r="D198" t="str">
            <v>LVTC 3 x 25 + N 25 mm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>
            <v>192</v>
          </cell>
          <cell r="B199" t="str">
            <v>L33525</v>
          </cell>
          <cell r="C199">
            <v>1142</v>
          </cell>
          <cell r="D199" t="str">
            <v>LVTC 3 x 35 + N 25 mm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>
            <v>193</v>
          </cell>
          <cell r="B200" t="str">
            <v>L3535</v>
          </cell>
          <cell r="C200">
            <v>1143</v>
          </cell>
          <cell r="D200" t="str">
            <v>LVTC 3 x 50 + N 35 mm</v>
          </cell>
          <cell r="E200" t="str">
            <v>Meter</v>
          </cell>
          <cell r="F200">
            <v>24940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>
            <v>194</v>
          </cell>
          <cell r="B201" t="str">
            <v>L357</v>
          </cell>
          <cell r="C201">
            <v>1144</v>
          </cell>
          <cell r="D201" t="str">
            <v>LVTC 3 x 50 + N 70 mm</v>
          </cell>
          <cell r="E201" t="str">
            <v>Meter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>
            <v>195</v>
          </cell>
          <cell r="B202" t="str">
            <v>L375</v>
          </cell>
          <cell r="C202">
            <v>1145</v>
          </cell>
          <cell r="D202" t="str">
            <v>LVTC 3 x 70 + N 50 mm</v>
          </cell>
          <cell r="E202" t="str">
            <v>Meter</v>
          </cell>
          <cell r="F202">
            <v>32640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>
            <v>196</v>
          </cell>
          <cell r="B203" t="str">
            <v>L37</v>
          </cell>
          <cell r="C203" t="str">
            <v>Skun 150 mm</v>
          </cell>
          <cell r="D203" t="str">
            <v>LVTC 3 x 70 mm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>
            <v>197</v>
          </cell>
          <cell r="B204" t="str">
            <v>L425</v>
          </cell>
          <cell r="C204">
            <v>1146</v>
          </cell>
          <cell r="D204" t="str">
            <v>LVTC 4 x 25 mm</v>
          </cell>
          <cell r="E204" t="str">
            <v>Meter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>
            <v>198</v>
          </cell>
          <cell r="B205" t="str">
            <v>MNJG1</v>
          </cell>
          <cell r="C205">
            <v>1147</v>
          </cell>
          <cell r="D205" t="str">
            <v>Meni cap jago 5 KG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>
            <v>199</v>
          </cell>
          <cell r="B206" t="str">
            <v>Mj6t</v>
          </cell>
          <cell r="C206">
            <v>1147</v>
          </cell>
          <cell r="D206" t="str">
            <v>MJ 6 T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>
            <v>200</v>
          </cell>
          <cell r="B207" t="str">
            <v>NTFnh11</v>
          </cell>
          <cell r="C207">
            <v>1148</v>
          </cell>
          <cell r="D207" t="str">
            <v>NT Fius 100 A</v>
          </cell>
          <cell r="E207" t="str">
            <v>Buah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>
            <v>201</v>
          </cell>
          <cell r="B208" t="str">
            <v>NTFnh1125</v>
          </cell>
          <cell r="C208">
            <v>1149</v>
          </cell>
          <cell r="D208" t="str">
            <v>NT Fius 125 A</v>
          </cell>
          <cell r="E208" t="str">
            <v>Buah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>
            <v>202</v>
          </cell>
          <cell r="B209" t="str">
            <v>NTFnh116</v>
          </cell>
          <cell r="C209">
            <v>1150</v>
          </cell>
          <cell r="D209" t="str">
            <v>NT Fius 160 A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>
            <v>203</v>
          </cell>
          <cell r="B210" t="str">
            <v>NTFnh120</v>
          </cell>
          <cell r="C210">
            <v>1151</v>
          </cell>
          <cell r="D210" t="str">
            <v>NT Fius 200 A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>
            <v>204</v>
          </cell>
          <cell r="B211" t="str">
            <v>NTFnh125</v>
          </cell>
          <cell r="C211">
            <v>1152</v>
          </cell>
          <cell r="D211" t="str">
            <v>NT Fius 250 A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>
            <v>205</v>
          </cell>
          <cell r="B212" t="str">
            <v>NTFnh130</v>
          </cell>
          <cell r="C212">
            <v>1153</v>
          </cell>
          <cell r="D212" t="str">
            <v>NT Fius 300 A</v>
          </cell>
          <cell r="E212" t="str">
            <v>Buah</v>
          </cell>
          <cell r="F212">
            <v>45000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>
            <v>206</v>
          </cell>
          <cell r="B213" t="str">
            <v>NTFnh163</v>
          </cell>
          <cell r="C213">
            <v>1154</v>
          </cell>
          <cell r="D213" t="str">
            <v>NT Fius 63 A</v>
          </cell>
          <cell r="E213" t="str">
            <v>Buah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>
            <v>207</v>
          </cell>
          <cell r="B214" t="str">
            <v>NTFnh18</v>
          </cell>
          <cell r="C214">
            <v>1155</v>
          </cell>
          <cell r="D214" t="str">
            <v>NT Fius 80 A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>
            <v>208</v>
          </cell>
          <cell r="B215" t="str">
            <v>NTFnh140</v>
          </cell>
          <cell r="C215">
            <v>1156</v>
          </cell>
          <cell r="D215" t="str">
            <v>Nt Fuse 400 A</v>
          </cell>
          <cell r="E215" t="str">
            <v>Buah</v>
          </cell>
          <cell r="F215">
            <v>45000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>
            <v>209</v>
          </cell>
          <cell r="B216" t="str">
            <v>ntfnh0032</v>
          </cell>
          <cell r="C216" t="str">
            <v>Stoping bekel/Yokes</v>
          </cell>
          <cell r="D216" t="str">
            <v>NT FUSE nh 00 32 A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>
            <v>210</v>
          </cell>
          <cell r="B217" t="str">
            <v>ntfnh0080</v>
          </cell>
          <cell r="C217" t="str">
            <v>Tambang Plastik</v>
          </cell>
          <cell r="D217" t="str">
            <v>NT FUSE nh 00 80 A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>
            <v>211</v>
          </cell>
          <cell r="B218" t="str">
            <v>NTE58</v>
          </cell>
          <cell r="C218">
            <v>1157</v>
          </cell>
          <cell r="D218" t="str">
            <v>Nut Thimble Eye  5/8"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>
            <v>212</v>
          </cell>
          <cell r="B219" t="str">
            <v>NYF4X7</v>
          </cell>
          <cell r="C219">
            <v>1158</v>
          </cell>
          <cell r="D219" t="str">
            <v>NYF GBY 4 x 70 mm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>
            <v>213</v>
          </cell>
          <cell r="B220" t="str">
            <v>NYF415</v>
          </cell>
          <cell r="C220">
            <v>1159</v>
          </cell>
          <cell r="D220" t="str">
            <v>NYY GBY 4 x 120 mm</v>
          </cell>
          <cell r="E220" t="str">
            <v>Meter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>
            <v>214</v>
          </cell>
          <cell r="B221" t="str">
            <v>OEB8</v>
          </cell>
          <cell r="C221">
            <v>1160</v>
          </cell>
          <cell r="D221" t="str">
            <v>Oval Eye Bolt 5/8" X 8"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 t="str">
            <v>ha 13/4/06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>
            <v>215</v>
          </cell>
          <cell r="B222" t="str">
            <v>OEB10</v>
          </cell>
          <cell r="C222">
            <v>1160</v>
          </cell>
          <cell r="D222" t="str">
            <v>Oval Eye Bolt 5/8" X 10"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 t="str">
            <v>ha 13/4/06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>
            <v>216</v>
          </cell>
          <cell r="B223" t="str">
            <v>OEN58</v>
          </cell>
          <cell r="C223">
            <v>1161</v>
          </cell>
          <cell r="D223" t="str">
            <v>Oval Eye Nut  5/8 "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>
            <v>217</v>
          </cell>
          <cell r="B224" t="str">
            <v>pt33</v>
          </cell>
          <cell r="C224" t="str">
            <v>Trafo 1Phasa csp 50 KVA</v>
          </cell>
          <cell r="D224" t="str">
            <v>Plat tembaga 30 x 3 mm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>
            <v>218</v>
          </cell>
          <cell r="B225" t="str">
            <v>PP12</v>
          </cell>
          <cell r="C225">
            <v>1162</v>
          </cell>
          <cell r="D225" t="str">
            <v>Pipa Pralon 1/2"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>
            <v>219</v>
          </cell>
          <cell r="B226" t="str">
            <v>KTH</v>
          </cell>
          <cell r="C226">
            <v>1163</v>
          </cell>
          <cell r="D226" t="str">
            <v>Plastic Strap For Clamping / Kabel This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>
            <v>220</v>
          </cell>
          <cell r="B227" t="str">
            <v>PTT</v>
          </cell>
          <cell r="C227">
            <v>1164</v>
          </cell>
          <cell r="D227" t="str">
            <v>Plat trafo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>
            <v>221</v>
          </cell>
          <cell r="B228" t="str">
            <v>PL</v>
          </cell>
          <cell r="C228">
            <v>1165</v>
          </cell>
          <cell r="D228" t="str">
            <v>Pliser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>
            <v>222</v>
          </cell>
          <cell r="B229" t="str">
            <v>PC1120</v>
          </cell>
          <cell r="C229">
            <v>1166</v>
          </cell>
          <cell r="D229" t="str">
            <v>Pol C11 - 200 da N+E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>
            <v>223</v>
          </cell>
          <cell r="B230" t="str">
            <v>PC1135</v>
          </cell>
          <cell r="C230">
            <v>1167</v>
          </cell>
          <cell r="D230" t="str">
            <v>Pol C11 - 350 da  N+E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>
            <v>224</v>
          </cell>
          <cell r="B231" t="str">
            <v>PC1235</v>
          </cell>
          <cell r="C231">
            <v>1168</v>
          </cell>
          <cell r="D231" t="str">
            <v>Pol C12 - 350 da N+E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>
            <v>225</v>
          </cell>
          <cell r="B232">
            <v>1225</v>
          </cell>
          <cell r="C232" t="str">
            <v>Washer Square 2 1/4"</v>
          </cell>
          <cell r="D232" t="str">
            <v>Pol C12 - 200 da N+E</v>
          </cell>
          <cell r="E232" t="str">
            <v>Batang</v>
          </cell>
          <cell r="F232">
            <v>1433740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>
            <v>226</v>
          </cell>
          <cell r="B233" t="str">
            <v>PC710</v>
          </cell>
          <cell r="C233" t="str">
            <v>Wigje type</v>
          </cell>
          <cell r="D233" t="str">
            <v>Pol C7 - 100 da N+E</v>
          </cell>
          <cell r="E233" t="str">
            <v>Batang</v>
          </cell>
          <cell r="F233">
            <v>616550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>
            <v>227</v>
          </cell>
          <cell r="B234" t="str">
            <v>PC720</v>
          </cell>
          <cell r="C234" t="str">
            <v>Pole Band Single Rack 4,5</v>
          </cell>
          <cell r="D234" t="str">
            <v>Pol C7 - 100 da N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>
            <v>228</v>
          </cell>
          <cell r="B235" t="str">
            <v>PC910</v>
          </cell>
          <cell r="C235">
            <v>1169</v>
          </cell>
          <cell r="D235" t="str">
            <v>Pol C9 - 100 da N+E</v>
          </cell>
          <cell r="E235" t="str">
            <v>Batang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>
            <v>229</v>
          </cell>
          <cell r="B236" t="str">
            <v>PC920</v>
          </cell>
          <cell r="C236">
            <v>1170</v>
          </cell>
          <cell r="D236" t="str">
            <v>Pol C9 - 200 dan N+E</v>
          </cell>
          <cell r="E236" t="str">
            <v>Batang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>
            <v>230</v>
          </cell>
          <cell r="C237" t="str">
            <v>LVTC 1 x 35 mm</v>
          </cell>
          <cell r="D237" t="str">
            <v>Pol C13 - 200 dan N+E</v>
          </cell>
          <cell r="E237" t="str">
            <v>Batang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>
            <v>231</v>
          </cell>
          <cell r="C238" t="str">
            <v>Stainlist</v>
          </cell>
          <cell r="D238" t="str">
            <v>Pol C13 - 350 dan N+E</v>
          </cell>
          <cell r="E238" t="str">
            <v>Batang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>
            <v>232</v>
          </cell>
          <cell r="C239" t="str">
            <v>Tis Kabel</v>
          </cell>
          <cell r="D239" t="str">
            <v>Pol C13 - 500 dan N+E</v>
          </cell>
          <cell r="E239" t="str">
            <v>Batang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 t="str">
            <v>ha 7/3/06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 t="str">
            <v>ha 15/3/06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 t="str">
            <v>HA 1/5/06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 t="str">
            <v>HA 1/5/06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 t="str">
            <v>ha 7/3/06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1">
        <row r="1">
          <cell r="A1" t="str">
            <v>REKAP GANGGUAN PMT 20 KV</v>
          </cell>
        </row>
      </sheetData>
      <sheetData sheetId="2">
        <row r="1">
          <cell r="A1" t="str">
            <v>REKAP GANGGUAN PMT 20 KV</v>
          </cell>
        </row>
      </sheetData>
      <sheetData sheetId="3">
        <row r="1">
          <cell r="A1" t="str">
            <v>REKAP GANGGUAN PMT 20 KV</v>
          </cell>
        </row>
      </sheetData>
      <sheetData sheetId="4">
        <row r="1">
          <cell r="A1" t="str">
            <v>REKAP GANGGUAN PMT 20 KV</v>
          </cell>
        </row>
      </sheetData>
      <sheetData sheetId="5">
        <row r="1">
          <cell r="A1" t="str">
            <v>REKAP GANGGUAN PMT 20 KV</v>
          </cell>
        </row>
      </sheetData>
      <sheetData sheetId="6">
        <row r="1">
          <cell r="A1" t="str">
            <v>REKAP GANGGUAN PMT 20 KV</v>
          </cell>
        </row>
      </sheetData>
      <sheetData sheetId="7">
        <row r="1">
          <cell r="A1" t="str">
            <v>REKAP GANGGUAN PMT 20 KV</v>
          </cell>
          <cell r="B1" t="str">
            <v>BUKU BESAR</v>
          </cell>
        </row>
        <row r="2">
          <cell r="A2" t="str">
            <v>BULAN :   DESEMBER 2008</v>
          </cell>
          <cell r="B2" t="str">
            <v>CV LITA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KODE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Satuan</v>
          </cell>
          <cell r="E6" t="str">
            <v>dipakai</v>
          </cell>
          <cell r="F6" t="str">
            <v>tiga saudara</v>
          </cell>
          <cell r="G6" t="str">
            <v>dua putra</v>
          </cell>
          <cell r="H6" t="str">
            <v>ket dan tgl</v>
          </cell>
          <cell r="I6" t="str">
            <v>pak win</v>
          </cell>
          <cell r="J6" t="str">
            <v>Harga jual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 t="str">
            <v>A3C7</v>
          </cell>
          <cell r="B8">
            <v>1001</v>
          </cell>
          <cell r="C8" t="str">
            <v>AAAC 70 mm</v>
          </cell>
          <cell r="D8" t="str">
            <v>Meter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 t="str">
            <v>A3C24</v>
          </cell>
          <cell r="B9">
            <v>1002</v>
          </cell>
          <cell r="C9" t="str">
            <v>AAAC 240 mm</v>
          </cell>
          <cell r="D9" t="str">
            <v>Meter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 t="str">
            <v>A3C35</v>
          </cell>
          <cell r="B10">
            <v>1003</v>
          </cell>
          <cell r="C10" t="str">
            <v>AAAC 35 mm</v>
          </cell>
          <cell r="D10" t="str">
            <v>Meter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 t="str">
            <v>KOAB24</v>
          </cell>
          <cell r="B11">
            <v>1004</v>
          </cell>
          <cell r="C11" t="str">
            <v>Alcoa bimetal 240</v>
          </cell>
          <cell r="D11" t="str">
            <v>Buah</v>
          </cell>
          <cell r="E11">
            <v>5250</v>
          </cell>
          <cell r="F11">
            <v>5250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 t="str">
            <v>KOAB70</v>
          </cell>
          <cell r="B12">
            <v>1005</v>
          </cell>
          <cell r="C12" t="str">
            <v>Alcoa bimetal 70</v>
          </cell>
          <cell r="D12" t="str">
            <v>Buah</v>
          </cell>
          <cell r="E12">
            <v>3500</v>
          </cell>
          <cell r="F12">
            <v>3500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 t="str">
            <v>ABK</v>
          </cell>
          <cell r="B13">
            <v>1006</v>
          </cell>
          <cell r="C13" t="str">
            <v>Alkoa banled 10-25</v>
          </cell>
          <cell r="D13" t="str">
            <v>Buah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 t="str">
            <v>ABB</v>
          </cell>
          <cell r="B14">
            <v>1007</v>
          </cell>
          <cell r="C14" t="str">
            <v>Alkoa Banled 10-70</v>
          </cell>
          <cell r="D14" t="str">
            <v>Buah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 t="str">
            <v>AMP2,5</v>
          </cell>
          <cell r="B15">
            <v>1008</v>
          </cell>
          <cell r="C15" t="str">
            <v>Amplas 2,5 cm</v>
          </cell>
          <cell r="D15" t="str">
            <v>Meter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 t="str">
            <v>ARR</v>
          </cell>
          <cell r="B16">
            <v>1009</v>
          </cell>
          <cell r="C16" t="str">
            <v>Lightning Arrester 20 KV , 5 KA</v>
          </cell>
          <cell r="D16" t="str">
            <v>Buah</v>
          </cell>
          <cell r="E16">
            <v>400000</v>
          </cell>
          <cell r="F16">
            <v>400000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 t="str">
            <v>ARD7</v>
          </cell>
          <cell r="B17">
            <v>1010</v>
          </cell>
          <cell r="C17" t="str">
            <v>Armour Rod for AAAC 70 mm2</v>
          </cell>
          <cell r="D17" t="str">
            <v>Buah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 t="str">
            <v>ARD24</v>
          </cell>
          <cell r="B18">
            <v>1011</v>
          </cell>
          <cell r="C18" t="str">
            <v>Arrmour Rod #  for AAAC 240 mm2</v>
          </cell>
          <cell r="D18" t="str">
            <v>Buah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 t="str">
            <v>ART14</v>
          </cell>
          <cell r="B19">
            <v>1012</v>
          </cell>
          <cell r="C19" t="str">
            <v>Arrmour Tipe 1/4 " wide</v>
          </cell>
          <cell r="D19" t="str">
            <v>Buah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 t="str">
            <v>Bs</v>
          </cell>
          <cell r="B20">
            <v>1013</v>
          </cell>
          <cell r="C20" t="str">
            <v>Baut steinlist</v>
          </cell>
          <cell r="D20" t="str">
            <v>Buah</v>
          </cell>
          <cell r="E20">
            <v>3500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 t="str">
            <v>BL</v>
          </cell>
          <cell r="B21">
            <v>1014</v>
          </cell>
          <cell r="C21" t="str">
            <v>Baut longseng</v>
          </cell>
          <cell r="D21" t="str">
            <v>Buah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 t="str">
            <v>BT</v>
          </cell>
          <cell r="B22">
            <v>1015</v>
          </cell>
          <cell r="C22" t="str">
            <v>Baut Trafo</v>
          </cell>
          <cell r="D22" t="str">
            <v>Buah</v>
          </cell>
          <cell r="E22">
            <v>4500</v>
          </cell>
          <cell r="F22">
            <v>4500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 t="str">
            <v>BC10</v>
          </cell>
          <cell r="B23">
            <v>1016</v>
          </cell>
          <cell r="C23" t="str">
            <v>BC 10 mm</v>
          </cell>
          <cell r="D23" t="str">
            <v>Meter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 t="str">
            <v>BC16</v>
          </cell>
          <cell r="B24">
            <v>1017</v>
          </cell>
          <cell r="C24" t="str">
            <v>BC 16 mm</v>
          </cell>
          <cell r="D24" t="str">
            <v>Meter</v>
          </cell>
          <cell r="E24">
            <v>4450</v>
          </cell>
          <cell r="F24">
            <v>4450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 t="str">
            <v>BC25</v>
          </cell>
          <cell r="B25">
            <v>1018</v>
          </cell>
          <cell r="C25" t="str">
            <v>BC 25 mm</v>
          </cell>
          <cell r="D25" t="str">
            <v>Meter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 t="str">
            <v>BC35</v>
          </cell>
          <cell r="B26">
            <v>1019</v>
          </cell>
          <cell r="C26" t="str">
            <v>BC 35 mm</v>
          </cell>
          <cell r="D26" t="str">
            <v>Meter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 t="str">
            <v>BC50</v>
          </cell>
          <cell r="B27">
            <v>1020</v>
          </cell>
          <cell r="C27" t="str">
            <v>BC 50  mm</v>
          </cell>
          <cell r="D27" t="str">
            <v>Meter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 t="str">
            <v>BC6</v>
          </cell>
          <cell r="B28">
            <v>1021</v>
          </cell>
          <cell r="C28" t="str">
            <v>BC 6 mm</v>
          </cell>
          <cell r="D28" t="str">
            <v>Meter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 t="str">
            <v>BGL</v>
          </cell>
          <cell r="B29">
            <v>1022</v>
          </cell>
          <cell r="C29" t="str">
            <v>Begel Petir</v>
          </cell>
          <cell r="D29" t="str">
            <v>Buah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 t="str">
            <v>BGLU</v>
          </cell>
          <cell r="B30">
            <v>1023</v>
          </cell>
          <cell r="C30" t="str">
            <v>Beugel U</v>
          </cell>
          <cell r="D30" t="str">
            <v>Buah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 t="str">
            <v>BDA16</v>
          </cell>
          <cell r="B31">
            <v>1024</v>
          </cell>
          <cell r="C31" t="str">
            <v>Bolt Double Arming 5/8" x (16" s/d 24")</v>
          </cell>
          <cell r="D31" t="str">
            <v>Buah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 t="str">
            <v>BDA12</v>
          </cell>
          <cell r="B32">
            <v>1025</v>
          </cell>
          <cell r="C32" t="str">
            <v>Bolt Double Arming 5/8" x 12"</v>
          </cell>
          <cell r="D32" t="str">
            <v>Buah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 t="str">
            <v>BDA14</v>
          </cell>
          <cell r="B33">
            <v>1026</v>
          </cell>
          <cell r="C33" t="str">
            <v>Bolt Double Arming 5/8" x 14"</v>
          </cell>
          <cell r="D33" t="str">
            <v>Buah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 t="str">
            <v>BDU10</v>
          </cell>
          <cell r="B34">
            <v>1027</v>
          </cell>
          <cell r="C34" t="str">
            <v>Bolt Double Up Set 5/8" x 10 "</v>
          </cell>
          <cell r="D34" t="str">
            <v>Buah</v>
          </cell>
          <cell r="E34">
            <v>8000</v>
          </cell>
          <cell r="F34">
            <v>8000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 t="str">
            <v>BM58</v>
          </cell>
          <cell r="B35">
            <v>1028</v>
          </cell>
          <cell r="C35" t="str">
            <v>Bolt Machin 5/8 Req'd Length</v>
          </cell>
          <cell r="D35" t="str">
            <v>Buah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 t="str">
            <v>BC</v>
          </cell>
          <cell r="B36">
            <v>1029</v>
          </cell>
          <cell r="C36" t="str">
            <v>Bolt Machine / Bolt cariage1/2" x 3/4"</v>
          </cell>
          <cell r="D36" t="str">
            <v>Buah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 t="str">
            <v>BM10</v>
          </cell>
          <cell r="B37">
            <v>1030</v>
          </cell>
          <cell r="C37" t="str">
            <v>Bolt Machine 5/8" x 10"</v>
          </cell>
          <cell r="D37" t="str">
            <v>Buah</v>
          </cell>
          <cell r="E37">
            <v>6000</v>
          </cell>
          <cell r="F37">
            <v>4000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 t="str">
            <v>BM8</v>
          </cell>
          <cell r="B38">
            <v>1031</v>
          </cell>
          <cell r="C38" t="str">
            <v>Bolt Machine 5/8" x 8"</v>
          </cell>
          <cell r="D38" t="str">
            <v>Buah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>
            <v>0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 t="str">
            <v>BSU10</v>
          </cell>
          <cell r="B39">
            <v>1032</v>
          </cell>
          <cell r="C39" t="str">
            <v>Bolt Single Up Set 5/8" x 10"</v>
          </cell>
          <cell r="D39" t="str">
            <v>Buah</v>
          </cell>
          <cell r="E39">
            <v>7500</v>
          </cell>
          <cell r="F39">
            <v>7500</v>
          </cell>
          <cell r="G39">
            <v>1102.6778000000002</v>
          </cell>
          <cell r="H39">
            <v>3</v>
          </cell>
          <cell r="I39">
            <v>12000</v>
          </cell>
          <cell r="J39">
            <v>9000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 t="str">
            <v>BSU8</v>
          </cell>
          <cell r="B40">
            <v>1033</v>
          </cell>
          <cell r="C40" t="str">
            <v>Bolt Single Up Set 5/8" x 8"</v>
          </cell>
          <cell r="D40" t="str">
            <v>Buah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>
            <v>0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 t="str">
            <v>B1063T</v>
          </cell>
          <cell r="B41">
            <v>1034</v>
          </cell>
          <cell r="C41" t="str">
            <v>Box 100 x 60 x 30 cm/Topi</v>
          </cell>
          <cell r="D41" t="str">
            <v>Buah</v>
          </cell>
          <cell r="E41">
            <v>750000</v>
          </cell>
          <cell r="F41">
            <v>750000</v>
          </cell>
          <cell r="G41">
            <v>2659.8237400000003</v>
          </cell>
          <cell r="H41">
            <v>2</v>
          </cell>
          <cell r="I41">
            <v>12000</v>
          </cell>
          <cell r="J41">
            <v>900000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 t="str">
            <v>B1075T</v>
          </cell>
          <cell r="B42">
            <v>1035</v>
          </cell>
          <cell r="C42" t="str">
            <v>Box 100x 70 x 50 cm/Topi</v>
          </cell>
          <cell r="D42" t="str">
            <v>Buah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 t="str">
            <v>B123105</v>
          </cell>
          <cell r="B43">
            <v>1036</v>
          </cell>
          <cell r="C43" t="str">
            <v>Box 120x30x105</v>
          </cell>
          <cell r="D43" t="str">
            <v>Buah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 t="str">
            <v>B4252</v>
          </cell>
          <cell r="B44">
            <v>1037</v>
          </cell>
          <cell r="C44" t="str">
            <v xml:space="preserve">Box 40 x 25 x 20  cm </v>
          </cell>
          <cell r="D44" t="str">
            <v>Buah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 t="str">
            <v>B4325</v>
          </cell>
          <cell r="B45">
            <v>1038</v>
          </cell>
          <cell r="C45" t="str">
            <v>Box 40 x 30 x 25   cm</v>
          </cell>
          <cell r="D45" t="str">
            <v>Buah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 t="str">
            <v>B5425</v>
          </cell>
          <cell r="B46">
            <v>1039</v>
          </cell>
          <cell r="C46" t="str">
            <v>Box 50 x 40 x 25   cm/Topi</v>
          </cell>
          <cell r="D46" t="str">
            <v>Buah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 t="str">
            <v>B642</v>
          </cell>
          <cell r="B47">
            <v>1040</v>
          </cell>
          <cell r="C47" t="str">
            <v>Box 60 x 40 x 20   cm</v>
          </cell>
          <cell r="D47" t="str">
            <v>Buah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 t="str">
            <v>B752T</v>
          </cell>
          <cell r="B48">
            <v>1041</v>
          </cell>
          <cell r="C48" t="str">
            <v>Box 70 x 50 x 20   cm/Topi</v>
          </cell>
          <cell r="D48" t="str">
            <v>Buah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>
            <v>0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 t="str">
            <v>B752</v>
          </cell>
          <cell r="B49">
            <v>1042</v>
          </cell>
          <cell r="C49" t="str">
            <v>Box 70 x 50 x 20   cmi</v>
          </cell>
          <cell r="D49" t="str">
            <v>Buah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>
            <v>0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 t="str">
            <v>B7525</v>
          </cell>
          <cell r="B50">
            <v>1043</v>
          </cell>
          <cell r="C50" t="str">
            <v>Box 70 x 50 x 25   cm</v>
          </cell>
          <cell r="D50" t="str">
            <v>Buah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>
            <v>0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 t="str">
            <v>B753T</v>
          </cell>
          <cell r="B51">
            <v>1044</v>
          </cell>
          <cell r="C51" t="str">
            <v>Box 70 x 50 x 30   cm/Topi</v>
          </cell>
          <cell r="D51" t="str">
            <v>Buah</v>
          </cell>
          <cell r="E51">
            <v>400000</v>
          </cell>
          <cell r="F51">
            <v>400000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 t="str">
            <v>B754</v>
          </cell>
          <cell r="B52">
            <v>1045</v>
          </cell>
          <cell r="C52" t="str">
            <v>Box 70 x 50 x 40   cm</v>
          </cell>
          <cell r="D52" t="str">
            <v>Buah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 t="str">
            <v>B862</v>
          </cell>
          <cell r="B53">
            <v>1046</v>
          </cell>
          <cell r="C53" t="str">
            <v>Box 80 x 60 x 20   cm</v>
          </cell>
          <cell r="D53" t="str">
            <v>Buah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 t="str">
            <v>B873</v>
          </cell>
          <cell r="B54">
            <v>1047</v>
          </cell>
          <cell r="C54" t="str">
            <v>Box 80 x 70 x 30   cm</v>
          </cell>
          <cell r="D54" t="str">
            <v>Buah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 t="str">
            <v>BRIS55</v>
          </cell>
          <cell r="B55">
            <v>1048</v>
          </cell>
          <cell r="C55" t="str">
            <v>Brace Steel   550   mm2</v>
          </cell>
          <cell r="D55" t="str">
            <v>Buah</v>
          </cell>
          <cell r="E55">
            <v>9000</v>
          </cell>
          <cell r="F55">
            <v>9000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 t="str">
            <v>BRIS77</v>
          </cell>
          <cell r="B56">
            <v>1049</v>
          </cell>
          <cell r="C56" t="str">
            <v>Brace Steel   770   mm2</v>
          </cell>
          <cell r="D56" t="str">
            <v>Buah</v>
          </cell>
          <cell r="E56">
            <v>14500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 t="str">
            <v>BHDG</v>
          </cell>
          <cell r="B57">
            <v>1050</v>
          </cell>
          <cell r="C57" t="str">
            <v>Bracket ( Hot Div Galvanized )</v>
          </cell>
          <cell r="D57" t="str">
            <v>Buah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 t="str">
            <v>BEX</v>
          </cell>
          <cell r="B58">
            <v>1051</v>
          </cell>
          <cell r="C58" t="str">
            <v>Bracket Extension for cut out</v>
          </cell>
          <cell r="D58" t="str">
            <v>Buah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 t="str">
            <v>BJ10</v>
          </cell>
          <cell r="B59">
            <v>1052</v>
          </cell>
          <cell r="C59" t="str">
            <v>Braket J2</v>
          </cell>
          <cell r="D59" t="str">
            <v>Buah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 t="str">
            <v>BJ2</v>
          </cell>
          <cell r="B60">
            <v>1053</v>
          </cell>
          <cell r="C60" t="str">
            <v>Braket Secunder Insulated /J10</v>
          </cell>
          <cell r="D60" t="str">
            <v>Buah</v>
          </cell>
          <cell r="E60">
            <v>6000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 t="str">
            <v>SDB</v>
          </cell>
          <cell r="B61">
            <v>1054</v>
          </cell>
          <cell r="C61" t="str">
            <v>Side Bracket</v>
          </cell>
          <cell r="D61" t="str">
            <v>Buah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 t="str">
            <v>BrT</v>
          </cell>
          <cell r="B62">
            <v>1055</v>
          </cell>
          <cell r="C62" t="str">
            <v>Set Braket trafo</v>
          </cell>
          <cell r="D62" t="str">
            <v>Buah</v>
          </cell>
          <cell r="E62">
            <v>126000</v>
          </cell>
          <cell r="F62">
            <v>126000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 t="str">
            <v>BROM1</v>
          </cell>
          <cell r="B63">
            <v>1056</v>
          </cell>
          <cell r="C63" t="str">
            <v>Brom Impala 1 GALON</v>
          </cell>
          <cell r="D63" t="str">
            <v>Kaleng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 t="str">
            <v>CC1524</v>
          </cell>
          <cell r="B64">
            <v>1057</v>
          </cell>
          <cell r="C64" t="str">
            <v>CCO 150/240</v>
          </cell>
          <cell r="D64" t="str">
            <v>Buah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 t="str">
            <v>CC1616</v>
          </cell>
          <cell r="B65">
            <v>1058</v>
          </cell>
          <cell r="C65" t="str">
            <v>CCO 16 - 16 mm</v>
          </cell>
          <cell r="D65" t="str">
            <v>Buah</v>
          </cell>
          <cell r="E65">
            <v>4000</v>
          </cell>
          <cell r="F65">
            <v>1450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 t="str">
            <v>CC167</v>
          </cell>
          <cell r="B66">
            <v>1059</v>
          </cell>
          <cell r="C66" t="str">
            <v>CCO 16 - 70 mm</v>
          </cell>
          <cell r="D66" t="str">
            <v>Buah</v>
          </cell>
          <cell r="E66">
            <v>5000</v>
          </cell>
          <cell r="F66">
            <v>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 t="str">
            <v>CC1635</v>
          </cell>
          <cell r="B67">
            <v>1060</v>
          </cell>
          <cell r="C67" t="str">
            <v>CCO 16/35</v>
          </cell>
          <cell r="D67" t="str">
            <v>Buah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 t="str">
            <v>CC2424</v>
          </cell>
          <cell r="B68">
            <v>1061</v>
          </cell>
          <cell r="C68" t="str">
            <v>CCO 240 - 240 mm/HEC</v>
          </cell>
          <cell r="D68" t="str">
            <v>Buah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 t="str">
            <v>CC3535</v>
          </cell>
          <cell r="B69">
            <v>1062</v>
          </cell>
          <cell r="C69" t="str">
            <v>CCO 35 - 35 mm/HEC</v>
          </cell>
          <cell r="D69" t="str">
            <v>Buah</v>
          </cell>
          <cell r="E69">
            <v>4800</v>
          </cell>
          <cell r="F69">
            <v>4800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 t="str">
            <v>CC3570</v>
          </cell>
          <cell r="B70">
            <v>1063</v>
          </cell>
          <cell r="C70" t="str">
            <v>CCO 35 - 70 mm/HEC</v>
          </cell>
          <cell r="D70" t="str">
            <v>Buah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 t="str">
            <v>CC7015</v>
          </cell>
          <cell r="B71">
            <v>1064</v>
          </cell>
          <cell r="C71" t="str">
            <v>CCO 70 - 150 mm/HEC</v>
          </cell>
          <cell r="D71" t="str">
            <v>Buah</v>
          </cell>
          <cell r="E71">
            <v>8000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 t="str">
            <v>CC7024</v>
          </cell>
          <cell r="B72">
            <v>1065</v>
          </cell>
          <cell r="C72" t="str">
            <v>CCO 70 - 240 mm/HEC</v>
          </cell>
          <cell r="D72" t="str">
            <v>Buah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 t="str">
            <v>CC77</v>
          </cell>
          <cell r="B73">
            <v>1066</v>
          </cell>
          <cell r="C73" t="str">
            <v>CCO 70 - 70 mm</v>
          </cell>
          <cell r="D73" t="str">
            <v>Buah</v>
          </cell>
          <cell r="E73">
            <v>6200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 t="str">
            <v>KR1616</v>
          </cell>
          <cell r="B74">
            <v>1067</v>
          </cell>
          <cell r="C74" t="str">
            <v>Cco H  Type (Krimpit) 16/16</v>
          </cell>
          <cell r="D74" t="str">
            <v>Buah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 t="str">
            <v>KR357</v>
          </cell>
          <cell r="B75">
            <v>1068</v>
          </cell>
          <cell r="C75" t="str">
            <v>Cco H Type (Krimpit) 35/70</v>
          </cell>
          <cell r="D75" t="str">
            <v>Buah</v>
          </cell>
          <cell r="E75">
            <v>8000</v>
          </cell>
          <cell r="F75">
            <v>8000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 t="str">
            <v>CB</v>
          </cell>
          <cell r="B76">
            <v>1069</v>
          </cell>
          <cell r="C76" t="str">
            <v>Center Bracket    12,5 KN</v>
          </cell>
          <cell r="D76" t="str">
            <v>Buah</v>
          </cell>
          <cell r="E76">
            <v>21000</v>
          </cell>
          <cell r="F76">
            <v>21000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 t="str">
            <v>CGR</v>
          </cell>
          <cell r="B77">
            <v>1070</v>
          </cell>
          <cell r="C77" t="str">
            <v>Cincin Grond rod</v>
          </cell>
          <cell r="D77" t="str">
            <v>Buah</v>
          </cell>
          <cell r="E77">
            <v>4500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 t="str">
            <v>CGR 5/8</v>
          </cell>
          <cell r="B78">
            <v>1071</v>
          </cell>
          <cell r="C78" t="str">
            <v>Clamp Ground Rod  5/8"</v>
          </cell>
          <cell r="D78" t="str">
            <v>Buah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 t="str">
            <v>SHCL</v>
          </cell>
          <cell r="B79">
            <v>1072</v>
          </cell>
          <cell r="C79" t="str">
            <v>Sacle hang + co level com</v>
          </cell>
          <cell r="D79" t="str">
            <v>Buah</v>
          </cell>
          <cell r="E79">
            <v>16500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 t="str">
            <v>CLV</v>
          </cell>
          <cell r="B80">
            <v>1073</v>
          </cell>
          <cell r="C80" t="str">
            <v>Clevis Swinging Secondary</v>
          </cell>
          <cell r="D80" t="str">
            <v>Buah</v>
          </cell>
          <cell r="E80">
            <v>6500</v>
          </cell>
          <cell r="F80">
            <v>6500</v>
          </cell>
          <cell r="G80">
            <v>3495.0764099999992</v>
          </cell>
          <cell r="H80">
            <v>7500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 t="str">
            <v>CT35</v>
          </cell>
          <cell r="B81">
            <v>1074</v>
          </cell>
          <cell r="C81" t="str">
            <v>Compresion Terminal Lug 35 mm2</v>
          </cell>
          <cell r="D81" t="str">
            <v>Buah</v>
          </cell>
          <cell r="E81">
            <v>6000</v>
          </cell>
          <cell r="F81">
            <v>6000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 t="str">
            <v>CTL</v>
          </cell>
          <cell r="B82">
            <v>1075</v>
          </cell>
          <cell r="C82" t="str">
            <v>Compression Terminal lug</v>
          </cell>
          <cell r="D82" t="str">
            <v>Buah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 t="str">
            <v>ARM15</v>
          </cell>
          <cell r="B83">
            <v>1076</v>
          </cell>
          <cell r="C83" t="str">
            <v>Cross Arm Steel 1.500  mm (UNP 10) galvanis</v>
          </cell>
          <cell r="D83" t="str">
            <v>Buah</v>
          </cell>
          <cell r="E83">
            <v>100000</v>
          </cell>
          <cell r="F83">
            <v>97500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 t="str">
            <v>ARM2</v>
          </cell>
          <cell r="B84">
            <v>1077</v>
          </cell>
          <cell r="C84" t="str">
            <v>Cross Arm Steel 2.000  mm (UNP 10) galvanis</v>
          </cell>
          <cell r="D84" t="str">
            <v>Buah</v>
          </cell>
          <cell r="E84">
            <v>128000</v>
          </cell>
          <cell r="F84">
            <v>122500</v>
          </cell>
          <cell r="G84">
            <v>13500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 t="str">
            <v>ARM3</v>
          </cell>
          <cell r="B85">
            <v>1078</v>
          </cell>
          <cell r="C85" t="str">
            <v>Cross Arm Steel 3.000  mm ( UNP 10 ) galvanis</v>
          </cell>
          <cell r="D85" t="str">
            <v>Buah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 t="str">
            <v>J6T</v>
          </cell>
          <cell r="B86">
            <v>1079</v>
          </cell>
          <cell r="C86" t="str">
            <v>Dead End Assembly       (CJ6 - T)</v>
          </cell>
          <cell r="D86" t="str">
            <v>Buah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 t="str">
            <v>DA</v>
          </cell>
          <cell r="B87">
            <v>1080</v>
          </cell>
          <cell r="C87" t="str">
            <v>Doble arming</v>
          </cell>
          <cell r="D87" t="str">
            <v>Buah</v>
          </cell>
          <cell r="E87">
            <v>12000</v>
          </cell>
          <cell r="F87">
            <v>12000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 t="str">
            <v>EW1</v>
          </cell>
          <cell r="B88">
            <v>1081</v>
          </cell>
          <cell r="C88" t="str">
            <v>Eser werk 1 tiang</v>
          </cell>
          <cell r="D88" t="str">
            <v>Buah</v>
          </cell>
          <cell r="E88">
            <v>1200000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 t="str">
            <v>EW2</v>
          </cell>
          <cell r="B89">
            <v>1082</v>
          </cell>
          <cell r="C89" t="str">
            <v>Eser werk 2 tiang</v>
          </cell>
          <cell r="D89" t="str">
            <v>Buah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 t="str">
            <v>EA8</v>
          </cell>
          <cell r="B90">
            <v>1083</v>
          </cell>
          <cell r="C90" t="str">
            <v xml:space="preserve">Expanding Anchor   8.000  lbs </v>
          </cell>
          <cell r="D90" t="str">
            <v>Buah</v>
          </cell>
          <cell r="E90">
            <v>30000</v>
          </cell>
          <cell r="F90">
            <v>30000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 t="str">
            <v>EA10</v>
          </cell>
          <cell r="B91">
            <v>1084</v>
          </cell>
          <cell r="C91" t="str">
            <v xml:space="preserve">Expanding Anchor 10.000  lbs </v>
          </cell>
          <cell r="D91" t="str">
            <v>Buah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 t="str">
            <v>Eb1</v>
          </cell>
          <cell r="B92">
            <v>1085</v>
          </cell>
          <cell r="C92" t="str">
            <v>Extra bolt 10 cm</v>
          </cell>
          <cell r="D92" t="str">
            <v>Buah</v>
          </cell>
          <cell r="E92">
            <v>2500</v>
          </cell>
          <cell r="F92">
            <v>2500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 t="str">
            <v>Eb5</v>
          </cell>
          <cell r="B93">
            <v>1086</v>
          </cell>
          <cell r="C93" t="str">
            <v>Extrabol 5 cm</v>
          </cell>
          <cell r="D93" t="str">
            <v>Buah</v>
          </cell>
          <cell r="E93">
            <v>1750</v>
          </cell>
          <cell r="F93">
            <v>1750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 t="str">
            <v>EN</v>
          </cell>
          <cell r="B94">
            <v>1087</v>
          </cell>
          <cell r="C94" t="str">
            <v>Eye Nut</v>
          </cell>
          <cell r="D94" t="str">
            <v>Buah</v>
          </cell>
          <cell r="E94">
            <v>5000</v>
          </cell>
          <cell r="F94">
            <v>5000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 t="str">
            <v>FCO</v>
          </cell>
          <cell r="B95">
            <v>1088</v>
          </cell>
          <cell r="C95" t="str">
            <v>FCO</v>
          </cell>
          <cell r="D95" t="str">
            <v>Buah</v>
          </cell>
          <cell r="E95">
            <v>450000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 t="str">
            <v>FL1</v>
          </cell>
          <cell r="B96">
            <v>1089</v>
          </cell>
          <cell r="C96" t="str">
            <v>Fuse Link 10 A</v>
          </cell>
          <cell r="D96" t="str">
            <v>Buah</v>
          </cell>
          <cell r="E96">
            <v>15000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 t="str">
            <v>FL15</v>
          </cell>
          <cell r="B97">
            <v>1090</v>
          </cell>
          <cell r="C97" t="str">
            <v>Fuse Link 15 A</v>
          </cell>
          <cell r="D97" t="str">
            <v>Buah</v>
          </cell>
          <cell r="E97">
            <v>15000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 t="str">
            <v>FL20</v>
          </cell>
          <cell r="B98">
            <v>1091</v>
          </cell>
          <cell r="C98" t="str">
            <v>Fuse Link 20 A</v>
          </cell>
          <cell r="D98" t="str">
            <v>Buah</v>
          </cell>
          <cell r="E98">
            <v>15000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 t="str">
            <v>FL25</v>
          </cell>
          <cell r="B99">
            <v>1092</v>
          </cell>
          <cell r="C99" t="str">
            <v>Fuse Link 25 A</v>
          </cell>
          <cell r="D99" t="str">
            <v>Buah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 t="str">
            <v>FL40</v>
          </cell>
          <cell r="B100">
            <v>1093</v>
          </cell>
          <cell r="C100" t="str">
            <v>Fuse Link 40 A</v>
          </cell>
          <cell r="D100" t="str">
            <v>Buah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 t="str">
            <v>FL 100</v>
          </cell>
          <cell r="B101">
            <v>1094</v>
          </cell>
          <cell r="C101" t="str">
            <v>Fuse Link 100A</v>
          </cell>
          <cell r="D101" t="str">
            <v>Buah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 t="str">
            <v>FL</v>
          </cell>
          <cell r="B102">
            <v>1095</v>
          </cell>
          <cell r="C102" t="str">
            <v xml:space="preserve">Fuse Link </v>
          </cell>
          <cell r="D102" t="str">
            <v>Buah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>
            <v>0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 t="str">
            <v>FL50</v>
          </cell>
          <cell r="B103">
            <v>1096</v>
          </cell>
          <cell r="C103" t="str">
            <v>Fuse Link 50 A</v>
          </cell>
          <cell r="D103" t="str">
            <v>Buah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 t="str">
            <v>FL6</v>
          </cell>
          <cell r="B104">
            <v>1097</v>
          </cell>
          <cell r="C104" t="str">
            <v>Fuse link 6 A</v>
          </cell>
          <cell r="D104" t="str">
            <v>Buah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 t="str">
            <v>GR14</v>
          </cell>
          <cell r="B105">
            <v>1098</v>
          </cell>
          <cell r="C105" t="str">
            <v>Ground rod 140 cm</v>
          </cell>
          <cell r="D105" t="str">
            <v>Batang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 t="str">
            <v>GR24</v>
          </cell>
          <cell r="B106">
            <v>1099</v>
          </cell>
          <cell r="C106" t="str">
            <v>Ground rod 240 cm</v>
          </cell>
          <cell r="D106" t="str">
            <v>Batang</v>
          </cell>
          <cell r="E106">
            <v>28000</v>
          </cell>
          <cell r="F106">
            <v>28000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 t="str">
            <v>GL</v>
          </cell>
          <cell r="B107">
            <v>1100</v>
          </cell>
          <cell r="C107" t="str">
            <v xml:space="preserve">Ground Lug </v>
          </cell>
          <cell r="D107" t="str">
            <v>Buah</v>
          </cell>
          <cell r="E107">
            <v>2500</v>
          </cell>
          <cell r="F107">
            <v>2500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 t="str">
            <v>GR8</v>
          </cell>
          <cell r="B108">
            <v>1101</v>
          </cell>
          <cell r="C108" t="str">
            <v>Ground Rod 5/8" x 8' Copper Weld</v>
          </cell>
          <cell r="D108" t="str">
            <v>Buah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 t="str">
            <v>KESET</v>
          </cell>
          <cell r="B109">
            <v>1102</v>
          </cell>
          <cell r="C109" t="str">
            <v>Grounding Iron Plate Form Plat/Earth safety mats</v>
          </cell>
          <cell r="D109" t="str">
            <v>Buah</v>
          </cell>
          <cell r="E109">
            <v>200000</v>
          </cell>
          <cell r="F109">
            <v>200000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 t="str">
            <v>GHK</v>
          </cell>
          <cell r="B110">
            <v>1103</v>
          </cell>
          <cell r="C110" t="str">
            <v>Guy Attachment / Guy hok</v>
          </cell>
          <cell r="D110" t="str">
            <v>Buah</v>
          </cell>
          <cell r="E110">
            <v>3000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>
            <v>3600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 t="str">
            <v>GW22</v>
          </cell>
          <cell r="B111">
            <v>1104</v>
          </cell>
          <cell r="C111" t="str">
            <v>Guy Wire     22  mm2</v>
          </cell>
          <cell r="D111" t="str">
            <v>Meter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 t="str">
            <v>GW35</v>
          </cell>
          <cell r="B112">
            <v>1105</v>
          </cell>
          <cell r="C112" t="str">
            <v>Guy Wire     35  mm2</v>
          </cell>
          <cell r="D112" t="str">
            <v>Meter</v>
          </cell>
          <cell r="E112">
            <v>3900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 t="str">
            <v>GW70</v>
          </cell>
          <cell r="B113">
            <v>1106</v>
          </cell>
          <cell r="C113" t="str">
            <v>Guy Wire     70  mm2</v>
          </cell>
          <cell r="D113" t="str">
            <v>Meter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>
            <v>0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 t="str">
            <v>HLB</v>
          </cell>
          <cell r="B114">
            <v>1107</v>
          </cell>
          <cell r="C114" t="str">
            <v xml:space="preserve">Hot Line Clamp Biasa </v>
          </cell>
          <cell r="D114" t="str">
            <v>Buah</v>
          </cell>
          <cell r="E114">
            <v>30000</v>
          </cell>
          <cell r="F114">
            <v>30000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 t="str">
            <v>LLCJP</v>
          </cell>
          <cell r="B115">
            <v>1108</v>
          </cell>
          <cell r="C115" t="str">
            <v>Hot Line Clamp LLC 70-240 Merk JP</v>
          </cell>
          <cell r="D115" t="str">
            <v>Buah</v>
          </cell>
          <cell r="E115">
            <v>65000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 t="str">
            <v>TMJ6T</v>
          </cell>
          <cell r="B116">
            <v>1109</v>
          </cell>
          <cell r="C116" t="str">
            <v>Insulating Tape  (MJ6 - T)</v>
          </cell>
          <cell r="D116" t="str">
            <v>Buah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 t="str">
            <v>SUS</v>
          </cell>
          <cell r="B117">
            <v>1110</v>
          </cell>
          <cell r="C117" t="str">
            <v>Isolator Tarik ( Suspension ) 20 KV</v>
          </cell>
          <cell r="D117" t="str">
            <v>Buah</v>
          </cell>
          <cell r="E117">
            <v>103000</v>
          </cell>
          <cell r="F117">
            <v>103000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 t="str">
            <v>LS</v>
          </cell>
          <cell r="B118">
            <v>1111</v>
          </cell>
          <cell r="C118" t="str">
            <v>Isolator Tumpu ( Long Shank ) 20 KV</v>
          </cell>
          <cell r="D118" t="str">
            <v>Buah</v>
          </cell>
          <cell r="E118">
            <v>93000</v>
          </cell>
          <cell r="F118">
            <v>93000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 t="str">
            <v>SS</v>
          </cell>
          <cell r="B119">
            <v>1112</v>
          </cell>
          <cell r="C119" t="str">
            <v>Isolator Tumpu ( Short Shank ) 20 KV</v>
          </cell>
          <cell r="D119" t="str">
            <v>Buah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 t="str">
            <v>J5T</v>
          </cell>
          <cell r="B120">
            <v>1113</v>
          </cell>
          <cell r="C120" t="str">
            <v>J5 - T ( CJ2 )</v>
          </cell>
          <cell r="D120" t="str">
            <v>Buah</v>
          </cell>
          <cell r="E120">
            <v>11500</v>
          </cell>
          <cell r="F120">
            <v>11500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 t="str">
            <v>J6T</v>
          </cell>
          <cell r="B121">
            <v>1114</v>
          </cell>
          <cell r="C121" t="str">
            <v>J6 - T ( CJ4 )</v>
          </cell>
          <cell r="D121" t="str">
            <v>Buah</v>
          </cell>
          <cell r="E121">
            <v>13500</v>
          </cell>
          <cell r="F121">
            <v>13500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 t="str">
            <v>J7T</v>
          </cell>
          <cell r="B122">
            <v>1115</v>
          </cell>
          <cell r="C122" t="str">
            <v>J7 - T ( CJ3 )</v>
          </cell>
          <cell r="D122" t="str">
            <v>Buah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 t="str">
            <v>JS16</v>
          </cell>
          <cell r="B123">
            <v>1116</v>
          </cell>
          <cell r="C123" t="str">
            <v>joint sleave 16 mm</v>
          </cell>
          <cell r="D123" t="str">
            <v>Buah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 t="str">
            <v>JS25</v>
          </cell>
          <cell r="B124">
            <v>1117</v>
          </cell>
          <cell r="C124" t="str">
            <v>joint sleave 25 mm</v>
          </cell>
          <cell r="D124" t="str">
            <v>Buah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 t="str">
            <v>JS35</v>
          </cell>
          <cell r="B125">
            <v>1118</v>
          </cell>
          <cell r="C125" t="str">
            <v>joint sleave 35 mm</v>
          </cell>
          <cell r="D125" t="str">
            <v>Buah</v>
          </cell>
          <cell r="E125">
            <v>10000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 t="str">
            <v>JS70</v>
          </cell>
          <cell r="B126">
            <v>1119</v>
          </cell>
          <cell r="C126" t="str">
            <v>joint sleave 70 mm</v>
          </cell>
          <cell r="D126" t="str">
            <v>Buah</v>
          </cell>
          <cell r="E126">
            <v>25000</v>
          </cell>
          <cell r="F126">
            <v>25000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 t="str">
            <v>JS15</v>
          </cell>
          <cell r="B127">
            <v>1120</v>
          </cell>
          <cell r="C127" t="str">
            <v>Joint sleave 150 mm</v>
          </cell>
          <cell r="D127" t="str">
            <v>Buah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 t="str">
            <v>JS24</v>
          </cell>
          <cell r="B128">
            <v>1121</v>
          </cell>
          <cell r="C128" t="str">
            <v>joint sleave 240 mm</v>
          </cell>
          <cell r="D128" t="str">
            <v>Buah</v>
          </cell>
          <cell r="E128">
            <v>22500</v>
          </cell>
          <cell r="F128">
            <v>22500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 t="str">
            <v>KAOS</v>
          </cell>
          <cell r="B129">
            <v>1122</v>
          </cell>
          <cell r="C129" t="str">
            <v>Kain Kaos</v>
          </cell>
          <cell r="D129" t="str">
            <v>G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 t="str">
            <v>KNTN1</v>
          </cell>
          <cell r="B130">
            <v>1123</v>
          </cell>
          <cell r="C130" t="str">
            <v>Kaki NT NH 1</v>
          </cell>
          <cell r="D130" t="str">
            <v>Buah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 t="str">
            <v>KNTN2</v>
          </cell>
          <cell r="B131">
            <v>1124</v>
          </cell>
          <cell r="C131" t="str">
            <v>Kaki NT NH 2</v>
          </cell>
          <cell r="D131" t="str">
            <v>Buah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 t="str">
            <v>KNTN0</v>
          </cell>
          <cell r="B132">
            <v>1125</v>
          </cell>
          <cell r="C132" t="str">
            <v>Kaki NT NH 0</v>
          </cell>
          <cell r="D132" t="str">
            <v>Buah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 t="str">
            <v>KNTN00</v>
          </cell>
          <cell r="B133">
            <v>1126</v>
          </cell>
          <cell r="C133" t="str">
            <v>Kaki NT NH 00</v>
          </cell>
          <cell r="D133" t="str">
            <v>Buah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 t="str">
            <v>KNEE3</v>
          </cell>
          <cell r="B134">
            <v>1127</v>
          </cell>
          <cell r="C134" t="str">
            <v>Knee 3"</v>
          </cell>
          <cell r="D134" t="str">
            <v>Buah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 t="str">
            <v>LC71</v>
          </cell>
          <cell r="B135">
            <v>1128</v>
          </cell>
          <cell r="C135" t="str">
            <v>LC 71</v>
          </cell>
          <cell r="D135" t="str">
            <v>Buah</v>
          </cell>
          <cell r="E135">
            <v>5000</v>
          </cell>
          <cell r="F135">
            <v>3600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 t="str">
            <v>LC74</v>
          </cell>
          <cell r="B136">
            <v>1129</v>
          </cell>
          <cell r="C136" t="str">
            <v>LC 74</v>
          </cell>
          <cell r="D136" t="str">
            <v>Buah</v>
          </cell>
          <cell r="E136">
            <v>6000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 t="str">
            <v>LBS</v>
          </cell>
          <cell r="B137">
            <v>1130</v>
          </cell>
          <cell r="C137" t="str">
            <v>Load Break Switches 20 KV ,630 A</v>
          </cell>
          <cell r="D137" t="str">
            <v>Buah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 t="str">
            <v>LN58</v>
          </cell>
          <cell r="B138">
            <v>1131</v>
          </cell>
          <cell r="C138" t="str">
            <v>Lock nut 5/8"</v>
          </cell>
          <cell r="D138" t="str">
            <v>Buah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 t="str">
            <v>L17</v>
          </cell>
          <cell r="B139">
            <v>1132</v>
          </cell>
          <cell r="C139" t="str">
            <v>LVTC 1 x 70 mm</v>
          </cell>
          <cell r="D139" t="str">
            <v>Meter</v>
          </cell>
          <cell r="E139">
            <v>6000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 t="str">
            <v>L15</v>
          </cell>
          <cell r="B140">
            <v>1133</v>
          </cell>
          <cell r="C140" t="str">
            <v>LVTC 1X50</v>
          </cell>
          <cell r="D140" t="str">
            <v>Meter</v>
          </cell>
          <cell r="E140">
            <v>6813.333333333333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 t="str">
            <v>L21</v>
          </cell>
          <cell r="B141">
            <v>1134</v>
          </cell>
          <cell r="C141" t="str">
            <v>LVTC 2 x 10 mm</v>
          </cell>
          <cell r="D141" t="str">
            <v>Meter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 t="str">
            <v>L216</v>
          </cell>
          <cell r="B142">
            <v>1135</v>
          </cell>
          <cell r="C142" t="str">
            <v>LVTC 2 x 16 mm</v>
          </cell>
          <cell r="D142" t="str">
            <v>Meter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 t="str">
            <v>L235</v>
          </cell>
          <cell r="B143">
            <v>1136</v>
          </cell>
          <cell r="C143" t="str">
            <v>LVTC 2 x 35 mm</v>
          </cell>
          <cell r="D143" t="str">
            <v>Meter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 t="str">
            <v>L2355</v>
          </cell>
          <cell r="B144">
            <v>1137</v>
          </cell>
          <cell r="C144" t="str">
            <v>LVTC 2 x 35 + N 50 mm</v>
          </cell>
          <cell r="D144" t="str">
            <v>Meter</v>
          </cell>
          <cell r="E144">
            <v>14770</v>
          </cell>
          <cell r="F144">
            <v>14770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 t="str">
            <v>L2357</v>
          </cell>
          <cell r="B145">
            <v>1138</v>
          </cell>
          <cell r="C145" t="str">
            <v>LVTC 2 x 35 + N 70 mm</v>
          </cell>
          <cell r="D145" t="str">
            <v>Meter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 t="str">
            <v>L257</v>
          </cell>
          <cell r="B146">
            <v>1139</v>
          </cell>
          <cell r="C146" t="str">
            <v>LVTC 2 x 50 + N 70 mm</v>
          </cell>
          <cell r="D146" t="str">
            <v>Meter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 t="str">
            <v>L275</v>
          </cell>
          <cell r="B147">
            <v>1140</v>
          </cell>
          <cell r="C147" t="str">
            <v>LVTC 2 x 70 + N 50 mm</v>
          </cell>
          <cell r="D147" t="str">
            <v>Meter</v>
          </cell>
          <cell r="E147">
            <v>20440</v>
          </cell>
          <cell r="F147">
            <v>6000</v>
          </cell>
          <cell r="G147">
            <v>18500</v>
          </cell>
          <cell r="H147">
            <v>18500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 t="str">
            <v>L32525</v>
          </cell>
          <cell r="B148">
            <v>1141</v>
          </cell>
          <cell r="C148" t="str">
            <v>LVTC 3 x 25 + N 25 mm</v>
          </cell>
          <cell r="D148" t="str">
            <v>Meter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 t="str">
            <v>L33525</v>
          </cell>
          <cell r="B149">
            <v>1142</v>
          </cell>
          <cell r="C149" t="str">
            <v>LVTC 3 x 35 + N 25 mm</v>
          </cell>
          <cell r="D149" t="str">
            <v>Meter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 t="str">
            <v>L3355</v>
          </cell>
          <cell r="B150">
            <v>1143</v>
          </cell>
          <cell r="C150" t="str">
            <v>LVTC 3 x 35 + N 50 mm</v>
          </cell>
          <cell r="D150" t="str">
            <v>Meter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 t="str">
            <v>L357</v>
          </cell>
          <cell r="B151">
            <v>1144</v>
          </cell>
          <cell r="C151" t="str">
            <v>LVTC 3 x 50 + N 70 mm</v>
          </cell>
          <cell r="D151" t="str">
            <v>Meter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 t="str">
            <v>L375</v>
          </cell>
          <cell r="B152">
            <v>1145</v>
          </cell>
          <cell r="C152" t="str">
            <v>LVTC 3 x 70 + N 50 mm</v>
          </cell>
          <cell r="D152" t="str">
            <v>Meter</v>
          </cell>
          <cell r="E152">
            <v>29300</v>
          </cell>
          <cell r="F152">
            <v>29300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 t="str">
            <v>L425</v>
          </cell>
          <cell r="B153">
            <v>1146</v>
          </cell>
          <cell r="C153" t="str">
            <v>LVTC 4 x 25 mm</v>
          </cell>
          <cell r="D153" t="str">
            <v>Meter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 t="str">
            <v>MNJG1</v>
          </cell>
          <cell r="B154">
            <v>1147</v>
          </cell>
          <cell r="C154" t="str">
            <v>Meni cap jago 1 KG</v>
          </cell>
          <cell r="D154" t="str">
            <v>Kaleng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 t="str">
            <v>NTF11</v>
          </cell>
          <cell r="B155">
            <v>1148</v>
          </cell>
          <cell r="C155" t="str">
            <v>NT Fius 100 A</v>
          </cell>
          <cell r="D155" t="str">
            <v>Buah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 t="str">
            <v>NTF1125</v>
          </cell>
          <cell r="B156">
            <v>1149</v>
          </cell>
          <cell r="C156" t="str">
            <v>NT Fius 125 A</v>
          </cell>
          <cell r="D156" t="str">
            <v>Buah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 t="str">
            <v>NTF116</v>
          </cell>
          <cell r="B157">
            <v>1150</v>
          </cell>
          <cell r="C157" t="str">
            <v>NT Fius 160 A</v>
          </cell>
          <cell r="D157" t="str">
            <v>Buah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 t="str">
            <v>NTF120</v>
          </cell>
          <cell r="B158">
            <v>1151</v>
          </cell>
          <cell r="C158" t="str">
            <v>NT Fius 200 A</v>
          </cell>
          <cell r="D158" t="str">
            <v>Buah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 t="str">
            <v>NTF125</v>
          </cell>
          <cell r="B159">
            <v>1152</v>
          </cell>
          <cell r="C159" t="str">
            <v>NT Fius 250 A</v>
          </cell>
          <cell r="D159" t="str">
            <v>Buah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 t="str">
            <v>NTF130</v>
          </cell>
          <cell r="B160">
            <v>1153</v>
          </cell>
          <cell r="C160" t="str">
            <v>NT Fius 300 A</v>
          </cell>
          <cell r="D160" t="str">
            <v>Buah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 t="str">
            <v>NTF163</v>
          </cell>
          <cell r="B161">
            <v>1154</v>
          </cell>
          <cell r="C161" t="str">
            <v>NT Fius 63 A</v>
          </cell>
          <cell r="D161" t="str">
            <v>Buah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 t="str">
            <v>NTF18</v>
          </cell>
          <cell r="B162">
            <v>1155</v>
          </cell>
          <cell r="C162" t="str">
            <v>NT Fius 80 A</v>
          </cell>
          <cell r="D162" t="str">
            <v>Buah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 t="str">
            <v>NTF140</v>
          </cell>
          <cell r="B163">
            <v>1156</v>
          </cell>
          <cell r="C163" t="str">
            <v>Nt Fuse 400 A</v>
          </cell>
          <cell r="D163" t="str">
            <v>Buah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 t="str">
            <v>NTE58</v>
          </cell>
          <cell r="B164">
            <v>1157</v>
          </cell>
          <cell r="C164" t="str">
            <v>Nut Thimble Eye  5/8"</v>
          </cell>
          <cell r="D164" t="str">
            <v>Buah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 t="str">
            <v>NYF4X7</v>
          </cell>
          <cell r="B165">
            <v>1158</v>
          </cell>
          <cell r="C165" t="str">
            <v>NYF GBY 4 x 70 mm</v>
          </cell>
          <cell r="D165" t="str">
            <v>Meter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 t="str">
            <v>NYF415</v>
          </cell>
          <cell r="B166">
            <v>1159</v>
          </cell>
          <cell r="C166" t="str">
            <v>NYY GBY 4 x 120 mm</v>
          </cell>
          <cell r="D166" t="str">
            <v>Meter</v>
          </cell>
          <cell r="E166">
            <v>300000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 t="str">
            <v>OEB</v>
          </cell>
          <cell r="B167">
            <v>1160</v>
          </cell>
          <cell r="C167" t="str">
            <v>Oval Eye Bolt 5/8" X 8"</v>
          </cell>
          <cell r="D167" t="str">
            <v>Buah</v>
          </cell>
          <cell r="E167">
            <v>7000</v>
          </cell>
          <cell r="F167">
            <v>7000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 t="str">
            <v>OEN58</v>
          </cell>
          <cell r="B168">
            <v>1161</v>
          </cell>
          <cell r="C168" t="str">
            <v>Oval Eye Nut  5/8 "</v>
          </cell>
          <cell r="D168" t="str">
            <v>Buah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 t="str">
            <v>PP12</v>
          </cell>
          <cell r="B169">
            <v>1162</v>
          </cell>
          <cell r="C169" t="str">
            <v>Pipa Pralon 1/2"</v>
          </cell>
          <cell r="D169" t="str">
            <v>Batang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 t="str">
            <v>KTH</v>
          </cell>
          <cell r="B170">
            <v>1163</v>
          </cell>
          <cell r="C170" t="str">
            <v>Plastic Strap For Clamping / Kabel This</v>
          </cell>
          <cell r="D170" t="str">
            <v>Buah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 t="str">
            <v>PTT</v>
          </cell>
          <cell r="B171">
            <v>1164</v>
          </cell>
          <cell r="C171" t="str">
            <v>Plat trafo</v>
          </cell>
          <cell r="D171" t="str">
            <v>Buah</v>
          </cell>
          <cell r="E171">
            <v>10000</v>
          </cell>
          <cell r="F171">
            <v>10000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 t="str">
            <v>PL</v>
          </cell>
          <cell r="B172">
            <v>1165</v>
          </cell>
          <cell r="C172" t="str">
            <v>Pliser</v>
          </cell>
          <cell r="D172" t="str">
            <v>Buah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 t="str">
            <v>PC1120</v>
          </cell>
          <cell r="B173">
            <v>1166</v>
          </cell>
          <cell r="C173" t="str">
            <v>Pol C11 - 200</v>
          </cell>
          <cell r="D173" t="str">
            <v>Batang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 t="str">
            <v>PC1135</v>
          </cell>
          <cell r="B174">
            <v>1167</v>
          </cell>
          <cell r="C174" t="str">
            <v>Pol C11 - 350</v>
          </cell>
          <cell r="D174" t="str">
            <v>Batang</v>
          </cell>
          <cell r="E174" t="str">
            <v>Buah</v>
          </cell>
          <cell r="F174" t="str">
            <v/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 t="str">
            <v>PC1235</v>
          </cell>
          <cell r="B175">
            <v>1168</v>
          </cell>
          <cell r="C175" t="str">
            <v>Pol C12 - 350</v>
          </cell>
          <cell r="D175" t="str">
            <v>Batang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 t="str">
            <v>PC910</v>
          </cell>
          <cell r="B176">
            <v>1169</v>
          </cell>
          <cell r="C176" t="str">
            <v>Pol C9 - 100</v>
          </cell>
          <cell r="D176" t="str">
            <v>Batang</v>
          </cell>
          <cell r="E176">
            <v>599900</v>
          </cell>
          <cell r="F176">
            <v>599900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 t="str">
            <v>PC920</v>
          </cell>
          <cell r="B177">
            <v>1170</v>
          </cell>
          <cell r="C177" t="str">
            <v>Pol C9 - 200</v>
          </cell>
          <cell r="D177" t="str">
            <v>Batang</v>
          </cell>
          <cell r="E177">
            <v>668400</v>
          </cell>
          <cell r="F177">
            <v>668400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 t="str">
            <v>PBDR35</v>
          </cell>
          <cell r="B178">
            <v>1171</v>
          </cell>
          <cell r="C178" t="str">
            <v>Pole Band Doble Rack 3,5"</v>
          </cell>
          <cell r="D178" t="str">
            <v>Buah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 t="str">
            <v>PBDR45</v>
          </cell>
          <cell r="B179">
            <v>1172</v>
          </cell>
          <cell r="C179" t="str">
            <v>Pole Band Doble Rack 4,5"</v>
          </cell>
          <cell r="D179" t="str">
            <v>Buah</v>
          </cell>
          <cell r="E179">
            <v>14000</v>
          </cell>
          <cell r="F179">
            <v>14000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 t="str">
            <v>PBDR55</v>
          </cell>
          <cell r="B180">
            <v>1173</v>
          </cell>
          <cell r="C180" t="str">
            <v>Pole Band Doble Rack 5,5".</v>
          </cell>
          <cell r="D180" t="str">
            <v>Buah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 t="str">
            <v>PBDR65</v>
          </cell>
          <cell r="B181">
            <v>1174</v>
          </cell>
          <cell r="C181" t="str">
            <v>Pole Band Doble Rack 6,5"</v>
          </cell>
          <cell r="D181" t="str">
            <v>Buah</v>
          </cell>
          <cell r="E181">
            <v>15000</v>
          </cell>
          <cell r="F181">
            <v>16000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 t="str">
            <v>PBDR75</v>
          </cell>
          <cell r="B182">
            <v>1175</v>
          </cell>
          <cell r="C182" t="str">
            <v>Pole Band Doble Rack 7,5"</v>
          </cell>
          <cell r="D182" t="str">
            <v>Buah</v>
          </cell>
          <cell r="E182">
            <v>17000</v>
          </cell>
          <cell r="F182">
            <v>17500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 t="str">
            <v>PBDR85</v>
          </cell>
          <cell r="B183">
            <v>1176</v>
          </cell>
          <cell r="C183" t="str">
            <v>Pole Band Doble Rack 8,5"</v>
          </cell>
          <cell r="D183" t="str">
            <v>Buah</v>
          </cell>
          <cell r="E183">
            <v>18000</v>
          </cell>
          <cell r="F183">
            <v>18000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 t="str">
            <v>PBDR105</v>
          </cell>
          <cell r="B184">
            <v>1177</v>
          </cell>
          <cell r="C184" t="str">
            <v>Pole Band Doble Rack 10,5"</v>
          </cell>
          <cell r="D184" t="str">
            <v>Buah</v>
          </cell>
          <cell r="E184">
            <v>20000</v>
          </cell>
          <cell r="F184">
            <v>20000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 t="str">
            <v>PBDU45</v>
          </cell>
          <cell r="B185">
            <v>1178</v>
          </cell>
          <cell r="C185" t="str">
            <v>Pole Band Doble Up Set 4,5"</v>
          </cell>
          <cell r="D185" t="str">
            <v>Buah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 t="str">
            <v>PBDU75</v>
          </cell>
          <cell r="B186">
            <v>1179</v>
          </cell>
          <cell r="C186" t="str">
            <v>Pole Band Doble Up Set 7,5"</v>
          </cell>
          <cell r="D186" t="str">
            <v>Buah</v>
          </cell>
          <cell r="E186">
            <v>18000</v>
          </cell>
          <cell r="F186">
            <v>18000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 t="str">
            <v>PBDF</v>
          </cell>
          <cell r="B187">
            <v>1180</v>
          </cell>
          <cell r="C187" t="str">
            <v>Pole Band Fleksibel</v>
          </cell>
          <cell r="D187" t="str">
            <v>Buah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 t="str">
            <v>PBSR75</v>
          </cell>
          <cell r="B188">
            <v>1181</v>
          </cell>
          <cell r="C188" t="str">
            <v>Pole Band Single Rack 7 ,5"</v>
          </cell>
          <cell r="D188" t="str">
            <v>Buah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 t="str">
            <v>PBSR85</v>
          </cell>
          <cell r="B189">
            <v>1182</v>
          </cell>
          <cell r="C189" t="str">
            <v xml:space="preserve">Pole Band Single Rack 8 ,5"                    </v>
          </cell>
          <cell r="D189" t="str">
            <v>Buah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 t="str">
            <v>PBSU45</v>
          </cell>
          <cell r="B190">
            <v>1183</v>
          </cell>
          <cell r="C190" t="str">
            <v>Pole Band Single Up Set  4,5"</v>
          </cell>
          <cell r="D190" t="str">
            <v>Buah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 t="str">
            <v>PBSU75</v>
          </cell>
          <cell r="B191">
            <v>1184</v>
          </cell>
          <cell r="C191" t="str">
            <v>Pole Band Single Up Set  7,5"</v>
          </cell>
          <cell r="D191" t="str">
            <v>Buah</v>
          </cell>
          <cell r="E191">
            <v>18000</v>
          </cell>
          <cell r="F191">
            <v>18000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Buah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 t="str">
            <v>PRL3</v>
          </cell>
          <cell r="B193">
            <v>1186</v>
          </cell>
          <cell r="C193" t="str">
            <v>Pralon 3"</v>
          </cell>
          <cell r="D193" t="str">
            <v>Buah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 t="str">
            <v>RA587</v>
          </cell>
          <cell r="B194">
            <v>1187</v>
          </cell>
          <cell r="C194" t="str">
            <v>Rod Anchor 5/8" x 7</v>
          </cell>
          <cell r="D194" t="str">
            <v>Buah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 t="str">
            <v>RA588</v>
          </cell>
          <cell r="B195">
            <v>1188</v>
          </cell>
          <cell r="C195" t="str">
            <v>Rod Anchor 5/8" x 8</v>
          </cell>
          <cell r="D195" t="str">
            <v>Buah</v>
          </cell>
          <cell r="E195">
            <v>30000</v>
          </cell>
          <cell r="F195">
            <v>30000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 t="str">
            <v>SA58</v>
          </cell>
          <cell r="B196">
            <v>1189</v>
          </cell>
          <cell r="C196" t="str">
            <v>Schackle Anchor 5/8"</v>
          </cell>
          <cell r="D196" t="str">
            <v>Buah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 t="str">
            <v>SCB24</v>
          </cell>
          <cell r="B197">
            <v>1190</v>
          </cell>
          <cell r="C197" t="str">
            <v>Scoen Besi 240</v>
          </cell>
          <cell r="D197" t="str">
            <v>Buah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 t="str">
            <v>Sb</v>
          </cell>
          <cell r="B198">
            <v>1191</v>
          </cell>
          <cell r="C198" t="str">
            <v>Segment Band</v>
          </cell>
          <cell r="D198" t="str">
            <v>Buah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 t="str">
            <v>SCAC24</v>
          </cell>
          <cell r="B199">
            <v>1192</v>
          </cell>
          <cell r="C199" t="str">
            <v>Sepatu Kabel AL/CU 240 mm , dua lubang</v>
          </cell>
          <cell r="D199" t="str">
            <v>Buah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 t="str">
            <v>SCAC7</v>
          </cell>
          <cell r="B200">
            <v>1193</v>
          </cell>
          <cell r="C200" t="str">
            <v>Sepatu Kabel AL/CU 70 mm</v>
          </cell>
          <cell r="D200" t="str">
            <v>Buah</v>
          </cell>
          <cell r="E200">
            <v>15500</v>
          </cell>
          <cell r="F200">
            <v>15500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 t="str">
            <v>SDB</v>
          </cell>
          <cell r="B201">
            <v>1194</v>
          </cell>
          <cell r="C201" t="str">
            <v>Side Bracket</v>
          </cell>
          <cell r="D201" t="str">
            <v>Buah</v>
          </cell>
          <cell r="E201">
            <v>27000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 t="str">
            <v>SC12</v>
          </cell>
          <cell r="B202">
            <v>1195</v>
          </cell>
          <cell r="C202" t="str">
            <v>Skun 120 mm</v>
          </cell>
          <cell r="D202" t="str">
            <v>Buah</v>
          </cell>
          <cell r="E202">
            <v>5400</v>
          </cell>
          <cell r="F202">
            <v>5400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 t="str">
            <v>SC15</v>
          </cell>
          <cell r="B203">
            <v>1196</v>
          </cell>
          <cell r="C203" t="str">
            <v>Skun 150 mm</v>
          </cell>
          <cell r="D203" t="str">
            <v>Buah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 t="str">
            <v>SC16</v>
          </cell>
          <cell r="B204">
            <v>1197</v>
          </cell>
          <cell r="C204" t="str">
            <v>Skun 16 mm</v>
          </cell>
          <cell r="D204" t="str">
            <v>Buah</v>
          </cell>
          <cell r="E204">
            <v>750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 t="str">
            <v>SC25</v>
          </cell>
          <cell r="B205">
            <v>1198</v>
          </cell>
          <cell r="C205" t="str">
            <v>Skun 25 mm</v>
          </cell>
          <cell r="D205" t="str">
            <v>Buah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 t="str">
            <v>SC30</v>
          </cell>
          <cell r="B206">
            <v>1199</v>
          </cell>
          <cell r="C206" t="str">
            <v>Skun 300 mm</v>
          </cell>
          <cell r="D206" t="str">
            <v>Buah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 t="str">
            <v>SC35</v>
          </cell>
          <cell r="B207">
            <v>1200</v>
          </cell>
          <cell r="C207" t="str">
            <v>Skun 35 mm</v>
          </cell>
          <cell r="D207" t="str">
            <v>Buah</v>
          </cell>
          <cell r="E207">
            <v>1500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 t="str">
            <v>SC50</v>
          </cell>
          <cell r="B208">
            <v>1201</v>
          </cell>
          <cell r="C208" t="str">
            <v>Skun 50 mm</v>
          </cell>
          <cell r="D208" t="str">
            <v>Buah</v>
          </cell>
          <cell r="E208">
            <v>1900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 t="str">
            <v>SCT7</v>
          </cell>
          <cell r="B209">
            <v>1202</v>
          </cell>
          <cell r="C209" t="str">
            <v>Skun 70 mm/Tembaga</v>
          </cell>
          <cell r="D209" t="str">
            <v>Buah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 t="str">
            <v>TK</v>
          </cell>
          <cell r="B210">
            <v>1203</v>
          </cell>
          <cell r="C210" t="str">
            <v>Split Plastic Sleve ( Tutup Kabel )</v>
          </cell>
          <cell r="D210" t="str">
            <v>Buah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 t="str">
            <v>ANSISR</v>
          </cell>
          <cell r="B211">
            <v>1204</v>
          </cell>
          <cell r="C211" t="str">
            <v>Spoll SR</v>
          </cell>
          <cell r="D211" t="str">
            <v>Buah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 t="str">
            <v>ANSI532</v>
          </cell>
          <cell r="B212">
            <v>1205</v>
          </cell>
          <cell r="C212" t="str">
            <v>Spool Insulator Ansi 53 - 2</v>
          </cell>
          <cell r="D212" t="str">
            <v>Buah</v>
          </cell>
          <cell r="E212">
            <v>6500</v>
          </cell>
          <cell r="F212">
            <v>6500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 t="str">
            <v>ANSI534</v>
          </cell>
          <cell r="B213">
            <v>1206</v>
          </cell>
          <cell r="C213" t="str">
            <v>Spool Insulator Ansi 53 - 4</v>
          </cell>
          <cell r="D213" t="str">
            <v>Buah</v>
          </cell>
          <cell r="E213">
            <v>10000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 t="str">
            <v>SC1524</v>
          </cell>
          <cell r="B214">
            <v>1207</v>
          </cell>
          <cell r="C214" t="str">
            <v>String Clamp 150 s/d 240 mm2</v>
          </cell>
          <cell r="D214" t="str">
            <v>Buah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 t="str">
            <v>SC257</v>
          </cell>
          <cell r="B215">
            <v>1208</v>
          </cell>
          <cell r="C215" t="str">
            <v>String Clamp 25 -70</v>
          </cell>
          <cell r="D215" t="str">
            <v>Buah</v>
          </cell>
          <cell r="E215">
            <v>15000</v>
          </cell>
          <cell r="F215">
            <v>15000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 t="str">
            <v>YK</v>
          </cell>
          <cell r="B216">
            <v>1209</v>
          </cell>
          <cell r="C216" t="str">
            <v>Stoping bekel/Yokes</v>
          </cell>
          <cell r="D216" t="str">
            <v>Buah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 t="str">
            <v>TPL</v>
          </cell>
          <cell r="B217">
            <v>1210</v>
          </cell>
          <cell r="C217" t="str">
            <v>Tambang Plastik</v>
          </cell>
          <cell r="D217" t="str">
            <v>Meter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 t="str">
            <v>TER</v>
          </cell>
          <cell r="B218">
            <v>1211</v>
          </cell>
          <cell r="C218" t="str">
            <v>Ter</v>
          </cell>
          <cell r="D218" t="str">
            <v>Kaleng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 t="str">
            <v>TRP</v>
          </cell>
          <cell r="B219">
            <v>1212</v>
          </cell>
          <cell r="C219" t="str">
            <v>Terpentin</v>
          </cell>
          <cell r="D219" t="str">
            <v>Kaleng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 t="str">
            <v>TBC</v>
          </cell>
          <cell r="B220">
            <v>1213</v>
          </cell>
          <cell r="C220" t="str">
            <v>Three Bolt Clamp ( Guy Grip )</v>
          </cell>
          <cell r="D220" t="str">
            <v>Buah</v>
          </cell>
          <cell r="E220">
            <v>12500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 t="str">
            <v>TW4</v>
          </cell>
          <cell r="B221">
            <v>1214</v>
          </cell>
          <cell r="C221" t="str">
            <v>Tie Wire # 4</v>
          </cell>
          <cell r="D221" t="str">
            <v>Meter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>
            <v>0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 t="str">
            <v>TW2</v>
          </cell>
          <cell r="B222">
            <v>1215</v>
          </cell>
          <cell r="C222" t="str">
            <v xml:space="preserve">Tie Wire # 4 / Allmunium bonding Wire # 20 </v>
          </cell>
          <cell r="D222" t="str">
            <v>Meter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>
            <v>0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 t="str">
            <v>TR125</v>
          </cell>
          <cell r="B223">
            <v>1216</v>
          </cell>
          <cell r="C223" t="str">
            <v>Trafo 1Phasa csp 25 KVA</v>
          </cell>
          <cell r="D223" t="str">
            <v>Buah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 t="str">
            <v>TR150</v>
          </cell>
          <cell r="B224">
            <v>1217</v>
          </cell>
          <cell r="C224" t="str">
            <v>Trafo 1Phasa csp 50 KVA</v>
          </cell>
          <cell r="D224" t="str">
            <v>Buah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 t="str">
            <v>TR310</v>
          </cell>
          <cell r="B225">
            <v>1218</v>
          </cell>
          <cell r="C225" t="str">
            <v>Trafo 3 Ph 20 kV/B2 100 kVA</v>
          </cell>
          <cell r="D225" t="str">
            <v>Buah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 t="str">
            <v>TR316</v>
          </cell>
          <cell r="B226">
            <v>1219</v>
          </cell>
          <cell r="C226" t="str">
            <v>Trafo 3 Ph 20 kV/B2 160 kVA</v>
          </cell>
          <cell r="D226" t="str">
            <v>Buah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 t="str">
            <v>TR312</v>
          </cell>
          <cell r="B227">
            <v>1220</v>
          </cell>
          <cell r="C227" t="str">
            <v>Trafo 3 Ph 20 kV/B2 200 kVA</v>
          </cell>
          <cell r="D227" t="str">
            <v>Buah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 t="str">
            <v>TR35</v>
          </cell>
          <cell r="B228">
            <v>1221</v>
          </cell>
          <cell r="C228" t="str">
            <v>Trafo 3 Ph 20 kV/B2 50 kVA</v>
          </cell>
          <cell r="D228" t="str">
            <v>Buah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 t="str">
            <v>T340</v>
          </cell>
          <cell r="B229">
            <v>1222</v>
          </cell>
          <cell r="C229" t="str">
            <v>Trafo 3 Ps 400 Kva</v>
          </cell>
          <cell r="D229" t="str">
            <v>Buah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 t="str">
            <v>TRKH</v>
          </cell>
          <cell r="B230">
            <v>1223</v>
          </cell>
          <cell r="C230" t="str">
            <v>Trokolit hitam</v>
          </cell>
          <cell r="D230" t="str">
            <v>Buah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 t="str">
            <v>WSR</v>
          </cell>
          <cell r="B231">
            <v>1224</v>
          </cell>
          <cell r="C231" t="str">
            <v>Washer Round  3/8"</v>
          </cell>
          <cell r="D231" t="str">
            <v>Buah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 t="str">
            <v>WSS</v>
          </cell>
          <cell r="B232">
            <v>1225</v>
          </cell>
          <cell r="C232" t="str">
            <v>Washer Square 2 1/4"</v>
          </cell>
          <cell r="D232" t="str">
            <v>Buah</v>
          </cell>
          <cell r="E232">
            <v>600</v>
          </cell>
          <cell r="F232">
            <v>600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 t="str">
            <v>WGJT</v>
          </cell>
          <cell r="B233">
            <v>1226</v>
          </cell>
          <cell r="C233" t="str">
            <v>Wigje type</v>
          </cell>
          <cell r="D233" t="str">
            <v>Buah</v>
          </cell>
          <cell r="E233">
            <v>1500</v>
          </cell>
          <cell r="F233">
            <v>1500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 t="str">
            <v>pbsr45</v>
          </cell>
          <cell r="B234" t="str">
            <v>PC720</v>
          </cell>
          <cell r="C234" t="str">
            <v>Pole Band Single Rack 4,5</v>
          </cell>
          <cell r="D234" t="str">
            <v>Buah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 t="str">
            <v>sc90</v>
          </cell>
          <cell r="B235" t="str">
            <v>PC910</v>
          </cell>
          <cell r="C235" t="str">
            <v>Scoen 90</v>
          </cell>
          <cell r="D235" t="str">
            <v>BUah</v>
          </cell>
          <cell r="E235">
            <v>4400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 t="str">
            <v>L37</v>
          </cell>
          <cell r="B236" t="str">
            <v>PC920</v>
          </cell>
          <cell r="C236" t="str">
            <v>LVTC 3 x 70 mm</v>
          </cell>
          <cell r="D236" t="str">
            <v>Pol C9 - 200 dan N+E</v>
          </cell>
          <cell r="E236">
            <v>22000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 t="str">
            <v>l135</v>
          </cell>
          <cell r="C237" t="str">
            <v>LVTC 1 x 35 mm</v>
          </cell>
          <cell r="D237" t="str">
            <v>Meter</v>
          </cell>
          <cell r="E237">
            <v>3900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 t="str">
            <v>stl</v>
          </cell>
          <cell r="C238" t="str">
            <v>Stainlist</v>
          </cell>
          <cell r="D238" t="str">
            <v>Meter</v>
          </cell>
          <cell r="E238">
            <v>3000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 t="str">
            <v>tis</v>
          </cell>
          <cell r="C239" t="str">
            <v>Tis Kabel</v>
          </cell>
          <cell r="D239" t="str">
            <v>buah</v>
          </cell>
          <cell r="E239">
            <v>1000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>
            <v>0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>
            <v>0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>
            <v>0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>
            <v>0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>
            <v>0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D2">
            <v>390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Neraca seAPJ"/>
      <sheetName val="L_23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IkhtisarBiop(12.0)"/>
      <sheetName val="PendOpLain(11B)"/>
      <sheetName val="Asumsi"/>
      <sheetName val="AGS"/>
      <sheetName val="SEP"/>
      <sheetName val="NOV"/>
      <sheetName val="Sheet2"/>
      <sheetName val="Monitor Eksekusi Hewan"/>
      <sheetName val="master rab"/>
      <sheetName val="RAB"/>
      <sheetName val="Uraian"/>
      <sheetName val="DeVIASI"/>
      <sheetName val="KoMposisi"/>
      <sheetName val="Data"/>
      <sheetName val="Resource Plan (2)"/>
      <sheetName val="LR"/>
      <sheetName val="W-NAD"/>
      <sheetName val="HPSI-Portion"/>
      <sheetName val="JAN09"/>
      <sheetName val="Kamus"/>
      <sheetName val="Cover"/>
      <sheetName val="Sheet5"/>
      <sheetName val="MATERIAL juni 05"/>
      <sheetName val="D2. ANALISA HS INSHAR"/>
      <sheetName val="ANALISA"/>
      <sheetName val="AN-MAJOR"/>
      <sheetName val="Resume"/>
      <sheetName val="LK2004"/>
      <sheetName val="Hitung_Energi"/>
      <sheetName val="analis"/>
      <sheetName val="Analisis"/>
      <sheetName val="5.1(1)"/>
      <sheetName val="REAL-LR"/>
      <sheetName val="Rekap PMG."/>
      <sheetName val="Harga BBM Indonesia"/>
      <sheetName val="Fixset"/>
      <sheetName val="x"/>
      <sheetName val="01 A"/>
      <sheetName val="PMT"/>
    </sheetNames>
    <sheetDataSet>
      <sheetData sheetId="0" refreshError="1">
        <row r="2">
          <cell r="B2" t="str">
            <v>BLA 1</v>
          </cell>
          <cell r="C2" t="str">
            <v>UPJ BLORA</v>
          </cell>
          <cell r="D2">
            <v>0</v>
          </cell>
        </row>
        <row r="3">
          <cell r="B3" t="str">
            <v>BLA 2</v>
          </cell>
          <cell r="C3" t="str">
            <v>UPJ BLORA</v>
          </cell>
          <cell r="D3" t="str">
            <v>YOGYA KOTA</v>
          </cell>
        </row>
        <row r="4">
          <cell r="B4" t="str">
            <v>BLA 3</v>
          </cell>
          <cell r="C4" t="str">
            <v>UPJ BLORA</v>
          </cell>
          <cell r="D4" t="str">
            <v>YOGYA KOTA</v>
          </cell>
        </row>
        <row r="5">
          <cell r="B5" t="str">
            <v>BLA 4</v>
          </cell>
          <cell r="C5" t="str">
            <v>UPJ BLORA</v>
          </cell>
          <cell r="D5">
            <v>0</v>
          </cell>
        </row>
        <row r="6">
          <cell r="B6" t="str">
            <v>BLA 5</v>
          </cell>
          <cell r="C6" t="str">
            <v>UPJ BLORA</v>
          </cell>
          <cell r="D6">
            <v>0</v>
          </cell>
        </row>
        <row r="7">
          <cell r="B7" t="str">
            <v>CPU 1</v>
          </cell>
          <cell r="C7" t="str">
            <v>UPJ CEPU</v>
          </cell>
          <cell r="D7">
            <v>0</v>
          </cell>
        </row>
        <row r="8">
          <cell r="B8" t="str">
            <v>CPU 2</v>
          </cell>
          <cell r="C8" t="str">
            <v>UPJ CEPU</v>
          </cell>
          <cell r="D8">
            <v>0</v>
          </cell>
        </row>
        <row r="9">
          <cell r="B9" t="str">
            <v>CPU 3</v>
          </cell>
          <cell r="C9" t="str">
            <v>UPJ CEPU</v>
          </cell>
          <cell r="D9">
            <v>0</v>
          </cell>
        </row>
        <row r="10">
          <cell r="B10" t="str">
            <v>CPU 4</v>
          </cell>
          <cell r="C10" t="str">
            <v>UPJ CEPU</v>
          </cell>
          <cell r="D10">
            <v>0</v>
          </cell>
        </row>
        <row r="11">
          <cell r="B11" t="str">
            <v>JKO 1</v>
          </cell>
          <cell r="C11" t="str">
            <v>UPJ KUDUS</v>
          </cell>
          <cell r="D11">
            <v>0</v>
          </cell>
        </row>
        <row r="12">
          <cell r="B12" t="str">
            <v>JKO 2</v>
          </cell>
          <cell r="C12" t="str">
            <v>UPJ KUDUS</v>
          </cell>
          <cell r="D12">
            <v>0</v>
          </cell>
        </row>
        <row r="13">
          <cell r="B13" t="str">
            <v>JKO 3</v>
          </cell>
          <cell r="C13" t="str">
            <v>UPJ KUDUS</v>
          </cell>
          <cell r="D13">
            <v>0</v>
          </cell>
        </row>
        <row r="14">
          <cell r="B14" t="str">
            <v>JKO 4</v>
          </cell>
          <cell r="C14" t="str">
            <v>UPJ KUDUS</v>
          </cell>
          <cell r="D14">
            <v>0</v>
          </cell>
        </row>
        <row r="15">
          <cell r="B15" t="str">
            <v>JPR 1</v>
          </cell>
          <cell r="C15" t="str">
            <v>UPJ JEPARA</v>
          </cell>
          <cell r="D15">
            <v>0</v>
          </cell>
        </row>
        <row r="16">
          <cell r="B16" t="str">
            <v>JPR 2</v>
          </cell>
          <cell r="C16" t="str">
            <v>UPJ JEPARA</v>
          </cell>
          <cell r="D16" t="str">
            <v>YOGYA KOTA</v>
          </cell>
        </row>
        <row r="17">
          <cell r="B17" t="str">
            <v>JPR 3</v>
          </cell>
          <cell r="C17" t="str">
            <v>UPJ JEPARA</v>
          </cell>
          <cell r="D17">
            <v>0</v>
          </cell>
        </row>
        <row r="18">
          <cell r="B18" t="str">
            <v>JPR 4</v>
          </cell>
          <cell r="C18" t="str">
            <v>UPJ JEPARA</v>
          </cell>
          <cell r="D18" t="str">
            <v>YOGYA KOTA</v>
          </cell>
        </row>
        <row r="19">
          <cell r="B19" t="str">
            <v>JPR 5</v>
          </cell>
          <cell r="C19" t="str">
            <v>UPJ JEPARA</v>
          </cell>
          <cell r="D19">
            <v>0</v>
          </cell>
        </row>
        <row r="20">
          <cell r="B20" t="str">
            <v>JPR 6</v>
          </cell>
          <cell r="C20" t="str">
            <v>UPJ JEPARA</v>
          </cell>
          <cell r="D20" t="str">
            <v>UPJ BANGSRI</v>
          </cell>
        </row>
        <row r="21">
          <cell r="B21" t="str">
            <v>JPR 7</v>
          </cell>
          <cell r="C21" t="str">
            <v>UPJ JEPARA</v>
          </cell>
          <cell r="D21" t="str">
            <v>UPJ BANGSRI</v>
          </cell>
        </row>
        <row r="22">
          <cell r="B22" t="str">
            <v>JPR 8</v>
          </cell>
          <cell r="C22" t="str">
            <v>UPJ JEPARA</v>
          </cell>
          <cell r="D22">
            <v>0</v>
          </cell>
        </row>
        <row r="23">
          <cell r="B23" t="str">
            <v>JPR 9</v>
          </cell>
          <cell r="C23" t="str">
            <v>UPJ JEPARA</v>
          </cell>
          <cell r="D23" t="str">
            <v>UPJ BANGSRI</v>
          </cell>
        </row>
        <row r="24">
          <cell r="B24" t="str">
            <v>KDS 1</v>
          </cell>
          <cell r="C24" t="str">
            <v>UPJ KUDUS</v>
          </cell>
          <cell r="D24">
            <v>0</v>
          </cell>
        </row>
        <row r="25">
          <cell r="B25" t="str">
            <v>KDS 10</v>
          </cell>
          <cell r="C25" t="str">
            <v>UPJ KUDUS</v>
          </cell>
          <cell r="D25">
            <v>0</v>
          </cell>
        </row>
        <row r="26">
          <cell r="B26" t="str">
            <v>KDS 11</v>
          </cell>
          <cell r="C26" t="str">
            <v>UPJ KUDUS</v>
          </cell>
          <cell r="D26">
            <v>0</v>
          </cell>
        </row>
        <row r="27">
          <cell r="B27" t="str">
            <v>KDS 12</v>
          </cell>
          <cell r="C27" t="str">
            <v>UPJ KUDUS</v>
          </cell>
          <cell r="D27">
            <v>0</v>
          </cell>
        </row>
        <row r="28">
          <cell r="B28" t="str">
            <v>KDS 2</v>
          </cell>
          <cell r="C28" t="str">
            <v>UPJ KUDUS</v>
          </cell>
          <cell r="D28">
            <v>0</v>
          </cell>
        </row>
        <row r="29">
          <cell r="B29" t="str">
            <v>KDS 3</v>
          </cell>
          <cell r="C29" t="str">
            <v>UPJ KUDUS</v>
          </cell>
          <cell r="D29">
            <v>0</v>
          </cell>
        </row>
        <row r="30">
          <cell r="B30" t="str">
            <v>KDS 4</v>
          </cell>
          <cell r="C30" t="str">
            <v>UPJ KUDUS</v>
          </cell>
          <cell r="D30">
            <v>0</v>
          </cell>
        </row>
        <row r="31">
          <cell r="B31" t="str">
            <v>KDS 5</v>
          </cell>
          <cell r="C31" t="str">
            <v>UPJ KUDUS</v>
          </cell>
          <cell r="D31" t="str">
            <v>KALASAN</v>
          </cell>
        </row>
        <row r="32">
          <cell r="B32" t="str">
            <v>KDS 6</v>
          </cell>
          <cell r="C32" t="str">
            <v>UPJ KUDUS</v>
          </cell>
          <cell r="D32" t="str">
            <v>SLEMAN</v>
          </cell>
        </row>
        <row r="33">
          <cell r="B33" t="str">
            <v>KDS 7</v>
          </cell>
          <cell r="C33" t="str">
            <v>UPJ KUDUS</v>
          </cell>
          <cell r="D33">
            <v>0</v>
          </cell>
        </row>
        <row r="34">
          <cell r="B34" t="str">
            <v>KDS 8</v>
          </cell>
          <cell r="C34" t="str">
            <v>UPJ KUDUS</v>
          </cell>
          <cell r="D34">
            <v>0</v>
          </cell>
        </row>
        <row r="35">
          <cell r="B35" t="str">
            <v>KDS 9</v>
          </cell>
          <cell r="C35" t="str">
            <v>UPJ KUDUS</v>
          </cell>
          <cell r="D35">
            <v>0</v>
          </cell>
        </row>
        <row r="36">
          <cell r="B36" t="str">
            <v>PTI 1</v>
          </cell>
          <cell r="C36" t="str">
            <v>UPJ PATI</v>
          </cell>
          <cell r="D36" t="str">
            <v>UPJ JUWANA</v>
          </cell>
        </row>
        <row r="37">
          <cell r="B37" t="str">
            <v>PTI 2</v>
          </cell>
          <cell r="C37" t="str">
            <v>UPJ PATI</v>
          </cell>
          <cell r="D37">
            <v>0</v>
          </cell>
        </row>
        <row r="38">
          <cell r="B38" t="str">
            <v>PTI 3</v>
          </cell>
          <cell r="C38" t="str">
            <v>UPJ PATI</v>
          </cell>
          <cell r="D38" t="str">
            <v>UPJ JUWANA</v>
          </cell>
        </row>
        <row r="39">
          <cell r="B39" t="str">
            <v>PTI 4</v>
          </cell>
          <cell r="C39" t="str">
            <v>UPJ PATI</v>
          </cell>
          <cell r="D39" t="str">
            <v>UPJ JUWANA</v>
          </cell>
        </row>
        <row r="40">
          <cell r="B40" t="str">
            <v>PTI 5</v>
          </cell>
          <cell r="C40" t="str">
            <v>UPJ PATI</v>
          </cell>
          <cell r="D40">
            <v>0</v>
          </cell>
        </row>
        <row r="41">
          <cell r="B41" t="str">
            <v>PTI 6</v>
          </cell>
          <cell r="C41" t="str">
            <v>UPJ PATI</v>
          </cell>
          <cell r="D41" t="str">
            <v>SLEMAN</v>
          </cell>
        </row>
        <row r="42">
          <cell r="B42" t="str">
            <v>PTI 7</v>
          </cell>
          <cell r="C42" t="str">
            <v>UPJ PATI</v>
          </cell>
          <cell r="D42" t="str">
            <v>UPJ JUWANA</v>
          </cell>
        </row>
        <row r="43">
          <cell r="B43" t="str">
            <v>RBG 1</v>
          </cell>
          <cell r="C43" t="str">
            <v>UPJ REMBANG</v>
          </cell>
          <cell r="D43">
            <v>0</v>
          </cell>
        </row>
        <row r="44">
          <cell r="B44" t="str">
            <v>RBG 2</v>
          </cell>
          <cell r="C44" t="str">
            <v>UPJ REMBANG</v>
          </cell>
          <cell r="D44" t="str">
            <v>SEDAYU</v>
          </cell>
        </row>
        <row r="45">
          <cell r="B45" t="str">
            <v>RBG 3</v>
          </cell>
          <cell r="C45" t="str">
            <v>UPJ REMBANG</v>
          </cell>
          <cell r="D45" t="str">
            <v>WATES</v>
          </cell>
        </row>
        <row r="46">
          <cell r="B46" t="str">
            <v>RBG 4</v>
          </cell>
          <cell r="C46" t="str">
            <v>UPJ REMBANG</v>
          </cell>
          <cell r="D46">
            <v>0</v>
          </cell>
        </row>
        <row r="47">
          <cell r="B47" t="str">
            <v>RBG 5</v>
          </cell>
          <cell r="C47" t="str">
            <v>UPJ REMBANG</v>
          </cell>
          <cell r="D47" t="str">
            <v>UPJ JUWANA</v>
          </cell>
        </row>
        <row r="48">
          <cell r="B48" t="str">
            <v>RBG 6</v>
          </cell>
          <cell r="C48" t="str">
            <v>UPJ REMBANG</v>
          </cell>
          <cell r="D4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2">
          <cell r="D2">
            <v>390</v>
          </cell>
        </row>
      </sheetData>
      <sheetData sheetId="56" refreshError="1"/>
      <sheetData sheetId="57" refreshError="1"/>
      <sheetData sheetId="58">
        <row r="2">
          <cell r="D2">
            <v>390</v>
          </cell>
        </row>
      </sheetData>
      <sheetData sheetId="59" refreshError="1"/>
      <sheetData sheetId="60">
        <row r="2">
          <cell r="D2">
            <v>390</v>
          </cell>
        </row>
      </sheetData>
      <sheetData sheetId="61" refreshError="1"/>
      <sheetData sheetId="62" refreshError="1"/>
      <sheetData sheetId="63">
        <row r="2">
          <cell r="D2">
            <v>390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Format"/>
      <sheetName val="master rab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  <sheetName val="K_TAM_SPK032"/>
      <sheetName val="Calc Inst"/>
      <sheetName val="Gangg_PL"/>
      <sheetName val="L-R"/>
      <sheetName val="RAB GI"/>
      <sheetName val="FORM BQ TL PRATU 4cct"/>
      <sheetName val="Listrik Mati 05"/>
      <sheetName val="Tabel Kode"/>
      <sheetName val="PRK"/>
      <sheetName val="REKAP"/>
      <sheetName val="DeVIASI"/>
      <sheetName val="KoMposisi"/>
      <sheetName val="DENPASAR"/>
      <sheetName val="Resume"/>
      <sheetName val="Usulan"/>
      <sheetName val="rkap2008"/>
      <sheetName val="List"/>
      <sheetName val="Harga BBM Indonesia"/>
      <sheetName val="L20Keu"/>
      <sheetName val="x"/>
      <sheetName val="Fixset"/>
      <sheetName val="Kamus"/>
      <sheetName val="JAN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Q6" t="str">
            <v>REALISASI</v>
          </cell>
          <cell r="AA6" t="str">
            <v>AKUMULASI</v>
          </cell>
          <cell r="AI6" t="str">
            <v>KOMULATIF</v>
          </cell>
        </row>
        <row r="7">
          <cell r="O7" t="str">
            <v/>
          </cell>
          <cell r="Q7" t="str">
            <v>INNER</v>
          </cell>
          <cell r="R7" t="str">
            <v>TERIMA DARI</v>
          </cell>
          <cell r="S7" t="str">
            <v>PRODUKSI</v>
          </cell>
          <cell r="T7" t="str">
            <v xml:space="preserve"> TERIMA DARI </v>
          </cell>
          <cell r="U7" t="str">
            <v>KIRIM KE</v>
          </cell>
          <cell r="V7" t="str">
            <v>P S</v>
          </cell>
          <cell r="W7" t="str">
            <v>KWH</v>
          </cell>
          <cell r="X7" t="str">
            <v>KWH  T E R J U A L</v>
          </cell>
          <cell r="Y7" t="str">
            <v xml:space="preserve">   KERUGIAN  DALAM</v>
          </cell>
          <cell r="AA7" t="str">
            <v>INNER</v>
          </cell>
          <cell r="AB7" t="str">
            <v>TERIMA DARI</v>
          </cell>
          <cell r="AC7" t="str">
            <v>PRODUKSI</v>
          </cell>
          <cell r="AD7" t="str">
            <v xml:space="preserve"> TERIMA DARI </v>
          </cell>
          <cell r="AE7" t="str">
            <v>KIRIM KE</v>
          </cell>
          <cell r="AF7" t="str">
            <v>P S</v>
          </cell>
          <cell r="AG7" t="str">
            <v>KWH</v>
          </cell>
          <cell r="AH7" t="str">
            <v>KWH  T E R J U A L</v>
          </cell>
          <cell r="AI7" t="str">
            <v xml:space="preserve">   KERUGIAN  DLM</v>
          </cell>
        </row>
        <row r="8">
          <cell r="O8" t="str">
            <v>BULAN</v>
          </cell>
          <cell r="Q8" t="str">
            <v>EMBEDDED</v>
          </cell>
          <cell r="R8" t="str">
            <v>INCOMING</v>
          </cell>
          <cell r="S8" t="str">
            <v>SENDIRI KIT</v>
          </cell>
          <cell r="T8" t="str">
            <v>UNIT LAIN</v>
          </cell>
          <cell r="U8" t="str">
            <v>UNIT LAIN</v>
          </cell>
          <cell r="V8" t="str">
            <v>KIT SENDIRI</v>
          </cell>
          <cell r="W8" t="str">
            <v>SIAP JUAL</v>
          </cell>
          <cell r="X8" t="str">
            <v>SESUAI TUL III-09</v>
          </cell>
          <cell r="AA8" t="str">
            <v>EMBEDDED</v>
          </cell>
          <cell r="AB8" t="str">
            <v>INCOMING</v>
          </cell>
          <cell r="AC8" t="str">
            <v>SENDIRI KIT</v>
          </cell>
          <cell r="AD8" t="str">
            <v>UNIT LAIN</v>
          </cell>
          <cell r="AE8" t="str">
            <v>UNIT LAIN</v>
          </cell>
          <cell r="AF8" t="str">
            <v>KIT SENDIRI</v>
          </cell>
          <cell r="AG8" t="str">
            <v>SIAP JUAL</v>
          </cell>
          <cell r="AH8" t="str">
            <v>(SESUAI TUL III-09)</v>
          </cell>
        </row>
        <row r="9">
          <cell r="Q9" t="str">
            <v>(Tapen+Tulis)</v>
          </cell>
          <cell r="R9" t="str">
            <v>(NETTO)</v>
          </cell>
          <cell r="S9" t="str">
            <v>(Kr.Tgh+Kl.Angt)</v>
          </cell>
          <cell r="V9" t="str">
            <v>(Kr.Tgh+Kl.Angt)</v>
          </cell>
          <cell r="Y9" t="str">
            <v>kWh</v>
          </cell>
          <cell r="Z9" t="str">
            <v>Realisasi</v>
          </cell>
          <cell r="AA9" t="str">
            <v>(Tapen+Tulis)</v>
          </cell>
          <cell r="AB9" t="str">
            <v>(NETTO)</v>
          </cell>
          <cell r="AC9" t="str">
            <v>(Kr.Tgh+Kl.Angt)</v>
          </cell>
          <cell r="AF9" t="str">
            <v>(Kr.Tgh+Kl.Angt)</v>
          </cell>
          <cell r="AI9" t="str">
            <v>kWh</v>
          </cell>
          <cell r="AJ9" t="str">
            <v>Realisasi</v>
          </cell>
        </row>
        <row r="10">
          <cell r="O10">
            <v>1</v>
          </cell>
          <cell r="P10">
            <v>2</v>
          </cell>
          <cell r="Q10">
            <v>3</v>
          </cell>
          <cell r="R10">
            <v>4</v>
          </cell>
          <cell r="S10">
            <v>5</v>
          </cell>
          <cell r="T10">
            <v>6</v>
          </cell>
          <cell r="U10">
            <v>7</v>
          </cell>
          <cell r="V10">
            <v>8</v>
          </cell>
          <cell r="W10">
            <v>9</v>
          </cell>
          <cell r="X10">
            <v>10</v>
          </cell>
          <cell r="Y10">
            <v>11</v>
          </cell>
          <cell r="Z10">
            <v>12</v>
          </cell>
          <cell r="AA10">
            <v>13</v>
          </cell>
          <cell r="AB10">
            <v>14</v>
          </cell>
          <cell r="AC10">
            <v>15</v>
          </cell>
          <cell r="AD10">
            <v>16</v>
          </cell>
          <cell r="AE10">
            <v>17</v>
          </cell>
          <cell r="AF10">
            <v>18</v>
          </cell>
          <cell r="AG10">
            <v>19</v>
          </cell>
          <cell r="AH10">
            <v>20</v>
          </cell>
          <cell r="AI10">
            <v>21</v>
          </cell>
          <cell r="AJ10">
            <v>22</v>
          </cell>
        </row>
        <row r="11">
          <cell r="O11" t="str">
            <v>JAN</v>
          </cell>
          <cell r="P11" t="str">
            <v>BULAN JANUARI 2005</v>
          </cell>
          <cell r="Q11">
            <v>360327.32999999821</v>
          </cell>
          <cell r="R11">
            <v>60808531.799999997</v>
          </cell>
          <cell r="S11">
            <v>200.0000000007276</v>
          </cell>
          <cell r="T11">
            <v>3254251.2944000056</v>
          </cell>
          <cell r="U11">
            <v>2628201.0087999981</v>
          </cell>
          <cell r="V11">
            <v>1126</v>
          </cell>
          <cell r="W11">
            <v>61793983.415599987</v>
          </cell>
          <cell r="X11">
            <v>56497720</v>
          </cell>
          <cell r="Y11">
            <v>5296263.4155999869</v>
          </cell>
          <cell r="Z11">
            <v>8.5708399472802679</v>
          </cell>
          <cell r="AA11">
            <v>360327.32999999821</v>
          </cell>
          <cell r="AB11">
            <v>60808531.799999997</v>
          </cell>
          <cell r="AC11">
            <v>200.0000000007276</v>
          </cell>
          <cell r="AD11">
            <v>3254251.2944000056</v>
          </cell>
          <cell r="AE11">
            <v>2628201.0087999981</v>
          </cell>
          <cell r="AF11">
            <v>1126</v>
          </cell>
          <cell r="AG11">
            <v>61793983.415599987</v>
          </cell>
          <cell r="AH11">
            <v>56497720</v>
          </cell>
          <cell r="AI11">
            <v>5296263.4155999869</v>
          </cell>
          <cell r="AJ11">
            <v>8.5708399472802679</v>
          </cell>
        </row>
        <row r="12">
          <cell r="O12" t="str">
            <v>FEB</v>
          </cell>
          <cell r="P12" t="str">
            <v>BULAN PEBRUARI 2005</v>
          </cell>
          <cell r="Q12">
            <v>308729.51000000164</v>
          </cell>
          <cell r="R12">
            <v>54117246.600000001</v>
          </cell>
          <cell r="S12">
            <v>602641.19999999972</v>
          </cell>
          <cell r="T12">
            <v>3530469.1967999968</v>
          </cell>
          <cell r="U12">
            <v>2308257.6377290334</v>
          </cell>
          <cell r="V12">
            <v>800</v>
          </cell>
          <cell r="W12">
            <v>56250028.869070962</v>
          </cell>
          <cell r="X12">
            <v>53931866</v>
          </cell>
          <cell r="Y12">
            <v>2318162.8690709621</v>
          </cell>
          <cell r="Z12">
            <v>4.1211763188011483</v>
          </cell>
          <cell r="AA12">
            <v>669056.83999999985</v>
          </cell>
          <cell r="AB12">
            <v>114925778.40000001</v>
          </cell>
          <cell r="AC12">
            <v>602841.20000000042</v>
          </cell>
          <cell r="AD12">
            <v>6784720.4912000019</v>
          </cell>
          <cell r="AE12">
            <v>4936458.6465290319</v>
          </cell>
          <cell r="AF12">
            <v>1926</v>
          </cell>
          <cell r="AG12">
            <v>118044012.28467095</v>
          </cell>
          <cell r="AH12">
            <v>110429586</v>
          </cell>
          <cell r="AI12">
            <v>7614426.284670949</v>
          </cell>
          <cell r="AJ12">
            <v>6.4504976892078663</v>
          </cell>
        </row>
        <row r="13">
          <cell r="O13" t="str">
            <v>MAR</v>
          </cell>
          <cell r="P13" t="str">
            <v>BULAN MARET 2005</v>
          </cell>
          <cell r="Q13">
            <v>317079.1799999997</v>
          </cell>
          <cell r="R13">
            <v>59700406.200000003</v>
          </cell>
          <cell r="S13">
            <v>1518289.2</v>
          </cell>
          <cell r="T13">
            <v>4052286.8743999968</v>
          </cell>
          <cell r="U13">
            <v>2652191.2871999978</v>
          </cell>
          <cell r="V13">
            <v>152</v>
          </cell>
          <cell r="W13">
            <v>62935718.167199999</v>
          </cell>
          <cell r="X13">
            <v>57241657</v>
          </cell>
          <cell r="Y13">
            <v>5694061.1671999991</v>
          </cell>
          <cell r="Z13">
            <v>9.0474238366085</v>
          </cell>
          <cell r="AA13">
            <v>986136.01999999955</v>
          </cell>
          <cell r="AB13">
            <v>174626184.60000002</v>
          </cell>
          <cell r="AC13">
            <v>2121130.4000000004</v>
          </cell>
          <cell r="AD13">
            <v>10837007.365599999</v>
          </cell>
          <cell r="AE13">
            <v>7588649.9337290302</v>
          </cell>
          <cell r="AF13">
            <v>2078</v>
          </cell>
          <cell r="AG13">
            <v>180979730.45187095</v>
          </cell>
          <cell r="AH13">
            <v>167671243</v>
          </cell>
          <cell r="AI13">
            <v>13308487.451870948</v>
          </cell>
          <cell r="AJ13">
            <v>7.3535789995057792</v>
          </cell>
        </row>
        <row r="14">
          <cell r="O14" t="str">
            <v>APR</v>
          </cell>
          <cell r="P14" t="str">
            <v>BULAN APRIL 2005</v>
          </cell>
          <cell r="Q14">
            <v>373737.87999999896</v>
          </cell>
          <cell r="R14">
            <v>59601829.600000001</v>
          </cell>
          <cell r="S14">
            <v>498952.40000000101</v>
          </cell>
          <cell r="T14">
            <v>3811705.2791999914</v>
          </cell>
          <cell r="U14">
            <v>2372773.384800001</v>
          </cell>
          <cell r="V14">
            <v>2234</v>
          </cell>
          <cell r="W14">
            <v>61911217.774399996</v>
          </cell>
          <cell r="X14">
            <v>57022767</v>
          </cell>
          <cell r="Y14">
            <v>4888450.7743999958</v>
          </cell>
          <cell r="Z14">
            <v>7.8959047328275096</v>
          </cell>
          <cell r="AA14">
            <v>1359873.8999999985</v>
          </cell>
          <cell r="AB14">
            <v>234228014.20000002</v>
          </cell>
          <cell r="AC14">
            <v>2620082.8000000012</v>
          </cell>
          <cell r="AD14">
            <v>14648712.644799991</v>
          </cell>
          <cell r="AE14">
            <v>9961423.3185290322</v>
          </cell>
          <cell r="AF14">
            <v>4312</v>
          </cell>
          <cell r="AG14">
            <v>242890948.22627094</v>
          </cell>
          <cell r="AH14">
            <v>224694010</v>
          </cell>
          <cell r="AI14">
            <v>18196938.226270944</v>
          </cell>
          <cell r="AJ14">
            <v>7.4918140668293427</v>
          </cell>
        </row>
        <row r="15">
          <cell r="O15" t="str">
            <v>MEI</v>
          </cell>
          <cell r="P15" t="str">
            <v>BULAN MEI 2005</v>
          </cell>
          <cell r="Q15">
            <v>397589.9299999997</v>
          </cell>
          <cell r="R15">
            <v>62379095.600000001</v>
          </cell>
          <cell r="S15">
            <v>98509</v>
          </cell>
          <cell r="T15">
            <v>4209450.3359999945</v>
          </cell>
          <cell r="U15">
            <v>2527144.8824322582</v>
          </cell>
          <cell r="V15">
            <v>1208</v>
          </cell>
          <cell r="W15">
            <v>64556291.983567737</v>
          </cell>
          <cell r="X15">
            <v>57663760</v>
          </cell>
          <cell r="Y15">
            <v>6892531.983567737</v>
          </cell>
          <cell r="Z15">
            <v>10.676778005344813</v>
          </cell>
          <cell r="AA15">
            <v>1757463.8299999982</v>
          </cell>
          <cell r="AB15">
            <v>296607109.80000001</v>
          </cell>
          <cell r="AC15">
            <v>2718591.8000000012</v>
          </cell>
          <cell r="AD15">
            <v>18858162.980799984</v>
          </cell>
          <cell r="AE15">
            <v>12488568.20096129</v>
          </cell>
          <cell r="AF15">
            <v>5520</v>
          </cell>
          <cell r="AG15">
            <v>307447240.20983869</v>
          </cell>
          <cell r="AH15">
            <v>282357770</v>
          </cell>
          <cell r="AI15">
            <v>25089470.209838681</v>
          </cell>
          <cell r="AJ15">
            <v>8.1605774677680092</v>
          </cell>
        </row>
        <row r="16">
          <cell r="O16" t="str">
            <v>JUN</v>
          </cell>
          <cell r="P16" t="str">
            <v>BULAN JUNI 2005</v>
          </cell>
          <cell r="Q16">
            <v>509499.54000000283</v>
          </cell>
          <cell r="R16">
            <v>60218660.399999999</v>
          </cell>
          <cell r="S16">
            <v>469675.99999999889</v>
          </cell>
          <cell r="T16">
            <v>4050526.8600000013</v>
          </cell>
          <cell r="U16">
            <v>2545524.7271999982</v>
          </cell>
          <cell r="V16">
            <v>783</v>
          </cell>
          <cell r="W16">
            <v>62702055.072799996</v>
          </cell>
          <cell r="X16">
            <v>57012075</v>
          </cell>
          <cell r="Y16">
            <v>5689980.0727999955</v>
          </cell>
          <cell r="Z16">
            <v>9.0746309131234444</v>
          </cell>
          <cell r="AA16">
            <v>2266963.370000001</v>
          </cell>
          <cell r="AB16">
            <v>356825770.19999999</v>
          </cell>
          <cell r="AC16">
            <v>3188267.8000000003</v>
          </cell>
          <cell r="AD16">
            <v>22908689.840799987</v>
          </cell>
          <cell r="AE16">
            <v>15034092.928161288</v>
          </cell>
          <cell r="AF16">
            <v>6303</v>
          </cell>
          <cell r="AG16">
            <v>370149295.28263867</v>
          </cell>
          <cell r="AH16">
            <v>339369845</v>
          </cell>
          <cell r="AI16">
            <v>30779450.282638676</v>
          </cell>
          <cell r="AJ16">
            <v>8.3154150703261767</v>
          </cell>
        </row>
        <row r="17">
          <cell r="O17" t="str">
            <v>JUL</v>
          </cell>
          <cell r="P17" t="str">
            <v>BULAN JULI 2005</v>
          </cell>
          <cell r="Q17">
            <v>544484.16000000015</v>
          </cell>
          <cell r="R17">
            <v>61039885.200000003</v>
          </cell>
          <cell r="S17">
            <v>796611</v>
          </cell>
          <cell r="T17">
            <v>3967268.7600000082</v>
          </cell>
          <cell r="U17">
            <v>2607367.0896000029</v>
          </cell>
          <cell r="V17">
            <v>111</v>
          </cell>
          <cell r="W17">
            <v>63740771.030400001</v>
          </cell>
          <cell r="X17">
            <v>56873669</v>
          </cell>
          <cell r="Y17">
            <v>6867102.0304000005</v>
          </cell>
          <cell r="Z17">
            <v>10.773484410982197</v>
          </cell>
          <cell r="AA17">
            <v>2811447.5300000012</v>
          </cell>
          <cell r="AB17">
            <v>417865655.39999998</v>
          </cell>
          <cell r="AC17">
            <v>3984878.8000000003</v>
          </cell>
          <cell r="AD17">
            <v>26875958.600799996</v>
          </cell>
          <cell r="AE17">
            <v>17641460.01776129</v>
          </cell>
          <cell r="AF17">
            <v>6414</v>
          </cell>
          <cell r="AG17">
            <v>433890066.31303865</v>
          </cell>
          <cell r="AH17">
            <v>396243514</v>
          </cell>
          <cell r="AI17">
            <v>37646552.313038677</v>
          </cell>
          <cell r="AJ17">
            <v>8.6765186013449362</v>
          </cell>
        </row>
        <row r="18">
          <cell r="O18" t="str">
            <v>AGT</v>
          </cell>
          <cell r="P18" t="str">
            <v>BULAN AGUSTUS 2005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e">
            <v>#DIV/0!</v>
          </cell>
          <cell r="AA18">
            <v>2811447.5300000012</v>
          </cell>
          <cell r="AB18">
            <v>417865655.39999998</v>
          </cell>
          <cell r="AC18">
            <v>3984878.8000000003</v>
          </cell>
          <cell r="AD18">
            <v>26875958.600799996</v>
          </cell>
          <cell r="AE18">
            <v>17641460.01776129</v>
          </cell>
          <cell r="AF18">
            <v>6414</v>
          </cell>
          <cell r="AG18">
            <v>433890066.31303865</v>
          </cell>
          <cell r="AH18">
            <v>396243514</v>
          </cell>
          <cell r="AI18">
            <v>37646552.313038677</v>
          </cell>
          <cell r="AJ18">
            <v>8.6765186013449362</v>
          </cell>
        </row>
        <row r="19">
          <cell r="O19" t="str">
            <v>SEP</v>
          </cell>
          <cell r="P19" t="str">
            <v>BULAN SEPTEMBER 2005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e">
            <v>#DIV/0!</v>
          </cell>
          <cell r="AA19">
            <v>2811447.5300000012</v>
          </cell>
          <cell r="AB19">
            <v>417865655.39999998</v>
          </cell>
          <cell r="AC19">
            <v>3984878.8000000003</v>
          </cell>
          <cell r="AD19">
            <v>26875958.600799996</v>
          </cell>
          <cell r="AE19">
            <v>17641460.01776129</v>
          </cell>
          <cell r="AF19">
            <v>6414</v>
          </cell>
          <cell r="AG19">
            <v>433890066.31303865</v>
          </cell>
          <cell r="AH19">
            <v>396243514</v>
          </cell>
          <cell r="AI19">
            <v>37646552.313038677</v>
          </cell>
          <cell r="AJ19">
            <v>8.6765186013449362</v>
          </cell>
        </row>
        <row r="20">
          <cell r="O20" t="str">
            <v>OKT</v>
          </cell>
          <cell r="P20" t="str">
            <v>BULAN OKTOBER 2005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e">
            <v>#DIV/0!</v>
          </cell>
          <cell r="AA20">
            <v>2811447.5300000012</v>
          </cell>
          <cell r="AB20">
            <v>417865655.39999998</v>
          </cell>
          <cell r="AC20">
            <v>3984878.8000000003</v>
          </cell>
          <cell r="AD20">
            <v>26875958.600799996</v>
          </cell>
          <cell r="AE20">
            <v>17641460.01776129</v>
          </cell>
          <cell r="AF20">
            <v>6414</v>
          </cell>
          <cell r="AG20">
            <v>433890066.31303865</v>
          </cell>
          <cell r="AH20">
            <v>396243514</v>
          </cell>
          <cell r="AI20">
            <v>37646552.313038677</v>
          </cell>
          <cell r="AJ20">
            <v>8.6765186013449362</v>
          </cell>
        </row>
        <row r="21">
          <cell r="O21" t="str">
            <v>NOP</v>
          </cell>
          <cell r="P21" t="str">
            <v>BULAN NOPEMBER 2005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e">
            <v>#DIV/0!</v>
          </cell>
          <cell r="AA21">
            <v>2811447.5300000012</v>
          </cell>
          <cell r="AB21">
            <v>417865655.39999998</v>
          </cell>
          <cell r="AC21">
            <v>3984878.8000000003</v>
          </cell>
          <cell r="AD21">
            <v>26875958.600799996</v>
          </cell>
          <cell r="AE21">
            <v>17641460.01776129</v>
          </cell>
          <cell r="AF21">
            <v>6414</v>
          </cell>
          <cell r="AG21">
            <v>433890066.31303865</v>
          </cell>
          <cell r="AH21">
            <v>396243514</v>
          </cell>
          <cell r="AI21">
            <v>37646552.313038677</v>
          </cell>
          <cell r="AJ21">
            <v>8.6765186013449362</v>
          </cell>
        </row>
        <row r="22">
          <cell r="O22" t="str">
            <v>OKT</v>
          </cell>
          <cell r="P22" t="str">
            <v>BULAN OKTOBER 2005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e">
            <v>#DIV/0!</v>
          </cell>
          <cell r="AA22">
            <v>2811447.5300000012</v>
          </cell>
          <cell r="AB22">
            <v>417865655.39999998</v>
          </cell>
          <cell r="AC22">
            <v>3984878.8000000003</v>
          </cell>
          <cell r="AD22">
            <v>26875958.600799996</v>
          </cell>
          <cell r="AE22">
            <v>17641460.01776129</v>
          </cell>
          <cell r="AF22">
            <v>6414</v>
          </cell>
          <cell r="AG22">
            <v>433890066.31303865</v>
          </cell>
          <cell r="AH22">
            <v>396243514</v>
          </cell>
          <cell r="AI22">
            <v>37646552.313038677</v>
          </cell>
          <cell r="AJ22">
            <v>8.6765186013449362</v>
          </cell>
        </row>
        <row r="23">
          <cell r="O23" t="str">
            <v>KOMULATIF</v>
          </cell>
          <cell r="Q23">
            <v>2811447.5300000012</v>
          </cell>
          <cell r="R23">
            <v>417865655.39999998</v>
          </cell>
          <cell r="S23">
            <v>3984878.8000000003</v>
          </cell>
          <cell r="T23">
            <v>26875958.600799996</v>
          </cell>
          <cell r="U23">
            <v>17641460.01776129</v>
          </cell>
          <cell r="V23">
            <v>6414</v>
          </cell>
          <cell r="W23">
            <v>433890066.31303865</v>
          </cell>
          <cell r="X23">
            <v>396243514</v>
          </cell>
          <cell r="Y23">
            <v>37646552.313038647</v>
          </cell>
          <cell r="Z23">
            <v>8.6765186013449291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Uraian"/>
      <sheetName val="dengan pembangkitan"/>
      <sheetName val="NerSubsis"/>
      <sheetName val="PMT"/>
      <sheetName val="Sheet3"/>
      <sheetName val="TRANS"/>
      <sheetName val="01 A"/>
      <sheetName val="Smg"/>
      <sheetName val="PkRp"/>
      <sheetName val="As"/>
      <sheetName val="A1 pri123"/>
      <sheetName val="ACUAN"/>
      <sheetName val="SAA"/>
      <sheetName val="PRK"/>
      <sheetName val="REAL-L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">
          <cell r="D2">
            <v>390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>
        <row r="2">
          <cell r="D2">
            <v>390</v>
          </cell>
        </row>
      </sheetData>
      <sheetData sheetId="11" refreshError="1"/>
      <sheetData sheetId="12" refreshError="1"/>
      <sheetData sheetId="13">
        <row r="2">
          <cell r="D2">
            <v>390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PMT"/>
      <sheetName val="E3. ANALISA HS HAR TEK SUTM"/>
      <sheetName val="E6. ANALISA HS HAR"/>
      <sheetName val="JAN07"/>
      <sheetName val="D2. ANALISA HS INSHAR"/>
      <sheetName val="Kontrak vs Realisasi Gas"/>
      <sheetName val="Neraca seAPJ"/>
      <sheetName val="Asumsi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  <sheetName val="Hitung_Energi"/>
      <sheetName val="Hg.Sat"/>
      <sheetName val="Sheet3"/>
      <sheetName val="TRANS"/>
      <sheetName val="KMS-DIS5"/>
      <sheetName val="INPBA"/>
      <sheetName val="Penjualan"/>
      <sheetName val="ProdSendiri"/>
      <sheetName val="PS&amp;Susut TL"/>
      <sheetName val="SewaBeli"/>
      <sheetName val="Transfer"/>
      <sheetName val="Resume"/>
      <sheetName val="LKF Utr III 2009"/>
      <sheetName val="REKAP"/>
      <sheetName val="ACUAN"/>
      <sheetName val="L20Keu"/>
      <sheetName val="LabaRugi"/>
      <sheetName val="rekap-ans"/>
      <sheetName val="dengan pembangkitan"/>
      <sheetName val="Data"/>
      <sheetName val="SAA"/>
      <sheetName val="PRK"/>
      <sheetName val="A1 pri123"/>
      <sheetName val="Submission Form"/>
      <sheetName val="NerSubsis"/>
      <sheetName val="APBN"/>
      <sheetName val="x"/>
      <sheetName val="Kamus"/>
      <sheetName val="Fixset"/>
      <sheetName val="PUNCAK-89"/>
    </sheetNames>
    <sheetDataSet>
      <sheetData sheetId="0" refreshError="1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7">
          <cell r="B7" t="str">
            <v>KODE</v>
          </cell>
          <cell r="C7" t="str">
            <v>NAMA KONTRUKSI</v>
          </cell>
          <cell r="D7" t="str">
            <v>SATUAN</v>
          </cell>
          <cell r="E7" t="str">
            <v>HARGA            SATUAN '08</v>
          </cell>
          <cell r="F7" t="str">
            <v>PENAWARAN</v>
          </cell>
        </row>
        <row r="8">
          <cell r="C8" t="str">
            <v>UPAH BORONGAN PEKERJAAN JTM 20 KV</v>
          </cell>
        </row>
        <row r="9">
          <cell r="C9" t="str">
            <v>KONSTRUKSI JTM 1 PHASA</v>
          </cell>
        </row>
        <row r="10">
          <cell r="C10" t="str">
            <v>PASANG</v>
          </cell>
          <cell r="F10">
            <v>0</v>
          </cell>
        </row>
        <row r="11">
          <cell r="B11">
            <v>0</v>
          </cell>
          <cell r="F11">
            <v>0</v>
          </cell>
        </row>
        <row r="12">
          <cell r="B12" t="str">
            <v>SA1</v>
          </cell>
          <cell r="C12" t="str">
            <v xml:space="preserve">SA 1 </v>
          </cell>
          <cell r="D12" t="str">
            <v>Unit</v>
          </cell>
          <cell r="E12">
            <v>16363</v>
          </cell>
          <cell r="F12">
            <v>16363</v>
          </cell>
        </row>
        <row r="13">
          <cell r="B13" t="str">
            <v>SA1A</v>
          </cell>
          <cell r="C13" t="str">
            <v>SA 1 - A</v>
          </cell>
          <cell r="D13" t="str">
            <v>Unit</v>
          </cell>
          <cell r="E13">
            <v>16363</v>
          </cell>
          <cell r="F13">
            <v>16363</v>
          </cell>
        </row>
        <row r="14">
          <cell r="B14" t="str">
            <v>SA1B</v>
          </cell>
          <cell r="C14" t="str">
            <v>SA 1 - B</v>
          </cell>
          <cell r="D14" t="str">
            <v>Unit</v>
          </cell>
          <cell r="E14">
            <v>16363</v>
          </cell>
          <cell r="F14">
            <v>16363</v>
          </cell>
        </row>
        <row r="15">
          <cell r="B15" t="str">
            <v>SA2A</v>
          </cell>
          <cell r="C15" t="str">
            <v>SA 2 - A</v>
          </cell>
          <cell r="D15" t="str">
            <v>Unit</v>
          </cell>
          <cell r="E15">
            <v>26533</v>
          </cell>
          <cell r="F15">
            <v>26533</v>
          </cell>
        </row>
        <row r="16">
          <cell r="B16" t="str">
            <v>SA21</v>
          </cell>
          <cell r="C16" t="str">
            <v>SA 2 - 1</v>
          </cell>
          <cell r="D16" t="str">
            <v>Unit</v>
          </cell>
          <cell r="E16">
            <v>26533</v>
          </cell>
          <cell r="F16">
            <v>26533</v>
          </cell>
        </row>
        <row r="17">
          <cell r="B17" t="str">
            <v>SA3</v>
          </cell>
          <cell r="C17" t="str">
            <v>SA 3</v>
          </cell>
          <cell r="D17" t="str">
            <v>Unit</v>
          </cell>
          <cell r="E17">
            <v>26533</v>
          </cell>
          <cell r="F17">
            <v>26533</v>
          </cell>
        </row>
        <row r="18">
          <cell r="B18" t="str">
            <v>SA4</v>
          </cell>
          <cell r="C18" t="str">
            <v>SA 4</v>
          </cell>
          <cell r="D18" t="str">
            <v>Unit</v>
          </cell>
          <cell r="E18">
            <v>38330</v>
          </cell>
          <cell r="F18">
            <v>38330</v>
          </cell>
        </row>
        <row r="19">
          <cell r="B19" t="str">
            <v>SA5</v>
          </cell>
          <cell r="C19" t="str">
            <v>SA 5</v>
          </cell>
          <cell r="D19" t="str">
            <v>Unit</v>
          </cell>
          <cell r="E19">
            <v>20428</v>
          </cell>
          <cell r="F19">
            <v>20428</v>
          </cell>
        </row>
        <row r="20">
          <cell r="B20" t="str">
            <v>SA51</v>
          </cell>
          <cell r="C20" t="str">
            <v>SA 5 - 1</v>
          </cell>
          <cell r="D20" t="str">
            <v>Unit</v>
          </cell>
          <cell r="E20">
            <v>20428</v>
          </cell>
          <cell r="F20">
            <v>20428</v>
          </cell>
        </row>
        <row r="21">
          <cell r="B21" t="str">
            <v>SA52</v>
          </cell>
          <cell r="C21" t="str">
            <v>SA 5 - 2</v>
          </cell>
          <cell r="D21" t="str">
            <v>Unit</v>
          </cell>
          <cell r="E21">
            <v>20428</v>
          </cell>
          <cell r="F21">
            <v>20428</v>
          </cell>
        </row>
        <row r="22">
          <cell r="B22" t="str">
            <v>SA53</v>
          </cell>
          <cell r="C22" t="str">
            <v>SA 5 - 3</v>
          </cell>
          <cell r="D22" t="str">
            <v>Unit</v>
          </cell>
          <cell r="E22">
            <v>20428</v>
          </cell>
          <cell r="F22">
            <v>20428</v>
          </cell>
        </row>
        <row r="23">
          <cell r="B23" t="str">
            <v>SA54</v>
          </cell>
          <cell r="C23" t="str">
            <v>SA 5 - 4</v>
          </cell>
          <cell r="D23" t="str">
            <v>Unit</v>
          </cell>
          <cell r="E23">
            <v>20428</v>
          </cell>
          <cell r="F23">
            <v>20428</v>
          </cell>
        </row>
        <row r="24">
          <cell r="B24" t="str">
            <v>SA6</v>
          </cell>
          <cell r="C24" t="str">
            <v>SA 6</v>
          </cell>
          <cell r="D24" t="str">
            <v>Unit</v>
          </cell>
          <cell r="E24">
            <v>38330</v>
          </cell>
          <cell r="F24">
            <v>38330</v>
          </cell>
        </row>
        <row r="25">
          <cell r="B25" t="str">
            <v>CA1</v>
          </cell>
          <cell r="C25" t="str">
            <v xml:space="preserve">CA 1 </v>
          </cell>
          <cell r="D25" t="str">
            <v>Unit</v>
          </cell>
          <cell r="E25">
            <v>16363</v>
          </cell>
          <cell r="F25">
            <v>16363</v>
          </cell>
        </row>
        <row r="26">
          <cell r="B26" t="str">
            <v>CA1A</v>
          </cell>
          <cell r="C26" t="str">
            <v>CA 1 - A</v>
          </cell>
          <cell r="D26" t="str">
            <v>Unit</v>
          </cell>
          <cell r="E26">
            <v>16363</v>
          </cell>
          <cell r="F26">
            <v>16363</v>
          </cell>
        </row>
        <row r="27">
          <cell r="B27" t="str">
            <v>CA1B</v>
          </cell>
          <cell r="C27" t="str">
            <v>CA 1 - B</v>
          </cell>
          <cell r="D27" t="str">
            <v>Unit</v>
          </cell>
          <cell r="E27">
            <v>16363</v>
          </cell>
          <cell r="F27">
            <v>16363</v>
          </cell>
        </row>
        <row r="28">
          <cell r="B28" t="str">
            <v>CA2A</v>
          </cell>
          <cell r="C28" t="str">
            <v>CA 2 - A</v>
          </cell>
          <cell r="D28" t="str">
            <v>Unit</v>
          </cell>
          <cell r="E28">
            <v>26533</v>
          </cell>
          <cell r="F28">
            <v>26533</v>
          </cell>
        </row>
        <row r="29">
          <cell r="B29" t="str">
            <v>CA21</v>
          </cell>
          <cell r="C29" t="str">
            <v>CA 2 - 1</v>
          </cell>
          <cell r="D29" t="str">
            <v>Unit</v>
          </cell>
          <cell r="E29">
            <v>26533</v>
          </cell>
          <cell r="F29">
            <v>26533</v>
          </cell>
        </row>
        <row r="30">
          <cell r="B30" t="str">
            <v>CA3</v>
          </cell>
          <cell r="C30" t="str">
            <v>CA 3</v>
          </cell>
          <cell r="D30" t="str">
            <v>Unit</v>
          </cell>
          <cell r="E30">
            <v>38330</v>
          </cell>
          <cell r="F30">
            <v>38330</v>
          </cell>
        </row>
        <row r="31">
          <cell r="B31" t="str">
            <v>CA4</v>
          </cell>
          <cell r="C31" t="str">
            <v>CA 4</v>
          </cell>
          <cell r="D31" t="str">
            <v>Unit</v>
          </cell>
          <cell r="E31">
            <v>20428</v>
          </cell>
          <cell r="F31">
            <v>20428</v>
          </cell>
        </row>
        <row r="32">
          <cell r="B32" t="str">
            <v>CA5</v>
          </cell>
          <cell r="C32" t="str">
            <v>CA 5</v>
          </cell>
          <cell r="D32" t="str">
            <v>Unit</v>
          </cell>
          <cell r="E32">
            <v>20428</v>
          </cell>
          <cell r="F32">
            <v>20428</v>
          </cell>
        </row>
        <row r="33">
          <cell r="B33" t="str">
            <v>CA51</v>
          </cell>
          <cell r="C33" t="str">
            <v>CA 5 - 1</v>
          </cell>
          <cell r="D33" t="str">
            <v>Unit</v>
          </cell>
          <cell r="E33">
            <v>20428</v>
          </cell>
          <cell r="F33">
            <v>20428</v>
          </cell>
        </row>
        <row r="34">
          <cell r="B34" t="str">
            <v>CA52</v>
          </cell>
          <cell r="C34" t="str">
            <v>CA 5 - 2</v>
          </cell>
          <cell r="D34" t="str">
            <v>Unit</v>
          </cell>
          <cell r="E34">
            <v>20428</v>
          </cell>
          <cell r="F34">
            <v>20428</v>
          </cell>
        </row>
        <row r="35">
          <cell r="B35" t="str">
            <v>CA53</v>
          </cell>
          <cell r="C35" t="str">
            <v>CA 5 - 3</v>
          </cell>
          <cell r="D35" t="str">
            <v>Unit</v>
          </cell>
          <cell r="E35">
            <v>20428</v>
          </cell>
          <cell r="F35">
            <v>20428</v>
          </cell>
        </row>
        <row r="36">
          <cell r="B36" t="str">
            <v>CA54</v>
          </cell>
          <cell r="C36" t="str">
            <v>CA 5 - 4</v>
          </cell>
          <cell r="D36" t="str">
            <v>Unit</v>
          </cell>
          <cell r="E36">
            <v>20428</v>
          </cell>
          <cell r="F36">
            <v>20428</v>
          </cell>
        </row>
        <row r="37">
          <cell r="B37" t="str">
            <v>CA6</v>
          </cell>
          <cell r="C37" t="str">
            <v>CA 6</v>
          </cell>
          <cell r="D37" t="str">
            <v>Unit</v>
          </cell>
          <cell r="E37">
            <v>38330</v>
          </cell>
          <cell r="F37">
            <v>38330</v>
          </cell>
        </row>
        <row r="38">
          <cell r="B38" t="str">
            <v>pp</v>
          </cell>
          <cell r="C38" t="str">
            <v>PENGHALANG PANJAT</v>
          </cell>
          <cell r="D38" t="str">
            <v>Unit</v>
          </cell>
          <cell r="E38">
            <v>5715</v>
          </cell>
          <cell r="F38">
            <v>5715</v>
          </cell>
        </row>
        <row r="39">
          <cell r="B39" t="str">
            <v>P12A</v>
          </cell>
          <cell r="C39" t="str">
            <v>P12 A</v>
          </cell>
          <cell r="D39" t="str">
            <v>Unit</v>
          </cell>
          <cell r="E39">
            <v>37563.943721125579</v>
          </cell>
          <cell r="F39">
            <v>37563</v>
          </cell>
        </row>
        <row r="40">
          <cell r="B40" t="str">
            <v>P12B</v>
          </cell>
          <cell r="C40" t="str">
            <v>P12 B</v>
          </cell>
          <cell r="D40" t="str">
            <v>Unit</v>
          </cell>
          <cell r="E40">
            <v>42004.409911801762</v>
          </cell>
          <cell r="F40">
            <v>42004</v>
          </cell>
        </row>
        <row r="41">
          <cell r="B41" t="str">
            <v>P12C</v>
          </cell>
          <cell r="C41" t="str">
            <v>P12 C</v>
          </cell>
          <cell r="D41" t="str">
            <v>Unit</v>
          </cell>
          <cell r="E41">
            <v>50405.291894162117</v>
          </cell>
          <cell r="F41">
            <v>50405</v>
          </cell>
        </row>
        <row r="42">
          <cell r="B42" t="str">
            <v>P12C'</v>
          </cell>
          <cell r="C42" t="str">
            <v>P12 C</v>
          </cell>
          <cell r="D42" t="str">
            <v>Unit</v>
          </cell>
          <cell r="E42">
            <v>50405.291894162117</v>
          </cell>
          <cell r="F42">
            <v>50405</v>
          </cell>
        </row>
        <row r="43">
          <cell r="F43">
            <v>0</v>
          </cell>
        </row>
        <row r="44">
          <cell r="B44" t="str">
            <v>bsA1</v>
          </cell>
          <cell r="C44" t="str">
            <v xml:space="preserve">    Bongkar SA 1 </v>
          </cell>
          <cell r="D44" t="str">
            <v>Unit</v>
          </cell>
          <cell r="E44">
            <v>9817.7999999999993</v>
          </cell>
          <cell r="F44">
            <v>9817</v>
          </cell>
        </row>
        <row r="45">
          <cell r="B45" t="str">
            <v>bsA1A</v>
          </cell>
          <cell r="C45" t="str">
            <v xml:space="preserve">    Bongkar SA 1 - A</v>
          </cell>
          <cell r="D45" t="str">
            <v>Unit</v>
          </cell>
          <cell r="E45">
            <v>9817.7999999999993</v>
          </cell>
          <cell r="F45">
            <v>9817</v>
          </cell>
        </row>
        <row r="46">
          <cell r="B46" t="str">
            <v>bsA1B</v>
          </cell>
          <cell r="C46" t="str">
            <v xml:space="preserve">    Bongkar SA 1 - B</v>
          </cell>
          <cell r="D46" t="str">
            <v>Unit</v>
          </cell>
          <cell r="E46">
            <v>9817.7999999999993</v>
          </cell>
          <cell r="F46">
            <v>9817</v>
          </cell>
        </row>
        <row r="47">
          <cell r="B47" t="str">
            <v>bsA2A</v>
          </cell>
          <cell r="C47" t="str">
            <v xml:space="preserve">    Bongkar SA 2 - A</v>
          </cell>
          <cell r="D47" t="str">
            <v>Unit</v>
          </cell>
          <cell r="E47">
            <v>15919.8</v>
          </cell>
          <cell r="F47">
            <v>15919</v>
          </cell>
        </row>
        <row r="48">
          <cell r="B48" t="str">
            <v>bsA21</v>
          </cell>
          <cell r="C48" t="str">
            <v xml:space="preserve">    Bongkar SA 2 - 1</v>
          </cell>
          <cell r="D48" t="str">
            <v>Unit</v>
          </cell>
          <cell r="E48">
            <v>15919.8</v>
          </cell>
          <cell r="F48">
            <v>15919</v>
          </cell>
        </row>
        <row r="49">
          <cell r="B49" t="str">
            <v>bsA3</v>
          </cell>
          <cell r="C49" t="str">
            <v xml:space="preserve">    Bongkar SA 3</v>
          </cell>
          <cell r="D49" t="str">
            <v>Unit</v>
          </cell>
          <cell r="E49">
            <v>15919.8</v>
          </cell>
          <cell r="F49">
            <v>15919</v>
          </cell>
        </row>
        <row r="50">
          <cell r="B50" t="str">
            <v>bsA4</v>
          </cell>
          <cell r="C50" t="str">
            <v xml:space="preserve">    Bongkar SA 4</v>
          </cell>
          <cell r="D50" t="str">
            <v>Unit</v>
          </cell>
          <cell r="E50">
            <v>22998</v>
          </cell>
          <cell r="F50">
            <v>22998</v>
          </cell>
        </row>
        <row r="51">
          <cell r="B51" t="str">
            <v>bsA5</v>
          </cell>
          <cell r="C51" t="str">
            <v xml:space="preserve">    Bongkar SA 5</v>
          </cell>
          <cell r="D51" t="str">
            <v>Unit</v>
          </cell>
          <cell r="E51">
            <v>12256.8</v>
          </cell>
          <cell r="F51">
            <v>12256</v>
          </cell>
        </row>
        <row r="52">
          <cell r="B52" t="str">
            <v>bsA51</v>
          </cell>
          <cell r="C52" t="str">
            <v xml:space="preserve">    Bongkar SA 5 - 1</v>
          </cell>
          <cell r="D52" t="str">
            <v>Unit</v>
          </cell>
          <cell r="E52">
            <v>12256.8</v>
          </cell>
          <cell r="F52">
            <v>12256</v>
          </cell>
        </row>
        <row r="53">
          <cell r="B53" t="str">
            <v>bsA52</v>
          </cell>
          <cell r="C53" t="str">
            <v xml:space="preserve">    Bongkar SA 5 - 2</v>
          </cell>
          <cell r="D53" t="str">
            <v>Unit</v>
          </cell>
          <cell r="E53">
            <v>12256.8</v>
          </cell>
          <cell r="F53">
            <v>12256</v>
          </cell>
        </row>
        <row r="54">
          <cell r="B54" t="str">
            <v>bsA53</v>
          </cell>
          <cell r="C54" t="str">
            <v xml:space="preserve">    Bongkar SA 5 - 3</v>
          </cell>
          <cell r="D54" t="str">
            <v>Unit</v>
          </cell>
          <cell r="E54">
            <v>12256.8</v>
          </cell>
          <cell r="F54">
            <v>12256</v>
          </cell>
        </row>
        <row r="55">
          <cell r="B55" t="str">
            <v>bsA54</v>
          </cell>
          <cell r="C55" t="str">
            <v xml:space="preserve">    Bongkar SA 5 - 4</v>
          </cell>
          <cell r="D55" t="str">
            <v>Unit</v>
          </cell>
          <cell r="E55">
            <v>12256.8</v>
          </cell>
          <cell r="F55">
            <v>12256</v>
          </cell>
        </row>
        <row r="56">
          <cell r="B56" t="str">
            <v>bsA6</v>
          </cell>
          <cell r="C56" t="str">
            <v xml:space="preserve">    Bongkar SA 6</v>
          </cell>
          <cell r="D56" t="str">
            <v>Unit</v>
          </cell>
          <cell r="E56">
            <v>22998</v>
          </cell>
          <cell r="F56">
            <v>22998</v>
          </cell>
        </row>
        <row r="57">
          <cell r="B57" t="str">
            <v>bcA1</v>
          </cell>
          <cell r="C57" t="str">
            <v xml:space="preserve">    Bongkar CA 1 </v>
          </cell>
          <cell r="D57" t="str">
            <v>Unit</v>
          </cell>
          <cell r="E57">
            <v>9817.7999999999993</v>
          </cell>
          <cell r="F57">
            <v>9817</v>
          </cell>
        </row>
        <row r="58">
          <cell r="B58" t="str">
            <v>bcA1A</v>
          </cell>
          <cell r="C58" t="str">
            <v xml:space="preserve">    Bongkar CA 1 - A</v>
          </cell>
          <cell r="D58" t="str">
            <v>Unit</v>
          </cell>
          <cell r="E58">
            <v>9817.7999999999993</v>
          </cell>
          <cell r="F58">
            <v>9817</v>
          </cell>
        </row>
        <row r="59">
          <cell r="B59" t="str">
            <v>bcA1B</v>
          </cell>
          <cell r="C59" t="str">
            <v xml:space="preserve">    Bongkar CA 1 - B</v>
          </cell>
          <cell r="D59" t="str">
            <v>Unit</v>
          </cell>
          <cell r="E59">
            <v>9817.7999999999993</v>
          </cell>
          <cell r="F59">
            <v>9817</v>
          </cell>
        </row>
        <row r="60">
          <cell r="B60" t="str">
            <v>bcA2A</v>
          </cell>
          <cell r="C60" t="str">
            <v xml:space="preserve">    Bongkar CA 2 - A</v>
          </cell>
          <cell r="D60" t="str">
            <v>Unit</v>
          </cell>
          <cell r="E60">
            <v>15919.8</v>
          </cell>
          <cell r="F60">
            <v>15919</v>
          </cell>
        </row>
        <row r="61">
          <cell r="B61" t="str">
            <v>bcA21</v>
          </cell>
          <cell r="C61" t="str">
            <v xml:space="preserve">    Bongkar CA 2 - 1</v>
          </cell>
          <cell r="D61" t="str">
            <v>Unit</v>
          </cell>
          <cell r="E61">
            <v>15919.8</v>
          </cell>
          <cell r="F61">
            <v>15919</v>
          </cell>
        </row>
        <row r="62">
          <cell r="B62" t="str">
            <v>bcA3</v>
          </cell>
          <cell r="C62" t="str">
            <v xml:space="preserve">    Bongkar CA 3</v>
          </cell>
          <cell r="D62" t="str">
            <v>Unit</v>
          </cell>
          <cell r="E62">
            <v>22998</v>
          </cell>
          <cell r="F62">
            <v>22998</v>
          </cell>
        </row>
        <row r="63">
          <cell r="B63" t="str">
            <v>bcA4</v>
          </cell>
          <cell r="C63" t="str">
            <v xml:space="preserve">    Bongkar CA 4</v>
          </cell>
          <cell r="D63" t="str">
            <v>Unit</v>
          </cell>
          <cell r="E63">
            <v>12256.8</v>
          </cell>
          <cell r="F63">
            <v>12256</v>
          </cell>
        </row>
        <row r="64">
          <cell r="B64" t="str">
            <v>bcA5</v>
          </cell>
          <cell r="C64" t="str">
            <v xml:space="preserve">    Bongkar CA 5</v>
          </cell>
          <cell r="D64" t="str">
            <v>Unit</v>
          </cell>
          <cell r="E64">
            <v>12256.8</v>
          </cell>
          <cell r="F64">
            <v>12256</v>
          </cell>
        </row>
        <row r="65">
          <cell r="B65" t="str">
            <v>bcA51</v>
          </cell>
          <cell r="C65" t="str">
            <v xml:space="preserve">    Bongkar CA 5 - 1</v>
          </cell>
          <cell r="D65" t="str">
            <v>Unit</v>
          </cell>
          <cell r="E65">
            <v>12256.8</v>
          </cell>
          <cell r="F65">
            <v>12256</v>
          </cell>
        </row>
        <row r="66">
          <cell r="B66" t="str">
            <v>bcA52</v>
          </cell>
          <cell r="C66" t="str">
            <v xml:space="preserve">    Bongkar CA 5 - 2</v>
          </cell>
          <cell r="D66" t="str">
            <v>Unit</v>
          </cell>
          <cell r="E66">
            <v>12256.8</v>
          </cell>
          <cell r="F66">
            <v>12256</v>
          </cell>
        </row>
        <row r="67">
          <cell r="B67" t="str">
            <v>bcA53</v>
          </cell>
          <cell r="C67" t="str">
            <v xml:space="preserve">    Bongkar CA 5 - 3</v>
          </cell>
          <cell r="D67" t="str">
            <v>Unit</v>
          </cell>
          <cell r="E67">
            <v>12256.8</v>
          </cell>
          <cell r="F67">
            <v>12256</v>
          </cell>
        </row>
        <row r="68">
          <cell r="B68" t="str">
            <v>bcA54</v>
          </cell>
          <cell r="C68" t="str">
            <v xml:space="preserve">    Bongkar CA 5 - 4</v>
          </cell>
          <cell r="D68" t="str">
            <v>Unit</v>
          </cell>
          <cell r="E68">
            <v>12256.8</v>
          </cell>
          <cell r="F68">
            <v>12256</v>
          </cell>
        </row>
        <row r="69">
          <cell r="B69" t="str">
            <v>bcA6</v>
          </cell>
          <cell r="C69" t="str">
            <v xml:space="preserve">    Bongkar CA 6</v>
          </cell>
          <cell r="D69" t="str">
            <v>Unit</v>
          </cell>
          <cell r="E69">
            <v>22998</v>
          </cell>
          <cell r="F69">
            <v>22998</v>
          </cell>
        </row>
        <row r="70">
          <cell r="B70" t="str">
            <v>bpbp</v>
          </cell>
          <cell r="C70" t="str">
            <v xml:space="preserve">    Bongkar PENGHALANG  PANJAT</v>
          </cell>
          <cell r="D70" t="str">
            <v>Unit</v>
          </cell>
          <cell r="E70">
            <v>3429</v>
          </cell>
          <cell r="F70">
            <v>3429</v>
          </cell>
        </row>
        <row r="71">
          <cell r="B71" t="str">
            <v>bp12A</v>
          </cell>
          <cell r="C71" t="str">
            <v xml:space="preserve">    Bongkar P12 A</v>
          </cell>
          <cell r="D71" t="str">
            <v>Unit</v>
          </cell>
          <cell r="E71">
            <v>22538.366232675347</v>
          </cell>
          <cell r="F71">
            <v>22538</v>
          </cell>
        </row>
        <row r="72">
          <cell r="B72" t="str">
            <v>bp12B</v>
          </cell>
          <cell r="C72" t="str">
            <v xml:space="preserve">    Bongkar P12 B</v>
          </cell>
          <cell r="D72" t="str">
            <v>Unit</v>
          </cell>
          <cell r="E72">
            <v>25202.645947081055</v>
          </cell>
          <cell r="F72">
            <v>25202</v>
          </cell>
        </row>
        <row r="73">
          <cell r="B73" t="str">
            <v>bp12c</v>
          </cell>
          <cell r="C73" t="str">
            <v xml:space="preserve">    Bongkar P12 C</v>
          </cell>
          <cell r="D73" t="str">
            <v>Unit</v>
          </cell>
          <cell r="E73">
            <v>30243.17513649727</v>
          </cell>
          <cell r="F73">
            <v>30243</v>
          </cell>
        </row>
        <row r="76">
          <cell r="C76" t="str">
            <v>KONSTRUKSI JTM 3 PHASA</v>
          </cell>
        </row>
        <row r="77">
          <cell r="B77" t="str">
            <v>SC1</v>
          </cell>
          <cell r="C77" t="str">
            <v>SC 1</v>
          </cell>
          <cell r="D77" t="str">
            <v>Unit</v>
          </cell>
          <cell r="E77">
            <v>41845</v>
          </cell>
          <cell r="F77">
            <v>41845</v>
          </cell>
        </row>
        <row r="78">
          <cell r="B78" t="str">
            <v>SC1A</v>
          </cell>
          <cell r="C78" t="str">
            <v>SC 1 - A</v>
          </cell>
          <cell r="D78" t="str">
            <v>Unit</v>
          </cell>
          <cell r="E78">
            <v>41845</v>
          </cell>
          <cell r="F78">
            <v>41845</v>
          </cell>
        </row>
        <row r="79">
          <cell r="B79" t="str">
            <v>SC1B</v>
          </cell>
          <cell r="C79" t="str">
            <v>SC 1 - B</v>
          </cell>
          <cell r="D79" t="str">
            <v>Unit</v>
          </cell>
          <cell r="E79">
            <v>41845</v>
          </cell>
          <cell r="F79">
            <v>41845</v>
          </cell>
        </row>
        <row r="80">
          <cell r="B80" t="str">
            <v>SC1C</v>
          </cell>
          <cell r="C80" t="str">
            <v>SC 1 - C</v>
          </cell>
          <cell r="D80" t="str">
            <v>Unit</v>
          </cell>
          <cell r="E80">
            <v>41845</v>
          </cell>
          <cell r="F80">
            <v>41845</v>
          </cell>
        </row>
        <row r="81">
          <cell r="B81" t="str">
            <v>SC2</v>
          </cell>
          <cell r="C81" t="str">
            <v xml:space="preserve">SC 2 </v>
          </cell>
          <cell r="D81" t="str">
            <v>Unit</v>
          </cell>
          <cell r="E81">
            <v>51027</v>
          </cell>
          <cell r="F81">
            <v>51027</v>
          </cell>
        </row>
        <row r="82">
          <cell r="B82" t="str">
            <v>SC2A</v>
          </cell>
          <cell r="C82" t="str">
            <v>SC 2 - A</v>
          </cell>
          <cell r="D82" t="str">
            <v>Unit</v>
          </cell>
          <cell r="E82">
            <v>51027</v>
          </cell>
          <cell r="F82">
            <v>51027</v>
          </cell>
        </row>
        <row r="83">
          <cell r="B83" t="str">
            <v>SC21</v>
          </cell>
          <cell r="C83" t="str">
            <v>SC 2 - 1</v>
          </cell>
          <cell r="D83" t="str">
            <v>Unit</v>
          </cell>
          <cell r="E83">
            <v>51027</v>
          </cell>
          <cell r="F83">
            <v>51027</v>
          </cell>
        </row>
        <row r="84">
          <cell r="B84" t="str">
            <v>SC3</v>
          </cell>
          <cell r="C84" t="str">
            <v>SC 3</v>
          </cell>
          <cell r="D84" t="str">
            <v>Unit</v>
          </cell>
          <cell r="E84">
            <v>51027</v>
          </cell>
          <cell r="F84">
            <v>51027</v>
          </cell>
        </row>
        <row r="85">
          <cell r="B85" t="str">
            <v>SC7</v>
          </cell>
          <cell r="C85" t="str">
            <v>SC 7</v>
          </cell>
          <cell r="D85" t="str">
            <v>Unit</v>
          </cell>
          <cell r="E85">
            <v>51027</v>
          </cell>
          <cell r="F85">
            <v>51027</v>
          </cell>
        </row>
        <row r="86">
          <cell r="B86" t="str">
            <v>SC7A</v>
          </cell>
          <cell r="C86" t="str">
            <v>SC 7 - A</v>
          </cell>
          <cell r="D86" t="str">
            <v>Unit</v>
          </cell>
          <cell r="E86">
            <v>65023</v>
          </cell>
          <cell r="F86">
            <v>65023</v>
          </cell>
        </row>
        <row r="87">
          <cell r="B87" t="str">
            <v>SC8</v>
          </cell>
          <cell r="C87" t="str">
            <v>SC 8</v>
          </cell>
          <cell r="D87" t="str">
            <v>Unit</v>
          </cell>
          <cell r="E87">
            <v>105440</v>
          </cell>
          <cell r="F87">
            <v>105440</v>
          </cell>
        </row>
        <row r="88">
          <cell r="B88" t="str">
            <v>SC8A</v>
          </cell>
          <cell r="C88" t="str">
            <v>SC 8 - A</v>
          </cell>
          <cell r="D88" t="str">
            <v>Unit</v>
          </cell>
          <cell r="E88">
            <v>105440</v>
          </cell>
          <cell r="F88">
            <v>105440</v>
          </cell>
        </row>
        <row r="89">
          <cell r="B89" t="str">
            <v>SC8B</v>
          </cell>
          <cell r="C89" t="str">
            <v>SC 8 - B</v>
          </cell>
          <cell r="D89" t="str">
            <v>Unit</v>
          </cell>
          <cell r="E89">
            <v>105440</v>
          </cell>
          <cell r="F89">
            <v>105440</v>
          </cell>
        </row>
        <row r="90">
          <cell r="B90" t="str">
            <v>SC9</v>
          </cell>
          <cell r="C90" t="str">
            <v>SC 9</v>
          </cell>
          <cell r="D90" t="str">
            <v>Unit</v>
          </cell>
          <cell r="E90">
            <v>41845</v>
          </cell>
          <cell r="F90">
            <v>41845</v>
          </cell>
        </row>
        <row r="91">
          <cell r="B91" t="str">
            <v>SC10</v>
          </cell>
          <cell r="C91" t="str">
            <v>SC 10</v>
          </cell>
          <cell r="D91" t="str">
            <v>Unit</v>
          </cell>
          <cell r="E91">
            <v>51027</v>
          </cell>
          <cell r="F91">
            <v>51027</v>
          </cell>
        </row>
        <row r="92">
          <cell r="B92" t="str">
            <v>SC11</v>
          </cell>
          <cell r="C92" t="str">
            <v>SC 11</v>
          </cell>
          <cell r="D92" t="str">
            <v>Unit</v>
          </cell>
          <cell r="E92">
            <v>51027</v>
          </cell>
          <cell r="F92">
            <v>51027</v>
          </cell>
        </row>
        <row r="93">
          <cell r="B93" t="str">
            <v>SC12</v>
          </cell>
          <cell r="C93" t="str">
            <v>SC 12</v>
          </cell>
          <cell r="D93" t="str">
            <v>Unit</v>
          </cell>
          <cell r="E93">
            <v>51027</v>
          </cell>
          <cell r="F93">
            <v>51027</v>
          </cell>
        </row>
        <row r="94">
          <cell r="B94" t="str">
            <v>CC1</v>
          </cell>
          <cell r="C94" t="str">
            <v>CC 1</v>
          </cell>
          <cell r="D94" t="str">
            <v>Unit</v>
          </cell>
          <cell r="E94">
            <v>41845</v>
          </cell>
          <cell r="F94">
            <v>41845</v>
          </cell>
        </row>
        <row r="95">
          <cell r="B95" t="str">
            <v>CC11</v>
          </cell>
          <cell r="C95" t="str">
            <v>CC 1 - 1</v>
          </cell>
          <cell r="D95" t="str">
            <v>Unit</v>
          </cell>
          <cell r="E95">
            <v>41845</v>
          </cell>
          <cell r="F95">
            <v>41845</v>
          </cell>
        </row>
        <row r="96">
          <cell r="B96" t="str">
            <v>CC1A</v>
          </cell>
          <cell r="C96" t="str">
            <v>CC 1 - A</v>
          </cell>
          <cell r="D96" t="str">
            <v>Unit</v>
          </cell>
          <cell r="E96">
            <v>43494</v>
          </cell>
          <cell r="F96">
            <v>43494</v>
          </cell>
        </row>
        <row r="97">
          <cell r="B97" t="str">
            <v>CC1C</v>
          </cell>
          <cell r="C97" t="str">
            <v>CC 1 - C</v>
          </cell>
          <cell r="D97" t="str">
            <v>Unit</v>
          </cell>
          <cell r="E97">
            <v>41845</v>
          </cell>
          <cell r="F97">
            <v>41845</v>
          </cell>
        </row>
        <row r="98">
          <cell r="B98" t="str">
            <v>CC2</v>
          </cell>
          <cell r="C98" t="str">
            <v xml:space="preserve">CC 2 </v>
          </cell>
          <cell r="D98" t="str">
            <v>Unit</v>
          </cell>
          <cell r="E98">
            <v>51027</v>
          </cell>
          <cell r="F98">
            <v>51027</v>
          </cell>
        </row>
        <row r="99">
          <cell r="B99" t="str">
            <v>CC2A</v>
          </cell>
          <cell r="C99" t="str">
            <v>CC 2 - A</v>
          </cell>
          <cell r="D99" t="str">
            <v>Unit</v>
          </cell>
          <cell r="E99">
            <v>51027</v>
          </cell>
          <cell r="F99">
            <v>51027</v>
          </cell>
        </row>
        <row r="100">
          <cell r="B100" t="str">
            <v>CC21</v>
          </cell>
          <cell r="C100" t="str">
            <v>CC 2 - 1</v>
          </cell>
          <cell r="D100" t="str">
            <v>Unit</v>
          </cell>
          <cell r="E100">
            <v>51027</v>
          </cell>
          <cell r="F100">
            <v>51027</v>
          </cell>
        </row>
        <row r="101">
          <cell r="B101" t="str">
            <v>CC3</v>
          </cell>
          <cell r="C101" t="str">
            <v>CC 3</v>
          </cell>
          <cell r="D101" t="str">
            <v>Unit</v>
          </cell>
          <cell r="E101">
            <v>51027</v>
          </cell>
          <cell r="F101">
            <v>51027</v>
          </cell>
        </row>
        <row r="102">
          <cell r="B102" t="str">
            <v>CC7</v>
          </cell>
          <cell r="C102" t="str">
            <v>CC 7</v>
          </cell>
          <cell r="D102" t="str">
            <v>Unit</v>
          </cell>
          <cell r="E102">
            <v>51027</v>
          </cell>
          <cell r="F102">
            <v>51027</v>
          </cell>
        </row>
        <row r="103">
          <cell r="B103" t="str">
            <v>CC7A</v>
          </cell>
          <cell r="C103" t="str">
            <v>CC 7 - A</v>
          </cell>
          <cell r="D103" t="str">
            <v>Unit</v>
          </cell>
          <cell r="E103">
            <v>65023</v>
          </cell>
          <cell r="F103">
            <v>65023</v>
          </cell>
        </row>
        <row r="104">
          <cell r="B104" t="str">
            <v>CC8</v>
          </cell>
          <cell r="C104" t="str">
            <v>CC 8</v>
          </cell>
          <cell r="D104" t="str">
            <v>Unit</v>
          </cell>
          <cell r="E104">
            <v>105440</v>
          </cell>
          <cell r="F104">
            <v>105440</v>
          </cell>
        </row>
        <row r="105">
          <cell r="B105" t="str">
            <v>CC8A</v>
          </cell>
          <cell r="C105" t="str">
            <v>CC 8 - A</v>
          </cell>
          <cell r="D105" t="str">
            <v>Unit</v>
          </cell>
          <cell r="E105">
            <v>105440</v>
          </cell>
          <cell r="F105">
            <v>105440</v>
          </cell>
        </row>
        <row r="106">
          <cell r="B106" t="str">
            <v>CC8B</v>
          </cell>
          <cell r="C106" t="str">
            <v>CC 8 - B</v>
          </cell>
          <cell r="D106" t="str">
            <v>Unit</v>
          </cell>
          <cell r="E106">
            <v>105440</v>
          </cell>
          <cell r="F106">
            <v>105440</v>
          </cell>
        </row>
        <row r="107">
          <cell r="B107" t="str">
            <v>CC9</v>
          </cell>
          <cell r="C107" t="str">
            <v>CC 9</v>
          </cell>
          <cell r="D107" t="str">
            <v>Unit</v>
          </cell>
          <cell r="E107">
            <v>41845</v>
          </cell>
          <cell r="F107">
            <v>41845</v>
          </cell>
        </row>
        <row r="108">
          <cell r="B108" t="str">
            <v>CC10</v>
          </cell>
          <cell r="C108" t="str">
            <v>CC 10</v>
          </cell>
          <cell r="D108" t="str">
            <v>Unit</v>
          </cell>
          <cell r="E108">
            <v>51027</v>
          </cell>
          <cell r="F108">
            <v>51027</v>
          </cell>
        </row>
        <row r="109">
          <cell r="B109" t="str">
            <v>CC11</v>
          </cell>
          <cell r="C109" t="str">
            <v>CC 11</v>
          </cell>
          <cell r="D109" t="str">
            <v>Unit</v>
          </cell>
          <cell r="E109">
            <v>51027</v>
          </cell>
          <cell r="F109">
            <v>51027</v>
          </cell>
        </row>
        <row r="110">
          <cell r="F110">
            <v>0</v>
          </cell>
        </row>
        <row r="111">
          <cell r="C111" t="str">
            <v xml:space="preserve">  Bongkar</v>
          </cell>
          <cell r="F111">
            <v>0</v>
          </cell>
        </row>
        <row r="112">
          <cell r="B112" t="str">
            <v>bSC1</v>
          </cell>
          <cell r="C112" t="str">
            <v xml:space="preserve">    Bongkar SC 1</v>
          </cell>
          <cell r="D112" t="str">
            <v>Unit</v>
          </cell>
          <cell r="E112">
            <v>25107</v>
          </cell>
          <cell r="F112">
            <v>25107</v>
          </cell>
        </row>
        <row r="113">
          <cell r="B113" t="str">
            <v>bSC1A</v>
          </cell>
          <cell r="C113" t="str">
            <v xml:space="preserve">    Bongkar SC 1 - A</v>
          </cell>
          <cell r="D113" t="str">
            <v>Unit</v>
          </cell>
          <cell r="E113">
            <v>25107</v>
          </cell>
          <cell r="F113">
            <v>25107</v>
          </cell>
        </row>
        <row r="114">
          <cell r="B114" t="str">
            <v>bSC1B</v>
          </cell>
          <cell r="C114" t="str">
            <v xml:space="preserve">    Bongkar SC 1 - B</v>
          </cell>
          <cell r="D114" t="str">
            <v>Unit</v>
          </cell>
          <cell r="E114">
            <v>25107</v>
          </cell>
          <cell r="F114">
            <v>25107</v>
          </cell>
        </row>
        <row r="115">
          <cell r="B115" t="str">
            <v>bSC1C</v>
          </cell>
          <cell r="C115" t="str">
            <v xml:space="preserve">    Bongkar SC 1 - C</v>
          </cell>
          <cell r="D115" t="str">
            <v>Unit</v>
          </cell>
          <cell r="E115">
            <v>25107</v>
          </cell>
          <cell r="F115">
            <v>25107</v>
          </cell>
        </row>
        <row r="116">
          <cell r="B116" t="str">
            <v>bSC2</v>
          </cell>
          <cell r="C116" t="str">
            <v xml:space="preserve">    Bongkar SC 2 </v>
          </cell>
          <cell r="D116" t="str">
            <v>Unit</v>
          </cell>
          <cell r="E116">
            <v>30616.199999999997</v>
          </cell>
          <cell r="F116">
            <v>30616</v>
          </cell>
        </row>
        <row r="117">
          <cell r="B117" t="str">
            <v>bSC2A</v>
          </cell>
          <cell r="C117" t="str">
            <v xml:space="preserve">    Bongkar SC 2 - A</v>
          </cell>
          <cell r="D117" t="str">
            <v>Unit</v>
          </cell>
          <cell r="E117">
            <v>30616.199999999997</v>
          </cell>
          <cell r="F117">
            <v>30616</v>
          </cell>
        </row>
        <row r="118">
          <cell r="B118" t="str">
            <v>bSC21</v>
          </cell>
          <cell r="C118" t="str">
            <v xml:space="preserve">    Bongkar SC 2 - 1</v>
          </cell>
          <cell r="D118" t="str">
            <v>Unit</v>
          </cell>
          <cell r="E118">
            <v>30616.199999999997</v>
          </cell>
          <cell r="F118">
            <v>30616</v>
          </cell>
        </row>
        <row r="119">
          <cell r="B119" t="str">
            <v>bSC3</v>
          </cell>
          <cell r="C119" t="str">
            <v xml:space="preserve">    Bongkar SC 3</v>
          </cell>
          <cell r="D119" t="str">
            <v>Unit</v>
          </cell>
          <cell r="E119">
            <v>30616.199999999997</v>
          </cell>
          <cell r="F119">
            <v>30616</v>
          </cell>
        </row>
        <row r="120">
          <cell r="B120" t="str">
            <v>bSC7</v>
          </cell>
          <cell r="C120" t="str">
            <v xml:space="preserve">    Bongkar SC 7</v>
          </cell>
          <cell r="D120" t="str">
            <v>Unit</v>
          </cell>
          <cell r="E120">
            <v>30616.199999999997</v>
          </cell>
          <cell r="F120">
            <v>30616</v>
          </cell>
        </row>
        <row r="121">
          <cell r="B121" t="str">
            <v>bSC7A</v>
          </cell>
          <cell r="C121" t="str">
            <v xml:space="preserve">    Bongkar SC 7 - A</v>
          </cell>
          <cell r="D121" t="str">
            <v>Unit</v>
          </cell>
          <cell r="E121">
            <v>39013.799999999996</v>
          </cell>
          <cell r="F121">
            <v>39013</v>
          </cell>
        </row>
        <row r="122">
          <cell r="B122" t="str">
            <v>bSC8</v>
          </cell>
          <cell r="C122" t="str">
            <v xml:space="preserve">    Bongkar SC 8</v>
          </cell>
          <cell r="D122" t="str">
            <v>Unit</v>
          </cell>
          <cell r="E122">
            <v>63264</v>
          </cell>
          <cell r="F122">
            <v>63264</v>
          </cell>
        </row>
        <row r="123">
          <cell r="B123" t="str">
            <v>bSC8A</v>
          </cell>
          <cell r="C123" t="str">
            <v xml:space="preserve">    Bongkar SC 8 - A</v>
          </cell>
          <cell r="D123" t="str">
            <v>Unit</v>
          </cell>
          <cell r="E123">
            <v>63264</v>
          </cell>
          <cell r="F123">
            <v>63264</v>
          </cell>
        </row>
        <row r="124">
          <cell r="B124" t="str">
            <v>bSC8B</v>
          </cell>
          <cell r="C124" t="str">
            <v xml:space="preserve">    Bongkar SC 8 - B</v>
          </cell>
          <cell r="D124" t="str">
            <v>Unit</v>
          </cell>
          <cell r="E124">
            <v>63264</v>
          </cell>
          <cell r="F124">
            <v>63264</v>
          </cell>
        </row>
        <row r="125">
          <cell r="B125" t="str">
            <v>bSC9</v>
          </cell>
          <cell r="C125" t="str">
            <v xml:space="preserve">    Bongkar SC 9</v>
          </cell>
          <cell r="D125" t="str">
            <v>Unit</v>
          </cell>
          <cell r="E125">
            <v>25107</v>
          </cell>
          <cell r="F125">
            <v>25107</v>
          </cell>
        </row>
        <row r="126">
          <cell r="B126" t="str">
            <v>bSC10</v>
          </cell>
          <cell r="C126" t="str">
            <v xml:space="preserve">    Bongkar SC 10</v>
          </cell>
          <cell r="D126" t="str">
            <v>Unit</v>
          </cell>
          <cell r="E126">
            <v>30616.199999999997</v>
          </cell>
          <cell r="F126">
            <v>30616</v>
          </cell>
        </row>
        <row r="127">
          <cell r="B127" t="str">
            <v>bSC11</v>
          </cell>
          <cell r="C127" t="str">
            <v xml:space="preserve">    Bongkar SC 11</v>
          </cell>
          <cell r="D127" t="str">
            <v>Unit</v>
          </cell>
          <cell r="E127">
            <v>30616.199999999997</v>
          </cell>
          <cell r="F127">
            <v>30616</v>
          </cell>
        </row>
        <row r="128">
          <cell r="B128" t="str">
            <v>bSC12</v>
          </cell>
          <cell r="C128" t="str">
            <v xml:space="preserve">    Bongkar SC 12</v>
          </cell>
          <cell r="D128" t="str">
            <v>Unit</v>
          </cell>
          <cell r="E128">
            <v>30616.199999999997</v>
          </cell>
          <cell r="F128">
            <v>30616</v>
          </cell>
        </row>
        <row r="129">
          <cell r="B129" t="str">
            <v>bCC1</v>
          </cell>
          <cell r="C129" t="str">
            <v xml:space="preserve">    Bongkar CC 1</v>
          </cell>
          <cell r="D129" t="str">
            <v>Unit</v>
          </cell>
          <cell r="E129">
            <v>25107</v>
          </cell>
          <cell r="F129">
            <v>25107</v>
          </cell>
        </row>
        <row r="130">
          <cell r="B130" t="str">
            <v>bCC11</v>
          </cell>
          <cell r="C130" t="str">
            <v xml:space="preserve">    Bongkar CC 1 - 1</v>
          </cell>
          <cell r="D130" t="str">
            <v>Unit</v>
          </cell>
          <cell r="E130">
            <v>25107</v>
          </cell>
          <cell r="F130">
            <v>25107</v>
          </cell>
        </row>
        <row r="131">
          <cell r="B131" t="str">
            <v>bCC1A</v>
          </cell>
          <cell r="C131" t="str">
            <v xml:space="preserve">    Bongkar CC 1 - A</v>
          </cell>
          <cell r="D131" t="str">
            <v>Unit</v>
          </cell>
          <cell r="E131">
            <v>26096.399999999998</v>
          </cell>
          <cell r="F131">
            <v>26096</v>
          </cell>
        </row>
        <row r="132">
          <cell r="B132" t="str">
            <v>bCC1C</v>
          </cell>
          <cell r="C132" t="str">
            <v xml:space="preserve">    Bongkar CC 1 - C</v>
          </cell>
          <cell r="D132" t="str">
            <v>Unit</v>
          </cell>
          <cell r="E132">
            <v>25107</v>
          </cell>
          <cell r="F132">
            <v>25107</v>
          </cell>
        </row>
        <row r="133">
          <cell r="B133" t="str">
            <v>bCC2</v>
          </cell>
          <cell r="C133" t="str">
            <v xml:space="preserve">    Bongkar CC 2 </v>
          </cell>
          <cell r="D133" t="str">
            <v>Unit</v>
          </cell>
          <cell r="E133">
            <v>30616.199999999997</v>
          </cell>
          <cell r="F133">
            <v>30616</v>
          </cell>
        </row>
        <row r="134">
          <cell r="B134" t="str">
            <v>bCC2A</v>
          </cell>
          <cell r="C134" t="str">
            <v xml:space="preserve">    Bongkar CC 2 - A</v>
          </cell>
          <cell r="D134" t="str">
            <v>Unit</v>
          </cell>
          <cell r="E134">
            <v>30616.199999999997</v>
          </cell>
          <cell r="F134">
            <v>30616</v>
          </cell>
        </row>
        <row r="135">
          <cell r="B135" t="str">
            <v>bCC21</v>
          </cell>
          <cell r="C135" t="str">
            <v xml:space="preserve">    Bongkar CC 2 - 1</v>
          </cell>
          <cell r="D135" t="str">
            <v>Unit</v>
          </cell>
          <cell r="E135">
            <v>30616.199999999997</v>
          </cell>
          <cell r="F135">
            <v>30616</v>
          </cell>
        </row>
        <row r="136">
          <cell r="B136" t="str">
            <v>bCC3</v>
          </cell>
          <cell r="C136" t="str">
            <v xml:space="preserve">    Bongkar CC 3</v>
          </cell>
          <cell r="D136" t="str">
            <v>Unit</v>
          </cell>
          <cell r="E136">
            <v>30616.199999999997</v>
          </cell>
          <cell r="F136">
            <v>30616</v>
          </cell>
        </row>
        <row r="137">
          <cell r="B137" t="str">
            <v>bCC7</v>
          </cell>
          <cell r="C137" t="str">
            <v xml:space="preserve">    Bongkar CC 7</v>
          </cell>
          <cell r="D137" t="str">
            <v>Unit</v>
          </cell>
          <cell r="E137">
            <v>30616.199999999997</v>
          </cell>
          <cell r="F137">
            <v>30616</v>
          </cell>
        </row>
        <row r="138">
          <cell r="B138" t="str">
            <v>bCC7A</v>
          </cell>
          <cell r="C138" t="str">
            <v xml:space="preserve">    Bongkar CC 7 - A</v>
          </cell>
          <cell r="D138" t="str">
            <v>Unit</v>
          </cell>
          <cell r="E138">
            <v>39013.799999999996</v>
          </cell>
          <cell r="F138">
            <v>39013</v>
          </cell>
        </row>
        <row r="139">
          <cell r="B139" t="str">
            <v>bCC8</v>
          </cell>
          <cell r="C139" t="str">
            <v xml:space="preserve">    Bongkar CC 8</v>
          </cell>
          <cell r="D139" t="str">
            <v>Unit</v>
          </cell>
          <cell r="E139">
            <v>63264</v>
          </cell>
          <cell r="F139">
            <v>63264</v>
          </cell>
        </row>
        <row r="140">
          <cell r="B140" t="str">
            <v>bCC8A</v>
          </cell>
          <cell r="C140" t="str">
            <v xml:space="preserve">    Bongkar CC 8 - A</v>
          </cell>
          <cell r="D140" t="str">
            <v>Unit</v>
          </cell>
          <cell r="E140">
            <v>63264</v>
          </cell>
          <cell r="F140">
            <v>63264</v>
          </cell>
        </row>
        <row r="141">
          <cell r="B141" t="str">
            <v>bCC8B</v>
          </cell>
          <cell r="C141" t="str">
            <v xml:space="preserve">    Bongkar CC 8 - B</v>
          </cell>
          <cell r="D141" t="str">
            <v>Unit</v>
          </cell>
          <cell r="E141">
            <v>63264</v>
          </cell>
          <cell r="F141">
            <v>63264</v>
          </cell>
        </row>
        <row r="142">
          <cell r="B142" t="str">
            <v>bCC9</v>
          </cell>
          <cell r="C142" t="str">
            <v xml:space="preserve">    Bongkar CC 9</v>
          </cell>
          <cell r="D142" t="str">
            <v>Unit</v>
          </cell>
          <cell r="E142">
            <v>25107</v>
          </cell>
          <cell r="F142">
            <v>25107</v>
          </cell>
        </row>
        <row r="143">
          <cell r="B143" t="str">
            <v>bCC10</v>
          </cell>
          <cell r="C143" t="str">
            <v xml:space="preserve">    Bongkar CC 10</v>
          </cell>
          <cell r="D143" t="str">
            <v>Unit</v>
          </cell>
          <cell r="E143">
            <v>30616.199999999997</v>
          </cell>
          <cell r="F143">
            <v>30616</v>
          </cell>
        </row>
        <row r="144">
          <cell r="B144" t="str">
            <v>bCC11</v>
          </cell>
          <cell r="C144" t="str">
            <v xml:space="preserve">    Bongkar CC 11</v>
          </cell>
          <cell r="D144" t="str">
            <v>Unit</v>
          </cell>
          <cell r="E144">
            <v>30616.199999999997</v>
          </cell>
          <cell r="F144">
            <v>30616</v>
          </cell>
        </row>
        <row r="145">
          <cell r="F145">
            <v>0</v>
          </cell>
        </row>
        <row r="146">
          <cell r="C146" t="str">
            <v>KONSTRUKSI GUY, PENTANAHAN DAN</v>
          </cell>
          <cell r="F146">
            <v>0</v>
          </cell>
        </row>
        <row r="147">
          <cell r="C147" t="str">
            <v>PERLENGKAPAN TAMBAHAN</v>
          </cell>
          <cell r="F147">
            <v>0</v>
          </cell>
        </row>
        <row r="148">
          <cell r="B148" t="str">
            <v>SM211</v>
          </cell>
          <cell r="C148" t="str">
            <v>SM 2 - 11</v>
          </cell>
          <cell r="D148" t="str">
            <v>Unit</v>
          </cell>
          <cell r="E148">
            <v>35699</v>
          </cell>
          <cell r="F148">
            <v>35699</v>
          </cell>
        </row>
        <row r="149">
          <cell r="B149" t="str">
            <v>CM211</v>
          </cell>
          <cell r="C149" t="str">
            <v>CM 2 - 11</v>
          </cell>
          <cell r="D149" t="str">
            <v>Unit</v>
          </cell>
          <cell r="E149">
            <v>35699</v>
          </cell>
          <cell r="F149">
            <v>35699</v>
          </cell>
        </row>
        <row r="150">
          <cell r="B150" t="str">
            <v>CM211M</v>
          </cell>
          <cell r="C150" t="str">
            <v>CM 2 - 11 M</v>
          </cell>
          <cell r="D150" t="str">
            <v>Unit</v>
          </cell>
          <cell r="E150">
            <v>41191</v>
          </cell>
          <cell r="F150">
            <v>41191</v>
          </cell>
        </row>
        <row r="151">
          <cell r="B151" t="str">
            <v>CM212</v>
          </cell>
          <cell r="C151" t="str">
            <v>CM 2 - 12</v>
          </cell>
          <cell r="D151" t="str">
            <v>Unit</v>
          </cell>
          <cell r="E151">
            <v>7867</v>
          </cell>
          <cell r="F151">
            <v>7867</v>
          </cell>
        </row>
        <row r="152">
          <cell r="B152" t="str">
            <v>CM212A</v>
          </cell>
          <cell r="C152" t="str">
            <v>CM 2 - 12A</v>
          </cell>
          <cell r="D152" t="str">
            <v>Unit</v>
          </cell>
          <cell r="E152">
            <v>10609</v>
          </cell>
          <cell r="F152">
            <v>10609</v>
          </cell>
        </row>
        <row r="153">
          <cell r="B153" t="str">
            <v>CM215</v>
          </cell>
          <cell r="C153" t="str">
            <v>CM 2 - 15</v>
          </cell>
          <cell r="D153" t="str">
            <v>Unit</v>
          </cell>
          <cell r="E153">
            <v>110820</v>
          </cell>
          <cell r="F153">
            <v>110820</v>
          </cell>
        </row>
        <row r="154">
          <cell r="B154" t="str">
            <v>CM34</v>
          </cell>
          <cell r="C154" t="str">
            <v>CM 3 - 4</v>
          </cell>
          <cell r="D154" t="str">
            <v>Unit</v>
          </cell>
          <cell r="E154">
            <v>37800</v>
          </cell>
          <cell r="F154">
            <v>37800</v>
          </cell>
        </row>
        <row r="155">
          <cell r="B155" t="str">
            <v>CM52</v>
          </cell>
          <cell r="C155" t="str">
            <v>CM 5 - 2 ( Isolator Top Pole )</v>
          </cell>
          <cell r="D155" t="str">
            <v>Unit</v>
          </cell>
          <cell r="E155">
            <v>16363</v>
          </cell>
          <cell r="F155">
            <v>16363</v>
          </cell>
        </row>
        <row r="156">
          <cell r="B156" t="str">
            <v>CM54</v>
          </cell>
          <cell r="C156" t="str">
            <v xml:space="preserve">CM 5 - 4 ( Adapter horisontal pad Pole ) </v>
          </cell>
          <cell r="D156" t="str">
            <v>Unit</v>
          </cell>
          <cell r="E156">
            <v>16363</v>
          </cell>
          <cell r="F156">
            <v>16363</v>
          </cell>
        </row>
        <row r="157">
          <cell r="B157" t="str">
            <v>CM55</v>
          </cell>
          <cell r="C157" t="str">
            <v>CM 5 - 5 ( Adapter vertikal pada Cross Arm)</v>
          </cell>
          <cell r="D157" t="str">
            <v>Unit</v>
          </cell>
          <cell r="E157">
            <v>16363</v>
          </cell>
          <cell r="F157">
            <v>16363</v>
          </cell>
        </row>
        <row r="158">
          <cell r="B158" t="str">
            <v>CM53</v>
          </cell>
          <cell r="C158" t="str">
            <v>CM 5 - 3 ( Pole Band )</v>
          </cell>
          <cell r="D158" t="str">
            <v>Unit</v>
          </cell>
          <cell r="E158">
            <v>12298</v>
          </cell>
          <cell r="F158">
            <v>12298</v>
          </cell>
        </row>
        <row r="159">
          <cell r="B159" t="str">
            <v>CM56</v>
          </cell>
          <cell r="C159" t="str">
            <v>CM 5 - 6 ( Arrester )</v>
          </cell>
          <cell r="D159" t="str">
            <v>Unit</v>
          </cell>
          <cell r="E159">
            <v>38330</v>
          </cell>
          <cell r="F159">
            <v>38330</v>
          </cell>
        </row>
        <row r="160">
          <cell r="B160" t="str">
            <v>CM59</v>
          </cell>
          <cell r="C160" t="str">
            <v>CM 5 - 9 ( FCO )</v>
          </cell>
          <cell r="D160" t="str">
            <v>Unit</v>
          </cell>
          <cell r="E160">
            <v>38330</v>
          </cell>
          <cell r="F160">
            <v>38330</v>
          </cell>
        </row>
        <row r="161">
          <cell r="B161" t="str">
            <v>CM510</v>
          </cell>
          <cell r="C161" t="str">
            <v>CM 5 - 10</v>
          </cell>
          <cell r="D161" t="str">
            <v>Unit</v>
          </cell>
          <cell r="E161">
            <v>38330</v>
          </cell>
          <cell r="F161">
            <v>38330</v>
          </cell>
        </row>
        <row r="162">
          <cell r="B162" t="str">
            <v>CM512</v>
          </cell>
          <cell r="C162" t="str">
            <v>CM 5 - 12</v>
          </cell>
          <cell r="D162" t="str">
            <v>Unit</v>
          </cell>
          <cell r="E162">
            <v>12216</v>
          </cell>
          <cell r="F162">
            <v>12216</v>
          </cell>
        </row>
        <row r="163">
          <cell r="B163" t="str">
            <v>CM513</v>
          </cell>
          <cell r="C163" t="str">
            <v>CM 5 - 13</v>
          </cell>
          <cell r="D163" t="str">
            <v>Unit</v>
          </cell>
          <cell r="E163">
            <v>12216</v>
          </cell>
          <cell r="F163">
            <v>12216</v>
          </cell>
        </row>
        <row r="164">
          <cell r="B164" t="str">
            <v>CM516</v>
          </cell>
          <cell r="C164" t="str">
            <v>CM 5 - 16</v>
          </cell>
          <cell r="D164" t="str">
            <v>Unit</v>
          </cell>
          <cell r="E164">
            <v>12216</v>
          </cell>
          <cell r="F164">
            <v>12216</v>
          </cell>
        </row>
        <row r="165">
          <cell r="B165" t="str">
            <v>CM58</v>
          </cell>
          <cell r="C165" t="str">
            <v>CM 5 - 8 (Suspension dengan Pole band)</v>
          </cell>
          <cell r="D165" t="str">
            <v>Unit</v>
          </cell>
          <cell r="E165">
            <v>26868</v>
          </cell>
          <cell r="F165">
            <v>26868</v>
          </cell>
        </row>
        <row r="166">
          <cell r="B166" t="str">
            <v>CM520</v>
          </cell>
          <cell r="C166" t="str">
            <v>CM 5 - 20 (Suspension  Pole band)</v>
          </cell>
          <cell r="D166" t="str">
            <v>Unit</v>
          </cell>
          <cell r="E166">
            <v>26868</v>
          </cell>
          <cell r="F166">
            <v>26868</v>
          </cell>
        </row>
        <row r="167">
          <cell r="B167" t="str">
            <v>SM212</v>
          </cell>
          <cell r="C167" t="str">
            <v>SM  2 - 12</v>
          </cell>
          <cell r="D167" t="str">
            <v>Unit</v>
          </cell>
          <cell r="E167">
            <v>7867</v>
          </cell>
          <cell r="F167">
            <v>7867</v>
          </cell>
        </row>
        <row r="168">
          <cell r="B168" t="str">
            <v>SM212A</v>
          </cell>
          <cell r="C168" t="str">
            <v>SM  2 - 12A</v>
          </cell>
          <cell r="D168" t="str">
            <v>Unit</v>
          </cell>
          <cell r="E168">
            <v>10609</v>
          </cell>
          <cell r="F168">
            <v>10609</v>
          </cell>
        </row>
        <row r="169">
          <cell r="B169" t="str">
            <v>SM215</v>
          </cell>
          <cell r="C169" t="str">
            <v>SM  2 - 15</v>
          </cell>
          <cell r="D169" t="str">
            <v>Unit</v>
          </cell>
          <cell r="E169">
            <v>110820</v>
          </cell>
          <cell r="F169">
            <v>110820</v>
          </cell>
        </row>
        <row r="170">
          <cell r="B170" t="str">
            <v>SM34</v>
          </cell>
          <cell r="C170" t="str">
            <v>SM  3 - 4</v>
          </cell>
          <cell r="D170" t="str">
            <v>Unit</v>
          </cell>
          <cell r="E170">
            <v>37800</v>
          </cell>
          <cell r="F170">
            <v>37800</v>
          </cell>
        </row>
        <row r="171">
          <cell r="B171" t="str">
            <v>SM52</v>
          </cell>
          <cell r="C171" t="str">
            <v>SM 5 - 2 ( Isolator Top Pole )</v>
          </cell>
          <cell r="D171" t="str">
            <v>Unit</v>
          </cell>
          <cell r="E171">
            <v>16363</v>
          </cell>
          <cell r="F171">
            <v>16363</v>
          </cell>
        </row>
        <row r="172">
          <cell r="B172" t="str">
            <v>SM54</v>
          </cell>
          <cell r="C172" t="str">
            <v xml:space="preserve">SM 5 - 4 ( Adapter horisontal pad Pole ) </v>
          </cell>
          <cell r="D172" t="str">
            <v>Unit</v>
          </cell>
          <cell r="E172">
            <v>16363</v>
          </cell>
          <cell r="F172">
            <v>16363</v>
          </cell>
        </row>
        <row r="173">
          <cell r="B173" t="str">
            <v>SM55</v>
          </cell>
          <cell r="C173" t="str">
            <v>SM 5 - 5 ( Adapter vertikal pada Cross Arm)</v>
          </cell>
          <cell r="D173" t="str">
            <v>Unit</v>
          </cell>
          <cell r="E173">
            <v>16363</v>
          </cell>
          <cell r="F173">
            <v>16363</v>
          </cell>
        </row>
        <row r="174">
          <cell r="B174" t="str">
            <v>SM53</v>
          </cell>
          <cell r="C174" t="str">
            <v>SM 5 - 3 ( Pole Band )</v>
          </cell>
          <cell r="D174" t="str">
            <v>Unit</v>
          </cell>
          <cell r="E174">
            <v>12298</v>
          </cell>
          <cell r="F174">
            <v>12298</v>
          </cell>
        </row>
        <row r="175">
          <cell r="B175" t="str">
            <v>SM56</v>
          </cell>
          <cell r="C175" t="str">
            <v>SM 5 - 6 ( Arrester )</v>
          </cell>
          <cell r="D175" t="str">
            <v>Unit</v>
          </cell>
          <cell r="E175">
            <v>38330</v>
          </cell>
          <cell r="F175">
            <v>38330</v>
          </cell>
        </row>
        <row r="176">
          <cell r="B176" t="str">
            <v>SM59</v>
          </cell>
          <cell r="C176" t="str">
            <v>SM 5 - 9 ( FCO )</v>
          </cell>
          <cell r="D176" t="str">
            <v>Unit</v>
          </cell>
          <cell r="E176">
            <v>38330</v>
          </cell>
          <cell r="F176">
            <v>38330</v>
          </cell>
        </row>
        <row r="177">
          <cell r="B177" t="str">
            <v>SM510</v>
          </cell>
          <cell r="C177" t="str">
            <v>SM  5 - 10</v>
          </cell>
          <cell r="D177" t="str">
            <v>Unit</v>
          </cell>
          <cell r="E177">
            <v>38330</v>
          </cell>
          <cell r="F177">
            <v>38330</v>
          </cell>
        </row>
        <row r="178">
          <cell r="B178" t="str">
            <v>SM512</v>
          </cell>
          <cell r="C178" t="str">
            <v>SM  5 - 12</v>
          </cell>
          <cell r="D178" t="str">
            <v>Unit</v>
          </cell>
          <cell r="E178">
            <v>12216</v>
          </cell>
          <cell r="F178">
            <v>12216</v>
          </cell>
        </row>
        <row r="179">
          <cell r="B179" t="str">
            <v>SM513</v>
          </cell>
          <cell r="C179" t="str">
            <v>SM  5 - 13</v>
          </cell>
          <cell r="D179" t="str">
            <v>Unit</v>
          </cell>
          <cell r="E179">
            <v>12216</v>
          </cell>
          <cell r="F179">
            <v>12216</v>
          </cell>
        </row>
        <row r="180">
          <cell r="B180" t="str">
            <v>SM516</v>
          </cell>
          <cell r="C180" t="str">
            <v>SM  5 - 16</v>
          </cell>
          <cell r="D180" t="str">
            <v>Unit</v>
          </cell>
          <cell r="E180">
            <v>12216</v>
          </cell>
          <cell r="F180">
            <v>12216</v>
          </cell>
        </row>
        <row r="181">
          <cell r="B181" t="str">
            <v>SM58</v>
          </cell>
          <cell r="C181" t="str">
            <v>SM  5 - 8 ( Suspension dengan Pole band )</v>
          </cell>
          <cell r="D181" t="str">
            <v>Unit</v>
          </cell>
          <cell r="E181">
            <v>26868</v>
          </cell>
          <cell r="F181">
            <v>26868</v>
          </cell>
        </row>
        <row r="182">
          <cell r="B182" t="str">
            <v>SM520</v>
          </cell>
          <cell r="C182" t="str">
            <v>SM  5 - 20 ( Suspension tanpa pole band )</v>
          </cell>
          <cell r="D182" t="str">
            <v>Unit</v>
          </cell>
          <cell r="E182">
            <v>26868</v>
          </cell>
          <cell r="F182">
            <v>26868</v>
          </cell>
        </row>
        <row r="183">
          <cell r="B183" t="str">
            <v>M4010(357)</v>
          </cell>
          <cell r="C183" t="str">
            <v>M40 - 10 ( 35 - 70 ) "Tie Wire"</v>
          </cell>
          <cell r="D183" t="str">
            <v>Unit</v>
          </cell>
          <cell r="E183">
            <v>7560</v>
          </cell>
          <cell r="F183">
            <v>7560</v>
          </cell>
        </row>
        <row r="184">
          <cell r="B184" t="str">
            <v>M4010(1524)</v>
          </cell>
          <cell r="C184" t="str">
            <v>M40 - 10 ( 150 - 240 ) "Tie Wire"</v>
          </cell>
          <cell r="D184" t="str">
            <v>Unit</v>
          </cell>
          <cell r="E184">
            <v>7560</v>
          </cell>
          <cell r="F184">
            <v>7560</v>
          </cell>
        </row>
        <row r="185">
          <cell r="B185" t="str">
            <v>M4211</v>
          </cell>
          <cell r="C185" t="str">
            <v>M42 - 11 ( String Calmp )</v>
          </cell>
          <cell r="D185" t="str">
            <v>Unit</v>
          </cell>
          <cell r="E185">
            <v>20988</v>
          </cell>
          <cell r="F185">
            <v>20988</v>
          </cell>
        </row>
        <row r="186">
          <cell r="B186" t="str">
            <v>SE11</v>
          </cell>
          <cell r="C186" t="str">
            <v>SE  1 - 1</v>
          </cell>
          <cell r="D186" t="str">
            <v>Unit</v>
          </cell>
          <cell r="E186">
            <v>20428</v>
          </cell>
          <cell r="F186">
            <v>20428</v>
          </cell>
        </row>
        <row r="187">
          <cell r="B187" t="str">
            <v>SE12</v>
          </cell>
          <cell r="C187" t="str">
            <v>SE  1 - 2</v>
          </cell>
          <cell r="D187" t="str">
            <v>Unit</v>
          </cell>
          <cell r="E187">
            <v>20428</v>
          </cell>
          <cell r="F187">
            <v>20428</v>
          </cell>
        </row>
        <row r="188">
          <cell r="B188" t="str">
            <v>SE13</v>
          </cell>
          <cell r="C188" t="str">
            <v>SE  1 - 3</v>
          </cell>
          <cell r="D188" t="str">
            <v>Unit</v>
          </cell>
          <cell r="E188">
            <v>20428</v>
          </cell>
          <cell r="F188">
            <v>20428</v>
          </cell>
        </row>
        <row r="189">
          <cell r="B189" t="str">
            <v>SE22</v>
          </cell>
          <cell r="C189" t="str">
            <v>SE  2 - 2</v>
          </cell>
          <cell r="D189" t="str">
            <v>Unit</v>
          </cell>
          <cell r="E189">
            <v>26868</v>
          </cell>
          <cell r="F189">
            <v>26868</v>
          </cell>
        </row>
        <row r="190">
          <cell r="B190" t="str">
            <v>SE23</v>
          </cell>
          <cell r="C190" t="str">
            <v>SE  2 - 3</v>
          </cell>
          <cell r="D190" t="str">
            <v>Unit</v>
          </cell>
          <cell r="E190">
            <v>26868</v>
          </cell>
          <cell r="F190">
            <v>26868</v>
          </cell>
        </row>
        <row r="191">
          <cell r="B191" t="str">
            <v>CE11</v>
          </cell>
          <cell r="C191" t="str">
            <v>CE 1 - 1</v>
          </cell>
          <cell r="D191" t="str">
            <v>Unit</v>
          </cell>
          <cell r="E191">
            <v>20428</v>
          </cell>
          <cell r="F191">
            <v>20428</v>
          </cell>
        </row>
        <row r="192">
          <cell r="B192" t="str">
            <v>CE12</v>
          </cell>
          <cell r="C192" t="str">
            <v>CE 1 - 2</v>
          </cell>
          <cell r="D192" t="str">
            <v>Unit</v>
          </cell>
          <cell r="E192">
            <v>20428</v>
          </cell>
          <cell r="F192">
            <v>20428</v>
          </cell>
        </row>
        <row r="193">
          <cell r="B193" t="str">
            <v>CE13</v>
          </cell>
          <cell r="C193" t="str">
            <v>CE 1 - 3</v>
          </cell>
          <cell r="D193" t="str">
            <v>Unit</v>
          </cell>
          <cell r="E193">
            <v>20428</v>
          </cell>
          <cell r="F193">
            <v>20428</v>
          </cell>
        </row>
        <row r="194">
          <cell r="B194" t="str">
            <v>CE22</v>
          </cell>
          <cell r="C194" t="str">
            <v>CE 2 - 2</v>
          </cell>
          <cell r="D194" t="str">
            <v>Unit</v>
          </cell>
          <cell r="E194">
            <v>26868</v>
          </cell>
          <cell r="F194">
            <v>26868</v>
          </cell>
        </row>
        <row r="195">
          <cell r="B195" t="str">
            <v>CE23</v>
          </cell>
          <cell r="C195" t="str">
            <v>CE 2 - 3</v>
          </cell>
          <cell r="D195" t="str">
            <v>Unit</v>
          </cell>
          <cell r="E195">
            <v>26868</v>
          </cell>
          <cell r="F195">
            <v>26868</v>
          </cell>
        </row>
        <row r="196">
          <cell r="B196" t="str">
            <v>F12</v>
          </cell>
          <cell r="C196" t="str">
            <v>F 1 - 2</v>
          </cell>
          <cell r="D196" t="str">
            <v>Unit</v>
          </cell>
          <cell r="E196">
            <v>23066</v>
          </cell>
          <cell r="F196">
            <v>23066</v>
          </cell>
        </row>
        <row r="197">
          <cell r="B197" t="str">
            <v>F13</v>
          </cell>
          <cell r="C197" t="str">
            <v>F 1 - 3</v>
          </cell>
          <cell r="D197" t="str">
            <v>Unit</v>
          </cell>
          <cell r="E197">
            <v>27195</v>
          </cell>
          <cell r="F197">
            <v>27195</v>
          </cell>
        </row>
        <row r="198">
          <cell r="B198" t="str">
            <v>cm524</v>
          </cell>
          <cell r="C198" t="str">
            <v>CM 5 - 24 (RECLOSER 3 PHASA 20 KV, 560 A)</v>
          </cell>
          <cell r="D198" t="str">
            <v>Unit</v>
          </cell>
          <cell r="E198">
            <v>2504172</v>
          </cell>
          <cell r="F198">
            <v>2504172</v>
          </cell>
        </row>
        <row r="199">
          <cell r="B199" t="str">
            <v>cm316</v>
          </cell>
          <cell r="C199" t="str">
            <v>CM 3 - 16 (ABSW)</v>
          </cell>
          <cell r="D199" t="str">
            <v>Unit</v>
          </cell>
          <cell r="E199">
            <v>1021439</v>
          </cell>
          <cell r="F199">
            <v>1021439</v>
          </cell>
        </row>
        <row r="200">
          <cell r="B200" t="str">
            <v>ppanper</v>
          </cell>
          <cell r="C200" t="str">
            <v>Penghalang Panjat dan Papan Peringatan</v>
          </cell>
          <cell r="D200" t="str">
            <v>Unit</v>
          </cell>
          <cell r="E200">
            <v>6105</v>
          </cell>
          <cell r="F200">
            <v>6105</v>
          </cell>
        </row>
        <row r="201">
          <cell r="B201" t="str">
            <v>l1</v>
          </cell>
          <cell r="C201" t="str">
            <v>Pasang LVCB untuk satu jurusan</v>
          </cell>
          <cell r="D201" t="str">
            <v>Unit</v>
          </cell>
          <cell r="E201">
            <v>362446</v>
          </cell>
          <cell r="F201">
            <v>362446</v>
          </cell>
        </row>
        <row r="202">
          <cell r="B202" t="str">
            <v>l2</v>
          </cell>
          <cell r="C202" t="str">
            <v>Pasang LVCB untuk dua jurusan</v>
          </cell>
          <cell r="D202" t="str">
            <v>Unit</v>
          </cell>
          <cell r="E202">
            <v>362446</v>
          </cell>
          <cell r="F202">
            <v>362446</v>
          </cell>
        </row>
        <row r="203">
          <cell r="B203" t="str">
            <v>l3</v>
          </cell>
          <cell r="C203" t="str">
            <v>Pasang LVCB untuk tiga jurusan</v>
          </cell>
          <cell r="D203" t="str">
            <v>Unit</v>
          </cell>
          <cell r="E203">
            <v>362446</v>
          </cell>
          <cell r="F203">
            <v>362446</v>
          </cell>
        </row>
        <row r="204">
          <cell r="B204" t="str">
            <v>sec</v>
          </cell>
          <cell r="C204" t="str">
            <v>Sectionalizer 3 Phasa</v>
          </cell>
          <cell r="D204" t="str">
            <v>Unit</v>
          </cell>
          <cell r="E204">
            <v>2092302</v>
          </cell>
          <cell r="F204">
            <v>2092302</v>
          </cell>
        </row>
        <row r="205">
          <cell r="B205" t="str">
            <v>l4</v>
          </cell>
          <cell r="C205" t="str">
            <v xml:space="preserve">LVCB untuk empat jurusan </v>
          </cell>
          <cell r="D205" t="str">
            <v>Unit</v>
          </cell>
          <cell r="E205">
            <v>472278</v>
          </cell>
          <cell r="F205">
            <v>472278</v>
          </cell>
        </row>
        <row r="206">
          <cell r="C206" t="str">
            <v>komplit dengan Perlengkapan SM / CM 8 - B2 untuk empat jurusan</v>
          </cell>
          <cell r="F206">
            <v>0</v>
          </cell>
        </row>
        <row r="207">
          <cell r="B207" t="str">
            <v>bSM211</v>
          </cell>
          <cell r="C207" t="str">
            <v xml:space="preserve">    Bongkar SM 2 - 11</v>
          </cell>
          <cell r="D207" t="str">
            <v>Unit</v>
          </cell>
          <cell r="E207">
            <v>21419.399999999998</v>
          </cell>
          <cell r="F207">
            <v>21419</v>
          </cell>
        </row>
        <row r="208">
          <cell r="B208" t="str">
            <v>bCM211</v>
          </cell>
          <cell r="C208" t="str">
            <v xml:space="preserve">    Bongkar CM 2 - 11</v>
          </cell>
          <cell r="D208" t="str">
            <v>Unit</v>
          </cell>
          <cell r="E208">
            <v>21419.399999999998</v>
          </cell>
          <cell r="F208">
            <v>21419</v>
          </cell>
        </row>
        <row r="209">
          <cell r="B209" t="str">
            <v>bCM211M</v>
          </cell>
          <cell r="C209" t="str">
            <v xml:space="preserve">    Bongkar CM 2 - 11 M</v>
          </cell>
          <cell r="D209" t="str">
            <v>Unit</v>
          </cell>
          <cell r="E209">
            <v>24714.6</v>
          </cell>
          <cell r="F209">
            <v>24714</v>
          </cell>
        </row>
        <row r="210">
          <cell r="B210" t="str">
            <v>bCM212</v>
          </cell>
          <cell r="C210" t="str">
            <v xml:space="preserve">    Bongkar CM 2 - 12</v>
          </cell>
          <cell r="D210" t="str">
            <v>Unit</v>
          </cell>
          <cell r="E210">
            <v>4720.2</v>
          </cell>
          <cell r="F210">
            <v>4720</v>
          </cell>
        </row>
        <row r="211">
          <cell r="B211" t="str">
            <v>bCM212A</v>
          </cell>
          <cell r="C211" t="str">
            <v xml:space="preserve">    Bongkar CM 2 - 12A</v>
          </cell>
          <cell r="D211" t="str">
            <v>Unit</v>
          </cell>
          <cell r="E211">
            <v>6365.4</v>
          </cell>
          <cell r="F211">
            <v>6365</v>
          </cell>
        </row>
        <row r="212">
          <cell r="B212" t="str">
            <v>bCM215</v>
          </cell>
          <cell r="C212" t="str">
            <v xml:space="preserve">    Bongkar CM 2 - 15</v>
          </cell>
          <cell r="D212" t="str">
            <v>Unit</v>
          </cell>
          <cell r="E212">
            <v>66492</v>
          </cell>
          <cell r="F212">
            <v>66492</v>
          </cell>
        </row>
        <row r="213">
          <cell r="B213" t="str">
            <v>bCM34</v>
          </cell>
          <cell r="C213" t="str">
            <v xml:space="preserve">    Bongkar CM 3 - 4</v>
          </cell>
          <cell r="D213" t="str">
            <v>Unit</v>
          </cell>
          <cell r="E213">
            <v>22680</v>
          </cell>
          <cell r="F213">
            <v>22680</v>
          </cell>
        </row>
        <row r="214">
          <cell r="B214" t="str">
            <v>bCM52</v>
          </cell>
          <cell r="C214" t="str">
            <v xml:space="preserve">    Bongkar CM 5 - 2 ( Isolator Top Pole )</v>
          </cell>
          <cell r="D214" t="str">
            <v>Unit</v>
          </cell>
          <cell r="E214">
            <v>9817.7999999999993</v>
          </cell>
          <cell r="F214">
            <v>9817</v>
          </cell>
        </row>
        <row r="215">
          <cell r="B215" t="str">
            <v>bCM54</v>
          </cell>
          <cell r="C215" t="str">
            <v xml:space="preserve">    Bongkar CM 5 - 4 ( Adapter horisontal pad Pole ) </v>
          </cell>
          <cell r="D215" t="str">
            <v>Unit</v>
          </cell>
          <cell r="E215">
            <v>9817.7999999999993</v>
          </cell>
          <cell r="F215">
            <v>9817</v>
          </cell>
        </row>
        <row r="216">
          <cell r="B216" t="str">
            <v>bCM55</v>
          </cell>
          <cell r="C216" t="str">
            <v xml:space="preserve">    Bongkar CM 5 - 5 ( Adapter vertikal pada Cross Arm)</v>
          </cell>
          <cell r="D216" t="str">
            <v>Unit</v>
          </cell>
          <cell r="E216">
            <v>9817.7999999999993</v>
          </cell>
          <cell r="F216">
            <v>9817</v>
          </cell>
        </row>
        <row r="217">
          <cell r="B217" t="str">
            <v>bCM53</v>
          </cell>
          <cell r="C217" t="str">
            <v xml:space="preserve">    Bongkar CM 5 - 3 ( Pole Band )</v>
          </cell>
          <cell r="D217" t="str">
            <v>Unit</v>
          </cell>
          <cell r="E217">
            <v>7378.7999999999993</v>
          </cell>
          <cell r="F217">
            <v>7378</v>
          </cell>
        </row>
        <row r="218">
          <cell r="B218" t="str">
            <v>bCM56</v>
          </cell>
          <cell r="C218" t="str">
            <v xml:space="preserve">    Bongkar CM 5 - 6 ( Arrester )</v>
          </cell>
          <cell r="D218" t="str">
            <v>Unit</v>
          </cell>
          <cell r="E218">
            <v>22998</v>
          </cell>
          <cell r="F218">
            <v>22998</v>
          </cell>
        </row>
        <row r="219">
          <cell r="B219" t="str">
            <v>bCM59</v>
          </cell>
          <cell r="C219" t="str">
            <v xml:space="preserve">    Bongkar CM 5 - 9 ( FCO )</v>
          </cell>
          <cell r="D219" t="str">
            <v>Unit</v>
          </cell>
          <cell r="E219">
            <v>22998</v>
          </cell>
          <cell r="F219">
            <v>22998</v>
          </cell>
        </row>
        <row r="220">
          <cell r="B220" t="str">
            <v>bCM510</v>
          </cell>
          <cell r="C220" t="str">
            <v xml:space="preserve">    Bongkar CM 5 - 10</v>
          </cell>
          <cell r="D220" t="str">
            <v>Unit</v>
          </cell>
          <cell r="E220">
            <v>22998</v>
          </cell>
          <cell r="F220">
            <v>22998</v>
          </cell>
        </row>
        <row r="221">
          <cell r="B221" t="str">
            <v>bCM512</v>
          </cell>
          <cell r="C221" t="str">
            <v xml:space="preserve">    Bongkar CM 5 - 12</v>
          </cell>
          <cell r="D221" t="str">
            <v>Unit</v>
          </cell>
          <cell r="E221">
            <v>7329.5999999999995</v>
          </cell>
          <cell r="F221">
            <v>7329</v>
          </cell>
        </row>
        <row r="222">
          <cell r="B222" t="str">
            <v>bCM513</v>
          </cell>
          <cell r="C222" t="str">
            <v xml:space="preserve">    Bongkar CM 5 - 13</v>
          </cell>
          <cell r="D222" t="str">
            <v>Unit</v>
          </cell>
          <cell r="E222">
            <v>7329.5999999999995</v>
          </cell>
          <cell r="F222">
            <v>7329</v>
          </cell>
        </row>
        <row r="223">
          <cell r="B223" t="str">
            <v>bCM516</v>
          </cell>
          <cell r="C223" t="str">
            <v xml:space="preserve">    Bongkar CM 5 - 16</v>
          </cell>
          <cell r="D223" t="str">
            <v>Unit</v>
          </cell>
          <cell r="E223">
            <v>7329.5999999999995</v>
          </cell>
          <cell r="F223">
            <v>7329</v>
          </cell>
        </row>
        <row r="224">
          <cell r="B224" t="str">
            <v>bCM58</v>
          </cell>
          <cell r="C224" t="str">
            <v xml:space="preserve">    Bongkar CM 5 - 8 (Suspension dengan Pole band)</v>
          </cell>
          <cell r="D224" t="str">
            <v>Unit</v>
          </cell>
          <cell r="E224">
            <v>16120.8</v>
          </cell>
          <cell r="F224">
            <v>16120</v>
          </cell>
        </row>
        <row r="225">
          <cell r="B225" t="str">
            <v>bCM520</v>
          </cell>
          <cell r="C225" t="str">
            <v xml:space="preserve">    Bongkar CM 5 - 20 (Suspension  Pole band)</v>
          </cell>
          <cell r="D225" t="str">
            <v>Unit</v>
          </cell>
          <cell r="E225">
            <v>16120.8</v>
          </cell>
          <cell r="F225">
            <v>16120</v>
          </cell>
        </row>
        <row r="226">
          <cell r="B226" t="str">
            <v>bSM212</v>
          </cell>
          <cell r="C226" t="str">
            <v xml:space="preserve">    Bongkar SM  2 - 12</v>
          </cell>
          <cell r="D226" t="str">
            <v>Unit</v>
          </cell>
          <cell r="E226">
            <v>4720.2</v>
          </cell>
          <cell r="F226">
            <v>4720</v>
          </cell>
        </row>
        <row r="227">
          <cell r="B227" t="str">
            <v>bSM212A</v>
          </cell>
          <cell r="C227" t="str">
            <v xml:space="preserve">    Bongkar SM  2 - 12A</v>
          </cell>
          <cell r="D227" t="str">
            <v>Unit</v>
          </cell>
          <cell r="E227">
            <v>6365.4</v>
          </cell>
          <cell r="F227">
            <v>6365</v>
          </cell>
        </row>
        <row r="228">
          <cell r="B228" t="str">
            <v>bSM215</v>
          </cell>
          <cell r="C228" t="str">
            <v xml:space="preserve">    Bongkar SM  2 - 15</v>
          </cell>
          <cell r="D228" t="str">
            <v>Unit</v>
          </cell>
          <cell r="E228">
            <v>66492</v>
          </cell>
          <cell r="F228">
            <v>66492</v>
          </cell>
        </row>
        <row r="229">
          <cell r="B229" t="str">
            <v>bSM34</v>
          </cell>
          <cell r="C229" t="str">
            <v xml:space="preserve">    Bongkar SM  3 - 4</v>
          </cell>
          <cell r="D229" t="str">
            <v>Unit</v>
          </cell>
          <cell r="E229">
            <v>22680</v>
          </cell>
          <cell r="F229">
            <v>22680</v>
          </cell>
        </row>
        <row r="230">
          <cell r="B230" t="str">
            <v>bSM52</v>
          </cell>
          <cell r="C230" t="str">
            <v xml:space="preserve">    Bongkar SM 5 - 2 ( Isolator Top Pole )</v>
          </cell>
          <cell r="D230" t="str">
            <v>Unit</v>
          </cell>
          <cell r="E230">
            <v>9817.7999999999993</v>
          </cell>
          <cell r="F230">
            <v>9817</v>
          </cell>
        </row>
        <row r="231">
          <cell r="B231" t="str">
            <v>bSM54</v>
          </cell>
          <cell r="C231" t="str">
            <v xml:space="preserve">    Bongkar SM 5 - 4 ( Adapter horisontal pad Pole ) </v>
          </cell>
          <cell r="D231" t="str">
            <v>Unit</v>
          </cell>
          <cell r="E231">
            <v>9817.7999999999993</v>
          </cell>
          <cell r="F231">
            <v>9817</v>
          </cell>
        </row>
        <row r="232">
          <cell r="B232" t="str">
            <v>bSM55</v>
          </cell>
          <cell r="C232" t="str">
            <v xml:space="preserve">    Bongkar SM 5 - 5 ( Adapter vertikal pada Cross Arm)</v>
          </cell>
          <cell r="D232" t="str">
            <v>Unit</v>
          </cell>
          <cell r="E232">
            <v>9817.7999999999993</v>
          </cell>
          <cell r="F232">
            <v>9817</v>
          </cell>
        </row>
        <row r="233">
          <cell r="B233" t="str">
            <v>bSM53</v>
          </cell>
          <cell r="C233" t="str">
            <v xml:space="preserve">    Bongkar SM 5 - 3 ( Pole Band )</v>
          </cell>
          <cell r="D233" t="str">
            <v>Unit</v>
          </cell>
          <cell r="E233">
            <v>7378.7999999999993</v>
          </cell>
          <cell r="F233">
            <v>7378</v>
          </cell>
        </row>
        <row r="234">
          <cell r="B234" t="str">
            <v>bSM56</v>
          </cell>
          <cell r="C234" t="str">
            <v xml:space="preserve">    Bongkar SM 5 - 6 ( Arrester )</v>
          </cell>
          <cell r="D234" t="str">
            <v>Unit</v>
          </cell>
          <cell r="E234">
            <v>22998</v>
          </cell>
          <cell r="F234">
            <v>22998</v>
          </cell>
        </row>
        <row r="235">
          <cell r="B235" t="str">
            <v>bSM59</v>
          </cell>
          <cell r="C235" t="str">
            <v xml:space="preserve">    Bongkar SM 5 - 9 ( FCO )</v>
          </cell>
          <cell r="D235" t="str">
            <v>Unit</v>
          </cell>
          <cell r="E235">
            <v>22998</v>
          </cell>
          <cell r="F235">
            <v>22998</v>
          </cell>
        </row>
        <row r="236">
          <cell r="B236" t="str">
            <v>bSM510</v>
          </cell>
          <cell r="C236" t="str">
            <v xml:space="preserve">    Bongkar SM  5 - 10</v>
          </cell>
          <cell r="D236" t="str">
            <v>Unit</v>
          </cell>
          <cell r="E236">
            <v>22998</v>
          </cell>
          <cell r="F236">
            <v>22998</v>
          </cell>
        </row>
        <row r="237">
          <cell r="B237" t="str">
            <v>bSM512</v>
          </cell>
          <cell r="C237" t="str">
            <v xml:space="preserve">    Bongkar SM  5 - 12</v>
          </cell>
          <cell r="D237" t="str">
            <v>Unit</v>
          </cell>
          <cell r="E237">
            <v>7329.5999999999995</v>
          </cell>
          <cell r="F237">
            <v>7329</v>
          </cell>
        </row>
        <row r="238">
          <cell r="B238" t="str">
            <v>bSM513</v>
          </cell>
          <cell r="C238" t="str">
            <v xml:space="preserve">    Bongkar SM  5 - 13</v>
          </cell>
          <cell r="D238" t="str">
            <v>Unit</v>
          </cell>
          <cell r="E238">
            <v>7329.5999999999995</v>
          </cell>
          <cell r="F238">
            <v>7329</v>
          </cell>
        </row>
        <row r="239">
          <cell r="B239" t="str">
            <v>bSM516</v>
          </cell>
          <cell r="C239" t="str">
            <v xml:space="preserve">    Bongkar SM  5 - 16</v>
          </cell>
          <cell r="D239" t="str">
            <v>Unit</v>
          </cell>
          <cell r="E239">
            <v>7329.5999999999995</v>
          </cell>
          <cell r="F239">
            <v>7329</v>
          </cell>
        </row>
        <row r="240">
          <cell r="B240" t="str">
            <v>bSM58</v>
          </cell>
          <cell r="C240" t="str">
            <v xml:space="preserve">    Bongkar SM  5 - 8 ( Suspension dengan Pole band )</v>
          </cell>
          <cell r="D240" t="str">
            <v>Unit</v>
          </cell>
          <cell r="E240">
            <v>16120.8</v>
          </cell>
          <cell r="F240">
            <v>16120</v>
          </cell>
        </row>
        <row r="241">
          <cell r="B241" t="str">
            <v>bSM520</v>
          </cell>
          <cell r="C241" t="str">
            <v xml:space="preserve">    Bongkar SM  5 - 20 ( Suspension tanpa pole band )</v>
          </cell>
          <cell r="D241" t="str">
            <v>Unit</v>
          </cell>
          <cell r="E241">
            <v>16120.8</v>
          </cell>
          <cell r="F241">
            <v>16120</v>
          </cell>
        </row>
        <row r="242">
          <cell r="B242" t="str">
            <v>bm4010(357)</v>
          </cell>
          <cell r="C242" t="str">
            <v xml:space="preserve">    Bongkar M40 - 10 ( 35 - 70 ) "Tie Wire"</v>
          </cell>
          <cell r="D242" t="str">
            <v>Unit</v>
          </cell>
          <cell r="E242">
            <v>4536</v>
          </cell>
          <cell r="F242">
            <v>4536</v>
          </cell>
        </row>
        <row r="243">
          <cell r="B243" t="str">
            <v>bm4010(1524)</v>
          </cell>
          <cell r="C243" t="str">
            <v xml:space="preserve">    Bongkar M40 - 10 ( 150 - 240 ) "Tie Wire"</v>
          </cell>
          <cell r="D243" t="str">
            <v>Unit</v>
          </cell>
          <cell r="E243">
            <v>4536</v>
          </cell>
          <cell r="F243">
            <v>4536</v>
          </cell>
        </row>
        <row r="244">
          <cell r="B244" t="str">
            <v>M4211</v>
          </cell>
          <cell r="C244" t="str">
            <v xml:space="preserve">    Bongkar M42 - 11 ( String Calmp )</v>
          </cell>
          <cell r="D244" t="str">
            <v>Unit</v>
          </cell>
          <cell r="E244">
            <v>12592.8</v>
          </cell>
          <cell r="F244">
            <v>12592</v>
          </cell>
        </row>
        <row r="245">
          <cell r="B245" t="str">
            <v>bSE11</v>
          </cell>
          <cell r="C245" t="str">
            <v xml:space="preserve">    Bongkar SE  1 - 1</v>
          </cell>
          <cell r="D245" t="str">
            <v>Unit</v>
          </cell>
          <cell r="E245">
            <v>12256.8</v>
          </cell>
          <cell r="F245">
            <v>12256</v>
          </cell>
        </row>
        <row r="246">
          <cell r="B246" t="str">
            <v>bSE12</v>
          </cell>
          <cell r="C246" t="str">
            <v xml:space="preserve">    Bongkar SE  1 - 2</v>
          </cell>
          <cell r="D246" t="str">
            <v>Unit</v>
          </cell>
          <cell r="E246">
            <v>12256.8</v>
          </cell>
          <cell r="F246">
            <v>12256</v>
          </cell>
        </row>
        <row r="247">
          <cell r="B247" t="str">
            <v>bSE13</v>
          </cell>
          <cell r="C247" t="str">
            <v xml:space="preserve">    Bongkar SE  1 - 3</v>
          </cell>
          <cell r="D247" t="str">
            <v>Unit</v>
          </cell>
          <cell r="E247">
            <v>12256.8</v>
          </cell>
          <cell r="F247">
            <v>12256</v>
          </cell>
        </row>
        <row r="248">
          <cell r="B248" t="str">
            <v>bSE22</v>
          </cell>
          <cell r="C248" t="str">
            <v xml:space="preserve">    Bongkar SE  2 - 2</v>
          </cell>
          <cell r="D248" t="str">
            <v>Unit</v>
          </cell>
          <cell r="E248">
            <v>16120.8</v>
          </cell>
          <cell r="F248">
            <v>16120</v>
          </cell>
        </row>
        <row r="249">
          <cell r="B249" t="str">
            <v>bSE23</v>
          </cell>
          <cell r="C249" t="str">
            <v xml:space="preserve">    Bongkar SE  2 - 3</v>
          </cell>
          <cell r="D249" t="str">
            <v>Unit</v>
          </cell>
          <cell r="E249">
            <v>16120.8</v>
          </cell>
          <cell r="F249">
            <v>16120</v>
          </cell>
        </row>
        <row r="250">
          <cell r="B250" t="str">
            <v>bCE11</v>
          </cell>
          <cell r="C250" t="str">
            <v xml:space="preserve">    Bongkar CE 1 - 1</v>
          </cell>
          <cell r="D250" t="str">
            <v>Unit</v>
          </cell>
          <cell r="E250">
            <v>12256.8</v>
          </cell>
          <cell r="F250">
            <v>12256</v>
          </cell>
        </row>
        <row r="251">
          <cell r="B251" t="str">
            <v>bCE12</v>
          </cell>
          <cell r="C251" t="str">
            <v xml:space="preserve">    Bongkar CE 1 - 2</v>
          </cell>
          <cell r="D251" t="str">
            <v>Unit</v>
          </cell>
          <cell r="E251">
            <v>12256.8</v>
          </cell>
          <cell r="F251">
            <v>12256</v>
          </cell>
        </row>
        <row r="252">
          <cell r="B252" t="str">
            <v>bCE13</v>
          </cell>
          <cell r="C252" t="str">
            <v xml:space="preserve">    Bongkar CE 1 - 3</v>
          </cell>
          <cell r="D252" t="str">
            <v>Unit</v>
          </cell>
          <cell r="E252">
            <v>12256.8</v>
          </cell>
          <cell r="F252">
            <v>12256</v>
          </cell>
        </row>
        <row r="253">
          <cell r="B253" t="str">
            <v>bCE22</v>
          </cell>
          <cell r="C253" t="str">
            <v xml:space="preserve">    Bongkar CE 2 - 2</v>
          </cell>
          <cell r="D253" t="str">
            <v>Unit</v>
          </cell>
          <cell r="E253">
            <v>16120.8</v>
          </cell>
          <cell r="F253">
            <v>16120</v>
          </cell>
        </row>
        <row r="254">
          <cell r="B254" t="str">
            <v>bCE23</v>
          </cell>
          <cell r="C254" t="str">
            <v xml:space="preserve">    Bongkar CE 2 - 3</v>
          </cell>
          <cell r="D254" t="str">
            <v>Unit</v>
          </cell>
          <cell r="E254">
            <v>16120.8</v>
          </cell>
          <cell r="F254">
            <v>16120</v>
          </cell>
        </row>
        <row r="255">
          <cell r="B255" t="str">
            <v>bF12</v>
          </cell>
          <cell r="C255" t="str">
            <v xml:space="preserve">    Bongkar F 1 - 2</v>
          </cell>
          <cell r="D255" t="str">
            <v>Unit</v>
          </cell>
          <cell r="E255">
            <v>13839.6</v>
          </cell>
          <cell r="F255">
            <v>13839</v>
          </cell>
        </row>
        <row r="256">
          <cell r="B256" t="str">
            <v>bF13</v>
          </cell>
          <cell r="C256" t="str">
            <v xml:space="preserve">    Bongkar F 1 - 3</v>
          </cell>
          <cell r="D256" t="str">
            <v>Unit</v>
          </cell>
          <cell r="E256">
            <v>16317</v>
          </cell>
          <cell r="F256">
            <v>16317</v>
          </cell>
        </row>
        <row r="257">
          <cell r="B257" t="str">
            <v>bCM524</v>
          </cell>
          <cell r="C257" t="str">
            <v xml:space="preserve">    Bongkar CM 5 - 24 (RECLO    Bongkar SER 3 PHASA 20 KV, 560 A)</v>
          </cell>
          <cell r="D257" t="str">
            <v>Unit</v>
          </cell>
          <cell r="E257">
            <v>1502503.2</v>
          </cell>
          <cell r="F257">
            <v>1502503</v>
          </cell>
        </row>
        <row r="258">
          <cell r="B258" t="str">
            <v>bCM316</v>
          </cell>
          <cell r="C258" t="str">
            <v xml:space="preserve">    Bongkar CM 3 - 16 (ABSW)</v>
          </cell>
          <cell r="D258" t="str">
            <v>Unit</v>
          </cell>
          <cell r="E258">
            <v>612863.4</v>
          </cell>
          <cell r="F258">
            <v>612863</v>
          </cell>
        </row>
        <row r="259">
          <cell r="B259" t="str">
            <v>bppanper</v>
          </cell>
          <cell r="C259" t="str">
            <v xml:space="preserve">    Bongkar Penghalang Panjat dan Papan Peringatan</v>
          </cell>
          <cell r="D259" t="str">
            <v>Unit</v>
          </cell>
          <cell r="E259">
            <v>3663</v>
          </cell>
          <cell r="F259">
            <v>3663</v>
          </cell>
        </row>
        <row r="260">
          <cell r="B260" t="str">
            <v>bl1</v>
          </cell>
          <cell r="C260" t="str">
            <v xml:space="preserve">    Bongkar LVCB untuk satu jurusan </v>
          </cell>
          <cell r="D260" t="str">
            <v>Unit</v>
          </cell>
          <cell r="E260">
            <v>217467.6</v>
          </cell>
          <cell r="F260">
            <v>217467</v>
          </cell>
        </row>
        <row r="261">
          <cell r="B261" t="str">
            <v>bl2</v>
          </cell>
          <cell r="C261" t="str">
            <v xml:space="preserve">    Bongkar LVCB (CM 8 - A2) untuk dua jurusan</v>
          </cell>
          <cell r="D261" t="str">
            <v>Unit</v>
          </cell>
          <cell r="E261">
            <v>217467.6</v>
          </cell>
          <cell r="F261">
            <v>217467</v>
          </cell>
        </row>
        <row r="262">
          <cell r="B262" t="str">
            <v>bl3</v>
          </cell>
          <cell r="C262" t="str">
            <v xml:space="preserve">    Bongkar LVCB untuk tiga jurusan</v>
          </cell>
          <cell r="D262" t="str">
            <v>Unit</v>
          </cell>
          <cell r="E262">
            <v>217467.6</v>
          </cell>
          <cell r="F262">
            <v>217467</v>
          </cell>
        </row>
        <row r="263">
          <cell r="B263" t="str">
            <v>bSEc</v>
          </cell>
          <cell r="C263" t="str">
            <v xml:space="preserve">    Bongkar Sectionalizer 3 Phasa</v>
          </cell>
          <cell r="D263" t="str">
            <v>Unit</v>
          </cell>
          <cell r="E263">
            <v>1255381.2</v>
          </cell>
          <cell r="F263">
            <v>1255381</v>
          </cell>
        </row>
        <row r="264">
          <cell r="B264" t="str">
            <v>bl4</v>
          </cell>
          <cell r="C264" t="str">
            <v xml:space="preserve">    Bongkar LVCB untuk empat jurusan</v>
          </cell>
          <cell r="D264" t="str">
            <v>Unit</v>
          </cell>
          <cell r="E264">
            <v>283366.8</v>
          </cell>
          <cell r="F264">
            <v>283366</v>
          </cell>
        </row>
        <row r="265">
          <cell r="C265" t="str">
            <v xml:space="preserve">    komplit dengan Perlengkapan     Bongkar SM /     Bongkar CM 8 - B2 untuk empat jurusan</v>
          </cell>
        </row>
        <row r="266">
          <cell r="C266" t="str">
            <v>KONSTRUKSI JTM 1 PHASA - 3 PHASA</v>
          </cell>
        </row>
        <row r="267">
          <cell r="B267" t="str">
            <v>SB1a'</v>
          </cell>
          <cell r="C267" t="str">
            <v>SB 1 - AA'</v>
          </cell>
          <cell r="D267" t="str">
            <v>Unit</v>
          </cell>
          <cell r="E267">
            <v>41845</v>
          </cell>
          <cell r="F267">
            <v>41845</v>
          </cell>
        </row>
        <row r="268">
          <cell r="B268" t="str">
            <v>SB2a'</v>
          </cell>
          <cell r="C268" t="str">
            <v>SB 2 - AA'</v>
          </cell>
          <cell r="D268" t="str">
            <v>Unit</v>
          </cell>
          <cell r="E268">
            <v>51027</v>
          </cell>
          <cell r="F268">
            <v>51027</v>
          </cell>
        </row>
        <row r="269">
          <cell r="B269" t="str">
            <v>SB3a'</v>
          </cell>
          <cell r="C269" t="str">
            <v>SB 3 - AA'</v>
          </cell>
          <cell r="D269" t="str">
            <v>Unit</v>
          </cell>
          <cell r="E269">
            <v>51027</v>
          </cell>
          <cell r="F269">
            <v>51027</v>
          </cell>
        </row>
        <row r="270">
          <cell r="B270" t="str">
            <v>SB4a'</v>
          </cell>
          <cell r="C270" t="str">
            <v>SB 4 - AA'</v>
          </cell>
          <cell r="D270" t="str">
            <v>Unit</v>
          </cell>
          <cell r="E270">
            <v>51027</v>
          </cell>
          <cell r="F270">
            <v>51027</v>
          </cell>
        </row>
        <row r="271">
          <cell r="B271" t="str">
            <v>SB5a'</v>
          </cell>
          <cell r="C271" t="str">
            <v>SB 5 - AA'</v>
          </cell>
          <cell r="D271" t="str">
            <v>Unit</v>
          </cell>
          <cell r="E271">
            <v>51027</v>
          </cell>
          <cell r="F271">
            <v>51027</v>
          </cell>
        </row>
        <row r="272">
          <cell r="B272" t="str">
            <v>SB7a'</v>
          </cell>
          <cell r="C272" t="str">
            <v>SB 7 - AA'</v>
          </cell>
          <cell r="D272" t="str">
            <v>Unit</v>
          </cell>
          <cell r="E272">
            <v>51027</v>
          </cell>
          <cell r="F272">
            <v>51027</v>
          </cell>
        </row>
        <row r="273">
          <cell r="B273" t="str">
            <v>SB8a'</v>
          </cell>
          <cell r="C273" t="str">
            <v>SB 8 - AA'</v>
          </cell>
          <cell r="D273" t="str">
            <v>Unit</v>
          </cell>
          <cell r="E273">
            <v>105440</v>
          </cell>
          <cell r="F273">
            <v>105440</v>
          </cell>
        </row>
        <row r="274">
          <cell r="B274" t="str">
            <v>CB1a'</v>
          </cell>
          <cell r="C274" t="str">
            <v>CB 1 - AA'</v>
          </cell>
          <cell r="D274" t="str">
            <v>Unit</v>
          </cell>
          <cell r="E274">
            <v>41845</v>
          </cell>
          <cell r="F274">
            <v>41845</v>
          </cell>
        </row>
        <row r="275">
          <cell r="B275" t="str">
            <v>CB2a'</v>
          </cell>
          <cell r="C275" t="str">
            <v>CB 2 - AA'</v>
          </cell>
          <cell r="D275" t="str">
            <v>Unit</v>
          </cell>
          <cell r="E275">
            <v>51027</v>
          </cell>
          <cell r="F275">
            <v>51027</v>
          </cell>
        </row>
        <row r="276">
          <cell r="B276" t="str">
            <v>CB3a'</v>
          </cell>
          <cell r="C276" t="str">
            <v>CB 3 - AA'</v>
          </cell>
          <cell r="D276" t="str">
            <v>Unit</v>
          </cell>
          <cell r="E276">
            <v>51027</v>
          </cell>
          <cell r="F276">
            <v>51027</v>
          </cell>
        </row>
        <row r="277">
          <cell r="B277" t="str">
            <v>CB4a'</v>
          </cell>
          <cell r="C277" t="str">
            <v>CB 4 - AA'</v>
          </cell>
          <cell r="D277" t="str">
            <v>Unit</v>
          </cell>
          <cell r="E277">
            <v>51027</v>
          </cell>
          <cell r="F277">
            <v>51027</v>
          </cell>
        </row>
        <row r="278">
          <cell r="B278" t="str">
            <v>CB5a'</v>
          </cell>
          <cell r="C278" t="str">
            <v>CB 5 - AA'</v>
          </cell>
          <cell r="D278" t="str">
            <v>Unit</v>
          </cell>
          <cell r="E278">
            <v>51027</v>
          </cell>
          <cell r="F278">
            <v>51027</v>
          </cell>
        </row>
        <row r="279">
          <cell r="B279" t="str">
            <v>CB7a'</v>
          </cell>
          <cell r="C279" t="str">
            <v>CB 7 - AA'</v>
          </cell>
          <cell r="D279" t="str">
            <v>Unit</v>
          </cell>
          <cell r="E279">
            <v>51027</v>
          </cell>
          <cell r="F279">
            <v>51027</v>
          </cell>
        </row>
        <row r="280">
          <cell r="B280" t="str">
            <v>CB8a'</v>
          </cell>
          <cell r="C280" t="str">
            <v>CB 8 - AA'</v>
          </cell>
          <cell r="D280" t="str">
            <v>Unit</v>
          </cell>
          <cell r="E280">
            <v>105440</v>
          </cell>
          <cell r="F280">
            <v>105440</v>
          </cell>
        </row>
        <row r="281">
          <cell r="F281">
            <v>0</v>
          </cell>
        </row>
        <row r="282">
          <cell r="B282" t="str">
            <v>bsb1a</v>
          </cell>
          <cell r="C282" t="str">
            <v xml:space="preserve">    Bongkar SB 1 - AA'</v>
          </cell>
          <cell r="D282" t="str">
            <v>Unit</v>
          </cell>
          <cell r="E282">
            <v>25107</v>
          </cell>
          <cell r="F282">
            <v>25107</v>
          </cell>
        </row>
        <row r="283">
          <cell r="B283" t="str">
            <v>bsb2a</v>
          </cell>
          <cell r="C283" t="str">
            <v xml:space="preserve">    Bongkar SB 2 - AA'</v>
          </cell>
          <cell r="D283" t="str">
            <v>Unit</v>
          </cell>
          <cell r="E283">
            <v>30616.199999999997</v>
          </cell>
          <cell r="F283">
            <v>30616</v>
          </cell>
        </row>
        <row r="284">
          <cell r="B284" t="str">
            <v>bsb3a</v>
          </cell>
          <cell r="C284" t="str">
            <v xml:space="preserve">    Bongkar SB 3 - AA'</v>
          </cell>
          <cell r="D284" t="str">
            <v>Unit</v>
          </cell>
          <cell r="E284">
            <v>30616.199999999997</v>
          </cell>
          <cell r="F284">
            <v>30616</v>
          </cell>
        </row>
        <row r="285">
          <cell r="B285" t="str">
            <v>bsb4a</v>
          </cell>
          <cell r="C285" t="str">
            <v xml:space="preserve">    Bongkar SB 4 - AA'</v>
          </cell>
          <cell r="D285" t="str">
            <v>Unit</v>
          </cell>
          <cell r="E285">
            <v>30616.199999999997</v>
          </cell>
          <cell r="F285">
            <v>30616</v>
          </cell>
        </row>
        <row r="286">
          <cell r="B286" t="str">
            <v>bsb5a</v>
          </cell>
          <cell r="C286" t="str">
            <v xml:space="preserve">    Bongkar SB 5 - AA'</v>
          </cell>
          <cell r="D286" t="str">
            <v>Unit</v>
          </cell>
          <cell r="E286">
            <v>30616.199999999997</v>
          </cell>
          <cell r="F286">
            <v>30616</v>
          </cell>
        </row>
        <row r="287">
          <cell r="B287" t="str">
            <v>bsb7a</v>
          </cell>
          <cell r="C287" t="str">
            <v xml:space="preserve">    Bongkar SB 7 - AA'</v>
          </cell>
          <cell r="D287" t="str">
            <v>Unit</v>
          </cell>
          <cell r="E287">
            <v>30616.199999999997</v>
          </cell>
          <cell r="F287">
            <v>30616</v>
          </cell>
        </row>
        <row r="288">
          <cell r="B288" t="str">
            <v>bsb8a</v>
          </cell>
          <cell r="C288" t="str">
            <v xml:space="preserve">    Bongkar SB 8 - AA'</v>
          </cell>
          <cell r="D288" t="str">
            <v>Unit</v>
          </cell>
          <cell r="E288">
            <v>63264</v>
          </cell>
          <cell r="F288">
            <v>63264</v>
          </cell>
        </row>
        <row r="289">
          <cell r="B289" t="str">
            <v>bcb1a</v>
          </cell>
          <cell r="C289" t="str">
            <v xml:space="preserve">    Bongkar cb 1 - AA'</v>
          </cell>
          <cell r="D289" t="str">
            <v>Unit</v>
          </cell>
          <cell r="E289">
            <v>25107</v>
          </cell>
          <cell r="F289">
            <v>25107</v>
          </cell>
        </row>
        <row r="290">
          <cell r="B290" t="str">
            <v>bcb2a</v>
          </cell>
          <cell r="C290" t="str">
            <v xml:space="preserve">    Bongkar cb 2 - AA'</v>
          </cell>
          <cell r="D290" t="str">
            <v>Unit</v>
          </cell>
          <cell r="E290">
            <v>30616.199999999997</v>
          </cell>
          <cell r="F290">
            <v>30616</v>
          </cell>
        </row>
        <row r="291">
          <cell r="B291" t="str">
            <v>bcb3a</v>
          </cell>
          <cell r="C291" t="str">
            <v xml:space="preserve">    Bongkar cb 3 - AA'</v>
          </cell>
          <cell r="D291" t="str">
            <v>Unit</v>
          </cell>
          <cell r="E291">
            <v>30616.199999999997</v>
          </cell>
          <cell r="F291">
            <v>30616</v>
          </cell>
        </row>
        <row r="292">
          <cell r="B292" t="str">
            <v>bcb4a</v>
          </cell>
          <cell r="C292" t="str">
            <v xml:space="preserve">    Bongkar cb 4 - AA'</v>
          </cell>
          <cell r="D292" t="str">
            <v>Unit</v>
          </cell>
          <cell r="E292">
            <v>30616.199999999997</v>
          </cell>
          <cell r="F292">
            <v>30616</v>
          </cell>
        </row>
        <row r="293">
          <cell r="B293" t="str">
            <v>bcb5a</v>
          </cell>
          <cell r="C293" t="str">
            <v xml:space="preserve">    Bongkar cb 5 - AA'</v>
          </cell>
          <cell r="D293" t="str">
            <v>Unit</v>
          </cell>
          <cell r="E293">
            <v>30616.199999999997</v>
          </cell>
          <cell r="F293">
            <v>30616</v>
          </cell>
        </row>
        <row r="294">
          <cell r="B294" t="str">
            <v>bcb7a</v>
          </cell>
          <cell r="C294" t="str">
            <v xml:space="preserve">    Bongkar cb 7 - AA'</v>
          </cell>
          <cell r="D294" t="str">
            <v>Unit</v>
          </cell>
          <cell r="E294">
            <v>30616.199999999997</v>
          </cell>
          <cell r="F294">
            <v>30616</v>
          </cell>
        </row>
        <row r="295">
          <cell r="B295" t="str">
            <v>bcb8a</v>
          </cell>
          <cell r="C295" t="str">
            <v xml:space="preserve">    Bongkar cb 8 - AA'</v>
          </cell>
          <cell r="D295" t="str">
            <v>Unit</v>
          </cell>
          <cell r="E295">
            <v>63264</v>
          </cell>
          <cell r="F295">
            <v>63264</v>
          </cell>
        </row>
        <row r="296">
          <cell r="F296">
            <v>0</v>
          </cell>
        </row>
        <row r="297">
          <cell r="C297" t="str">
            <v>KONSTRUKSI JTM 1 PHASA - 3 PHASA TANPA NETRAL</v>
          </cell>
          <cell r="F297">
            <v>0</v>
          </cell>
        </row>
        <row r="298">
          <cell r="B298" t="str">
            <v>CA1'</v>
          </cell>
          <cell r="C298" t="str">
            <v>CA 1'</v>
          </cell>
          <cell r="D298" t="str">
            <v>Unit</v>
          </cell>
          <cell r="E298">
            <v>14171</v>
          </cell>
          <cell r="F298">
            <v>14171</v>
          </cell>
        </row>
        <row r="299">
          <cell r="B299" t="str">
            <v>CA2'</v>
          </cell>
          <cell r="C299" t="str">
            <v>CA 2'</v>
          </cell>
          <cell r="D299" t="str">
            <v>Unit</v>
          </cell>
          <cell r="E299">
            <v>24342</v>
          </cell>
          <cell r="F299">
            <v>24342</v>
          </cell>
        </row>
        <row r="300">
          <cell r="B300" t="str">
            <v>CA3'</v>
          </cell>
          <cell r="C300" t="str">
            <v>CA 3'</v>
          </cell>
          <cell r="D300" t="str">
            <v>Unit</v>
          </cell>
          <cell r="E300">
            <v>24342</v>
          </cell>
          <cell r="F300">
            <v>24342</v>
          </cell>
        </row>
        <row r="301">
          <cell r="B301" t="str">
            <v>CA4'</v>
          </cell>
          <cell r="C301" t="str">
            <v>CA 4'</v>
          </cell>
          <cell r="D301" t="str">
            <v>Unit</v>
          </cell>
          <cell r="E301">
            <v>36138</v>
          </cell>
          <cell r="F301">
            <v>36138</v>
          </cell>
        </row>
        <row r="302">
          <cell r="B302" t="str">
            <v>CA5'</v>
          </cell>
          <cell r="C302" t="str">
            <v>CA 5'</v>
          </cell>
          <cell r="D302" t="str">
            <v>Unit</v>
          </cell>
          <cell r="E302">
            <v>18228</v>
          </cell>
          <cell r="F302">
            <v>18228</v>
          </cell>
        </row>
        <row r="303">
          <cell r="B303" t="str">
            <v>CA51'</v>
          </cell>
          <cell r="C303" t="str">
            <v>CA 5 - 1'</v>
          </cell>
          <cell r="D303" t="str">
            <v>Unit</v>
          </cell>
          <cell r="E303">
            <v>18228</v>
          </cell>
          <cell r="F303">
            <v>18228</v>
          </cell>
        </row>
        <row r="304">
          <cell r="B304" t="str">
            <v>CA52'</v>
          </cell>
          <cell r="C304" t="str">
            <v>CA 5 - 2'</v>
          </cell>
          <cell r="D304" t="str">
            <v>Unit</v>
          </cell>
          <cell r="E304">
            <v>18228</v>
          </cell>
          <cell r="F304">
            <v>18228</v>
          </cell>
        </row>
        <row r="305">
          <cell r="B305" t="str">
            <v>CA53'</v>
          </cell>
          <cell r="C305" t="str">
            <v>CA 5 - 3'</v>
          </cell>
          <cell r="D305" t="str">
            <v>Unit</v>
          </cell>
          <cell r="E305">
            <v>18228</v>
          </cell>
          <cell r="F305">
            <v>18228</v>
          </cell>
        </row>
        <row r="306">
          <cell r="B306" t="str">
            <v>CA54'</v>
          </cell>
          <cell r="C306" t="str">
            <v>CA 5 - 4'</v>
          </cell>
          <cell r="D306" t="str">
            <v>Unit</v>
          </cell>
          <cell r="E306">
            <v>188468</v>
          </cell>
          <cell r="F306">
            <v>188468</v>
          </cell>
        </row>
        <row r="307">
          <cell r="B307" t="str">
            <v>CA6'</v>
          </cell>
          <cell r="C307" t="str">
            <v>CA 6'</v>
          </cell>
          <cell r="D307" t="str">
            <v>Unit</v>
          </cell>
          <cell r="E307">
            <v>36138</v>
          </cell>
          <cell r="F307">
            <v>36138</v>
          </cell>
        </row>
        <row r="308">
          <cell r="B308" t="str">
            <v>CC1'</v>
          </cell>
          <cell r="C308" t="str">
            <v>CC 1'</v>
          </cell>
          <cell r="D308" t="str">
            <v>Unit</v>
          </cell>
          <cell r="E308">
            <v>39653</v>
          </cell>
          <cell r="F308">
            <v>39653</v>
          </cell>
        </row>
        <row r="309">
          <cell r="B309" t="str">
            <v>CC1A'</v>
          </cell>
          <cell r="C309" t="str">
            <v>CC 1 - A'</v>
          </cell>
          <cell r="D309" t="str">
            <v>Unit</v>
          </cell>
          <cell r="E309">
            <v>41295</v>
          </cell>
          <cell r="F309">
            <v>41295</v>
          </cell>
        </row>
        <row r="310">
          <cell r="B310" t="str">
            <v>CC2'</v>
          </cell>
          <cell r="C310" t="str">
            <v>CC 2'</v>
          </cell>
          <cell r="D310" t="str">
            <v>Unit</v>
          </cell>
          <cell r="E310">
            <v>48835</v>
          </cell>
          <cell r="F310">
            <v>48835</v>
          </cell>
        </row>
        <row r="311">
          <cell r="B311" t="str">
            <v>CC2A'</v>
          </cell>
          <cell r="C311" t="str">
            <v>CC 2 - A'</v>
          </cell>
          <cell r="D311" t="str">
            <v>Unit</v>
          </cell>
          <cell r="E311">
            <v>48835</v>
          </cell>
          <cell r="F311">
            <v>48835</v>
          </cell>
        </row>
        <row r="312">
          <cell r="B312" t="str">
            <v>CC21'</v>
          </cell>
          <cell r="C312" t="str">
            <v>CC 2 - 1'</v>
          </cell>
          <cell r="D312" t="str">
            <v>Unit</v>
          </cell>
          <cell r="E312">
            <v>48835</v>
          </cell>
          <cell r="F312">
            <v>48835</v>
          </cell>
        </row>
        <row r="313">
          <cell r="B313" t="str">
            <v>CC3'</v>
          </cell>
          <cell r="C313" t="str">
            <v>CC 3'</v>
          </cell>
          <cell r="D313" t="str">
            <v>Unit</v>
          </cell>
          <cell r="E313">
            <v>48835</v>
          </cell>
          <cell r="F313">
            <v>48835</v>
          </cell>
        </row>
        <row r="314">
          <cell r="B314" t="str">
            <v>CC7'</v>
          </cell>
          <cell r="C314" t="str">
            <v>CC 7'</v>
          </cell>
          <cell r="D314" t="str">
            <v>Unit</v>
          </cell>
          <cell r="E314">
            <v>48835</v>
          </cell>
          <cell r="F314">
            <v>48835</v>
          </cell>
        </row>
        <row r="315">
          <cell r="B315" t="str">
            <v>CC7A'</v>
          </cell>
          <cell r="C315" t="str">
            <v>CC 7 - A'</v>
          </cell>
          <cell r="D315" t="str">
            <v>Unit</v>
          </cell>
          <cell r="E315">
            <v>62823</v>
          </cell>
          <cell r="F315">
            <v>62823</v>
          </cell>
        </row>
        <row r="316">
          <cell r="B316" t="str">
            <v>CC8'</v>
          </cell>
          <cell r="C316" t="str">
            <v>CC 8'</v>
          </cell>
          <cell r="D316" t="str">
            <v>Unit</v>
          </cell>
          <cell r="E316">
            <v>103241</v>
          </cell>
          <cell r="F316">
            <v>103241</v>
          </cell>
        </row>
        <row r="317">
          <cell r="B317" t="str">
            <v>CC8A'</v>
          </cell>
          <cell r="C317" t="str">
            <v>CC 8 - A'</v>
          </cell>
          <cell r="D317" t="str">
            <v>Unit</v>
          </cell>
          <cell r="E317">
            <v>103241</v>
          </cell>
          <cell r="F317">
            <v>103241</v>
          </cell>
        </row>
        <row r="318">
          <cell r="B318" t="str">
            <v>CC8B'</v>
          </cell>
          <cell r="C318" t="str">
            <v>CC 8 - B'</v>
          </cell>
          <cell r="D318" t="str">
            <v>Unit</v>
          </cell>
          <cell r="E318">
            <v>103241</v>
          </cell>
          <cell r="F318">
            <v>103241</v>
          </cell>
        </row>
        <row r="319">
          <cell r="B319" t="str">
            <v>CC8C'</v>
          </cell>
          <cell r="C319" t="str">
            <v>CC 8 - C'</v>
          </cell>
          <cell r="D319" t="str">
            <v>Unit</v>
          </cell>
          <cell r="E319">
            <v>163648</v>
          </cell>
          <cell r="F319">
            <v>163648</v>
          </cell>
        </row>
        <row r="320">
          <cell r="B320" t="str">
            <v>CC9'</v>
          </cell>
          <cell r="C320" t="str">
            <v>CC 9'</v>
          </cell>
          <cell r="D320" t="str">
            <v>Unit</v>
          </cell>
          <cell r="E320">
            <v>39653</v>
          </cell>
          <cell r="F320">
            <v>39653</v>
          </cell>
        </row>
        <row r="321">
          <cell r="B321" t="str">
            <v>CC10'</v>
          </cell>
          <cell r="C321" t="str">
            <v>CC 10'</v>
          </cell>
          <cell r="D321" t="str">
            <v>Unit</v>
          </cell>
          <cell r="E321">
            <v>48835</v>
          </cell>
          <cell r="F321">
            <v>48835</v>
          </cell>
        </row>
        <row r="322">
          <cell r="B322" t="str">
            <v>CC11'</v>
          </cell>
          <cell r="C322" t="str">
            <v>CC 11'</v>
          </cell>
          <cell r="D322" t="str">
            <v>Unit</v>
          </cell>
          <cell r="E322">
            <v>48835</v>
          </cell>
          <cell r="F322">
            <v>48835</v>
          </cell>
        </row>
        <row r="323">
          <cell r="B323" t="str">
            <v>SA1'</v>
          </cell>
          <cell r="C323" t="str">
            <v>SA  1'</v>
          </cell>
          <cell r="D323" t="str">
            <v>Unit</v>
          </cell>
          <cell r="E323">
            <v>14171</v>
          </cell>
          <cell r="F323">
            <v>14171</v>
          </cell>
        </row>
        <row r="324">
          <cell r="B324" t="str">
            <v>SA2'</v>
          </cell>
          <cell r="C324" t="str">
            <v>SA  2'</v>
          </cell>
          <cell r="D324" t="str">
            <v>Unit</v>
          </cell>
          <cell r="E324">
            <v>24342</v>
          </cell>
          <cell r="F324">
            <v>24342</v>
          </cell>
        </row>
        <row r="325">
          <cell r="B325" t="str">
            <v>SA3'</v>
          </cell>
          <cell r="C325" t="str">
            <v>SA  3'</v>
          </cell>
          <cell r="D325" t="str">
            <v>Unit</v>
          </cell>
          <cell r="E325">
            <v>24342</v>
          </cell>
          <cell r="F325">
            <v>24342</v>
          </cell>
        </row>
        <row r="326">
          <cell r="B326" t="str">
            <v>SA4'</v>
          </cell>
          <cell r="C326" t="str">
            <v>SA  4'</v>
          </cell>
          <cell r="D326" t="str">
            <v>Unit</v>
          </cell>
          <cell r="E326">
            <v>36138</v>
          </cell>
          <cell r="F326">
            <v>36138</v>
          </cell>
        </row>
        <row r="327">
          <cell r="B327" t="str">
            <v>SA5'</v>
          </cell>
          <cell r="C327" t="str">
            <v>SA  5'</v>
          </cell>
          <cell r="D327" t="str">
            <v>Unit</v>
          </cell>
          <cell r="E327">
            <v>18228</v>
          </cell>
          <cell r="F327">
            <v>18228</v>
          </cell>
        </row>
        <row r="328">
          <cell r="B328" t="str">
            <v>SA51'</v>
          </cell>
          <cell r="C328" t="str">
            <v>SA  5 - 1'</v>
          </cell>
          <cell r="D328" t="str">
            <v>Unit</v>
          </cell>
          <cell r="E328">
            <v>18228</v>
          </cell>
          <cell r="F328">
            <v>18228</v>
          </cell>
        </row>
        <row r="329">
          <cell r="B329" t="str">
            <v>SA52'</v>
          </cell>
          <cell r="C329" t="str">
            <v>SA  5 - 2'</v>
          </cell>
          <cell r="D329" t="str">
            <v>Unit</v>
          </cell>
          <cell r="E329">
            <v>18228</v>
          </cell>
          <cell r="F329">
            <v>18228</v>
          </cell>
        </row>
        <row r="330">
          <cell r="B330" t="str">
            <v>SA53'</v>
          </cell>
          <cell r="C330" t="str">
            <v>SA  5 - 3'</v>
          </cell>
          <cell r="D330" t="str">
            <v>Unit</v>
          </cell>
          <cell r="E330">
            <v>18228</v>
          </cell>
          <cell r="F330">
            <v>18228</v>
          </cell>
        </row>
        <row r="331">
          <cell r="B331" t="str">
            <v>SA54'</v>
          </cell>
          <cell r="C331" t="str">
            <v>SA  5 - 4'</v>
          </cell>
          <cell r="D331" t="str">
            <v>Unit</v>
          </cell>
          <cell r="E331">
            <v>188468</v>
          </cell>
          <cell r="F331">
            <v>188468</v>
          </cell>
        </row>
        <row r="332">
          <cell r="B332" t="str">
            <v>SA6'</v>
          </cell>
          <cell r="C332" t="str">
            <v>SA  6'</v>
          </cell>
          <cell r="D332" t="str">
            <v>Unit</v>
          </cell>
          <cell r="E332">
            <v>36138</v>
          </cell>
          <cell r="F332">
            <v>36138</v>
          </cell>
        </row>
        <row r="333">
          <cell r="B333" t="str">
            <v>SC1'</v>
          </cell>
          <cell r="C333" t="str">
            <v>SC  1'</v>
          </cell>
          <cell r="D333" t="str">
            <v>Unit</v>
          </cell>
          <cell r="E333">
            <v>39653</v>
          </cell>
          <cell r="F333">
            <v>39653</v>
          </cell>
        </row>
        <row r="334">
          <cell r="B334" t="str">
            <v>SC1A'</v>
          </cell>
          <cell r="C334" t="str">
            <v>SC  1 - A'</v>
          </cell>
          <cell r="D334" t="str">
            <v>Unit</v>
          </cell>
          <cell r="E334">
            <v>41295</v>
          </cell>
          <cell r="F334">
            <v>41295</v>
          </cell>
        </row>
        <row r="335">
          <cell r="B335" t="str">
            <v>SC2'</v>
          </cell>
          <cell r="C335" t="str">
            <v>SC  2'</v>
          </cell>
          <cell r="D335" t="str">
            <v>Unit</v>
          </cell>
          <cell r="E335">
            <v>48835</v>
          </cell>
          <cell r="F335">
            <v>48835</v>
          </cell>
        </row>
        <row r="336">
          <cell r="B336" t="str">
            <v>SC2A'</v>
          </cell>
          <cell r="C336" t="str">
            <v>SC  2 - A'</v>
          </cell>
          <cell r="D336" t="str">
            <v>Unit</v>
          </cell>
          <cell r="E336">
            <v>48835</v>
          </cell>
          <cell r="F336">
            <v>48835</v>
          </cell>
        </row>
        <row r="337">
          <cell r="B337" t="str">
            <v>SC21'</v>
          </cell>
          <cell r="C337" t="str">
            <v>SC  2 - 1'</v>
          </cell>
          <cell r="D337" t="str">
            <v>Unit</v>
          </cell>
          <cell r="E337">
            <v>48835</v>
          </cell>
          <cell r="F337">
            <v>48835</v>
          </cell>
        </row>
        <row r="338">
          <cell r="B338" t="str">
            <v>SC3'</v>
          </cell>
          <cell r="C338" t="str">
            <v>SC  3'</v>
          </cell>
          <cell r="D338" t="str">
            <v>Unit</v>
          </cell>
          <cell r="E338">
            <v>48835</v>
          </cell>
          <cell r="F338">
            <v>48835</v>
          </cell>
        </row>
        <row r="339">
          <cell r="B339" t="str">
            <v>SC7'</v>
          </cell>
          <cell r="C339" t="str">
            <v>SC  7'</v>
          </cell>
          <cell r="D339" t="str">
            <v>Unit</v>
          </cell>
          <cell r="E339">
            <v>48835</v>
          </cell>
          <cell r="F339">
            <v>48835</v>
          </cell>
        </row>
        <row r="340">
          <cell r="B340" t="str">
            <v>SC7A'</v>
          </cell>
          <cell r="C340" t="str">
            <v>SC  7 - A'</v>
          </cell>
          <cell r="D340" t="str">
            <v>Unit</v>
          </cell>
          <cell r="E340">
            <v>62823</v>
          </cell>
          <cell r="F340">
            <v>62823</v>
          </cell>
        </row>
        <row r="341">
          <cell r="B341" t="str">
            <v>SC8'</v>
          </cell>
          <cell r="C341" t="str">
            <v>SC  8'</v>
          </cell>
          <cell r="D341" t="str">
            <v>Unit</v>
          </cell>
          <cell r="E341">
            <v>103241</v>
          </cell>
          <cell r="F341">
            <v>103241</v>
          </cell>
        </row>
        <row r="342">
          <cell r="B342" t="str">
            <v>SC8A'</v>
          </cell>
          <cell r="C342" t="str">
            <v>SC  8 - A'</v>
          </cell>
          <cell r="D342" t="str">
            <v>Unit</v>
          </cell>
          <cell r="E342">
            <v>103241</v>
          </cell>
          <cell r="F342">
            <v>103241</v>
          </cell>
        </row>
        <row r="343">
          <cell r="B343" t="str">
            <v>SC8B'</v>
          </cell>
          <cell r="C343" t="str">
            <v>SC  8 - B'</v>
          </cell>
          <cell r="D343" t="str">
            <v>Unit</v>
          </cell>
          <cell r="E343">
            <v>103241</v>
          </cell>
          <cell r="F343">
            <v>103241</v>
          </cell>
        </row>
        <row r="344">
          <cell r="B344" t="str">
            <v>SC8C'</v>
          </cell>
          <cell r="C344" t="str">
            <v>SC  8 - C'</v>
          </cell>
          <cell r="D344" t="str">
            <v>Unit</v>
          </cell>
          <cell r="E344">
            <v>163648</v>
          </cell>
          <cell r="F344">
            <v>163648</v>
          </cell>
        </row>
        <row r="345">
          <cell r="B345" t="str">
            <v>SC9'</v>
          </cell>
          <cell r="C345" t="str">
            <v>SC  9'</v>
          </cell>
          <cell r="D345" t="str">
            <v>Unit</v>
          </cell>
          <cell r="E345">
            <v>39653</v>
          </cell>
          <cell r="F345">
            <v>39653</v>
          </cell>
        </row>
        <row r="346">
          <cell r="B346" t="str">
            <v>SC10'</v>
          </cell>
          <cell r="C346" t="str">
            <v>SC  10'</v>
          </cell>
          <cell r="D346" t="str">
            <v>Unit</v>
          </cell>
          <cell r="E346">
            <v>48835</v>
          </cell>
          <cell r="F346">
            <v>48835</v>
          </cell>
        </row>
        <row r="347">
          <cell r="B347" t="str">
            <v>SC11'</v>
          </cell>
          <cell r="C347" t="str">
            <v>SC  11'</v>
          </cell>
          <cell r="D347" t="str">
            <v>Unit</v>
          </cell>
          <cell r="E347">
            <v>48835</v>
          </cell>
          <cell r="F347">
            <v>48835</v>
          </cell>
        </row>
        <row r="348">
          <cell r="F348">
            <v>0</v>
          </cell>
        </row>
        <row r="349">
          <cell r="B349" t="str">
            <v>bCA1'</v>
          </cell>
          <cell r="C349" t="str">
            <v xml:space="preserve">   Bongkar CA 1'</v>
          </cell>
          <cell r="D349" t="str">
            <v>Unit</v>
          </cell>
          <cell r="E349">
            <v>8502.6</v>
          </cell>
          <cell r="F349">
            <v>8502</v>
          </cell>
        </row>
        <row r="350">
          <cell r="B350" t="str">
            <v>bCA2'</v>
          </cell>
          <cell r="C350" t="str">
            <v xml:space="preserve">   Bongkar CA 2'</v>
          </cell>
          <cell r="D350" t="str">
            <v>Unit</v>
          </cell>
          <cell r="E350">
            <v>14605.199999999999</v>
          </cell>
          <cell r="F350">
            <v>14605</v>
          </cell>
        </row>
        <row r="351">
          <cell r="B351" t="str">
            <v>bCA3'</v>
          </cell>
          <cell r="C351" t="str">
            <v xml:space="preserve">   Bongkar CA 3'</v>
          </cell>
          <cell r="D351" t="str">
            <v>Unit</v>
          </cell>
          <cell r="E351">
            <v>14605.199999999999</v>
          </cell>
          <cell r="F351">
            <v>14605</v>
          </cell>
        </row>
        <row r="352">
          <cell r="B352" t="str">
            <v>bCA4'</v>
          </cell>
          <cell r="C352" t="str">
            <v xml:space="preserve">   Bongkar CA 4'</v>
          </cell>
          <cell r="D352" t="str">
            <v>Unit</v>
          </cell>
          <cell r="E352">
            <v>21682.799999999999</v>
          </cell>
          <cell r="F352">
            <v>21682</v>
          </cell>
        </row>
        <row r="353">
          <cell r="B353" t="str">
            <v>bCA5'</v>
          </cell>
          <cell r="C353" t="str">
            <v xml:space="preserve">   Bongkar CA 5'</v>
          </cell>
          <cell r="D353" t="str">
            <v>Unit</v>
          </cell>
          <cell r="E353">
            <v>10936.8</v>
          </cell>
          <cell r="F353">
            <v>10936</v>
          </cell>
        </row>
        <row r="354">
          <cell r="B354" t="str">
            <v>bCA51'</v>
          </cell>
          <cell r="C354" t="str">
            <v xml:space="preserve">   Bongkar CA 5 - 1'</v>
          </cell>
          <cell r="D354" t="str">
            <v>Unit</v>
          </cell>
          <cell r="E354">
            <v>10936.8</v>
          </cell>
          <cell r="F354">
            <v>10936</v>
          </cell>
        </row>
        <row r="355">
          <cell r="B355" t="str">
            <v>bCA52'</v>
          </cell>
          <cell r="C355" t="str">
            <v xml:space="preserve">   Bongkar CA 5 - 2'</v>
          </cell>
          <cell r="D355" t="str">
            <v>Unit</v>
          </cell>
          <cell r="E355">
            <v>10936.8</v>
          </cell>
          <cell r="F355">
            <v>10936</v>
          </cell>
        </row>
        <row r="356">
          <cell r="B356" t="str">
            <v>bCA53'</v>
          </cell>
          <cell r="C356" t="str">
            <v xml:space="preserve">   Bongkar CA 5 - 3'</v>
          </cell>
          <cell r="D356" t="str">
            <v>Unit</v>
          </cell>
          <cell r="E356">
            <v>10936.8</v>
          </cell>
          <cell r="F356">
            <v>10936</v>
          </cell>
        </row>
        <row r="357">
          <cell r="B357" t="str">
            <v>bCA54'</v>
          </cell>
          <cell r="C357" t="str">
            <v xml:space="preserve">   Bongkar CA 5 - 4'</v>
          </cell>
          <cell r="D357" t="str">
            <v>Unit</v>
          </cell>
          <cell r="E357">
            <v>113080.8</v>
          </cell>
          <cell r="F357">
            <v>113080</v>
          </cell>
        </row>
        <row r="358">
          <cell r="B358" t="str">
            <v>bCA6'</v>
          </cell>
          <cell r="C358" t="str">
            <v xml:space="preserve">   Bongkar CA 6'</v>
          </cell>
          <cell r="D358" t="str">
            <v>Unit</v>
          </cell>
          <cell r="E358">
            <v>21682.799999999999</v>
          </cell>
          <cell r="F358">
            <v>21682</v>
          </cell>
        </row>
        <row r="359">
          <cell r="B359" t="str">
            <v>bCc1'</v>
          </cell>
          <cell r="C359" t="str">
            <v xml:space="preserve">   Bongkar CC 1'</v>
          </cell>
          <cell r="D359" t="str">
            <v>Unit</v>
          </cell>
          <cell r="E359">
            <v>23791.8</v>
          </cell>
          <cell r="F359">
            <v>23791</v>
          </cell>
        </row>
        <row r="360">
          <cell r="B360" t="str">
            <v>bCc1A'</v>
          </cell>
          <cell r="C360" t="str">
            <v xml:space="preserve">   Bongkar CC 1 - A'</v>
          </cell>
          <cell r="D360" t="str">
            <v>Unit</v>
          </cell>
          <cell r="E360">
            <v>24777</v>
          </cell>
          <cell r="F360">
            <v>24777</v>
          </cell>
        </row>
        <row r="361">
          <cell r="B361" t="str">
            <v>bCc2'</v>
          </cell>
          <cell r="C361" t="str">
            <v xml:space="preserve">   Bongkar CC 2'</v>
          </cell>
          <cell r="D361" t="str">
            <v>Unit</v>
          </cell>
          <cell r="E361">
            <v>29301</v>
          </cell>
          <cell r="F361">
            <v>29301</v>
          </cell>
        </row>
        <row r="362">
          <cell r="B362" t="str">
            <v>bCc2A'</v>
          </cell>
          <cell r="C362" t="str">
            <v xml:space="preserve">   Bongkar CC 2 - A'</v>
          </cell>
          <cell r="D362" t="str">
            <v>Unit</v>
          </cell>
          <cell r="E362">
            <v>29301</v>
          </cell>
          <cell r="F362">
            <v>29301</v>
          </cell>
        </row>
        <row r="363">
          <cell r="B363" t="str">
            <v>bCc21'</v>
          </cell>
          <cell r="C363" t="str">
            <v xml:space="preserve">   Bongkar CC 2 - 1'</v>
          </cell>
          <cell r="D363" t="str">
            <v>Unit</v>
          </cell>
          <cell r="E363">
            <v>29301</v>
          </cell>
          <cell r="F363">
            <v>29301</v>
          </cell>
        </row>
        <row r="364">
          <cell r="B364" t="str">
            <v>bCc3'</v>
          </cell>
          <cell r="C364" t="str">
            <v xml:space="preserve">   Bongkar CC 3'</v>
          </cell>
          <cell r="D364" t="str">
            <v>Unit</v>
          </cell>
          <cell r="E364">
            <v>29301</v>
          </cell>
          <cell r="F364">
            <v>29301</v>
          </cell>
        </row>
        <row r="365">
          <cell r="B365" t="str">
            <v>bCc7'</v>
          </cell>
          <cell r="C365" t="str">
            <v xml:space="preserve">   Bongkar CC 7'</v>
          </cell>
          <cell r="D365" t="str">
            <v>Unit</v>
          </cell>
          <cell r="E365">
            <v>29301</v>
          </cell>
          <cell r="F365">
            <v>29301</v>
          </cell>
        </row>
        <row r="366">
          <cell r="B366" t="str">
            <v>bCc7A'</v>
          </cell>
          <cell r="C366" t="str">
            <v xml:space="preserve">   Bongkar CC 7 - A'</v>
          </cell>
          <cell r="D366" t="str">
            <v>Unit</v>
          </cell>
          <cell r="E366">
            <v>37693.799999999996</v>
          </cell>
          <cell r="F366">
            <v>37693</v>
          </cell>
        </row>
        <row r="367">
          <cell r="B367" t="str">
            <v>bCc8'</v>
          </cell>
          <cell r="C367" t="str">
            <v xml:space="preserve">   Bongkar CC 8'</v>
          </cell>
          <cell r="D367" t="str">
            <v>Unit</v>
          </cell>
          <cell r="E367">
            <v>61944.6</v>
          </cell>
          <cell r="F367">
            <v>61944</v>
          </cell>
        </row>
        <row r="368">
          <cell r="B368" t="str">
            <v>bCc8A'</v>
          </cell>
          <cell r="C368" t="str">
            <v xml:space="preserve">   Bongkar CC 8 - A'</v>
          </cell>
          <cell r="D368" t="str">
            <v>Unit</v>
          </cell>
          <cell r="E368">
            <v>61944.6</v>
          </cell>
          <cell r="F368">
            <v>61944</v>
          </cell>
        </row>
        <row r="369">
          <cell r="B369" t="str">
            <v>bCc8B'</v>
          </cell>
          <cell r="C369" t="str">
            <v xml:space="preserve">   Bongkar CC 8 - B'</v>
          </cell>
          <cell r="D369" t="str">
            <v>Unit</v>
          </cell>
          <cell r="E369">
            <v>61944.6</v>
          </cell>
          <cell r="F369">
            <v>61944</v>
          </cell>
        </row>
        <row r="370">
          <cell r="B370" t="str">
            <v>bCc8C'</v>
          </cell>
          <cell r="C370" t="str">
            <v xml:space="preserve">   Bongkar CC 8 - C'</v>
          </cell>
          <cell r="D370" t="str">
            <v>Unit</v>
          </cell>
          <cell r="E370">
            <v>98188.800000000003</v>
          </cell>
          <cell r="F370">
            <v>98188</v>
          </cell>
        </row>
        <row r="371">
          <cell r="B371" t="str">
            <v>bCc9'</v>
          </cell>
          <cell r="C371" t="str">
            <v xml:space="preserve">   Bongkar CC 9'</v>
          </cell>
          <cell r="D371" t="str">
            <v>Unit</v>
          </cell>
          <cell r="E371">
            <v>23791.8</v>
          </cell>
          <cell r="F371">
            <v>23791</v>
          </cell>
        </row>
        <row r="372">
          <cell r="B372" t="str">
            <v>bCc10'</v>
          </cell>
          <cell r="C372" t="str">
            <v xml:space="preserve">   Bongkar CC 10'</v>
          </cell>
          <cell r="D372" t="str">
            <v>Unit</v>
          </cell>
          <cell r="E372">
            <v>29301</v>
          </cell>
          <cell r="F372">
            <v>29301</v>
          </cell>
        </row>
        <row r="373">
          <cell r="B373" t="str">
            <v>bCc11'</v>
          </cell>
          <cell r="C373" t="str">
            <v xml:space="preserve">   Bongkar CC 11'</v>
          </cell>
          <cell r="D373" t="str">
            <v>Unit</v>
          </cell>
          <cell r="E373">
            <v>29301</v>
          </cell>
          <cell r="F373">
            <v>29301</v>
          </cell>
        </row>
        <row r="374">
          <cell r="B374" t="str">
            <v>bSA1'</v>
          </cell>
          <cell r="C374" t="str">
            <v xml:space="preserve">   Bongkar SA  1'</v>
          </cell>
          <cell r="D374" t="str">
            <v>Unit</v>
          </cell>
          <cell r="E374">
            <v>8502.6</v>
          </cell>
          <cell r="F374">
            <v>8502</v>
          </cell>
        </row>
        <row r="375">
          <cell r="B375" t="str">
            <v>bSA2'</v>
          </cell>
          <cell r="C375" t="str">
            <v xml:space="preserve">   Bongkar SA  2'</v>
          </cell>
          <cell r="D375" t="str">
            <v>Unit</v>
          </cell>
          <cell r="E375">
            <v>14605.199999999999</v>
          </cell>
          <cell r="F375">
            <v>14605</v>
          </cell>
        </row>
        <row r="376">
          <cell r="B376" t="str">
            <v>bSA3'</v>
          </cell>
          <cell r="C376" t="str">
            <v xml:space="preserve">   Bongkar SA  3'</v>
          </cell>
          <cell r="D376" t="str">
            <v>Unit</v>
          </cell>
          <cell r="E376">
            <v>14605.199999999999</v>
          </cell>
          <cell r="F376">
            <v>14605</v>
          </cell>
        </row>
        <row r="377">
          <cell r="B377" t="str">
            <v>bSA4'</v>
          </cell>
          <cell r="C377" t="str">
            <v xml:space="preserve">   Bongkar SA  4'</v>
          </cell>
          <cell r="D377" t="str">
            <v>Unit</v>
          </cell>
          <cell r="E377">
            <v>21682.799999999999</v>
          </cell>
          <cell r="F377">
            <v>21682</v>
          </cell>
        </row>
        <row r="378">
          <cell r="B378" t="str">
            <v>bSA5'</v>
          </cell>
          <cell r="C378" t="str">
            <v xml:space="preserve">   Bongkar SA  5'</v>
          </cell>
          <cell r="D378" t="str">
            <v>Unit</v>
          </cell>
          <cell r="E378">
            <v>10936.8</v>
          </cell>
          <cell r="F378">
            <v>10936</v>
          </cell>
        </row>
        <row r="379">
          <cell r="B379" t="str">
            <v>bSA51'</v>
          </cell>
          <cell r="C379" t="str">
            <v xml:space="preserve">   Bongkar SA  5 - 1'</v>
          </cell>
          <cell r="D379" t="str">
            <v>Unit</v>
          </cell>
          <cell r="E379">
            <v>10936.8</v>
          </cell>
          <cell r="F379">
            <v>10936</v>
          </cell>
        </row>
        <row r="380">
          <cell r="B380" t="str">
            <v>bSA52'</v>
          </cell>
          <cell r="C380" t="str">
            <v xml:space="preserve">   Bongkar SA  5 - 2'</v>
          </cell>
          <cell r="D380" t="str">
            <v>Unit</v>
          </cell>
          <cell r="E380">
            <v>10936.8</v>
          </cell>
          <cell r="F380">
            <v>10936</v>
          </cell>
        </row>
        <row r="381">
          <cell r="B381" t="str">
            <v>bSA53'</v>
          </cell>
          <cell r="C381" t="str">
            <v xml:space="preserve">   Bongkar SA  5 - 3'</v>
          </cell>
          <cell r="D381" t="str">
            <v>Unit</v>
          </cell>
          <cell r="E381">
            <v>10936.8</v>
          </cell>
          <cell r="F381">
            <v>10936</v>
          </cell>
        </row>
        <row r="382">
          <cell r="B382" t="str">
            <v>bSA54'</v>
          </cell>
          <cell r="C382" t="str">
            <v xml:space="preserve">   Bongkar SA  5 - 4'</v>
          </cell>
          <cell r="D382" t="str">
            <v>Unit</v>
          </cell>
          <cell r="E382">
            <v>113080.8</v>
          </cell>
          <cell r="F382">
            <v>113080</v>
          </cell>
        </row>
        <row r="383">
          <cell r="B383" t="str">
            <v>bSA6'</v>
          </cell>
          <cell r="C383" t="str">
            <v xml:space="preserve">   Bongkar SA  6'</v>
          </cell>
          <cell r="D383" t="str">
            <v>Unit</v>
          </cell>
          <cell r="E383">
            <v>21682.799999999999</v>
          </cell>
          <cell r="F383">
            <v>21682</v>
          </cell>
        </row>
        <row r="384">
          <cell r="B384" t="str">
            <v>bSC1'</v>
          </cell>
          <cell r="C384" t="str">
            <v xml:space="preserve">   Bongkar SC  1'</v>
          </cell>
          <cell r="D384" t="str">
            <v>Unit</v>
          </cell>
          <cell r="E384">
            <v>23791.8</v>
          </cell>
          <cell r="F384">
            <v>23791</v>
          </cell>
        </row>
        <row r="385">
          <cell r="B385" t="str">
            <v>bSC1A'</v>
          </cell>
          <cell r="C385" t="str">
            <v xml:space="preserve">   Bongkar SC  1 - A'</v>
          </cell>
          <cell r="D385" t="str">
            <v>Unit</v>
          </cell>
          <cell r="E385">
            <v>24777</v>
          </cell>
          <cell r="F385">
            <v>24777</v>
          </cell>
        </row>
        <row r="386">
          <cell r="B386" t="str">
            <v>bSC2'</v>
          </cell>
          <cell r="C386" t="str">
            <v xml:space="preserve">   Bongkar SC  2'</v>
          </cell>
          <cell r="D386" t="str">
            <v>Unit</v>
          </cell>
          <cell r="E386">
            <v>29301</v>
          </cell>
          <cell r="F386">
            <v>29301</v>
          </cell>
        </row>
        <row r="387">
          <cell r="B387" t="str">
            <v>bSC2A'</v>
          </cell>
          <cell r="C387" t="str">
            <v xml:space="preserve">   Bongkar SC  2 - A'</v>
          </cell>
          <cell r="D387" t="str">
            <v>Unit</v>
          </cell>
          <cell r="E387">
            <v>29301</v>
          </cell>
          <cell r="F387">
            <v>29301</v>
          </cell>
        </row>
        <row r="388">
          <cell r="B388" t="str">
            <v>bSC21'</v>
          </cell>
          <cell r="C388" t="str">
            <v xml:space="preserve">   Bongkar SC  2 - 1'</v>
          </cell>
          <cell r="D388" t="str">
            <v>Unit</v>
          </cell>
          <cell r="E388">
            <v>29301</v>
          </cell>
          <cell r="F388">
            <v>29301</v>
          </cell>
        </row>
        <row r="389">
          <cell r="B389" t="str">
            <v>bSC3'</v>
          </cell>
          <cell r="C389" t="str">
            <v xml:space="preserve">   Bongkar SC  3'</v>
          </cell>
          <cell r="D389" t="str">
            <v>Unit</v>
          </cell>
          <cell r="E389">
            <v>29301</v>
          </cell>
          <cell r="F389">
            <v>29301</v>
          </cell>
        </row>
        <row r="390">
          <cell r="B390" t="str">
            <v>bSC7'</v>
          </cell>
          <cell r="C390" t="str">
            <v xml:space="preserve">   Bongkar SC  7'</v>
          </cell>
          <cell r="D390" t="str">
            <v>Unit</v>
          </cell>
          <cell r="E390">
            <v>29301</v>
          </cell>
          <cell r="F390">
            <v>29301</v>
          </cell>
        </row>
        <row r="391">
          <cell r="B391" t="str">
            <v>bSC7A'</v>
          </cell>
          <cell r="C391" t="str">
            <v xml:space="preserve">   Bongkar SC  7 - A'</v>
          </cell>
          <cell r="D391" t="str">
            <v>Unit</v>
          </cell>
          <cell r="E391">
            <v>37693.799999999996</v>
          </cell>
          <cell r="F391">
            <v>37693</v>
          </cell>
        </row>
        <row r="392">
          <cell r="B392" t="str">
            <v>bSC8'</v>
          </cell>
          <cell r="C392" t="str">
            <v xml:space="preserve">   Bongkar SC  8'</v>
          </cell>
          <cell r="D392" t="str">
            <v>Unit</v>
          </cell>
          <cell r="E392">
            <v>61944.6</v>
          </cell>
          <cell r="F392">
            <v>61944</v>
          </cell>
        </row>
        <row r="393">
          <cell r="B393" t="str">
            <v>bSC8A'</v>
          </cell>
          <cell r="C393" t="str">
            <v xml:space="preserve">   Bongkar SC  8 - A'</v>
          </cell>
          <cell r="D393" t="str">
            <v>Unit</v>
          </cell>
          <cell r="E393">
            <v>61944.6</v>
          </cell>
          <cell r="F393">
            <v>61944</v>
          </cell>
        </row>
        <row r="394">
          <cell r="B394" t="str">
            <v>bSC8B'</v>
          </cell>
          <cell r="C394" t="str">
            <v xml:space="preserve">   Bongkar SC  8 - B'</v>
          </cell>
          <cell r="D394" t="str">
            <v>Unit</v>
          </cell>
          <cell r="E394">
            <v>61944.6</v>
          </cell>
          <cell r="F394">
            <v>61944</v>
          </cell>
        </row>
        <row r="395">
          <cell r="B395" t="str">
            <v>bSC8C'</v>
          </cell>
          <cell r="C395" t="str">
            <v xml:space="preserve">   Bongkar SC  8 - C'</v>
          </cell>
          <cell r="D395" t="str">
            <v>Unit</v>
          </cell>
          <cell r="E395">
            <v>98188.800000000003</v>
          </cell>
          <cell r="F395">
            <v>98188</v>
          </cell>
        </row>
        <row r="396">
          <cell r="B396" t="str">
            <v>bSC9'</v>
          </cell>
          <cell r="C396" t="str">
            <v xml:space="preserve">   Bongkar SC  9'</v>
          </cell>
          <cell r="D396" t="str">
            <v>Unit</v>
          </cell>
          <cell r="E396">
            <v>23791.8</v>
          </cell>
          <cell r="F396">
            <v>23791</v>
          </cell>
        </row>
        <row r="397">
          <cell r="B397" t="str">
            <v>bSC10'</v>
          </cell>
          <cell r="C397" t="str">
            <v xml:space="preserve">   Bongkar SC  10'</v>
          </cell>
          <cell r="D397" t="str">
            <v>Unit</v>
          </cell>
          <cell r="E397">
            <v>29301</v>
          </cell>
          <cell r="F397">
            <v>29301</v>
          </cell>
        </row>
        <row r="398">
          <cell r="B398" t="str">
            <v>bSC11'</v>
          </cell>
          <cell r="C398" t="str">
            <v xml:space="preserve">   Bongkar SC  11'</v>
          </cell>
          <cell r="D398" t="str">
            <v>Unit</v>
          </cell>
          <cell r="E398">
            <v>29301</v>
          </cell>
          <cell r="F398">
            <v>29301</v>
          </cell>
        </row>
        <row r="400">
          <cell r="C400" t="str">
            <v>KONSTRUKSI JTM 3 PHASA DOUBLE SIRKUIT</v>
          </cell>
          <cell r="F400">
            <v>0</v>
          </cell>
        </row>
        <row r="401">
          <cell r="B401" t="str">
            <v>dc1</v>
          </cell>
          <cell r="C401" t="str">
            <v>DC 1</v>
          </cell>
          <cell r="D401" t="str">
            <v>Unit</v>
          </cell>
          <cell r="E401">
            <v>83160</v>
          </cell>
          <cell r="F401">
            <v>83160</v>
          </cell>
        </row>
        <row r="402">
          <cell r="B402" t="str">
            <v>dc2</v>
          </cell>
          <cell r="C402" t="str">
            <v>DC 2</v>
          </cell>
          <cell r="D402" t="str">
            <v>Unit</v>
          </cell>
          <cell r="E402">
            <v>101280.96000000001</v>
          </cell>
          <cell r="F402">
            <v>101280</v>
          </cell>
        </row>
        <row r="403">
          <cell r="B403" t="str">
            <v>dc3</v>
          </cell>
          <cell r="C403" t="str">
            <v>DC 3</v>
          </cell>
          <cell r="D403" t="str">
            <v>Unit</v>
          </cell>
          <cell r="E403">
            <v>101280.96000000001</v>
          </cell>
          <cell r="F403">
            <v>101280</v>
          </cell>
        </row>
        <row r="404">
          <cell r="B404" t="str">
            <v>dc4</v>
          </cell>
          <cell r="C404" t="str">
            <v>DC 4</v>
          </cell>
          <cell r="D404" t="str">
            <v>Unit</v>
          </cell>
          <cell r="E404">
            <v>101280.96000000001</v>
          </cell>
          <cell r="F404">
            <v>101280</v>
          </cell>
        </row>
        <row r="405">
          <cell r="B405" t="str">
            <v>dc5</v>
          </cell>
          <cell r="C405" t="str">
            <v>DC 5</v>
          </cell>
          <cell r="D405" t="str">
            <v>Unit</v>
          </cell>
          <cell r="E405">
            <v>101280.96000000001</v>
          </cell>
          <cell r="F405">
            <v>101280</v>
          </cell>
        </row>
        <row r="406">
          <cell r="F406">
            <v>0</v>
          </cell>
        </row>
        <row r="407">
          <cell r="B407" t="str">
            <v>bdc1</v>
          </cell>
          <cell r="C407" t="str">
            <v xml:space="preserve">    Bongkar DC 1</v>
          </cell>
          <cell r="D407" t="str">
            <v>Unit</v>
          </cell>
          <cell r="E407">
            <v>49896</v>
          </cell>
          <cell r="F407">
            <v>49896</v>
          </cell>
        </row>
        <row r="408">
          <cell r="B408" t="str">
            <v>bdc2</v>
          </cell>
          <cell r="C408" t="str">
            <v xml:space="preserve">    Bongkar DC 2</v>
          </cell>
          <cell r="D408" t="str">
            <v>Unit</v>
          </cell>
          <cell r="E408">
            <v>60768.576000000001</v>
          </cell>
          <cell r="F408">
            <v>60768</v>
          </cell>
        </row>
        <row r="409">
          <cell r="B409" t="str">
            <v>bdc3</v>
          </cell>
          <cell r="C409" t="str">
            <v xml:space="preserve">    Bongkar DC 3</v>
          </cell>
          <cell r="D409" t="str">
            <v>Unit</v>
          </cell>
          <cell r="E409">
            <v>60768.576000000001</v>
          </cell>
          <cell r="F409">
            <v>60768</v>
          </cell>
        </row>
        <row r="410">
          <cell r="B410" t="str">
            <v>bdc4</v>
          </cell>
          <cell r="C410" t="str">
            <v xml:space="preserve">    Bongkar DC 4</v>
          </cell>
          <cell r="D410" t="str">
            <v>Unit</v>
          </cell>
          <cell r="E410">
            <v>60768.576000000001</v>
          </cell>
          <cell r="F410">
            <v>60768</v>
          </cell>
        </row>
        <row r="411">
          <cell r="B411" t="str">
            <v>bdc5</v>
          </cell>
          <cell r="C411" t="str">
            <v xml:space="preserve">    Bongkar DC 5</v>
          </cell>
          <cell r="D411" t="str">
            <v>Unit</v>
          </cell>
          <cell r="E411">
            <v>60768.576000000001</v>
          </cell>
          <cell r="F411">
            <v>60768</v>
          </cell>
        </row>
        <row r="413">
          <cell r="C413" t="str">
            <v>PENARIKAN KAWAT JTM 3 / 1-3 PHASA u/50 METER</v>
          </cell>
          <cell r="F413">
            <v>0</v>
          </cell>
        </row>
        <row r="414">
          <cell r="B414" t="str">
            <v>mk32415</v>
          </cell>
          <cell r="C414" t="str">
            <v>TM 3 x AAAC 240 mm2 + 1 x 150 mm2</v>
          </cell>
          <cell r="D414" t="str">
            <v>kms</v>
          </cell>
          <cell r="E414">
            <v>6000580</v>
          </cell>
          <cell r="F414">
            <v>6000580</v>
          </cell>
        </row>
        <row r="415">
          <cell r="B415" t="str">
            <v>mk32412</v>
          </cell>
          <cell r="C415" t="str">
            <v>TM 3 x AAAC 240 mm2 + 1 x 120 mm2</v>
          </cell>
          <cell r="D415" t="str">
            <v>kms</v>
          </cell>
          <cell r="E415">
            <v>6000580</v>
          </cell>
          <cell r="F415">
            <v>6000580</v>
          </cell>
        </row>
        <row r="416">
          <cell r="B416" t="str">
            <v>mk324</v>
          </cell>
          <cell r="C416" t="str">
            <v>TM 3 x AAAC 240 mm2</v>
          </cell>
          <cell r="D416" t="str">
            <v>kms</v>
          </cell>
          <cell r="E416">
            <v>4929060</v>
          </cell>
          <cell r="F416">
            <v>4929060</v>
          </cell>
        </row>
        <row r="417">
          <cell r="B417" t="str">
            <v>mk224</v>
          </cell>
          <cell r="C417" t="str">
            <v>TM 2 x AAAC 240 mm2</v>
          </cell>
          <cell r="D417" t="str">
            <v>kms</v>
          </cell>
          <cell r="E417">
            <v>3321760</v>
          </cell>
          <cell r="F417">
            <v>3321760</v>
          </cell>
        </row>
        <row r="418">
          <cell r="B418" t="str">
            <v>mk31515</v>
          </cell>
          <cell r="C418" t="str">
            <v>TM 3 x AAAC 150 mm2 + 1 x 150 mm2</v>
          </cell>
          <cell r="D418" t="str">
            <v>kms</v>
          </cell>
          <cell r="E418">
            <v>4393280</v>
          </cell>
          <cell r="F418">
            <v>4393280</v>
          </cell>
        </row>
        <row r="419">
          <cell r="B419" t="str">
            <v>mk3157</v>
          </cell>
          <cell r="C419" t="str">
            <v>TM 3 x AAAC 150 mm2 + 1 x 70 mm2</v>
          </cell>
          <cell r="D419" t="str">
            <v>kms</v>
          </cell>
          <cell r="E419">
            <v>4393280</v>
          </cell>
          <cell r="F419">
            <v>4393280</v>
          </cell>
        </row>
        <row r="420">
          <cell r="B420" t="str">
            <v>mk315</v>
          </cell>
          <cell r="C420" t="str">
            <v>TM 3 x AAAC 150 mm2</v>
          </cell>
          <cell r="D420" t="str">
            <v>kms</v>
          </cell>
          <cell r="E420">
            <v>3857520</v>
          </cell>
          <cell r="F420">
            <v>3857520</v>
          </cell>
        </row>
        <row r="421">
          <cell r="B421" t="str">
            <v>mk215</v>
          </cell>
          <cell r="C421" t="str">
            <v>TM 2 x AAAC 150 mm2</v>
          </cell>
          <cell r="D421" t="str">
            <v>kms</v>
          </cell>
          <cell r="E421">
            <v>3053940</v>
          </cell>
          <cell r="F421">
            <v>3053940</v>
          </cell>
        </row>
        <row r="422">
          <cell r="B422" t="str">
            <v>mk377</v>
          </cell>
          <cell r="C422" t="str">
            <v>TM 3 x AAAC 70 mm2 + 1 x 70 mm2</v>
          </cell>
          <cell r="D422" t="str">
            <v>kms</v>
          </cell>
          <cell r="E422">
            <v>3857520</v>
          </cell>
          <cell r="F422">
            <v>3857520</v>
          </cell>
        </row>
        <row r="423">
          <cell r="B423" t="str">
            <v>mk375</v>
          </cell>
          <cell r="C423" t="str">
            <v>TM 3 x AAAC 70 mm2 + 1 x 50 mm2</v>
          </cell>
          <cell r="D423" t="str">
            <v>kms</v>
          </cell>
          <cell r="E423">
            <v>3589720</v>
          </cell>
          <cell r="F423">
            <v>3589720</v>
          </cell>
        </row>
        <row r="424">
          <cell r="B424" t="str">
            <v>mk3735</v>
          </cell>
          <cell r="C424" t="str">
            <v>TM 3 x AAAC 70 mm2 + 1 x 35 mm2</v>
          </cell>
          <cell r="D424" t="str">
            <v>kms</v>
          </cell>
          <cell r="E424">
            <v>3589720</v>
          </cell>
          <cell r="F424">
            <v>3589720</v>
          </cell>
        </row>
        <row r="425">
          <cell r="B425" t="str">
            <v>mk37</v>
          </cell>
          <cell r="C425" t="str">
            <v>TM 3 x AAAC 70 mm2</v>
          </cell>
          <cell r="D425" t="str">
            <v>kms</v>
          </cell>
          <cell r="E425">
            <v>3321760</v>
          </cell>
          <cell r="F425">
            <v>3321760</v>
          </cell>
        </row>
        <row r="426">
          <cell r="B426" t="str">
            <v>mk27</v>
          </cell>
          <cell r="C426" t="str">
            <v>TM 2 x AAAC 70 mm2</v>
          </cell>
          <cell r="D426" t="str">
            <v>kms</v>
          </cell>
          <cell r="E426">
            <v>2250220</v>
          </cell>
          <cell r="F426">
            <v>2250220</v>
          </cell>
        </row>
        <row r="427">
          <cell r="B427" t="str">
            <v>mk33535</v>
          </cell>
          <cell r="C427" t="str">
            <v>TM 3 x AAAC 35 mm2 + 1 x 35 mm2</v>
          </cell>
          <cell r="D427" t="str">
            <v>kms</v>
          </cell>
          <cell r="E427">
            <v>2785980</v>
          </cell>
          <cell r="F427">
            <v>2785980</v>
          </cell>
        </row>
        <row r="428">
          <cell r="B428" t="str">
            <v>mk335</v>
          </cell>
          <cell r="C428" t="str">
            <v>TM 3 x AAAC 35 mm2</v>
          </cell>
          <cell r="D428" t="str">
            <v>kms</v>
          </cell>
          <cell r="E428">
            <v>2250220</v>
          </cell>
          <cell r="F428">
            <v>2250220</v>
          </cell>
        </row>
        <row r="429">
          <cell r="B429" t="str">
            <v>mk235</v>
          </cell>
          <cell r="C429" t="str">
            <v>TM 2 x AAAC 35 mm2</v>
          </cell>
          <cell r="D429" t="str">
            <v>kms</v>
          </cell>
          <cell r="E429">
            <v>1714460</v>
          </cell>
          <cell r="F429">
            <v>1714460</v>
          </cell>
        </row>
        <row r="430">
          <cell r="B430" t="str">
            <v>mk1157</v>
          </cell>
          <cell r="C430" t="str">
            <v>TM 1 x AAAC 150 mm2 + 1 x 70 mm2</v>
          </cell>
          <cell r="D430" t="str">
            <v>kms</v>
          </cell>
          <cell r="E430">
            <v>3321760</v>
          </cell>
          <cell r="F430">
            <v>3321760</v>
          </cell>
        </row>
        <row r="431">
          <cell r="B431" t="str">
            <v>mk1127</v>
          </cell>
          <cell r="C431" t="str">
            <v>TM 1 x AAAC 120 mm2 + 1 x 70 mm2</v>
          </cell>
          <cell r="D431" t="str">
            <v>kms</v>
          </cell>
          <cell r="E431">
            <v>3065920</v>
          </cell>
          <cell r="F431">
            <v>3065920</v>
          </cell>
        </row>
        <row r="432">
          <cell r="B432" t="str">
            <v>mk1177</v>
          </cell>
          <cell r="C432" t="str">
            <v>TM 1 x AAAC 70 mm2 + 1 x 70 mm2</v>
          </cell>
          <cell r="D432" t="str">
            <v>kms</v>
          </cell>
          <cell r="E432">
            <v>2785980</v>
          </cell>
          <cell r="F432">
            <v>2785980</v>
          </cell>
        </row>
        <row r="433">
          <cell r="B433" t="str">
            <v>mk175</v>
          </cell>
          <cell r="C433" t="str">
            <v>TM 1 x AAAC 70 mm2 + 1 x 50 mm2</v>
          </cell>
          <cell r="D433" t="str">
            <v>kms</v>
          </cell>
          <cell r="E433">
            <v>2785980</v>
          </cell>
          <cell r="F433">
            <v>2785980</v>
          </cell>
        </row>
        <row r="434">
          <cell r="B434" t="str">
            <v>mk1735</v>
          </cell>
          <cell r="C434" t="str">
            <v>TM 1 x AAAC 70 mm2 + 1 x 35 mm2</v>
          </cell>
          <cell r="D434" t="str">
            <v>kms</v>
          </cell>
          <cell r="E434">
            <v>2250220</v>
          </cell>
          <cell r="F434">
            <v>2250220</v>
          </cell>
        </row>
        <row r="435">
          <cell r="B435" t="str">
            <v>mk13535</v>
          </cell>
          <cell r="C435" t="str">
            <v>TM 1 x AAAC 35 mm2 + 1 x 35 mm2</v>
          </cell>
          <cell r="D435" t="str">
            <v>kms</v>
          </cell>
          <cell r="E435">
            <v>1714460</v>
          </cell>
          <cell r="F435">
            <v>1714460</v>
          </cell>
        </row>
        <row r="436">
          <cell r="B436" t="str">
            <v>mk17</v>
          </cell>
          <cell r="C436" t="str">
            <v>TM 1 x AAAC 70 mm2</v>
          </cell>
          <cell r="D436" t="str">
            <v>kms</v>
          </cell>
          <cell r="E436">
            <v>1446640</v>
          </cell>
          <cell r="F436">
            <v>1446640</v>
          </cell>
        </row>
        <row r="437">
          <cell r="B437" t="str">
            <v>mk19</v>
          </cell>
          <cell r="C437" t="str">
            <v>TM 1 x AAAC 90 mm2</v>
          </cell>
          <cell r="D437" t="str">
            <v>kms</v>
          </cell>
          <cell r="E437">
            <v>1446640</v>
          </cell>
          <cell r="F437">
            <v>1446640</v>
          </cell>
        </row>
        <row r="438">
          <cell r="B438" t="str">
            <v>mk15</v>
          </cell>
          <cell r="C438" t="str">
            <v>TM 1 x AAAC 50 mm2</v>
          </cell>
          <cell r="D438" t="str">
            <v>kms</v>
          </cell>
          <cell r="E438">
            <v>1446640</v>
          </cell>
          <cell r="F438">
            <v>1446640</v>
          </cell>
        </row>
        <row r="439">
          <cell r="B439" t="str">
            <v>mk135</v>
          </cell>
          <cell r="C439" t="str">
            <v>TM 1 x AAAC 35 mm2</v>
          </cell>
          <cell r="D439" t="str">
            <v>kms</v>
          </cell>
          <cell r="E439">
            <v>1178680</v>
          </cell>
          <cell r="F439">
            <v>1178680</v>
          </cell>
        </row>
        <row r="440">
          <cell r="B440" t="str">
            <v>mk124</v>
          </cell>
          <cell r="C440" t="str">
            <v>TM 1 x AAAC 240 mm2</v>
          </cell>
          <cell r="D440" t="str">
            <v>kms</v>
          </cell>
          <cell r="E440">
            <v>1660880</v>
          </cell>
          <cell r="F440">
            <v>1660880</v>
          </cell>
        </row>
        <row r="441">
          <cell r="B441" t="str">
            <v>Nt115</v>
          </cell>
          <cell r="C441" t="str">
            <v>Netral 1 x AAAC 150 mm2</v>
          </cell>
          <cell r="D441" t="str">
            <v>kms</v>
          </cell>
          <cell r="E441">
            <v>1446640</v>
          </cell>
          <cell r="F441">
            <v>1446640</v>
          </cell>
        </row>
        <row r="442">
          <cell r="B442" t="str">
            <v>Nt17</v>
          </cell>
          <cell r="C442" t="str">
            <v>Netral 1 x AAAC 70 mm2</v>
          </cell>
          <cell r="D442" t="str">
            <v>kms</v>
          </cell>
          <cell r="E442">
            <v>1446640</v>
          </cell>
          <cell r="F442">
            <v>1446640</v>
          </cell>
        </row>
        <row r="443">
          <cell r="B443" t="str">
            <v>Nt15</v>
          </cell>
          <cell r="C443" t="str">
            <v>Netral 1 x AAAC 50 mm2</v>
          </cell>
          <cell r="D443" t="str">
            <v>kms</v>
          </cell>
          <cell r="E443">
            <v>1446640</v>
          </cell>
          <cell r="F443">
            <v>1446640</v>
          </cell>
        </row>
        <row r="444">
          <cell r="B444" t="str">
            <v>Nt135</v>
          </cell>
          <cell r="C444" t="str">
            <v>Netral 1 x AAAC 35 mm2</v>
          </cell>
          <cell r="D444" t="str">
            <v>kms</v>
          </cell>
          <cell r="E444">
            <v>1178680</v>
          </cell>
          <cell r="F444">
            <v>1178680</v>
          </cell>
        </row>
        <row r="446">
          <cell r="B446" t="str">
            <v>bmk32415</v>
          </cell>
          <cell r="C446" t="str">
            <v xml:space="preserve">    Bongkar TM 3 x AAAC 240 mm2 + 1 x 150 mm2</v>
          </cell>
          <cell r="D446" t="str">
            <v>kms</v>
          </cell>
          <cell r="E446">
            <v>3600340</v>
          </cell>
          <cell r="F446">
            <v>3600340</v>
          </cell>
        </row>
        <row r="447">
          <cell r="B447" t="str">
            <v>bmk32412</v>
          </cell>
          <cell r="C447" t="str">
            <v xml:space="preserve">    Bongkar TM 3 x AAAC 240 mm2 + 1 x 120 mm2</v>
          </cell>
          <cell r="D447" t="str">
            <v>kms</v>
          </cell>
          <cell r="E447">
            <v>3600340</v>
          </cell>
          <cell r="F447">
            <v>3600340</v>
          </cell>
        </row>
        <row r="448">
          <cell r="B448" t="str">
            <v>bmk324</v>
          </cell>
          <cell r="C448" t="str">
            <v xml:space="preserve">    Bongkar TM 3 x AAAC 240 mm2</v>
          </cell>
          <cell r="D448" t="str">
            <v>kms</v>
          </cell>
          <cell r="E448">
            <v>2957420</v>
          </cell>
          <cell r="F448">
            <v>2957420</v>
          </cell>
        </row>
        <row r="449">
          <cell r="B449" t="str">
            <v>bmk224</v>
          </cell>
          <cell r="C449" t="str">
            <v xml:space="preserve">    Bongkar TM 2 x AAAC 240 mm2</v>
          </cell>
          <cell r="D449" t="str">
            <v>kms</v>
          </cell>
          <cell r="E449">
            <v>1993040</v>
          </cell>
          <cell r="F449">
            <v>1993040</v>
          </cell>
        </row>
        <row r="450">
          <cell r="B450" t="str">
            <v>bmk31515</v>
          </cell>
          <cell r="C450" t="str">
            <v xml:space="preserve">    Bongkar TM 3 x AAAC 150 mm2 + 1 x 150 mm2</v>
          </cell>
          <cell r="D450" t="str">
            <v>kms</v>
          </cell>
          <cell r="E450">
            <v>2635960</v>
          </cell>
          <cell r="F450">
            <v>2635960</v>
          </cell>
        </row>
        <row r="451">
          <cell r="B451" t="str">
            <v>bmk3157</v>
          </cell>
          <cell r="C451" t="str">
            <v xml:space="preserve">    Bongkar TM 3 x AAAC 150 mm2 + 1 x 70 mm2</v>
          </cell>
          <cell r="D451" t="str">
            <v>kms</v>
          </cell>
          <cell r="E451">
            <v>2635960</v>
          </cell>
          <cell r="F451">
            <v>2635960</v>
          </cell>
        </row>
        <row r="452">
          <cell r="B452" t="str">
            <v>bmk315</v>
          </cell>
          <cell r="C452" t="str">
            <v xml:space="preserve">    Bongkar TM 3 x AAAC 150 mm2</v>
          </cell>
          <cell r="D452" t="str">
            <v>kms</v>
          </cell>
          <cell r="E452">
            <v>2314500</v>
          </cell>
          <cell r="F452">
            <v>2314500</v>
          </cell>
        </row>
        <row r="453">
          <cell r="B453" t="str">
            <v>bmk215</v>
          </cell>
          <cell r="C453" t="str">
            <v xml:space="preserve">    Bongkar TM 2 x AAAC 150 mm2</v>
          </cell>
          <cell r="D453" t="str">
            <v>kms</v>
          </cell>
          <cell r="E453">
            <v>1832360</v>
          </cell>
          <cell r="F453">
            <v>1832360</v>
          </cell>
        </row>
        <row r="454">
          <cell r="B454" t="str">
            <v>bmk377</v>
          </cell>
          <cell r="C454" t="str">
            <v xml:space="preserve">    Bongkar TM 3 x AAAC 70 mm2 + 1 x 70 mm2</v>
          </cell>
          <cell r="D454" t="str">
            <v>kms</v>
          </cell>
          <cell r="E454">
            <v>2314500</v>
          </cell>
          <cell r="F454">
            <v>2314500</v>
          </cell>
        </row>
        <row r="455">
          <cell r="B455" t="str">
            <v>bmk375</v>
          </cell>
          <cell r="C455" t="str">
            <v xml:space="preserve">    Bongkar TM 3 x AAAC 70 mm2 + 1 x 50 mm2</v>
          </cell>
          <cell r="D455" t="str">
            <v>kms</v>
          </cell>
          <cell r="E455">
            <v>2153820</v>
          </cell>
          <cell r="F455">
            <v>2153820</v>
          </cell>
        </row>
        <row r="456">
          <cell r="B456" t="str">
            <v>bmk3735</v>
          </cell>
          <cell r="C456" t="str">
            <v xml:space="preserve">    Bongkar TM 3 x AAAC 70 mm2 + 1 x 35 mm2</v>
          </cell>
          <cell r="D456" t="str">
            <v>kms</v>
          </cell>
          <cell r="E456">
            <v>2153820</v>
          </cell>
          <cell r="F456">
            <v>2153820</v>
          </cell>
        </row>
        <row r="457">
          <cell r="B457" t="str">
            <v>bmk37</v>
          </cell>
          <cell r="C457" t="str">
            <v xml:space="preserve">    Bongkar TM 3 x AAAC 70 mm2</v>
          </cell>
          <cell r="D457" t="str">
            <v>kms</v>
          </cell>
          <cell r="E457">
            <v>1993040</v>
          </cell>
          <cell r="F457">
            <v>1993040</v>
          </cell>
        </row>
        <row r="458">
          <cell r="B458" t="str">
            <v>bmk27</v>
          </cell>
          <cell r="C458" t="str">
            <v xml:space="preserve">    Bongkar TM 2 x AAAC 70 mm2</v>
          </cell>
          <cell r="D458" t="str">
            <v>kms</v>
          </cell>
          <cell r="E458">
            <v>1350120</v>
          </cell>
          <cell r="F458">
            <v>1350120</v>
          </cell>
        </row>
        <row r="459">
          <cell r="B459" t="str">
            <v>bmk33535</v>
          </cell>
          <cell r="C459" t="str">
            <v xml:space="preserve">    Bongkar TM 3 x AAAC 35 mm2 + 1 x 35 mm2</v>
          </cell>
          <cell r="D459" t="str">
            <v>kms</v>
          </cell>
          <cell r="E459">
            <v>1671580</v>
          </cell>
          <cell r="F459">
            <v>1671580</v>
          </cell>
        </row>
        <row r="460">
          <cell r="B460" t="str">
            <v>bmk335</v>
          </cell>
          <cell r="C460" t="str">
            <v xml:space="preserve">    Bongkar TM 3 x AAAC 35 mm2</v>
          </cell>
          <cell r="D460" t="str">
            <v>kms</v>
          </cell>
          <cell r="E460">
            <v>1350120</v>
          </cell>
          <cell r="F460">
            <v>1350120</v>
          </cell>
        </row>
        <row r="461">
          <cell r="B461" t="str">
            <v>bmk225</v>
          </cell>
          <cell r="C461" t="str">
            <v xml:space="preserve">    Bongkar TM 2 x AAAC 25 mm2</v>
          </cell>
          <cell r="D461" t="str">
            <v>kms</v>
          </cell>
          <cell r="E461">
            <v>1028660</v>
          </cell>
          <cell r="F461">
            <v>1028660</v>
          </cell>
        </row>
        <row r="462">
          <cell r="B462" t="str">
            <v>bmk235</v>
          </cell>
          <cell r="C462" t="str">
            <v xml:space="preserve">    Bongkar TM 2 x AAAC 35 mm2</v>
          </cell>
          <cell r="D462" t="str">
            <v>kms</v>
          </cell>
          <cell r="E462">
            <v>1028660</v>
          </cell>
          <cell r="F462">
            <v>1028660</v>
          </cell>
        </row>
        <row r="463">
          <cell r="B463" t="str">
            <v>bmk1157</v>
          </cell>
          <cell r="C463" t="str">
            <v xml:space="preserve">    Bongkar TM 1 x AAAC 150 mm2 + 1 x 70 mm2</v>
          </cell>
          <cell r="D463" t="str">
            <v>kms</v>
          </cell>
          <cell r="E463">
            <v>1993040</v>
          </cell>
          <cell r="F463">
            <v>1993040</v>
          </cell>
        </row>
        <row r="464">
          <cell r="B464" t="str">
            <v>bmk1127</v>
          </cell>
          <cell r="C464" t="str">
            <v xml:space="preserve">    Bongkar TM 1 x AAAC 120 mm2 + 1 x 70 mm2</v>
          </cell>
          <cell r="D464" t="str">
            <v>kms</v>
          </cell>
          <cell r="E464">
            <v>1839540</v>
          </cell>
          <cell r="F464">
            <v>1839540</v>
          </cell>
        </row>
        <row r="465">
          <cell r="B465" t="str">
            <v>bmk1177</v>
          </cell>
          <cell r="C465" t="str">
            <v xml:space="preserve">    Bongkar TM 1 x AAAC 70 mm2 + 1 x 70 mm2</v>
          </cell>
          <cell r="D465" t="str">
            <v>kms</v>
          </cell>
          <cell r="E465">
            <v>1671580</v>
          </cell>
          <cell r="F465">
            <v>1671580</v>
          </cell>
        </row>
        <row r="466">
          <cell r="B466" t="str">
            <v>bmk175</v>
          </cell>
          <cell r="C466" t="str">
            <v xml:space="preserve">    Bongkar TM 1 x AAAC 70 mm2 + 1 x 50 mm2</v>
          </cell>
          <cell r="D466" t="str">
            <v>kms</v>
          </cell>
          <cell r="E466">
            <v>1671580</v>
          </cell>
          <cell r="F466">
            <v>1671580</v>
          </cell>
        </row>
        <row r="467">
          <cell r="B467" t="str">
            <v>bmk1735</v>
          </cell>
          <cell r="C467" t="str">
            <v xml:space="preserve">    Bongkar TM 1 x AAAC 70 mm2 + 1 x 35 mm2</v>
          </cell>
          <cell r="D467" t="str">
            <v>kms</v>
          </cell>
          <cell r="E467">
            <v>1350120</v>
          </cell>
          <cell r="F467">
            <v>1350120</v>
          </cell>
        </row>
        <row r="468">
          <cell r="B468" t="str">
            <v>bmk13535</v>
          </cell>
          <cell r="C468" t="str">
            <v xml:space="preserve">    Bongkar TM 1 x AAAC 35 mm2 + 1 x 35 mm2</v>
          </cell>
          <cell r="D468" t="str">
            <v>kms</v>
          </cell>
          <cell r="E468">
            <v>1028660</v>
          </cell>
          <cell r="F468">
            <v>1028660</v>
          </cell>
        </row>
        <row r="469">
          <cell r="B469" t="str">
            <v>bmk17</v>
          </cell>
          <cell r="C469" t="str">
            <v xml:space="preserve">    Bongkar TM 1 x AAAC 70 mm2</v>
          </cell>
          <cell r="D469" t="str">
            <v>kms</v>
          </cell>
          <cell r="E469">
            <v>867980</v>
          </cell>
          <cell r="F469">
            <v>867980</v>
          </cell>
        </row>
        <row r="470">
          <cell r="B470" t="str">
            <v>bmk15</v>
          </cell>
          <cell r="C470" t="str">
            <v xml:space="preserve">    Bongkar TM 1 x AAAC 50 mm2</v>
          </cell>
          <cell r="D470" t="str">
            <v>kms</v>
          </cell>
          <cell r="E470">
            <v>867980</v>
          </cell>
          <cell r="F470">
            <v>867980</v>
          </cell>
        </row>
        <row r="471">
          <cell r="B471" t="str">
            <v>bmk135</v>
          </cell>
          <cell r="C471" t="str">
            <v xml:space="preserve">    Bongkar TM 1 x AAAC 35 mm2</v>
          </cell>
          <cell r="D471" t="str">
            <v>kms</v>
          </cell>
          <cell r="E471">
            <v>707200</v>
          </cell>
          <cell r="F471">
            <v>707200</v>
          </cell>
        </row>
        <row r="472">
          <cell r="B472" t="str">
            <v>bmk124</v>
          </cell>
          <cell r="C472" t="str">
            <v xml:space="preserve">    Bongkar TM 1 x AAAC 240 mm2</v>
          </cell>
          <cell r="D472" t="str">
            <v>kms</v>
          </cell>
          <cell r="E472">
            <v>996520</v>
          </cell>
          <cell r="F472">
            <v>996520</v>
          </cell>
        </row>
        <row r="473">
          <cell r="B473" t="str">
            <v>BNt17</v>
          </cell>
          <cell r="C473" t="str">
            <v xml:space="preserve">    Bongkar Netral  1 x AAAC 70 mm2</v>
          </cell>
          <cell r="D473" t="str">
            <v>kms</v>
          </cell>
          <cell r="E473">
            <v>867980</v>
          </cell>
          <cell r="F473">
            <v>867980</v>
          </cell>
        </row>
        <row r="474">
          <cell r="B474" t="str">
            <v>BNt15</v>
          </cell>
          <cell r="C474" t="str">
            <v xml:space="preserve">    Bongkar Netral  1 x AAAC 50 mm2</v>
          </cell>
          <cell r="D474" t="str">
            <v>kms</v>
          </cell>
          <cell r="E474">
            <v>867980</v>
          </cell>
          <cell r="F474">
            <v>867980</v>
          </cell>
        </row>
        <row r="475">
          <cell r="B475" t="str">
            <v>BNt135</v>
          </cell>
          <cell r="C475" t="str">
            <v xml:space="preserve">    Bongkar Netral  1 x AAAC 35 mm2</v>
          </cell>
          <cell r="D475" t="str">
            <v>kms</v>
          </cell>
          <cell r="E475">
            <v>707200</v>
          </cell>
          <cell r="F475">
            <v>707200</v>
          </cell>
        </row>
        <row r="476">
          <cell r="B476" t="str">
            <v>BMK125</v>
          </cell>
          <cell r="C476" t="str">
            <v xml:space="preserve">    Bongkar TM 1 x AAAC 25 mm2</v>
          </cell>
          <cell r="D476" t="str">
            <v>kms</v>
          </cell>
          <cell r="E476">
            <v>707200</v>
          </cell>
          <cell r="F476">
            <v>707200</v>
          </cell>
        </row>
        <row r="477">
          <cell r="D477" t="str">
            <v>kms</v>
          </cell>
          <cell r="E477">
            <v>0</v>
          </cell>
          <cell r="F477">
            <v>0</v>
          </cell>
        </row>
        <row r="478">
          <cell r="B478" t="str">
            <v>smk32415</v>
          </cell>
          <cell r="C478" t="str">
            <v xml:space="preserve">    Saging TM 3 x AAAC 240 mm2 + 1 x 150 mm2</v>
          </cell>
          <cell r="D478" t="str">
            <v>kms</v>
          </cell>
          <cell r="E478">
            <v>3600340</v>
          </cell>
          <cell r="F478">
            <v>3600340</v>
          </cell>
        </row>
        <row r="479">
          <cell r="B479" t="str">
            <v>smk32412</v>
          </cell>
          <cell r="C479" t="str">
            <v xml:space="preserve">    Saging TM 3 x AAAC 240 mm2 + 1 x 120 mm2</v>
          </cell>
          <cell r="D479" t="str">
            <v>kms</v>
          </cell>
          <cell r="E479">
            <v>3600340</v>
          </cell>
          <cell r="F479">
            <v>3600340</v>
          </cell>
        </row>
        <row r="480">
          <cell r="B480" t="str">
            <v>smk324</v>
          </cell>
          <cell r="C480" t="str">
            <v xml:space="preserve">    Saging TM 3 x AAAC 240 mm2</v>
          </cell>
          <cell r="D480" t="str">
            <v>kms</v>
          </cell>
          <cell r="E480">
            <v>2957420</v>
          </cell>
          <cell r="F480">
            <v>2957420</v>
          </cell>
        </row>
        <row r="481">
          <cell r="B481" t="str">
            <v>smk224</v>
          </cell>
          <cell r="C481" t="str">
            <v xml:space="preserve">    Saging TM 2 x AAAC 240 mm2</v>
          </cell>
          <cell r="D481" t="str">
            <v>kms</v>
          </cell>
          <cell r="E481">
            <v>1993040</v>
          </cell>
          <cell r="F481">
            <v>1993040</v>
          </cell>
        </row>
        <row r="482">
          <cell r="B482" t="str">
            <v>smk31515</v>
          </cell>
          <cell r="C482" t="str">
            <v xml:space="preserve">    Saging TM 3 x AAAC 150 mm2 + 1 x 150 mm2</v>
          </cell>
          <cell r="D482" t="str">
            <v>kms</v>
          </cell>
          <cell r="E482">
            <v>2635960</v>
          </cell>
          <cell r="F482">
            <v>2635960</v>
          </cell>
        </row>
        <row r="483">
          <cell r="B483" t="str">
            <v>smk3157</v>
          </cell>
          <cell r="C483" t="str">
            <v xml:space="preserve">    Saging TM 3 x AAAC 150 mm2 + 1 x 70 mm2</v>
          </cell>
          <cell r="D483" t="str">
            <v>kms</v>
          </cell>
          <cell r="E483">
            <v>2635960</v>
          </cell>
          <cell r="F483">
            <v>2635960</v>
          </cell>
        </row>
        <row r="484">
          <cell r="B484" t="str">
            <v>smk315</v>
          </cell>
          <cell r="C484" t="str">
            <v xml:space="preserve">    Saging TM 3 x AAAC 150 mm2</v>
          </cell>
          <cell r="D484" t="str">
            <v>kms</v>
          </cell>
          <cell r="E484">
            <v>2314500</v>
          </cell>
          <cell r="F484">
            <v>2314500</v>
          </cell>
        </row>
        <row r="485">
          <cell r="B485" t="str">
            <v>smk215</v>
          </cell>
          <cell r="C485" t="str">
            <v xml:space="preserve">    Saging TM 2 x AAAC 150 mm2</v>
          </cell>
          <cell r="D485" t="str">
            <v>kms</v>
          </cell>
          <cell r="E485">
            <v>1832360</v>
          </cell>
          <cell r="F485">
            <v>1832360</v>
          </cell>
        </row>
        <row r="486">
          <cell r="B486" t="str">
            <v>smk377</v>
          </cell>
          <cell r="C486" t="str">
            <v xml:space="preserve">    Saging TM 3 x AAAC 70 mm2 + 1 x 70 mm2</v>
          </cell>
          <cell r="D486" t="str">
            <v>kms</v>
          </cell>
          <cell r="E486">
            <v>2314500</v>
          </cell>
          <cell r="F486">
            <v>2314500</v>
          </cell>
        </row>
        <row r="487">
          <cell r="B487" t="str">
            <v>smk375</v>
          </cell>
          <cell r="C487" t="str">
            <v xml:space="preserve">    Saging TM 3 x AAAC 70 mm2 + 1 x 50 mm2</v>
          </cell>
          <cell r="D487" t="str">
            <v>kms</v>
          </cell>
          <cell r="E487">
            <v>2153820</v>
          </cell>
          <cell r="F487">
            <v>2153820</v>
          </cell>
        </row>
        <row r="488">
          <cell r="B488" t="str">
            <v>smk3735</v>
          </cell>
          <cell r="C488" t="str">
            <v xml:space="preserve">    Saging TM 3 x AAAC 70 mm2 + 1 x 35 mm2</v>
          </cell>
          <cell r="D488" t="str">
            <v>kms</v>
          </cell>
          <cell r="E488">
            <v>2153820</v>
          </cell>
          <cell r="F488">
            <v>2153820</v>
          </cell>
        </row>
        <row r="489">
          <cell r="B489" t="str">
            <v>smk37</v>
          </cell>
          <cell r="C489" t="str">
            <v xml:space="preserve">    Saging TM 3 x AAAC 70 mm2</v>
          </cell>
          <cell r="D489" t="str">
            <v>kms</v>
          </cell>
          <cell r="E489">
            <v>1993040</v>
          </cell>
          <cell r="F489">
            <v>1993040</v>
          </cell>
        </row>
        <row r="490">
          <cell r="B490" t="str">
            <v>smk27</v>
          </cell>
          <cell r="C490" t="str">
            <v xml:space="preserve">    Saging TM 2 x AAAC 70 mm2</v>
          </cell>
          <cell r="D490" t="str">
            <v>kms</v>
          </cell>
          <cell r="E490">
            <v>1350120</v>
          </cell>
          <cell r="F490">
            <v>1350120</v>
          </cell>
        </row>
        <row r="491">
          <cell r="B491" t="str">
            <v>smk33535</v>
          </cell>
          <cell r="C491" t="str">
            <v xml:space="preserve">    Saging TM 3 x AAAC 35 mm2 + 1 x 35 mm2</v>
          </cell>
          <cell r="D491" t="str">
            <v>kms</v>
          </cell>
          <cell r="E491">
            <v>1671580</v>
          </cell>
          <cell r="F491">
            <v>1671580</v>
          </cell>
        </row>
        <row r="492">
          <cell r="B492" t="str">
            <v>smk335</v>
          </cell>
          <cell r="C492" t="str">
            <v xml:space="preserve">    Saging TM 3 x AAAC 35 mm2</v>
          </cell>
          <cell r="D492" t="str">
            <v>kms</v>
          </cell>
          <cell r="E492">
            <v>1350120</v>
          </cell>
          <cell r="F492">
            <v>1350120</v>
          </cell>
        </row>
        <row r="493">
          <cell r="B493" t="str">
            <v>smk235</v>
          </cell>
          <cell r="C493" t="str">
            <v xml:space="preserve">    Saging TM 2 x AAAC 35 mm2</v>
          </cell>
          <cell r="D493" t="str">
            <v>kms</v>
          </cell>
          <cell r="E493">
            <v>1028660</v>
          </cell>
          <cell r="F493">
            <v>1028660</v>
          </cell>
        </row>
        <row r="494">
          <cell r="B494" t="str">
            <v>smk1157</v>
          </cell>
          <cell r="C494" t="str">
            <v xml:space="preserve">    Saging TM 1 x x AAAC 150 mm2 + 1 x 70 mm2</v>
          </cell>
          <cell r="D494" t="str">
            <v>kms</v>
          </cell>
          <cell r="E494">
            <v>1993040</v>
          </cell>
          <cell r="F494">
            <v>1993040</v>
          </cell>
        </row>
        <row r="495">
          <cell r="B495" t="str">
            <v>smk1127</v>
          </cell>
          <cell r="C495" t="str">
            <v xml:space="preserve">    Saging TM 1 x x AAAC 120 mm2 + 1 x 70 mm2</v>
          </cell>
          <cell r="D495" t="str">
            <v>kms</v>
          </cell>
          <cell r="E495">
            <v>1839540</v>
          </cell>
          <cell r="F495">
            <v>1839540</v>
          </cell>
        </row>
        <row r="496">
          <cell r="B496" t="str">
            <v>smk1177</v>
          </cell>
          <cell r="C496" t="str">
            <v xml:space="preserve">    Saging TM 1 x x AAAC 70 mm2 + 1 x 70 mm2</v>
          </cell>
          <cell r="D496" t="str">
            <v>kms</v>
          </cell>
          <cell r="E496">
            <v>1671580</v>
          </cell>
          <cell r="F496">
            <v>1671580</v>
          </cell>
        </row>
        <row r="497">
          <cell r="B497" t="str">
            <v>smk175</v>
          </cell>
          <cell r="C497" t="str">
            <v xml:space="preserve">    Saging TM 1 x x AAAC 70 mm2 + 1 x 50 mm2</v>
          </cell>
          <cell r="D497" t="str">
            <v>kms</v>
          </cell>
          <cell r="E497">
            <v>1671580</v>
          </cell>
          <cell r="F497">
            <v>1671580</v>
          </cell>
        </row>
        <row r="498">
          <cell r="B498" t="str">
            <v>smk1735</v>
          </cell>
          <cell r="C498" t="str">
            <v xml:space="preserve">    Saging TM 1 x x AAAC 70 mm2 + 1 x 35 mm2</v>
          </cell>
          <cell r="D498" t="str">
            <v>kms</v>
          </cell>
          <cell r="E498">
            <v>1350120</v>
          </cell>
          <cell r="F498">
            <v>1350120</v>
          </cell>
        </row>
        <row r="499">
          <cell r="B499" t="str">
            <v>smk13535</v>
          </cell>
          <cell r="C499" t="str">
            <v xml:space="preserve">    Saging TM 1 x x AAAC 35 mm2 + 1 x 35 mm2</v>
          </cell>
          <cell r="D499" t="str">
            <v>kms</v>
          </cell>
          <cell r="E499">
            <v>1028660</v>
          </cell>
          <cell r="F499">
            <v>1028660</v>
          </cell>
        </row>
        <row r="500">
          <cell r="B500" t="str">
            <v>smk17</v>
          </cell>
          <cell r="C500" t="str">
            <v xml:space="preserve">    Saging TM 1 x x AAAC 70 mm2</v>
          </cell>
          <cell r="D500" t="str">
            <v>kms</v>
          </cell>
          <cell r="E500">
            <v>867980</v>
          </cell>
          <cell r="F500">
            <v>867980</v>
          </cell>
        </row>
        <row r="501">
          <cell r="B501" t="str">
            <v>smk15</v>
          </cell>
          <cell r="C501" t="str">
            <v xml:space="preserve">    Saging TM 1 x x AAAC 50 mm2</v>
          </cell>
          <cell r="D501" t="str">
            <v>kms</v>
          </cell>
          <cell r="E501">
            <v>867980</v>
          </cell>
          <cell r="F501">
            <v>867980</v>
          </cell>
        </row>
        <row r="502">
          <cell r="B502" t="str">
            <v>smk135</v>
          </cell>
          <cell r="C502" t="str">
            <v xml:space="preserve">    Saging TM 1 x x AAAC 35 mm2</v>
          </cell>
          <cell r="D502" t="str">
            <v>kms</v>
          </cell>
          <cell r="E502">
            <v>707200</v>
          </cell>
          <cell r="F502">
            <v>707200</v>
          </cell>
        </row>
        <row r="503">
          <cell r="B503" t="str">
            <v>smk124</v>
          </cell>
          <cell r="C503" t="str">
            <v xml:space="preserve">    Saging TM 1 x AAAC 240 mm2</v>
          </cell>
          <cell r="D503" t="str">
            <v>kms</v>
          </cell>
          <cell r="E503">
            <v>996520</v>
          </cell>
          <cell r="F503">
            <v>996520</v>
          </cell>
        </row>
        <row r="504">
          <cell r="B504" t="str">
            <v>SNt115</v>
          </cell>
          <cell r="C504" t="str">
            <v xml:space="preserve">    Saging  Netral  1 x AAAC 150 mm2</v>
          </cell>
          <cell r="D504" t="str">
            <v>kms</v>
          </cell>
          <cell r="E504">
            <v>867980</v>
          </cell>
          <cell r="F504">
            <v>867980</v>
          </cell>
        </row>
        <row r="505">
          <cell r="B505" t="str">
            <v>SNt17</v>
          </cell>
          <cell r="C505" t="str">
            <v xml:space="preserve">    Saging  Netral  1 x AAAC 70 mm2</v>
          </cell>
          <cell r="D505" t="str">
            <v>kms</v>
          </cell>
          <cell r="E505">
            <v>867980</v>
          </cell>
          <cell r="F505">
            <v>867980</v>
          </cell>
        </row>
        <row r="506">
          <cell r="B506" t="str">
            <v>SNt15</v>
          </cell>
          <cell r="C506" t="str">
            <v xml:space="preserve">    Saging  Netral 1 x AAAC 50 mm2</v>
          </cell>
          <cell r="D506" t="str">
            <v>kms</v>
          </cell>
          <cell r="E506">
            <v>707200</v>
          </cell>
          <cell r="F506">
            <v>707200</v>
          </cell>
        </row>
        <row r="507">
          <cell r="B507" t="str">
            <v>SNt135</v>
          </cell>
          <cell r="C507" t="str">
            <v xml:space="preserve">    Saging  Netral  1 x AAAC 35 mm2</v>
          </cell>
          <cell r="D507" t="str">
            <v>kms</v>
          </cell>
          <cell r="E507">
            <v>589464</v>
          </cell>
          <cell r="F507">
            <v>589464</v>
          </cell>
        </row>
        <row r="509">
          <cell r="C509" t="str">
            <v>UPAH BORONGAN PEKERJAAN JTR 220 V</v>
          </cell>
          <cell r="F509">
            <v>0</v>
          </cell>
        </row>
        <row r="510">
          <cell r="C510" t="str">
            <v>PEMASANGAN PERLENGKAPAN PADA TIANG</v>
          </cell>
          <cell r="F510">
            <v>0</v>
          </cell>
        </row>
        <row r="511">
          <cell r="B511" t="str">
            <v>SJ5</v>
          </cell>
          <cell r="C511" t="str">
            <v>SJ 5</v>
          </cell>
          <cell r="D511" t="str">
            <v>Unit</v>
          </cell>
          <cell r="E511">
            <v>13289</v>
          </cell>
          <cell r="F511">
            <v>13289</v>
          </cell>
        </row>
        <row r="512">
          <cell r="B512" t="str">
            <v>SJ8</v>
          </cell>
          <cell r="C512" t="str">
            <v>SJ 8</v>
          </cell>
          <cell r="D512" t="str">
            <v>Unit</v>
          </cell>
          <cell r="E512">
            <v>13289</v>
          </cell>
          <cell r="F512">
            <v>13289</v>
          </cell>
        </row>
        <row r="513">
          <cell r="B513" t="str">
            <v>SJ6X</v>
          </cell>
          <cell r="C513" t="str">
            <v>SJ 6X</v>
          </cell>
          <cell r="D513" t="str">
            <v>Unit</v>
          </cell>
          <cell r="E513">
            <v>13289</v>
          </cell>
          <cell r="F513">
            <v>13289</v>
          </cell>
        </row>
        <row r="514">
          <cell r="B514" t="str">
            <v>CJ5</v>
          </cell>
          <cell r="C514" t="str">
            <v>CJ 5</v>
          </cell>
          <cell r="D514" t="str">
            <v>Unit</v>
          </cell>
          <cell r="E514">
            <v>13289</v>
          </cell>
          <cell r="F514">
            <v>13289</v>
          </cell>
        </row>
        <row r="515">
          <cell r="B515" t="str">
            <v>CJ8</v>
          </cell>
          <cell r="C515" t="str">
            <v>CJ 8</v>
          </cell>
          <cell r="D515" t="str">
            <v>Unit</v>
          </cell>
          <cell r="E515">
            <v>13289</v>
          </cell>
          <cell r="F515">
            <v>13289</v>
          </cell>
        </row>
        <row r="516">
          <cell r="B516" t="str">
            <v>CJ6X</v>
          </cell>
          <cell r="C516" t="str">
            <v>CJ 6X</v>
          </cell>
          <cell r="D516" t="str">
            <v>Unit</v>
          </cell>
          <cell r="E516">
            <v>13289</v>
          </cell>
          <cell r="F516">
            <v>13289</v>
          </cell>
        </row>
        <row r="517">
          <cell r="B517" t="str">
            <v>SJ6</v>
          </cell>
          <cell r="C517" t="str">
            <v>SJ  6</v>
          </cell>
          <cell r="D517" t="str">
            <v>Unit</v>
          </cell>
          <cell r="E517">
            <v>17255</v>
          </cell>
          <cell r="F517">
            <v>17255</v>
          </cell>
        </row>
        <row r="518">
          <cell r="B518" t="str">
            <v>SJ10</v>
          </cell>
          <cell r="C518" t="str">
            <v>SJ 10</v>
          </cell>
          <cell r="D518" t="str">
            <v>Unit</v>
          </cell>
          <cell r="E518">
            <v>23250</v>
          </cell>
          <cell r="F518">
            <v>23250</v>
          </cell>
        </row>
        <row r="519">
          <cell r="B519" t="str">
            <v>CJ6</v>
          </cell>
          <cell r="C519" t="str">
            <v>CJ 6</v>
          </cell>
          <cell r="D519" t="str">
            <v>Unit</v>
          </cell>
          <cell r="E519">
            <v>17255</v>
          </cell>
          <cell r="F519">
            <v>17255</v>
          </cell>
        </row>
        <row r="520">
          <cell r="B520" t="str">
            <v>CJ10</v>
          </cell>
          <cell r="C520" t="str">
            <v>CJ 10</v>
          </cell>
          <cell r="D520" t="str">
            <v>Unit</v>
          </cell>
          <cell r="E520">
            <v>23250</v>
          </cell>
          <cell r="F520">
            <v>23250</v>
          </cell>
        </row>
        <row r="521">
          <cell r="F521">
            <v>0</v>
          </cell>
        </row>
        <row r="522">
          <cell r="B522" t="str">
            <v>bsj5</v>
          </cell>
          <cell r="C522" t="str">
            <v xml:space="preserve">    Bongkar SJ 5</v>
          </cell>
          <cell r="D522" t="str">
            <v>Unit</v>
          </cell>
          <cell r="E522">
            <v>7973.4</v>
          </cell>
          <cell r="F522">
            <v>7973</v>
          </cell>
        </row>
        <row r="523">
          <cell r="B523" t="str">
            <v>bsj8</v>
          </cell>
          <cell r="C523" t="str">
            <v xml:space="preserve">    Bongkar SJ 8</v>
          </cell>
          <cell r="D523" t="str">
            <v>Unit</v>
          </cell>
          <cell r="E523">
            <v>7973.4</v>
          </cell>
          <cell r="F523">
            <v>7973</v>
          </cell>
        </row>
        <row r="524">
          <cell r="B524" t="str">
            <v>bsj6X</v>
          </cell>
          <cell r="C524" t="str">
            <v xml:space="preserve">    Bongkar SJ 6X</v>
          </cell>
          <cell r="D524" t="str">
            <v>Unit</v>
          </cell>
          <cell r="E524">
            <v>7973.4</v>
          </cell>
          <cell r="F524">
            <v>7973</v>
          </cell>
        </row>
        <row r="525">
          <cell r="B525" t="str">
            <v>bcj5</v>
          </cell>
          <cell r="C525" t="str">
            <v xml:space="preserve">    Bongkar CJ 5</v>
          </cell>
          <cell r="D525" t="str">
            <v>Unit</v>
          </cell>
          <cell r="E525">
            <v>7973.4</v>
          </cell>
          <cell r="F525">
            <v>7973</v>
          </cell>
        </row>
        <row r="526">
          <cell r="B526" t="str">
            <v>bcj8</v>
          </cell>
          <cell r="C526" t="str">
            <v xml:space="preserve">    Bongkar CJ 8</v>
          </cell>
          <cell r="D526" t="str">
            <v>Unit</v>
          </cell>
          <cell r="E526">
            <v>7973.4</v>
          </cell>
          <cell r="F526">
            <v>7973</v>
          </cell>
        </row>
        <row r="527">
          <cell r="B527" t="str">
            <v>bcj6X</v>
          </cell>
          <cell r="C527" t="str">
            <v xml:space="preserve">    Bongkar CJ 6X</v>
          </cell>
          <cell r="D527" t="str">
            <v>Unit</v>
          </cell>
          <cell r="E527">
            <v>7973.4</v>
          </cell>
          <cell r="F527">
            <v>7973</v>
          </cell>
        </row>
        <row r="528">
          <cell r="B528" t="str">
            <v>bsj6</v>
          </cell>
          <cell r="C528" t="str">
            <v xml:space="preserve">    Bongkar SJ  6</v>
          </cell>
          <cell r="D528" t="str">
            <v>Unit</v>
          </cell>
          <cell r="E528">
            <v>10353</v>
          </cell>
          <cell r="F528">
            <v>10353</v>
          </cell>
        </row>
        <row r="529">
          <cell r="B529" t="str">
            <v>bsj10</v>
          </cell>
          <cell r="C529" t="str">
            <v xml:space="preserve">    Bongkar SJ 10</v>
          </cell>
          <cell r="D529" t="str">
            <v>Unit</v>
          </cell>
          <cell r="E529">
            <v>13950</v>
          </cell>
          <cell r="F529">
            <v>13950</v>
          </cell>
        </row>
        <row r="530">
          <cell r="B530" t="str">
            <v>bcj6</v>
          </cell>
          <cell r="C530" t="str">
            <v xml:space="preserve">    Bongkar CJ 6</v>
          </cell>
          <cell r="D530" t="str">
            <v>Unit</v>
          </cell>
          <cell r="E530">
            <v>10353</v>
          </cell>
          <cell r="F530">
            <v>10353</v>
          </cell>
        </row>
        <row r="531">
          <cell r="B531" t="str">
            <v>bcj10</v>
          </cell>
          <cell r="C531" t="str">
            <v xml:space="preserve">    Bongkar CJ 10</v>
          </cell>
          <cell r="D531" t="str">
            <v>Unit</v>
          </cell>
          <cell r="E531">
            <v>13950</v>
          </cell>
          <cell r="F531">
            <v>13950</v>
          </cell>
        </row>
        <row r="532">
          <cell r="F532">
            <v>0</v>
          </cell>
        </row>
        <row r="533">
          <cell r="C533" t="str">
            <v>PEMASANGAN PERLENGKAPAN PADA TIANG</v>
          </cell>
          <cell r="F533">
            <v>0</v>
          </cell>
        </row>
        <row r="534">
          <cell r="C534" t="str">
            <v>DENGAN TWISTED CABLE</v>
          </cell>
          <cell r="F534">
            <v>0</v>
          </cell>
        </row>
        <row r="535">
          <cell r="B535" t="str">
            <v>B13B</v>
          </cell>
          <cell r="C535" t="str">
            <v>B 13 B</v>
          </cell>
          <cell r="D535" t="str">
            <v>Unit</v>
          </cell>
          <cell r="E535">
            <v>13289</v>
          </cell>
          <cell r="F535">
            <v>13289</v>
          </cell>
        </row>
        <row r="536">
          <cell r="B536" t="str">
            <v>B13D</v>
          </cell>
          <cell r="C536" t="str">
            <v>B 13 D</v>
          </cell>
          <cell r="D536" t="str">
            <v>Unit</v>
          </cell>
          <cell r="E536">
            <v>13289</v>
          </cell>
          <cell r="F536">
            <v>13289</v>
          </cell>
        </row>
        <row r="537">
          <cell r="B537" t="str">
            <v>CJ2</v>
          </cell>
          <cell r="C537" t="str">
            <v>CJ 2</v>
          </cell>
          <cell r="D537" t="str">
            <v>Unit</v>
          </cell>
          <cell r="E537">
            <v>13289</v>
          </cell>
          <cell r="F537">
            <v>13289</v>
          </cell>
        </row>
        <row r="538">
          <cell r="B538" t="str">
            <v>J5T</v>
          </cell>
          <cell r="C538" t="str">
            <v>J 5 T</v>
          </cell>
          <cell r="D538" t="str">
            <v>Unit</v>
          </cell>
          <cell r="E538">
            <v>13289</v>
          </cell>
          <cell r="F538">
            <v>13289</v>
          </cell>
        </row>
        <row r="539">
          <cell r="B539" t="str">
            <v>B15B</v>
          </cell>
          <cell r="C539" t="str">
            <v>B 15 B</v>
          </cell>
          <cell r="D539" t="str">
            <v>Unit</v>
          </cell>
          <cell r="E539">
            <v>13289</v>
          </cell>
          <cell r="F539">
            <v>13289</v>
          </cell>
        </row>
        <row r="540">
          <cell r="B540" t="str">
            <v>B15D</v>
          </cell>
          <cell r="C540" t="str">
            <v>B 15 D</v>
          </cell>
          <cell r="D540" t="str">
            <v>Unit</v>
          </cell>
          <cell r="E540">
            <v>13289</v>
          </cell>
          <cell r="F540">
            <v>13289</v>
          </cell>
        </row>
        <row r="541">
          <cell r="B541" t="str">
            <v>CJ3</v>
          </cell>
          <cell r="C541" t="str">
            <v>CJ 3</v>
          </cell>
          <cell r="D541" t="str">
            <v>Unit</v>
          </cell>
          <cell r="E541">
            <v>13289</v>
          </cell>
          <cell r="F541">
            <v>13289</v>
          </cell>
        </row>
        <row r="542">
          <cell r="B542" t="str">
            <v>J7T</v>
          </cell>
          <cell r="C542" t="str">
            <v>J 7 T</v>
          </cell>
          <cell r="D542" t="str">
            <v>Unit</v>
          </cell>
          <cell r="E542">
            <v>13289</v>
          </cell>
          <cell r="F542">
            <v>13289</v>
          </cell>
        </row>
        <row r="543">
          <cell r="B543" t="str">
            <v>B16B</v>
          </cell>
          <cell r="C543" t="str">
            <v>B 16 B</v>
          </cell>
          <cell r="D543" t="str">
            <v>Unit</v>
          </cell>
          <cell r="E543">
            <v>17255</v>
          </cell>
          <cell r="F543">
            <v>17255</v>
          </cell>
        </row>
        <row r="544">
          <cell r="B544" t="str">
            <v>B16D</v>
          </cell>
          <cell r="C544" t="str">
            <v>B 16 D</v>
          </cell>
          <cell r="D544" t="str">
            <v>Unit</v>
          </cell>
          <cell r="E544">
            <v>17255</v>
          </cell>
          <cell r="F544">
            <v>17255</v>
          </cell>
        </row>
        <row r="545">
          <cell r="B545" t="str">
            <v>CJ4</v>
          </cell>
          <cell r="C545" t="str">
            <v>CJ 4</v>
          </cell>
          <cell r="D545" t="str">
            <v>Unit</v>
          </cell>
          <cell r="E545">
            <v>17255</v>
          </cell>
          <cell r="F545">
            <v>17255</v>
          </cell>
        </row>
        <row r="546">
          <cell r="B546" t="str">
            <v>J6T</v>
          </cell>
          <cell r="C546" t="str">
            <v>J 6 T</v>
          </cell>
          <cell r="D546" t="str">
            <v>Unit</v>
          </cell>
          <cell r="E546">
            <v>17255</v>
          </cell>
          <cell r="F546">
            <v>17255</v>
          </cell>
        </row>
        <row r="547">
          <cell r="B547" t="str">
            <v>MJ6T</v>
          </cell>
          <cell r="C547" t="str">
            <v>MJ 6 T</v>
          </cell>
          <cell r="D547" t="str">
            <v>Unit</v>
          </cell>
          <cell r="E547">
            <v>9642</v>
          </cell>
          <cell r="F547">
            <v>9642</v>
          </cell>
        </row>
        <row r="548">
          <cell r="B548" t="str">
            <v>CJ4A</v>
          </cell>
          <cell r="C548" t="str">
            <v>CJ 4 A</v>
          </cell>
          <cell r="D548" t="str">
            <v>Unit</v>
          </cell>
          <cell r="E548">
            <v>9642</v>
          </cell>
          <cell r="F548">
            <v>9642</v>
          </cell>
        </row>
        <row r="549">
          <cell r="B549" t="str">
            <v>B71B</v>
          </cell>
          <cell r="C549" t="str">
            <v>B 71 B</v>
          </cell>
          <cell r="D549" t="str">
            <v>Unit</v>
          </cell>
          <cell r="E549">
            <v>13289</v>
          </cell>
          <cell r="F549">
            <v>13289</v>
          </cell>
        </row>
        <row r="551">
          <cell r="B551" t="str">
            <v>bB13B</v>
          </cell>
          <cell r="C551" t="str">
            <v xml:space="preserve">    Bongkar B 13 B</v>
          </cell>
          <cell r="D551" t="str">
            <v>Unit</v>
          </cell>
          <cell r="E551">
            <v>7973.4</v>
          </cell>
          <cell r="F551">
            <v>7973</v>
          </cell>
        </row>
        <row r="552">
          <cell r="B552" t="str">
            <v>bB13D</v>
          </cell>
          <cell r="C552" t="str">
            <v xml:space="preserve">    Bongkar B 13 D</v>
          </cell>
          <cell r="D552" t="str">
            <v>Unit</v>
          </cell>
          <cell r="E552">
            <v>7973.4</v>
          </cell>
          <cell r="F552">
            <v>7973</v>
          </cell>
        </row>
        <row r="553">
          <cell r="B553" t="str">
            <v>bCJ2</v>
          </cell>
          <cell r="C553" t="str">
            <v xml:space="preserve">    Bongkar CJ 2</v>
          </cell>
          <cell r="D553" t="str">
            <v>Unit</v>
          </cell>
          <cell r="E553">
            <v>7973.4</v>
          </cell>
          <cell r="F553">
            <v>7973</v>
          </cell>
        </row>
        <row r="554">
          <cell r="B554" t="str">
            <v>bJ5T</v>
          </cell>
          <cell r="C554" t="str">
            <v xml:space="preserve">    Bongkar J 5 T</v>
          </cell>
          <cell r="D554" t="str">
            <v>Unit</v>
          </cell>
          <cell r="E554">
            <v>7973.4</v>
          </cell>
          <cell r="F554">
            <v>7973</v>
          </cell>
        </row>
        <row r="555">
          <cell r="B555" t="str">
            <v>bB15B</v>
          </cell>
          <cell r="C555" t="str">
            <v xml:space="preserve">    Bongkar B 15 B</v>
          </cell>
          <cell r="D555" t="str">
            <v>Unit</v>
          </cell>
          <cell r="E555">
            <v>7973.4</v>
          </cell>
          <cell r="F555">
            <v>7973</v>
          </cell>
        </row>
        <row r="556">
          <cell r="B556" t="str">
            <v>bB15D</v>
          </cell>
          <cell r="C556" t="str">
            <v xml:space="preserve">    Bongkar B 15 D</v>
          </cell>
          <cell r="D556" t="str">
            <v>Unit</v>
          </cell>
          <cell r="E556">
            <v>7973.4</v>
          </cell>
          <cell r="F556">
            <v>7973</v>
          </cell>
        </row>
        <row r="557">
          <cell r="B557" t="str">
            <v>bCJ3</v>
          </cell>
          <cell r="C557" t="str">
            <v xml:space="preserve">    Bongkar CJ 3</v>
          </cell>
          <cell r="D557" t="str">
            <v>Unit</v>
          </cell>
          <cell r="E557">
            <v>7973.4</v>
          </cell>
          <cell r="F557">
            <v>7973</v>
          </cell>
        </row>
        <row r="558">
          <cell r="B558" t="str">
            <v>bJ7T</v>
          </cell>
          <cell r="C558" t="str">
            <v xml:space="preserve">    Bongkar J 7 T</v>
          </cell>
          <cell r="D558" t="str">
            <v>Unit</v>
          </cell>
          <cell r="E558">
            <v>7973.4</v>
          </cell>
          <cell r="F558">
            <v>7973</v>
          </cell>
        </row>
        <row r="559">
          <cell r="B559" t="str">
            <v>bB16B</v>
          </cell>
          <cell r="C559" t="str">
            <v xml:space="preserve">    Bongkar B 16 B</v>
          </cell>
          <cell r="D559" t="str">
            <v>Unit</v>
          </cell>
          <cell r="E559">
            <v>10353</v>
          </cell>
          <cell r="F559">
            <v>10353</v>
          </cell>
        </row>
        <row r="560">
          <cell r="B560" t="str">
            <v>bB16D</v>
          </cell>
          <cell r="C560" t="str">
            <v xml:space="preserve">    Bongkar B 16 D</v>
          </cell>
          <cell r="D560" t="str">
            <v>Unit</v>
          </cell>
          <cell r="E560">
            <v>10353</v>
          </cell>
          <cell r="F560">
            <v>10353</v>
          </cell>
        </row>
        <row r="561">
          <cell r="B561" t="str">
            <v>bCJ4</v>
          </cell>
          <cell r="C561" t="str">
            <v xml:space="preserve">    Bongkar CJ 4</v>
          </cell>
          <cell r="D561" t="str">
            <v>Unit</v>
          </cell>
          <cell r="E561">
            <v>10353</v>
          </cell>
          <cell r="F561">
            <v>10353</v>
          </cell>
        </row>
        <row r="562">
          <cell r="B562" t="str">
            <v>bJ6T</v>
          </cell>
          <cell r="C562" t="str">
            <v xml:space="preserve">    Bongkar J 6 T</v>
          </cell>
          <cell r="D562" t="str">
            <v>Unit</v>
          </cell>
          <cell r="E562">
            <v>10353</v>
          </cell>
          <cell r="F562">
            <v>10353</v>
          </cell>
        </row>
        <row r="563">
          <cell r="B563" t="str">
            <v>bMJ6T</v>
          </cell>
          <cell r="C563" t="str">
            <v xml:space="preserve">    Bongkar MJ 6 T</v>
          </cell>
          <cell r="D563" t="str">
            <v>Unit</v>
          </cell>
          <cell r="E563">
            <v>5785.2</v>
          </cell>
          <cell r="F563">
            <v>5785</v>
          </cell>
        </row>
        <row r="564">
          <cell r="B564" t="str">
            <v>bCJ4A</v>
          </cell>
          <cell r="C564" t="str">
            <v xml:space="preserve">    Bongkar CJ 4 A</v>
          </cell>
          <cell r="D564" t="str">
            <v>Unit</v>
          </cell>
          <cell r="E564">
            <v>5785.2</v>
          </cell>
          <cell r="F564">
            <v>5785</v>
          </cell>
        </row>
        <row r="565">
          <cell r="B565" t="str">
            <v>bB71B</v>
          </cell>
          <cell r="C565" t="str">
            <v xml:space="preserve">    Bongkar B 71 B</v>
          </cell>
          <cell r="D565" t="str">
            <v>Unit</v>
          </cell>
          <cell r="E565">
            <v>7973.4</v>
          </cell>
          <cell r="F565">
            <v>7973</v>
          </cell>
        </row>
        <row r="566">
          <cell r="F566">
            <v>0</v>
          </cell>
        </row>
        <row r="567">
          <cell r="F567">
            <v>0</v>
          </cell>
        </row>
        <row r="568">
          <cell r="C568" t="str">
            <v>PENARIKAN HANTARAN JTR u/50 METER</v>
          </cell>
          <cell r="F568">
            <v>0</v>
          </cell>
        </row>
        <row r="569">
          <cell r="C569" t="str">
            <v>PENARIKAN KAWAT</v>
          </cell>
          <cell r="F569">
            <v>0</v>
          </cell>
        </row>
        <row r="570">
          <cell r="B570" t="str">
            <v>rk277</v>
          </cell>
          <cell r="C570" t="str">
            <v>TR 2 x AAAC 70 mm2 + 1 x AAAC 70 mm2</v>
          </cell>
          <cell r="D570" t="str">
            <v>kms</v>
          </cell>
          <cell r="E570">
            <v>2785980</v>
          </cell>
          <cell r="F570">
            <v>2785980</v>
          </cell>
        </row>
        <row r="571">
          <cell r="B571" t="str">
            <v>rk2735</v>
          </cell>
          <cell r="C571" t="str">
            <v>TR 2 x AAAC 70 mm2 + 1 x AAAC 35 mm2</v>
          </cell>
          <cell r="D571" t="str">
            <v>kms</v>
          </cell>
          <cell r="E571">
            <v>2518180</v>
          </cell>
          <cell r="F571">
            <v>2518180</v>
          </cell>
        </row>
        <row r="572">
          <cell r="B572" t="str">
            <v>rk3735</v>
          </cell>
          <cell r="C572" t="str">
            <v>TR 3 x AAAC 70 mm2 + 1 x AAAC 35 mm2</v>
          </cell>
          <cell r="D572" t="str">
            <v>kms</v>
          </cell>
          <cell r="E572">
            <v>3321760</v>
          </cell>
          <cell r="F572">
            <v>3321760</v>
          </cell>
        </row>
        <row r="573">
          <cell r="B573" t="str">
            <v>rk377</v>
          </cell>
          <cell r="C573" t="str">
            <v>TR 3 x AAAC 70 mm2 + 1 x AAAC 70 mm2</v>
          </cell>
          <cell r="D573" t="str">
            <v>kms</v>
          </cell>
          <cell r="E573">
            <v>3321760</v>
          </cell>
          <cell r="F573">
            <v>3321760</v>
          </cell>
        </row>
        <row r="574">
          <cell r="B574" t="str">
            <v>rk17</v>
          </cell>
          <cell r="C574" t="str">
            <v>TR 1 x AAAC 70 mm2</v>
          </cell>
          <cell r="D574" t="str">
            <v>kms</v>
          </cell>
          <cell r="E574">
            <v>1446640</v>
          </cell>
          <cell r="F574">
            <v>1446640</v>
          </cell>
        </row>
        <row r="575">
          <cell r="B575" t="str">
            <v>rk27</v>
          </cell>
          <cell r="C575" t="str">
            <v>TR 2 x AAAC 70 mm2</v>
          </cell>
          <cell r="D575" t="str">
            <v>kms</v>
          </cell>
          <cell r="E575">
            <v>1982420</v>
          </cell>
          <cell r="F575">
            <v>1982420</v>
          </cell>
        </row>
        <row r="576">
          <cell r="B576" t="str">
            <v>rk15</v>
          </cell>
          <cell r="C576" t="str">
            <v>TR 1 x AAAC 50 mm2</v>
          </cell>
          <cell r="D576" t="str">
            <v>kms</v>
          </cell>
          <cell r="E576">
            <v>1285840</v>
          </cell>
          <cell r="F576">
            <v>1285840</v>
          </cell>
        </row>
        <row r="577">
          <cell r="B577" t="str">
            <v>rk25555</v>
          </cell>
          <cell r="C577" t="str">
            <v>TR 2 x AAAC 50 mm2 + 1 x AAAC 50 mm2</v>
          </cell>
          <cell r="D577" t="str">
            <v>kms</v>
          </cell>
          <cell r="E577">
            <v>1714460</v>
          </cell>
          <cell r="F577">
            <v>1714460</v>
          </cell>
        </row>
        <row r="578">
          <cell r="B578" t="str">
            <v>rk255</v>
          </cell>
          <cell r="C578" t="str">
            <v>TR 2 x AAAC 55 mm2</v>
          </cell>
          <cell r="D578" t="str">
            <v>kms</v>
          </cell>
          <cell r="E578">
            <v>1446640</v>
          </cell>
          <cell r="F578">
            <v>1446640</v>
          </cell>
        </row>
        <row r="579">
          <cell r="B579" t="str">
            <v>rk235</v>
          </cell>
          <cell r="C579" t="str">
            <v>TR 2 x AAAC 35 mm2</v>
          </cell>
          <cell r="D579" t="str">
            <v>kms</v>
          </cell>
          <cell r="E579">
            <v>1285840</v>
          </cell>
          <cell r="F579">
            <v>1285840</v>
          </cell>
        </row>
        <row r="580">
          <cell r="B580" t="str">
            <v>rk23535</v>
          </cell>
          <cell r="C580" t="str">
            <v>TR 2 x AAAC 35 mm2 + 1 x AAAC 35 mm2</v>
          </cell>
          <cell r="D580" t="str">
            <v>kms</v>
          </cell>
          <cell r="E580">
            <v>1928780</v>
          </cell>
          <cell r="F580">
            <v>1928780</v>
          </cell>
        </row>
        <row r="581">
          <cell r="B581" t="str">
            <v>rk3715</v>
          </cell>
          <cell r="C581" t="str">
            <v>TR 3 x AAAC 70 + N 150 mm3</v>
          </cell>
          <cell r="D581" t="str">
            <v>kms</v>
          </cell>
          <cell r="E581">
            <v>3321760</v>
          </cell>
          <cell r="F581">
            <v>3321760</v>
          </cell>
        </row>
        <row r="582">
          <cell r="B582" t="str">
            <v>rk135</v>
          </cell>
          <cell r="C582" t="str">
            <v>TR 1 x AAAC 35 mm2</v>
          </cell>
          <cell r="D582" t="str">
            <v>kms</v>
          </cell>
          <cell r="E582">
            <v>1178680</v>
          </cell>
          <cell r="F582">
            <v>1178680</v>
          </cell>
        </row>
        <row r="583">
          <cell r="F583">
            <v>0</v>
          </cell>
        </row>
        <row r="584">
          <cell r="F584">
            <v>0</v>
          </cell>
        </row>
        <row r="585">
          <cell r="B585" t="str">
            <v>brk277</v>
          </cell>
          <cell r="C585" t="str">
            <v xml:space="preserve">    Bongkar TR 2 x AAAC 70 mm2 + 1 x AAAC 70 mm2</v>
          </cell>
          <cell r="D585" t="str">
            <v>kms</v>
          </cell>
          <cell r="E585">
            <v>1671588</v>
          </cell>
          <cell r="F585">
            <v>1671588</v>
          </cell>
        </row>
        <row r="586">
          <cell r="B586" t="str">
            <v>brk2735</v>
          </cell>
          <cell r="C586" t="str">
            <v xml:space="preserve">    Bongkar TR 2 x AAAC 70 mm2 + 1 x AAAC 35 mm2</v>
          </cell>
          <cell r="D586" t="str">
            <v>kms</v>
          </cell>
          <cell r="E586">
            <v>1510908</v>
          </cell>
          <cell r="F586">
            <v>1510908</v>
          </cell>
        </row>
        <row r="587">
          <cell r="B587" t="str">
            <v>brk3735</v>
          </cell>
          <cell r="C587" t="str">
            <v xml:space="preserve">    Bongkar TR 3 x AAAC 70 mm2 + 1 x AAAC 35 mm2</v>
          </cell>
          <cell r="D587" t="str">
            <v>kms</v>
          </cell>
          <cell r="E587">
            <v>1993056</v>
          </cell>
          <cell r="F587">
            <v>1993056</v>
          </cell>
        </row>
        <row r="588">
          <cell r="B588" t="str">
            <v>brk377</v>
          </cell>
          <cell r="C588" t="str">
            <v xml:space="preserve">    Bongkar TR 3 x AAAC 70 mm2 + 1 x AAAC 70 mm2</v>
          </cell>
          <cell r="D588" t="str">
            <v>kms</v>
          </cell>
          <cell r="E588">
            <v>1993056</v>
          </cell>
          <cell r="F588">
            <v>1993056</v>
          </cell>
        </row>
        <row r="589">
          <cell r="B589" t="str">
            <v>brk17</v>
          </cell>
          <cell r="C589" t="str">
            <v xml:space="preserve">    Bongkar TR 1 x AAAC 70 mm2</v>
          </cell>
          <cell r="D589" t="str">
            <v>kms</v>
          </cell>
          <cell r="E589">
            <v>867984</v>
          </cell>
          <cell r="F589">
            <v>867984</v>
          </cell>
        </row>
        <row r="590">
          <cell r="B590" t="str">
            <v>brk27</v>
          </cell>
          <cell r="C590" t="str">
            <v xml:space="preserve">    Bongkar TR 2 x AAAC 70 mm2</v>
          </cell>
          <cell r="D590" t="str">
            <v>kms</v>
          </cell>
          <cell r="E590">
            <v>1189452</v>
          </cell>
          <cell r="F590">
            <v>1189452</v>
          </cell>
        </row>
        <row r="591">
          <cell r="B591" t="str">
            <v>brk25555</v>
          </cell>
          <cell r="C591" t="str">
            <v xml:space="preserve">    Bongkar TR 2 x AAAC 50 mm2 + 1 x AAAC 50 mm2</v>
          </cell>
          <cell r="D591" t="str">
            <v>kms</v>
          </cell>
          <cell r="E591">
            <v>1028675.9999999999</v>
          </cell>
          <cell r="F591">
            <v>1028676</v>
          </cell>
        </row>
        <row r="592">
          <cell r="B592" t="str">
            <v>brk255</v>
          </cell>
          <cell r="C592" t="str">
            <v xml:space="preserve">    Bongkar TR 2 x AAAC 55 mm2</v>
          </cell>
          <cell r="D592" t="str">
            <v>kms</v>
          </cell>
          <cell r="E592">
            <v>867984</v>
          </cell>
          <cell r="F592">
            <v>867984</v>
          </cell>
        </row>
        <row r="593">
          <cell r="B593" t="str">
            <v>brk235</v>
          </cell>
          <cell r="C593" t="str">
            <v xml:space="preserve">    Bongkar TR 2 x AAAC 35 mm2</v>
          </cell>
          <cell r="D593" t="str">
            <v>kms</v>
          </cell>
          <cell r="E593">
            <v>771504</v>
          </cell>
          <cell r="F593">
            <v>771504</v>
          </cell>
        </row>
        <row r="594">
          <cell r="B594" t="str">
            <v>brk22525</v>
          </cell>
          <cell r="C594" t="str">
            <v xml:space="preserve">    Bongkar TR 2 x AAAC 25 mm2 + 1 x AAAC 25 mm2</v>
          </cell>
          <cell r="D594" t="str">
            <v>kms</v>
          </cell>
          <cell r="E594">
            <v>1157268</v>
          </cell>
          <cell r="F594">
            <v>1157268</v>
          </cell>
        </row>
        <row r="595">
          <cell r="B595" t="str">
            <v>brk23535</v>
          </cell>
          <cell r="C595" t="str">
            <v xml:space="preserve">    Bongkar TR 2 x AAAC 35 mm2 + 1 x AAAC 35 mm2</v>
          </cell>
          <cell r="D595" t="str">
            <v>kms</v>
          </cell>
          <cell r="E595">
            <v>1157268</v>
          </cell>
          <cell r="F595">
            <v>1157268</v>
          </cell>
        </row>
        <row r="596">
          <cell r="B596" t="str">
            <v>brk3715</v>
          </cell>
          <cell r="C596" t="str">
            <v xml:space="preserve">    Bongkar TR 3 x AAAC 70  + N 150 mm2</v>
          </cell>
          <cell r="D596" t="str">
            <v>kms</v>
          </cell>
          <cell r="E596">
            <v>1993056</v>
          </cell>
          <cell r="F596">
            <v>1993056</v>
          </cell>
        </row>
        <row r="597">
          <cell r="B597" t="str">
            <v>bk135</v>
          </cell>
          <cell r="C597" t="str">
            <v xml:space="preserve">    Bongkar 1 x AAAC 35 mm2</v>
          </cell>
          <cell r="D597" t="str">
            <v>kms</v>
          </cell>
          <cell r="E597">
            <v>707200</v>
          </cell>
          <cell r="F597">
            <v>707200</v>
          </cell>
        </row>
        <row r="598">
          <cell r="B598" t="str">
            <v>bk125</v>
          </cell>
          <cell r="C598" t="str">
            <v xml:space="preserve">    Bongkar 1 x AAAC 25 mm2</v>
          </cell>
          <cell r="D598" t="str">
            <v>kms</v>
          </cell>
          <cell r="E598">
            <v>707200</v>
          </cell>
          <cell r="F598">
            <v>707200</v>
          </cell>
        </row>
        <row r="600">
          <cell r="B600" t="str">
            <v>srk277</v>
          </cell>
          <cell r="C600" t="str">
            <v xml:space="preserve">    Saging TR 2 x AAAC 70 mm2 + 1 x AAAC 70 mm2</v>
          </cell>
          <cell r="D600" t="str">
            <v>kms</v>
          </cell>
          <cell r="E600">
            <v>1671588</v>
          </cell>
          <cell r="F600">
            <v>1671588</v>
          </cell>
        </row>
        <row r="601">
          <cell r="B601" t="str">
            <v>srk2735</v>
          </cell>
          <cell r="C601" t="str">
            <v xml:space="preserve">    Saging TR 2 x AAAC 70 mm2 + 1 x AAAC 35 mm2</v>
          </cell>
          <cell r="D601" t="str">
            <v>kms</v>
          </cell>
          <cell r="E601">
            <v>1510908</v>
          </cell>
          <cell r="F601">
            <v>1510908</v>
          </cell>
        </row>
        <row r="602">
          <cell r="B602" t="str">
            <v>srk3735</v>
          </cell>
          <cell r="C602" t="str">
            <v xml:space="preserve">    Saging TR 3 x AAAC 70 mm2 + 1 x AAAC 35 mm2</v>
          </cell>
          <cell r="D602" t="str">
            <v>kms</v>
          </cell>
          <cell r="E602">
            <v>1993056</v>
          </cell>
          <cell r="F602">
            <v>1993056</v>
          </cell>
        </row>
        <row r="603">
          <cell r="B603" t="str">
            <v>srk377</v>
          </cell>
          <cell r="C603" t="str">
            <v xml:space="preserve">    Saging TR 3 x AAAC 70 mm2 + 1 x AAAC70 mm2</v>
          </cell>
          <cell r="D603" t="str">
            <v>kms</v>
          </cell>
          <cell r="E603">
            <v>1993056</v>
          </cell>
          <cell r="F603">
            <v>1993056</v>
          </cell>
        </row>
        <row r="604">
          <cell r="B604" t="str">
            <v>Srk17</v>
          </cell>
          <cell r="C604" t="str">
            <v xml:space="preserve">    Saging TR 1 x AAAC 70 mm2</v>
          </cell>
          <cell r="D604" t="str">
            <v>kms</v>
          </cell>
          <cell r="E604">
            <v>867984</v>
          </cell>
          <cell r="F604">
            <v>867984</v>
          </cell>
        </row>
        <row r="605">
          <cell r="B605" t="str">
            <v>srk27</v>
          </cell>
          <cell r="C605" t="str">
            <v xml:space="preserve">    Saging TR 2 x AAAC 70 mm2</v>
          </cell>
          <cell r="D605" t="str">
            <v>kms</v>
          </cell>
          <cell r="E605">
            <v>1189452</v>
          </cell>
          <cell r="F605">
            <v>1189452</v>
          </cell>
        </row>
        <row r="606">
          <cell r="B606" t="str">
            <v>srk25555</v>
          </cell>
          <cell r="C606" t="str">
            <v xml:space="preserve">    Saging TR 2 x AAAC 55 mm2 + 1 x AAAC 55 mm2</v>
          </cell>
          <cell r="D606" t="str">
            <v>kms</v>
          </cell>
          <cell r="E606">
            <v>1028675.9999999999</v>
          </cell>
          <cell r="F606">
            <v>1028676</v>
          </cell>
        </row>
        <row r="607">
          <cell r="B607" t="str">
            <v>srk255</v>
          </cell>
          <cell r="C607" t="str">
            <v xml:space="preserve">    Saging TR 2 x AAAC 55 mm2</v>
          </cell>
          <cell r="D607" t="str">
            <v>kms</v>
          </cell>
          <cell r="E607">
            <v>867984</v>
          </cell>
          <cell r="F607">
            <v>867984</v>
          </cell>
        </row>
        <row r="608">
          <cell r="B608" t="str">
            <v>srk235</v>
          </cell>
          <cell r="C608" t="str">
            <v xml:space="preserve">    Saging TR 2 x AAAC 35 mm2</v>
          </cell>
          <cell r="D608" t="str">
            <v>kms</v>
          </cell>
          <cell r="E608">
            <v>771504</v>
          </cell>
          <cell r="F608">
            <v>771504</v>
          </cell>
        </row>
        <row r="609">
          <cell r="B609" t="str">
            <v>srk23535</v>
          </cell>
          <cell r="C609" t="str">
            <v xml:space="preserve">    Saging TR 2 x AAAC 35 mm2 + 1 x 35 AAAC 35 mm2</v>
          </cell>
          <cell r="D609" t="str">
            <v>kms</v>
          </cell>
          <cell r="E609">
            <v>1157268</v>
          </cell>
          <cell r="F609">
            <v>1157268</v>
          </cell>
        </row>
        <row r="610">
          <cell r="B610" t="str">
            <v>srk3715</v>
          </cell>
          <cell r="C610" t="str">
            <v xml:space="preserve">    Saging TR 3 x AAAC 70  + N 150 mm2</v>
          </cell>
          <cell r="D610" t="str">
            <v>kms</v>
          </cell>
          <cell r="E610">
            <v>1993056</v>
          </cell>
          <cell r="F610">
            <v>1993056</v>
          </cell>
        </row>
        <row r="611">
          <cell r="B611" t="str">
            <v>srk2715</v>
          </cell>
          <cell r="C611" t="str">
            <v xml:space="preserve">    Saging TR 2 x AAAC 70  + N 150 mm3</v>
          </cell>
          <cell r="D611" t="str">
            <v>kms</v>
          </cell>
          <cell r="E611">
            <v>1671588</v>
          </cell>
          <cell r="F611">
            <v>1671588</v>
          </cell>
        </row>
        <row r="612">
          <cell r="F612">
            <v>0</v>
          </cell>
        </row>
        <row r="613">
          <cell r="C613" t="str">
            <v>PENARIKAN KABEL</v>
          </cell>
          <cell r="F613">
            <v>0</v>
          </cell>
        </row>
        <row r="614">
          <cell r="B614" t="str">
            <v>TX642</v>
          </cell>
          <cell r="C614" t="str">
            <v>TX # 6, 4, 2</v>
          </cell>
          <cell r="D614" t="str">
            <v>kms</v>
          </cell>
          <cell r="E614">
            <v>857220</v>
          </cell>
          <cell r="F614">
            <v>857220</v>
          </cell>
        </row>
        <row r="615">
          <cell r="B615" t="str">
            <v>TX1040</v>
          </cell>
          <cell r="C615" t="str">
            <v>TX # 1 / 0 &amp; # 4 / 0</v>
          </cell>
          <cell r="D615" t="str">
            <v>kms</v>
          </cell>
          <cell r="E615">
            <v>1018040</v>
          </cell>
          <cell r="F615">
            <v>1018040</v>
          </cell>
        </row>
        <row r="616">
          <cell r="B616" t="str">
            <v>QX642</v>
          </cell>
          <cell r="C616" t="str">
            <v>QX # 6, 4, 2</v>
          </cell>
          <cell r="D616" t="str">
            <v>kms</v>
          </cell>
          <cell r="E616">
            <v>953640</v>
          </cell>
          <cell r="F616">
            <v>953640</v>
          </cell>
        </row>
        <row r="617">
          <cell r="B617" t="str">
            <v>qx2040</v>
          </cell>
          <cell r="C617" t="str">
            <v>QX # 2 / 0 &amp; # 4 / 0</v>
          </cell>
          <cell r="D617" t="str">
            <v>kms</v>
          </cell>
          <cell r="E617">
            <v>1242920</v>
          </cell>
          <cell r="F617">
            <v>1242920</v>
          </cell>
        </row>
        <row r="618">
          <cell r="B618" t="str">
            <v>rl375</v>
          </cell>
          <cell r="C618" t="str">
            <v>LVTC 3 x 70 + N 50 mm2</v>
          </cell>
          <cell r="D618" t="str">
            <v>kms</v>
          </cell>
          <cell r="E618">
            <v>2785980</v>
          </cell>
          <cell r="F618">
            <v>2785980</v>
          </cell>
        </row>
        <row r="619">
          <cell r="B619" t="str">
            <v>rl275</v>
          </cell>
          <cell r="C619" t="str">
            <v>LVTC 2 x 70 + N 50 mm2</v>
          </cell>
          <cell r="D619" t="str">
            <v>kms</v>
          </cell>
          <cell r="E619">
            <v>2250220</v>
          </cell>
          <cell r="F619">
            <v>2250220</v>
          </cell>
        </row>
        <row r="620">
          <cell r="B620" t="str">
            <v>rl270</v>
          </cell>
          <cell r="C620" t="str">
            <v>LVTC 2 x 70 mm2</v>
          </cell>
          <cell r="D620" t="str">
            <v>kms</v>
          </cell>
          <cell r="E620">
            <v>1714460</v>
          </cell>
          <cell r="F620">
            <v>1714460</v>
          </cell>
        </row>
        <row r="621">
          <cell r="B621" t="str">
            <v>rl3535</v>
          </cell>
          <cell r="C621" t="str">
            <v>LVTC 3 x 50 + N 35 mm2</v>
          </cell>
          <cell r="D621" t="str">
            <v>kms</v>
          </cell>
          <cell r="E621">
            <v>1982420</v>
          </cell>
          <cell r="F621">
            <v>1982420</v>
          </cell>
        </row>
        <row r="622">
          <cell r="B622" t="str">
            <v>rl255</v>
          </cell>
          <cell r="C622" t="str">
            <v>LVTC 2 x 50 + N 50 mm2</v>
          </cell>
          <cell r="D622" t="str">
            <v>kms</v>
          </cell>
          <cell r="E622">
            <v>1714460</v>
          </cell>
          <cell r="F622">
            <v>1714460</v>
          </cell>
        </row>
        <row r="623">
          <cell r="B623" t="str">
            <v>rl2535</v>
          </cell>
          <cell r="C623" t="str">
            <v>LVTC 2 x 50 + N 35 mm2</v>
          </cell>
          <cell r="D623" t="str">
            <v>kms</v>
          </cell>
          <cell r="E623">
            <v>1514460</v>
          </cell>
          <cell r="F623">
            <v>1514460</v>
          </cell>
        </row>
        <row r="624">
          <cell r="B624" t="str">
            <v>rl2355</v>
          </cell>
          <cell r="C624" t="str">
            <v>LVTC 2 x 35 + N 50 mm2</v>
          </cell>
          <cell r="D624" t="str">
            <v>kms</v>
          </cell>
          <cell r="E624">
            <v>1446640</v>
          </cell>
          <cell r="F624">
            <v>1446640</v>
          </cell>
        </row>
        <row r="625">
          <cell r="B625" t="str">
            <v>rl23535</v>
          </cell>
          <cell r="C625" t="str">
            <v>LVTC 2 x 35 + N 35 mm2</v>
          </cell>
          <cell r="D625" t="str">
            <v>kms</v>
          </cell>
          <cell r="E625">
            <v>1446640</v>
          </cell>
          <cell r="F625">
            <v>1446640</v>
          </cell>
        </row>
        <row r="626">
          <cell r="B626" t="str">
            <v>rl22525</v>
          </cell>
          <cell r="C626" t="str">
            <v>LVTC 2 x 25 + N 25 mm2</v>
          </cell>
          <cell r="D626" t="str">
            <v>kms</v>
          </cell>
          <cell r="E626">
            <v>1446640</v>
          </cell>
          <cell r="F626">
            <v>1446640</v>
          </cell>
        </row>
        <row r="627">
          <cell r="B627" t="str">
            <v>rl216</v>
          </cell>
          <cell r="C627" t="str">
            <v>LVTC  2 x 16 mm2</v>
          </cell>
          <cell r="D627" t="str">
            <v>kms</v>
          </cell>
          <cell r="E627">
            <v>295200</v>
          </cell>
          <cell r="F627">
            <v>295200</v>
          </cell>
        </row>
        <row r="628">
          <cell r="B628" t="str">
            <v>rl225</v>
          </cell>
          <cell r="C628" t="str">
            <v>LVTC  2 x 25 mm2</v>
          </cell>
          <cell r="D628" t="str">
            <v>kms</v>
          </cell>
          <cell r="E628">
            <v>590400</v>
          </cell>
          <cell r="F628">
            <v>590400</v>
          </cell>
        </row>
        <row r="629">
          <cell r="B629" t="str">
            <v>rl235</v>
          </cell>
          <cell r="C629" t="str">
            <v>LVTC  2 x 35 mm2</v>
          </cell>
          <cell r="D629" t="str">
            <v>kms</v>
          </cell>
          <cell r="E629">
            <v>590400</v>
          </cell>
          <cell r="F629">
            <v>590400</v>
          </cell>
        </row>
        <row r="630">
          <cell r="B630" t="str">
            <v>rl416</v>
          </cell>
          <cell r="C630" t="str">
            <v>LVTC  3 x 16 + 16 mm2</v>
          </cell>
          <cell r="D630" t="str">
            <v>kms</v>
          </cell>
          <cell r="E630">
            <v>590400</v>
          </cell>
          <cell r="F630">
            <v>590400</v>
          </cell>
        </row>
        <row r="631">
          <cell r="B631" t="str">
            <v>rl210</v>
          </cell>
          <cell r="C631" t="str">
            <v>LVTC  2 x 10 mm2</v>
          </cell>
          <cell r="D631" t="str">
            <v>kms</v>
          </cell>
          <cell r="E631">
            <v>295200</v>
          </cell>
          <cell r="F631">
            <v>295200</v>
          </cell>
        </row>
        <row r="632">
          <cell r="B632" t="str">
            <v>rl3355</v>
          </cell>
          <cell r="C632" t="str">
            <v>LVTC 3 x 35 + N 50 mm2</v>
          </cell>
          <cell r="D632" t="str">
            <v>kms</v>
          </cell>
          <cell r="E632">
            <v>1982420</v>
          </cell>
          <cell r="F632">
            <v>1982420</v>
          </cell>
        </row>
        <row r="633">
          <cell r="B633" t="str">
            <v>rl257</v>
          </cell>
          <cell r="C633" t="str">
            <v>LVTC 2 x 50 + N 70 mm2</v>
          </cell>
          <cell r="D633" t="str">
            <v>kms</v>
          </cell>
          <cell r="E633">
            <v>1714460</v>
          </cell>
          <cell r="F633">
            <v>1714460</v>
          </cell>
        </row>
        <row r="634">
          <cell r="B634" t="str">
            <v>rl33525</v>
          </cell>
          <cell r="C634" t="str">
            <v>LVTC 3 x 35 + N 25 mm2</v>
          </cell>
          <cell r="D634" t="str">
            <v>kms</v>
          </cell>
          <cell r="E634">
            <v>1982420</v>
          </cell>
          <cell r="F634">
            <v>1982420</v>
          </cell>
        </row>
        <row r="635">
          <cell r="B635" t="str">
            <v>rl33535</v>
          </cell>
          <cell r="C635" t="str">
            <v>LVTC 3 x 35 + N 35 mm2</v>
          </cell>
          <cell r="D635" t="str">
            <v>kms</v>
          </cell>
          <cell r="E635">
            <v>1982420</v>
          </cell>
          <cell r="F635">
            <v>1982420</v>
          </cell>
        </row>
        <row r="636">
          <cell r="B636" t="str">
            <v>rl32525</v>
          </cell>
          <cell r="C636" t="str">
            <v>LVTC 3 x 25 + N 25 mm2</v>
          </cell>
          <cell r="D636" t="str">
            <v>kms</v>
          </cell>
          <cell r="E636">
            <v>1982420</v>
          </cell>
          <cell r="F636">
            <v>1982420</v>
          </cell>
        </row>
        <row r="637">
          <cell r="F637">
            <v>0</v>
          </cell>
        </row>
        <row r="638">
          <cell r="B638" t="str">
            <v>bTX642</v>
          </cell>
          <cell r="C638" t="str">
            <v xml:space="preserve">    Bongkar TX # 6, 4, 2</v>
          </cell>
          <cell r="D638" t="str">
            <v>kms</v>
          </cell>
          <cell r="E638">
            <v>514332</v>
          </cell>
          <cell r="F638">
            <v>514332</v>
          </cell>
        </row>
        <row r="639">
          <cell r="B639" t="str">
            <v>bTX1040</v>
          </cell>
          <cell r="C639" t="str">
            <v xml:space="preserve">    Bongkar TX # 1 / 0 &amp; # 4 / 0</v>
          </cell>
          <cell r="D639" t="str">
            <v>kms</v>
          </cell>
          <cell r="E639">
            <v>610824</v>
          </cell>
          <cell r="F639">
            <v>610824</v>
          </cell>
        </row>
        <row r="640">
          <cell r="B640" t="str">
            <v>bQX642</v>
          </cell>
          <cell r="C640" t="str">
            <v xml:space="preserve">    Bongkar QX # 6, 4, 2</v>
          </cell>
          <cell r="D640" t="str">
            <v>kms</v>
          </cell>
          <cell r="E640">
            <v>572184</v>
          </cell>
          <cell r="F640">
            <v>572184</v>
          </cell>
        </row>
        <row r="641">
          <cell r="B641" t="str">
            <v>bqx2040</v>
          </cell>
          <cell r="C641" t="str">
            <v xml:space="preserve">    Bongkar QX # 2 / 0 &amp; # 4 / 0</v>
          </cell>
          <cell r="D641" t="str">
            <v>kms</v>
          </cell>
          <cell r="E641">
            <v>745752</v>
          </cell>
          <cell r="F641">
            <v>745752</v>
          </cell>
        </row>
        <row r="642">
          <cell r="B642" t="str">
            <v>brl375</v>
          </cell>
          <cell r="C642" t="str">
            <v xml:space="preserve">    Bongkar LVTC 3 x 70 + N 50 mm2</v>
          </cell>
          <cell r="D642" t="str">
            <v>kms</v>
          </cell>
          <cell r="E642">
            <v>1671588</v>
          </cell>
          <cell r="F642">
            <v>1671588</v>
          </cell>
        </row>
        <row r="643">
          <cell r="B643" t="str">
            <v>brl275</v>
          </cell>
          <cell r="C643" t="str">
            <v xml:space="preserve">    Bongkar LVTC 2 x 70 + N 50 mm2</v>
          </cell>
          <cell r="D643" t="str">
            <v>kms</v>
          </cell>
          <cell r="E643">
            <v>1350131.9999999998</v>
          </cell>
          <cell r="F643">
            <v>1350132</v>
          </cell>
        </row>
        <row r="644">
          <cell r="B644" t="str">
            <v>brl270</v>
          </cell>
          <cell r="C644" t="str">
            <v xml:space="preserve">    Bongkar LVTC 2 x 70 mm2</v>
          </cell>
          <cell r="D644" t="str">
            <v>kms</v>
          </cell>
          <cell r="E644">
            <v>1028675.9999999999</v>
          </cell>
          <cell r="F644">
            <v>1028676</v>
          </cell>
        </row>
        <row r="645">
          <cell r="B645" t="str">
            <v>brl3535</v>
          </cell>
          <cell r="C645" t="str">
            <v xml:space="preserve">    Bongkar LVTC 3 x 50 + N 35 mm2</v>
          </cell>
          <cell r="D645" t="str">
            <v>kms</v>
          </cell>
          <cell r="E645">
            <v>1189452</v>
          </cell>
          <cell r="F645">
            <v>1189452</v>
          </cell>
        </row>
        <row r="646">
          <cell r="B646" t="str">
            <v>brl255</v>
          </cell>
          <cell r="C646" t="str">
            <v xml:space="preserve">    Bongkar LVTC 2 x 50 + N 50 mm2</v>
          </cell>
          <cell r="D646" t="str">
            <v>kms</v>
          </cell>
          <cell r="E646">
            <v>1028675.9999999999</v>
          </cell>
          <cell r="F646">
            <v>1028676</v>
          </cell>
        </row>
        <row r="647">
          <cell r="B647" t="str">
            <v>brl2535</v>
          </cell>
          <cell r="C647" t="str">
            <v xml:space="preserve">    Bongkar LVTC 2 x 50 + N 35 mm2</v>
          </cell>
          <cell r="D647" t="str">
            <v>kms</v>
          </cell>
          <cell r="E647">
            <v>908675.99999999988</v>
          </cell>
          <cell r="F647">
            <v>908676</v>
          </cell>
        </row>
        <row r="648">
          <cell r="B648" t="str">
            <v>brl2355</v>
          </cell>
          <cell r="C648" t="str">
            <v xml:space="preserve">    Bongkar LVTC 2 x 35 + N 50 mm2</v>
          </cell>
          <cell r="D648" t="str">
            <v>kms</v>
          </cell>
          <cell r="E648">
            <v>867984</v>
          </cell>
          <cell r="F648">
            <v>867984</v>
          </cell>
        </row>
        <row r="649">
          <cell r="B649" t="str">
            <v>brl23535</v>
          </cell>
          <cell r="C649" t="str">
            <v xml:space="preserve">    Bongkar LVTC 2 x 35 + N 35 mm2</v>
          </cell>
          <cell r="D649" t="str">
            <v>kms</v>
          </cell>
          <cell r="E649">
            <v>867984</v>
          </cell>
          <cell r="F649">
            <v>867984</v>
          </cell>
        </row>
        <row r="650">
          <cell r="B650" t="str">
            <v>brl22525</v>
          </cell>
          <cell r="C650" t="str">
            <v xml:space="preserve">    Bongkar LVTC 2 x 25 + N 25 mm2</v>
          </cell>
          <cell r="D650" t="str">
            <v>kms</v>
          </cell>
          <cell r="E650">
            <v>867984</v>
          </cell>
          <cell r="F650">
            <v>867984</v>
          </cell>
        </row>
        <row r="651">
          <cell r="B651" t="str">
            <v>brl216</v>
          </cell>
          <cell r="C651" t="str">
            <v xml:space="preserve">    Bongkar LVTC  2 x 16 mm2</v>
          </cell>
          <cell r="D651" t="str">
            <v>kms</v>
          </cell>
          <cell r="E651">
            <v>177120</v>
          </cell>
          <cell r="F651">
            <v>177120</v>
          </cell>
        </row>
        <row r="652">
          <cell r="B652" t="str">
            <v>brl225</v>
          </cell>
          <cell r="C652" t="str">
            <v xml:space="preserve">    Bongkar LVTC  2 x 25 mm2</v>
          </cell>
          <cell r="D652" t="str">
            <v>kms</v>
          </cell>
          <cell r="E652">
            <v>354240</v>
          </cell>
          <cell r="F652">
            <v>354240</v>
          </cell>
        </row>
        <row r="653">
          <cell r="B653" t="str">
            <v>brl235</v>
          </cell>
          <cell r="C653" t="str">
            <v xml:space="preserve">    Bongkar LVTC  2 x 35 mm2</v>
          </cell>
          <cell r="D653" t="str">
            <v>kms</v>
          </cell>
          <cell r="E653">
            <v>354240</v>
          </cell>
          <cell r="F653">
            <v>354240</v>
          </cell>
        </row>
        <row r="654">
          <cell r="B654" t="str">
            <v>brl416</v>
          </cell>
          <cell r="C654" t="str">
            <v xml:space="preserve">    Bongkar LVTC  3 x 16 + 16 mm2</v>
          </cell>
          <cell r="D654" t="str">
            <v>kms</v>
          </cell>
          <cell r="E654">
            <v>354240</v>
          </cell>
          <cell r="F654">
            <v>354240</v>
          </cell>
        </row>
        <row r="655">
          <cell r="B655" t="str">
            <v>brl210</v>
          </cell>
          <cell r="C655" t="str">
            <v xml:space="preserve">    Bongkar LVTC  2 x 10 mm2</v>
          </cell>
          <cell r="D655" t="str">
            <v>kms</v>
          </cell>
          <cell r="E655">
            <v>177120</v>
          </cell>
          <cell r="F655">
            <v>177120</v>
          </cell>
        </row>
        <row r="656">
          <cell r="B656" t="str">
            <v>brl3355</v>
          </cell>
          <cell r="C656" t="str">
            <v xml:space="preserve">    Bongkar LVTC  3 x 35 + N 50mm2</v>
          </cell>
          <cell r="D656" t="str">
            <v>kms</v>
          </cell>
          <cell r="E656">
            <v>1189452</v>
          </cell>
          <cell r="F656">
            <v>1189452</v>
          </cell>
        </row>
        <row r="657">
          <cell r="B657" t="str">
            <v>brl257</v>
          </cell>
          <cell r="C657" t="str">
            <v xml:space="preserve">    Bongkar LVTC 2 x 50 + N 70 mm2</v>
          </cell>
          <cell r="D657" t="str">
            <v>kms</v>
          </cell>
          <cell r="E657">
            <v>1028675.9999999999</v>
          </cell>
          <cell r="F657">
            <v>1028676</v>
          </cell>
        </row>
        <row r="658">
          <cell r="B658" t="str">
            <v>brl33525</v>
          </cell>
          <cell r="C658" t="str">
            <v xml:space="preserve">    Bongkar LVTC 3 x 35 + N 25 mm2</v>
          </cell>
          <cell r="D658" t="str">
            <v>kms</v>
          </cell>
          <cell r="E658">
            <v>1189452</v>
          </cell>
          <cell r="F658">
            <v>1189452</v>
          </cell>
        </row>
        <row r="659">
          <cell r="B659" t="str">
            <v>brl33535</v>
          </cell>
          <cell r="C659" t="str">
            <v xml:space="preserve">    Bongkar LVTC 3 x 35 + N 35 mm2</v>
          </cell>
          <cell r="D659" t="str">
            <v>kms</v>
          </cell>
          <cell r="E659">
            <v>1189452</v>
          </cell>
          <cell r="F659">
            <v>1189452</v>
          </cell>
        </row>
        <row r="660">
          <cell r="B660" t="str">
            <v>brl32525</v>
          </cell>
          <cell r="C660" t="str">
            <v xml:space="preserve">    Bongkar LVTC 3 x 25 + N 25 mm2</v>
          </cell>
          <cell r="D660" t="str">
            <v>kms</v>
          </cell>
          <cell r="E660">
            <v>1189452</v>
          </cell>
          <cell r="F660">
            <v>1189452</v>
          </cell>
        </row>
        <row r="662">
          <cell r="B662" t="str">
            <v>sTX642</v>
          </cell>
          <cell r="C662" t="str">
            <v xml:space="preserve">    Saging TX # 6, 4, 2</v>
          </cell>
          <cell r="D662" t="str">
            <v>kms</v>
          </cell>
          <cell r="E662">
            <v>514332</v>
          </cell>
          <cell r="F662">
            <v>514332</v>
          </cell>
        </row>
        <row r="663">
          <cell r="B663" t="str">
            <v>sTX1040</v>
          </cell>
          <cell r="C663" t="str">
            <v xml:space="preserve">    Saging TX # 1 / 0 &amp; # 4 / 0</v>
          </cell>
          <cell r="D663" t="str">
            <v>kms</v>
          </cell>
          <cell r="E663">
            <v>610824</v>
          </cell>
          <cell r="F663">
            <v>610824</v>
          </cell>
        </row>
        <row r="664">
          <cell r="B664" t="str">
            <v>sQX642</v>
          </cell>
          <cell r="C664" t="str">
            <v xml:space="preserve">    Saging QX # 6, 4, 2</v>
          </cell>
          <cell r="D664" t="str">
            <v>kms</v>
          </cell>
          <cell r="E664">
            <v>572184</v>
          </cell>
          <cell r="F664">
            <v>572184</v>
          </cell>
        </row>
        <row r="665">
          <cell r="B665" t="str">
            <v>sqx2040</v>
          </cell>
          <cell r="C665" t="str">
            <v xml:space="preserve">    Saging QX # 2 / 0 &amp; # 4 / 0</v>
          </cell>
          <cell r="D665" t="str">
            <v>kms</v>
          </cell>
          <cell r="E665">
            <v>745752</v>
          </cell>
          <cell r="F665">
            <v>745752</v>
          </cell>
        </row>
        <row r="666">
          <cell r="B666" t="str">
            <v>srl375</v>
          </cell>
          <cell r="C666" t="str">
            <v xml:space="preserve">    Saging LVTC 3 x 70 + N 50 mm2</v>
          </cell>
          <cell r="D666" t="str">
            <v>kms</v>
          </cell>
          <cell r="E666">
            <v>1671588</v>
          </cell>
          <cell r="F666">
            <v>1671588</v>
          </cell>
        </row>
        <row r="667">
          <cell r="B667" t="str">
            <v>srl275</v>
          </cell>
          <cell r="C667" t="str">
            <v xml:space="preserve">    Saging LVTC 2 x 70 + N 50 mm2</v>
          </cell>
          <cell r="D667" t="str">
            <v>kms</v>
          </cell>
          <cell r="E667">
            <v>1350132</v>
          </cell>
          <cell r="F667">
            <v>1350132</v>
          </cell>
        </row>
        <row r="668">
          <cell r="B668" t="str">
            <v>srl270</v>
          </cell>
          <cell r="C668" t="str">
            <v xml:space="preserve">    saging LVTC 2 x 70 mm2</v>
          </cell>
          <cell r="D668" t="str">
            <v>kms</v>
          </cell>
          <cell r="E668">
            <v>1028676</v>
          </cell>
          <cell r="F668">
            <v>1028676</v>
          </cell>
        </row>
        <row r="669">
          <cell r="B669" t="str">
            <v>srl3535</v>
          </cell>
          <cell r="C669" t="str">
            <v xml:space="preserve">    Saging LVTC 3 x 50 + N 35 mm2</v>
          </cell>
          <cell r="D669" t="str">
            <v>kms</v>
          </cell>
          <cell r="E669">
            <v>1189452</v>
          </cell>
          <cell r="F669">
            <v>1189452</v>
          </cell>
        </row>
        <row r="670">
          <cell r="B670" t="str">
            <v>srl255</v>
          </cell>
          <cell r="C670" t="str">
            <v xml:space="preserve">    Saging LVTC 2 x 50 + N 50 mm2</v>
          </cell>
          <cell r="D670" t="str">
            <v>kms</v>
          </cell>
          <cell r="E670">
            <v>1028676</v>
          </cell>
          <cell r="F670">
            <v>1028676</v>
          </cell>
        </row>
        <row r="671">
          <cell r="B671" t="str">
            <v>srl2535</v>
          </cell>
          <cell r="C671" t="str">
            <v xml:space="preserve">    Saging LVTC 2 x 50 + N 35 mm2</v>
          </cell>
          <cell r="D671" t="str">
            <v>kms</v>
          </cell>
          <cell r="E671">
            <v>908676</v>
          </cell>
          <cell r="F671">
            <v>908676</v>
          </cell>
        </row>
        <row r="672">
          <cell r="B672" t="str">
            <v>srl2355</v>
          </cell>
          <cell r="C672" t="str">
            <v xml:space="preserve">    Saging LVTC 2 x 35 + N 50 mm2</v>
          </cell>
          <cell r="D672" t="str">
            <v>kms</v>
          </cell>
          <cell r="E672">
            <v>867984</v>
          </cell>
          <cell r="F672">
            <v>867984</v>
          </cell>
        </row>
        <row r="673">
          <cell r="B673" t="str">
            <v>srl23535</v>
          </cell>
          <cell r="C673" t="str">
            <v xml:space="preserve">    Saging LVTC 2 x 35 + N 35 mm2</v>
          </cell>
          <cell r="D673" t="str">
            <v>kms</v>
          </cell>
          <cell r="E673">
            <v>867984</v>
          </cell>
          <cell r="F673">
            <v>867984</v>
          </cell>
        </row>
        <row r="674">
          <cell r="B674" t="str">
            <v>srl22525</v>
          </cell>
          <cell r="C674" t="str">
            <v xml:space="preserve">    Saging LVTC 2 x 25 + N 25 mm2</v>
          </cell>
          <cell r="D674" t="str">
            <v>kms</v>
          </cell>
          <cell r="E674">
            <v>867984</v>
          </cell>
          <cell r="F674">
            <v>867984</v>
          </cell>
        </row>
        <row r="675">
          <cell r="B675" t="str">
            <v>srl216</v>
          </cell>
          <cell r="C675" t="str">
            <v xml:space="preserve">    Saging LVTC  2 x 16 mm2</v>
          </cell>
          <cell r="D675" t="str">
            <v>kms</v>
          </cell>
          <cell r="E675">
            <v>177120</v>
          </cell>
          <cell r="F675">
            <v>177120</v>
          </cell>
        </row>
        <row r="676">
          <cell r="B676" t="str">
            <v>srl225</v>
          </cell>
          <cell r="C676" t="str">
            <v xml:space="preserve">    saging LVTC  2 x 25 mm2</v>
          </cell>
          <cell r="D676" t="str">
            <v>kms</v>
          </cell>
          <cell r="E676">
            <v>354240</v>
          </cell>
          <cell r="F676">
            <v>354240</v>
          </cell>
        </row>
        <row r="677">
          <cell r="B677" t="str">
            <v>srl416</v>
          </cell>
          <cell r="C677" t="str">
            <v xml:space="preserve">    Saging LVTC  3 x 16 + 16 mm2</v>
          </cell>
          <cell r="D677" t="str">
            <v>kms</v>
          </cell>
          <cell r="E677">
            <v>354240</v>
          </cell>
          <cell r="F677">
            <v>354240</v>
          </cell>
        </row>
        <row r="678">
          <cell r="B678" t="str">
            <v>srl210</v>
          </cell>
          <cell r="C678" t="str">
            <v xml:space="preserve">    Saging LVTC  2 x 10 mm2</v>
          </cell>
          <cell r="D678" t="str">
            <v>kms</v>
          </cell>
          <cell r="E678">
            <v>177120</v>
          </cell>
          <cell r="F678">
            <v>177120</v>
          </cell>
        </row>
        <row r="679">
          <cell r="B679" t="str">
            <v>srl3355</v>
          </cell>
          <cell r="C679" t="str">
            <v xml:space="preserve">    Saging LVTC  3 x 35 + N 50 mm3</v>
          </cell>
          <cell r="D679" t="str">
            <v>kms</v>
          </cell>
          <cell r="E679">
            <v>1189452</v>
          </cell>
          <cell r="F679">
            <v>1189452</v>
          </cell>
        </row>
        <row r="680">
          <cell r="B680" t="str">
            <v>srl257</v>
          </cell>
          <cell r="C680" t="str">
            <v xml:space="preserve">    Saging LVTC 2 x 50 + N 70 mm2</v>
          </cell>
          <cell r="D680" t="str">
            <v>kms</v>
          </cell>
          <cell r="E680">
            <v>1028676</v>
          </cell>
          <cell r="F680">
            <v>1028676</v>
          </cell>
        </row>
        <row r="681">
          <cell r="B681" t="str">
            <v>srl33525</v>
          </cell>
          <cell r="C681" t="str">
            <v xml:space="preserve">    Saging LVTC 3 x 35 + N 25 mm2</v>
          </cell>
          <cell r="D681" t="str">
            <v>kms</v>
          </cell>
          <cell r="E681">
            <v>1189452</v>
          </cell>
          <cell r="F681">
            <v>1189452</v>
          </cell>
        </row>
        <row r="682">
          <cell r="B682" t="str">
            <v>srl33535</v>
          </cell>
          <cell r="C682" t="str">
            <v xml:space="preserve">    Saging LVTC 3 x 35 + N 35 mm2</v>
          </cell>
          <cell r="D682" t="str">
            <v>kms</v>
          </cell>
          <cell r="E682">
            <v>1189452</v>
          </cell>
          <cell r="F682">
            <v>1189452</v>
          </cell>
        </row>
        <row r="683">
          <cell r="B683" t="str">
            <v>srl32525</v>
          </cell>
          <cell r="C683" t="str">
            <v xml:space="preserve">    Saging LVTC 3 x 25 + N 25 mm2</v>
          </cell>
          <cell r="D683" t="str">
            <v>kms</v>
          </cell>
          <cell r="E683">
            <v>1189452</v>
          </cell>
          <cell r="F683">
            <v>1189452</v>
          </cell>
        </row>
        <row r="685">
          <cell r="C685" t="str">
            <v>PENARIKAN SAMBUNGAN RUMAH (SR)</v>
          </cell>
        </row>
        <row r="686">
          <cell r="B686" t="str">
            <v>sr1</v>
          </cell>
          <cell r="C686" t="str">
            <v>SR 1 PHASA</v>
          </cell>
          <cell r="D686" t="str">
            <v>Unit</v>
          </cell>
          <cell r="E686">
            <v>14760</v>
          </cell>
          <cell r="F686">
            <v>14760</v>
          </cell>
        </row>
        <row r="687">
          <cell r="B687" t="str">
            <v>sr3</v>
          </cell>
          <cell r="C687" t="str">
            <v>SR 3 PHASA</v>
          </cell>
          <cell r="D687" t="str">
            <v>Unit</v>
          </cell>
          <cell r="E687">
            <v>35468</v>
          </cell>
          <cell r="F687">
            <v>35468</v>
          </cell>
        </row>
        <row r="688">
          <cell r="B688" t="str">
            <v>bp kwh elektro</v>
          </cell>
          <cell r="C688" t="str">
            <v xml:space="preserve">  Bongkar &amp; Pasang Kwh Meter Elektronik, beserta Wiring Pengujian</v>
          </cell>
          <cell r="D688" t="str">
            <v>Unit</v>
          </cell>
          <cell r="E688">
            <v>1753488</v>
          </cell>
          <cell r="F688">
            <v>1753488</v>
          </cell>
        </row>
        <row r="689">
          <cell r="B689" t="str">
            <v>SRTJ</v>
          </cell>
          <cell r="C689" t="str">
            <v>Pembenahan (bk/ps) SR, terkait pekerjaan Jaringan/Trafo</v>
          </cell>
          <cell r="D689" t="str">
            <v>Unit</v>
          </cell>
          <cell r="E689">
            <v>10285.714285714286</v>
          </cell>
          <cell r="F689">
            <v>10285</v>
          </cell>
        </row>
        <row r="690">
          <cell r="B690" t="str">
            <v>OSR</v>
          </cell>
          <cell r="C690" t="str">
            <v xml:space="preserve"> Omset SR (Penyeimbangan Beban)</v>
          </cell>
          <cell r="D690" t="str">
            <v>Unit</v>
          </cell>
          <cell r="E690">
            <v>10285.714285714286</v>
          </cell>
          <cell r="F690">
            <v>10285</v>
          </cell>
        </row>
        <row r="691">
          <cell r="B691" t="str">
            <v>kwhe</v>
          </cell>
          <cell r="C691" t="str">
            <v xml:space="preserve"> Pemasangan kWH Exim</v>
          </cell>
          <cell r="D691" t="str">
            <v>Unit</v>
          </cell>
          <cell r="F691">
            <v>718825</v>
          </cell>
        </row>
        <row r="693">
          <cell r="B693" t="str">
            <v>bsr1</v>
          </cell>
          <cell r="C693" t="str">
            <v xml:space="preserve">    Bongkar SR 1 PHASA</v>
          </cell>
          <cell r="D693" t="str">
            <v>Unit</v>
          </cell>
          <cell r="E693">
            <v>8856</v>
          </cell>
          <cell r="F693">
            <v>8856</v>
          </cell>
        </row>
        <row r="694">
          <cell r="B694" t="str">
            <v>bsr3</v>
          </cell>
          <cell r="C694" t="str">
            <v xml:space="preserve">    Bongkar SR 3 PHASA</v>
          </cell>
          <cell r="D694" t="str">
            <v>Unit</v>
          </cell>
          <cell r="E694">
            <v>21280.799999999999</v>
          </cell>
          <cell r="F694">
            <v>21280</v>
          </cell>
        </row>
        <row r="696">
          <cell r="B696" t="str">
            <v>bpsr1</v>
          </cell>
          <cell r="C696" t="str">
            <v xml:space="preserve">    Bongkar dan Pasang SR 1 PHASA</v>
          </cell>
          <cell r="D696" t="str">
            <v>Unit</v>
          </cell>
          <cell r="E696">
            <v>23616</v>
          </cell>
          <cell r="F696">
            <v>23616</v>
          </cell>
        </row>
        <row r="697">
          <cell r="B697" t="str">
            <v>bpsr3</v>
          </cell>
          <cell r="C697" t="str">
            <v xml:space="preserve">    Bongkar dan Pasang SR 3 PHASA</v>
          </cell>
          <cell r="D697" t="str">
            <v>Unit</v>
          </cell>
          <cell r="E697">
            <v>56748.800000000003</v>
          </cell>
          <cell r="F697">
            <v>56748</v>
          </cell>
        </row>
        <row r="699">
          <cell r="C699" t="str">
            <v>UPAH BORONGAN PEMASANGAN TRAFO DAN</v>
          </cell>
          <cell r="F699">
            <v>0</v>
          </cell>
        </row>
        <row r="700">
          <cell r="C700" t="str">
            <v>KONSTRUKSI</v>
          </cell>
          <cell r="F700">
            <v>0</v>
          </cell>
        </row>
        <row r="701">
          <cell r="B701" t="str">
            <v>t10</v>
          </cell>
          <cell r="C701" t="str">
            <v>Trafo 1 Phasa 10 KVA + Bracket</v>
          </cell>
          <cell r="D701" t="str">
            <v>Unit</v>
          </cell>
          <cell r="E701">
            <v>150000</v>
          </cell>
          <cell r="F701">
            <v>150000</v>
          </cell>
        </row>
        <row r="702">
          <cell r="B702" t="str">
            <v>t15</v>
          </cell>
          <cell r="C702" t="str">
            <v>Trafo 1 Phasa 15 KVA + Bracket</v>
          </cell>
          <cell r="D702" t="str">
            <v>Unit</v>
          </cell>
          <cell r="E702">
            <v>150000</v>
          </cell>
          <cell r="F702">
            <v>150000</v>
          </cell>
        </row>
        <row r="703">
          <cell r="B703" t="str">
            <v>t25</v>
          </cell>
          <cell r="C703" t="str">
            <v>Trafo 1 Phasa 25 KVA + Bracket</v>
          </cell>
          <cell r="D703" t="str">
            <v>Unit</v>
          </cell>
          <cell r="E703">
            <v>219664</v>
          </cell>
          <cell r="F703">
            <v>219664</v>
          </cell>
        </row>
        <row r="704">
          <cell r="B704" t="str">
            <v>t50</v>
          </cell>
          <cell r="C704" t="str">
            <v>Trafo 1 Phasa 50 KVA + Bracket</v>
          </cell>
          <cell r="D704" t="str">
            <v>Unit</v>
          </cell>
          <cell r="E704">
            <v>219664</v>
          </cell>
          <cell r="F704">
            <v>219664</v>
          </cell>
        </row>
        <row r="705">
          <cell r="B705" t="str">
            <v>t350j</v>
          </cell>
          <cell r="C705" t="str">
            <v>Trafo 3 Phasa 50 KVA 1 tiang (SG/CG 312 A)</v>
          </cell>
          <cell r="D705" t="str">
            <v>Unit</v>
          </cell>
          <cell r="E705">
            <v>768825</v>
          </cell>
          <cell r="F705">
            <v>768825</v>
          </cell>
        </row>
        <row r="706">
          <cell r="B706" t="str">
            <v>t350</v>
          </cell>
          <cell r="C706" t="str">
            <v>Trafo 3 Phasa 50 KVA</v>
          </cell>
          <cell r="D706" t="str">
            <v>Unit</v>
          </cell>
          <cell r="E706">
            <v>625200</v>
          </cell>
          <cell r="F706">
            <v>625200</v>
          </cell>
        </row>
        <row r="707">
          <cell r="B707" t="str">
            <v>t325j</v>
          </cell>
          <cell r="C707" t="str">
            <v>Trafo 3 Phasa 25 KVA 1 tiang (SG/CG 312 A)</v>
          </cell>
          <cell r="D707" t="str">
            <v>Unit</v>
          </cell>
          <cell r="E707">
            <v>625200</v>
          </cell>
          <cell r="F707">
            <v>625200</v>
          </cell>
        </row>
        <row r="708">
          <cell r="B708" t="str">
            <v>t325</v>
          </cell>
          <cell r="C708" t="str">
            <v>Trafo 3 Phasa 25 KVA</v>
          </cell>
          <cell r="D708" t="str">
            <v>Unit</v>
          </cell>
          <cell r="E708">
            <v>625200</v>
          </cell>
          <cell r="F708">
            <v>625200</v>
          </cell>
        </row>
        <row r="709">
          <cell r="B709" t="str">
            <v>t3502</v>
          </cell>
          <cell r="C709" t="str">
            <v>Trafo 3 Phasa 50 KVA 2 tiang (SG/CG 313)</v>
          </cell>
          <cell r="D709" t="str">
            <v>Unit</v>
          </cell>
          <cell r="E709">
            <v>933573</v>
          </cell>
          <cell r="F709">
            <v>933573</v>
          </cell>
        </row>
        <row r="710">
          <cell r="B710" t="str">
            <v>t3100</v>
          </cell>
          <cell r="C710" t="str">
            <v>Trafo 3 Phasa 100 KVA</v>
          </cell>
          <cell r="D710" t="str">
            <v>Unit</v>
          </cell>
          <cell r="E710">
            <v>1149600</v>
          </cell>
          <cell r="F710">
            <v>1149600</v>
          </cell>
        </row>
        <row r="711">
          <cell r="B711" t="str">
            <v>t3100j</v>
          </cell>
          <cell r="C711" t="str">
            <v>Trafo 3 Phasa 100 KVA 1 tiang (SG/CG 312 A)</v>
          </cell>
          <cell r="D711" t="str">
            <v>Unit</v>
          </cell>
          <cell r="E711">
            <v>1149600</v>
          </cell>
          <cell r="F711">
            <v>1149600</v>
          </cell>
        </row>
        <row r="712">
          <cell r="B712" t="str">
            <v>t31002</v>
          </cell>
          <cell r="C712" t="str">
            <v>Trafo 3 Phasa 100 KVA 2 tiang (SG/CG 313)</v>
          </cell>
          <cell r="D712" t="str">
            <v>Unit</v>
          </cell>
          <cell r="E712">
            <v>2229592</v>
          </cell>
          <cell r="F712">
            <v>2229592</v>
          </cell>
        </row>
        <row r="713">
          <cell r="B713" t="str">
            <v>t3160</v>
          </cell>
          <cell r="C713" t="str">
            <v>Trafo 3 Phasa 160 KVA</v>
          </cell>
          <cell r="D713" t="str">
            <v>Unit</v>
          </cell>
          <cell r="E713">
            <v>1262400</v>
          </cell>
          <cell r="F713">
            <v>1262400</v>
          </cell>
        </row>
        <row r="714">
          <cell r="B714" t="str">
            <v>t3160j</v>
          </cell>
          <cell r="C714" t="str">
            <v>Trafo 3 Phasa 160 KVA 2 tiang (SG/CG 313)</v>
          </cell>
          <cell r="D714" t="str">
            <v>Unit</v>
          </cell>
          <cell r="E714">
            <v>2449256.4</v>
          </cell>
          <cell r="F714">
            <v>2449256</v>
          </cell>
        </row>
        <row r="715">
          <cell r="B715" t="str">
            <v>t3200</v>
          </cell>
          <cell r="C715" t="str">
            <v>Trafo 3 Phasa 200 KVA</v>
          </cell>
          <cell r="D715" t="str">
            <v>Unit</v>
          </cell>
          <cell r="E715">
            <v>2668920</v>
          </cell>
          <cell r="F715">
            <v>2668920</v>
          </cell>
        </row>
        <row r="716">
          <cell r="B716" t="str">
            <v>t3200j</v>
          </cell>
          <cell r="C716" t="str">
            <v>Trafo 3 Phasa 200 KVA 2 tiang (SG/CG 313)</v>
          </cell>
          <cell r="D716" t="str">
            <v>Unit</v>
          </cell>
          <cell r="E716">
            <v>2668920</v>
          </cell>
          <cell r="F716">
            <v>2668920</v>
          </cell>
        </row>
        <row r="717">
          <cell r="B717" t="str">
            <v>t3250</v>
          </cell>
          <cell r="C717" t="str">
            <v>Trafo 3 Phasa 250 KVA</v>
          </cell>
          <cell r="D717" t="str">
            <v>Unit</v>
          </cell>
          <cell r="E717">
            <v>2668920</v>
          </cell>
          <cell r="F717">
            <v>2668920</v>
          </cell>
        </row>
        <row r="718">
          <cell r="B718" t="str">
            <v>t3250j</v>
          </cell>
          <cell r="C718" t="str">
            <v>Trafo 3 Phasa 250 KVA 2 tiang (SG/CG 313)</v>
          </cell>
          <cell r="D718" t="str">
            <v>Unit</v>
          </cell>
          <cell r="E718">
            <v>2668920</v>
          </cell>
          <cell r="F718">
            <v>2668920</v>
          </cell>
        </row>
        <row r="719">
          <cell r="B719" t="str">
            <v>gtrf</v>
          </cell>
          <cell r="C719" t="str">
            <v>Grounding Trafo (SM / CM 2 - 11)</v>
          </cell>
          <cell r="D719" t="str">
            <v>Unit</v>
          </cell>
          <cell r="E719">
            <v>35699</v>
          </cell>
          <cell r="F719">
            <v>35699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D721" t="str">
            <v>Unit</v>
          </cell>
          <cell r="E721">
            <v>90000</v>
          </cell>
          <cell r="F721">
            <v>90000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D722" t="str">
            <v>Unit</v>
          </cell>
          <cell r="E722">
            <v>90000</v>
          </cell>
          <cell r="F722">
            <v>90000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D723" t="str">
            <v>Unit</v>
          </cell>
          <cell r="E723">
            <v>131798.39999999999</v>
          </cell>
          <cell r="F723">
            <v>131798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D724" t="str">
            <v>Unit</v>
          </cell>
          <cell r="E724">
            <v>131798.39999999999</v>
          </cell>
          <cell r="F724">
            <v>131798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D725" t="str">
            <v>Unit</v>
          </cell>
          <cell r="E725">
            <v>461295</v>
          </cell>
          <cell r="F725">
            <v>461295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D726" t="str">
            <v>Unit</v>
          </cell>
          <cell r="E726">
            <v>375120</v>
          </cell>
          <cell r="F726">
            <v>375120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D727" t="str">
            <v>Unit</v>
          </cell>
          <cell r="E727">
            <v>375120</v>
          </cell>
          <cell r="F727">
            <v>375120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D728" t="str">
            <v>Unit</v>
          </cell>
          <cell r="E728">
            <v>375120</v>
          </cell>
          <cell r="F728">
            <v>375120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D729" t="str">
            <v>Unit</v>
          </cell>
          <cell r="E729">
            <v>560143.79999999993</v>
          </cell>
          <cell r="F729">
            <v>560143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D730" t="str">
            <v>Unit</v>
          </cell>
          <cell r="E730">
            <v>689760</v>
          </cell>
          <cell r="F730">
            <v>689760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D731" t="str">
            <v>Unit</v>
          </cell>
          <cell r="E731">
            <v>689760</v>
          </cell>
          <cell r="F731">
            <v>689760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D732" t="str">
            <v>Unit</v>
          </cell>
          <cell r="E732">
            <v>1337755.2</v>
          </cell>
          <cell r="F732">
            <v>1337755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D733" t="str">
            <v>Unit</v>
          </cell>
          <cell r="E733">
            <v>757440</v>
          </cell>
          <cell r="F733">
            <v>757440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D734" t="str">
            <v>Unit</v>
          </cell>
          <cell r="E734">
            <v>1469553.8399999999</v>
          </cell>
          <cell r="F734">
            <v>1469553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D735" t="str">
            <v>Unit</v>
          </cell>
          <cell r="E735">
            <v>1601352</v>
          </cell>
          <cell r="F735">
            <v>1601352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D736" t="str">
            <v>Unit</v>
          </cell>
          <cell r="E736">
            <v>1601352</v>
          </cell>
          <cell r="F736">
            <v>1601352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D737" t="str">
            <v>Unit</v>
          </cell>
          <cell r="E737">
            <v>1601352</v>
          </cell>
          <cell r="F737">
            <v>1601352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D738" t="str">
            <v>Unit</v>
          </cell>
          <cell r="E738">
            <v>1601352</v>
          </cell>
          <cell r="F738">
            <v>1601352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D739" t="str">
            <v>Unit</v>
          </cell>
          <cell r="E739">
            <v>1601352</v>
          </cell>
          <cell r="F739">
            <v>1601352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D740" t="str">
            <v>Unit</v>
          </cell>
          <cell r="E740">
            <v>21419.399999999998</v>
          </cell>
          <cell r="F740">
            <v>21419</v>
          </cell>
        </row>
        <row r="741">
          <cell r="B741" t="str">
            <v>gt25</v>
          </cell>
          <cell r="C741" t="str">
            <v>Geser Trafo 1 Phasa 25 KVA + Bracket</v>
          </cell>
          <cell r="D741" t="str">
            <v>Unit</v>
          </cell>
          <cell r="E741">
            <v>240000</v>
          </cell>
          <cell r="F741">
            <v>240000</v>
          </cell>
        </row>
        <row r="742">
          <cell r="B742" t="str">
            <v>gt50</v>
          </cell>
          <cell r="C742" t="str">
            <v>Geser Trafo 1 Phasa 50 KVA + Bracket</v>
          </cell>
          <cell r="D742" t="str">
            <v>Unit</v>
          </cell>
          <cell r="E742">
            <v>240000</v>
          </cell>
          <cell r="F742">
            <v>240000</v>
          </cell>
        </row>
        <row r="744">
          <cell r="C744" t="str">
            <v>UPAH BORONGAN PEKERJAAN KABEL TANAH</v>
          </cell>
        </row>
        <row r="745">
          <cell r="B745" t="str">
            <v>tk324id</v>
          </cell>
          <cell r="C745" t="str">
            <v>Terminating Kabel 3 x 240 mm2 ID</v>
          </cell>
          <cell r="D745" t="str">
            <v>Unit</v>
          </cell>
          <cell r="E745">
            <v>305330</v>
          </cell>
          <cell r="F745">
            <v>305330</v>
          </cell>
        </row>
        <row r="746">
          <cell r="B746" t="str">
            <v>tk324od</v>
          </cell>
          <cell r="C746" t="str">
            <v>Terminating Kabel 3 x 240 mm2 OD</v>
          </cell>
          <cell r="D746" t="str">
            <v>Unit</v>
          </cell>
          <cell r="E746">
            <v>353663</v>
          </cell>
          <cell r="F746">
            <v>353663</v>
          </cell>
        </row>
        <row r="747">
          <cell r="B747" t="str">
            <v>skb240</v>
          </cell>
          <cell r="C747" t="str">
            <v>Sepatu Kabel Bimetal 240 - 300 mm2 (2 lubang)</v>
          </cell>
          <cell r="D747" t="str">
            <v>Unit</v>
          </cell>
          <cell r="E747">
            <v>5715</v>
          </cell>
          <cell r="F747">
            <v>5715</v>
          </cell>
        </row>
        <row r="748">
          <cell r="B748" t="str">
            <v>skb150</v>
          </cell>
          <cell r="C748" t="str">
            <v>Sepatu Kabel Bimetal 150 mm2 (2 lubang)</v>
          </cell>
          <cell r="D748" t="str">
            <v>Unit</v>
          </cell>
          <cell r="E748">
            <v>4615</v>
          </cell>
          <cell r="F748">
            <v>4615</v>
          </cell>
        </row>
        <row r="749">
          <cell r="B749" t="str">
            <v>xlpe324</v>
          </cell>
          <cell r="C749" t="str">
            <v>Kabel XLPE 3 x 240 mm2 (Three Core)</v>
          </cell>
          <cell r="D749" t="str">
            <v>Unit</v>
          </cell>
          <cell r="E749">
            <v>10983</v>
          </cell>
          <cell r="F749">
            <v>10983</v>
          </cell>
        </row>
        <row r="750">
          <cell r="B750" t="str">
            <v>nyy150</v>
          </cell>
          <cell r="C750" t="str">
            <v>Kabel NYY 1 x 150 mm2</v>
          </cell>
          <cell r="D750" t="str">
            <v>Unit</v>
          </cell>
          <cell r="E750">
            <v>662</v>
          </cell>
          <cell r="F750">
            <v>662</v>
          </cell>
        </row>
        <row r="752">
          <cell r="C752" t="str">
            <v>UPAH PERBAIKAN RECLOSER</v>
          </cell>
        </row>
        <row r="753">
          <cell r="B753" t="str">
            <v>pcr</v>
          </cell>
          <cell r="C753" t="str">
            <v>Perbaikan Control Recloser</v>
          </cell>
          <cell r="D753" t="str">
            <v>Unit</v>
          </cell>
          <cell r="E753">
            <v>4945536</v>
          </cell>
          <cell r="F753">
            <v>4945536</v>
          </cell>
        </row>
        <row r="754">
          <cell r="B754" t="str">
            <v>pmtr</v>
          </cell>
          <cell r="C754" t="str">
            <v>Perbaikan PMT Recloser</v>
          </cell>
          <cell r="D754" t="str">
            <v>Unit</v>
          </cell>
          <cell r="E754">
            <v>5769792</v>
          </cell>
          <cell r="F754">
            <v>5769792</v>
          </cell>
        </row>
        <row r="755">
          <cell r="F755">
            <v>0</v>
          </cell>
        </row>
        <row r="756">
          <cell r="C756" t="str">
            <v>UPAH INVESTIGASI INFRA RED</v>
          </cell>
          <cell r="D756" t="str">
            <v>titik</v>
          </cell>
          <cell r="E756">
            <v>25440</v>
          </cell>
          <cell r="F756">
            <v>25440</v>
          </cell>
        </row>
        <row r="757">
          <cell r="F757">
            <v>0</v>
          </cell>
        </row>
        <row r="758">
          <cell r="F758">
            <v>0</v>
          </cell>
        </row>
        <row r="759">
          <cell r="F759">
            <v>0</v>
          </cell>
        </row>
        <row r="760">
          <cell r="F760">
            <v>0</v>
          </cell>
        </row>
        <row r="761">
          <cell r="F761">
            <v>0</v>
          </cell>
        </row>
        <row r="762">
          <cell r="F762">
            <v>0</v>
          </cell>
        </row>
        <row r="763">
          <cell r="F763">
            <v>0</v>
          </cell>
        </row>
        <row r="764">
          <cell r="F764">
            <v>0</v>
          </cell>
        </row>
        <row r="765">
          <cell r="F765">
            <v>0</v>
          </cell>
        </row>
        <row r="766">
          <cell r="F766">
            <v>0</v>
          </cell>
        </row>
        <row r="767">
          <cell r="B767" t="str">
            <v>PCM316</v>
          </cell>
          <cell r="C767" t="str">
            <v>perbaikan  CM 3 - 16 (ABSW) Yang Miring</v>
          </cell>
          <cell r="D767" t="str">
            <v>Unit</v>
          </cell>
          <cell r="E767">
            <v>612863.4</v>
          </cell>
          <cell r="F767">
            <v>612863</v>
          </cell>
        </row>
        <row r="769">
          <cell r="E769" t="str">
            <v>T Ampuh '07</v>
          </cell>
        </row>
        <row r="770">
          <cell r="B770" t="str">
            <v>tc7</v>
          </cell>
          <cell r="C770" t="str">
            <v>Penanaman Tiang C 7</v>
          </cell>
          <cell r="D770" t="str">
            <v>Batang</v>
          </cell>
          <cell r="E770">
            <v>142000</v>
          </cell>
          <cell r="F770">
            <v>142000</v>
          </cell>
        </row>
        <row r="771">
          <cell r="B771" t="str">
            <v>tc9a</v>
          </cell>
          <cell r="C771" t="str">
            <v>Penanaman Tiang C 9-100</v>
          </cell>
          <cell r="D771" t="str">
            <v>Batang</v>
          </cell>
          <cell r="E771">
            <v>160000</v>
          </cell>
          <cell r="F771">
            <v>160000</v>
          </cell>
        </row>
        <row r="772">
          <cell r="B772" t="str">
            <v>tc9b</v>
          </cell>
          <cell r="C772" t="str">
            <v>Penanaman Tiang C 9-200</v>
          </cell>
          <cell r="D772" t="str">
            <v>Batang</v>
          </cell>
          <cell r="E772">
            <v>179000</v>
          </cell>
          <cell r="F772">
            <v>179000</v>
          </cell>
        </row>
        <row r="773">
          <cell r="B773" t="str">
            <v>tC11a</v>
          </cell>
          <cell r="C773" t="str">
            <v>Penanaman Tiang  C11-200</v>
          </cell>
          <cell r="D773" t="str">
            <v>Batang</v>
          </cell>
          <cell r="E773">
            <v>279000</v>
          </cell>
          <cell r="F773">
            <v>279000</v>
          </cell>
        </row>
        <row r="774">
          <cell r="B774" t="str">
            <v>tC11b</v>
          </cell>
          <cell r="C774" t="str">
            <v>Penanaman Tiang  C11-350</v>
          </cell>
          <cell r="D774" t="str">
            <v>Batang</v>
          </cell>
          <cell r="E774">
            <v>295000</v>
          </cell>
          <cell r="F774">
            <v>295000</v>
          </cell>
        </row>
        <row r="775">
          <cell r="B775" t="str">
            <v>tc12a</v>
          </cell>
          <cell r="C775" t="str">
            <v>Penanaman Tiang C12-200</v>
          </cell>
          <cell r="D775" t="str">
            <v>Batang</v>
          </cell>
          <cell r="E775">
            <v>243223.19999999998</v>
          </cell>
          <cell r="F775">
            <v>243223</v>
          </cell>
        </row>
        <row r="776">
          <cell r="B776" t="str">
            <v>tc12b</v>
          </cell>
          <cell r="C776" t="str">
            <v>Penanaman Tiang C12-350</v>
          </cell>
          <cell r="D776" t="str">
            <v>Batang</v>
          </cell>
          <cell r="E776">
            <v>373000</v>
          </cell>
          <cell r="F776">
            <v>373000</v>
          </cell>
        </row>
        <row r="777">
          <cell r="B777" t="str">
            <v>tc13</v>
          </cell>
          <cell r="C777" t="str">
            <v>Penanaman Tiang C13-350</v>
          </cell>
          <cell r="D777" t="str">
            <v>Batang</v>
          </cell>
          <cell r="E777">
            <v>478000</v>
          </cell>
          <cell r="F777">
            <v>478000</v>
          </cell>
        </row>
        <row r="778">
          <cell r="B778" t="str">
            <v>tc14</v>
          </cell>
          <cell r="C778" t="str">
            <v>Penanaman Tiang C14-350</v>
          </cell>
          <cell r="D778" t="str">
            <v>Batang</v>
          </cell>
          <cell r="E778">
            <v>537000</v>
          </cell>
          <cell r="F778">
            <v>537000</v>
          </cell>
        </row>
        <row r="779">
          <cell r="B779" t="str">
            <v>ts9</v>
          </cell>
          <cell r="C779" t="str">
            <v xml:space="preserve">Penanaman Tiang RS 9 </v>
          </cell>
          <cell r="D779" t="str">
            <v>Batang</v>
          </cell>
          <cell r="E779">
            <v>140581.19999999998</v>
          </cell>
          <cell r="F779">
            <v>140581</v>
          </cell>
        </row>
        <row r="780">
          <cell r="B780" t="str">
            <v>ts11a</v>
          </cell>
          <cell r="C780" t="str">
            <v>Penanaman Tiang S 11A</v>
          </cell>
          <cell r="D780" t="str">
            <v>Batang</v>
          </cell>
          <cell r="E780">
            <v>140581.19999999998</v>
          </cell>
          <cell r="F780">
            <v>140581</v>
          </cell>
        </row>
        <row r="781">
          <cell r="B781" t="str">
            <v>ts11b</v>
          </cell>
          <cell r="C781" t="str">
            <v>Penanaman Tiang S 11B</v>
          </cell>
          <cell r="D781" t="str">
            <v>Batang</v>
          </cell>
          <cell r="E781">
            <v>242184</v>
          </cell>
          <cell r="F781">
            <v>242184</v>
          </cell>
        </row>
        <row r="782">
          <cell r="B782" t="str">
            <v>ts12</v>
          </cell>
          <cell r="C782" t="str">
            <v>Penanaman Tiang S 12</v>
          </cell>
          <cell r="D782" t="str">
            <v>Batang</v>
          </cell>
          <cell r="E782">
            <v>243223.19999999998</v>
          </cell>
          <cell r="F782">
            <v>243223</v>
          </cell>
        </row>
        <row r="783">
          <cell r="B783" t="str">
            <v>ts14</v>
          </cell>
          <cell r="C783" t="str">
            <v>Penanaman Tiang S 14</v>
          </cell>
          <cell r="D783" t="str">
            <v>Batang</v>
          </cell>
          <cell r="E783">
            <v>407239.2</v>
          </cell>
          <cell r="F783">
            <v>407239</v>
          </cell>
        </row>
        <row r="784">
          <cell r="B784" t="str">
            <v>ts13</v>
          </cell>
          <cell r="C784" t="str">
            <v>Penanaman Tiang S 13</v>
          </cell>
          <cell r="D784" t="str">
            <v>Batang</v>
          </cell>
          <cell r="E784">
            <v>395329.2</v>
          </cell>
          <cell r="F784">
            <v>395329</v>
          </cell>
        </row>
        <row r="785">
          <cell r="F785">
            <v>0</v>
          </cell>
        </row>
        <row r="786">
          <cell r="B786" t="str">
            <v>mtc7</v>
          </cell>
          <cell r="C786" t="str">
            <v>Menegakkan Tiang C 7</v>
          </cell>
          <cell r="D786" t="str">
            <v>Batang</v>
          </cell>
          <cell r="E786">
            <v>108692.4</v>
          </cell>
          <cell r="F786">
            <v>108692</v>
          </cell>
        </row>
        <row r="787">
          <cell r="B787" t="str">
            <v>mtc9</v>
          </cell>
          <cell r="C787" t="str">
            <v xml:space="preserve">Menegakkan Tiang C 9 </v>
          </cell>
          <cell r="D787" t="str">
            <v>Batang</v>
          </cell>
          <cell r="E787">
            <v>140581.19999999998</v>
          </cell>
          <cell r="F787">
            <v>140581</v>
          </cell>
        </row>
        <row r="788">
          <cell r="B788" t="str">
            <v>mtC11</v>
          </cell>
          <cell r="C788" t="str">
            <v>Menegakkan Tiang C11</v>
          </cell>
          <cell r="D788" t="str">
            <v>Batang</v>
          </cell>
          <cell r="E788">
            <v>242184</v>
          </cell>
          <cell r="F788">
            <v>242184</v>
          </cell>
        </row>
        <row r="789">
          <cell r="B789" t="str">
            <v>mtc12</v>
          </cell>
          <cell r="C789" t="str">
            <v>Menegakkan Tiang C12</v>
          </cell>
          <cell r="D789" t="str">
            <v>Batang</v>
          </cell>
          <cell r="E789">
            <v>243223.19999999998</v>
          </cell>
          <cell r="F789">
            <v>243223</v>
          </cell>
        </row>
        <row r="790">
          <cell r="B790" t="str">
            <v>mtc13</v>
          </cell>
          <cell r="C790" t="str">
            <v>Menegakkan Tiang C13</v>
          </cell>
          <cell r="D790" t="str">
            <v>Batang</v>
          </cell>
          <cell r="E790">
            <v>395329.2</v>
          </cell>
          <cell r="F790">
            <v>395329</v>
          </cell>
        </row>
        <row r="791">
          <cell r="B791" t="str">
            <v>mtc14</v>
          </cell>
          <cell r="C791" t="str">
            <v>Menegakkan Tiang C14</v>
          </cell>
          <cell r="D791" t="str">
            <v>Batang</v>
          </cell>
          <cell r="E791">
            <v>407239.2</v>
          </cell>
          <cell r="F791">
            <v>407239</v>
          </cell>
        </row>
        <row r="792">
          <cell r="B792" t="str">
            <v>mts9</v>
          </cell>
          <cell r="C792" t="str">
            <v xml:space="preserve">Menegakkan Tiang RS 9 </v>
          </cell>
          <cell r="D792" t="str">
            <v>Batang</v>
          </cell>
          <cell r="E792">
            <v>140581.19999999998</v>
          </cell>
          <cell r="F792">
            <v>140581</v>
          </cell>
        </row>
        <row r="793">
          <cell r="B793" t="str">
            <v>mts11a</v>
          </cell>
          <cell r="C793" t="str">
            <v>Menegakkan Tiang RS11A</v>
          </cell>
          <cell r="D793" t="str">
            <v>Batang</v>
          </cell>
          <cell r="E793">
            <v>140581.19999999998</v>
          </cell>
          <cell r="F793">
            <v>140581</v>
          </cell>
        </row>
        <row r="794">
          <cell r="B794" t="str">
            <v>mts11b</v>
          </cell>
          <cell r="C794" t="str">
            <v>Menegakkan Tiang S11B</v>
          </cell>
          <cell r="D794" t="str">
            <v>Batang</v>
          </cell>
          <cell r="E794">
            <v>242184</v>
          </cell>
          <cell r="F794">
            <v>242184</v>
          </cell>
        </row>
        <row r="795">
          <cell r="B795" t="str">
            <v>mts12</v>
          </cell>
          <cell r="C795" t="str">
            <v>Menegakkan Tiang S12</v>
          </cell>
          <cell r="D795" t="str">
            <v>Batang</v>
          </cell>
          <cell r="E795">
            <v>243223.19999999998</v>
          </cell>
          <cell r="F795">
            <v>243223</v>
          </cell>
        </row>
        <row r="796">
          <cell r="B796" t="str">
            <v>mts14</v>
          </cell>
          <cell r="C796" t="str">
            <v>Menegakkan Tiang S14</v>
          </cell>
          <cell r="D796" t="str">
            <v>Batang</v>
          </cell>
          <cell r="E796">
            <v>407239.2</v>
          </cell>
          <cell r="F796">
            <v>407239</v>
          </cell>
        </row>
        <row r="797">
          <cell r="B797" t="str">
            <v>mts13</v>
          </cell>
          <cell r="C797" t="str">
            <v>Menegakkan Tiang S13</v>
          </cell>
          <cell r="D797" t="str">
            <v>Batang</v>
          </cell>
          <cell r="E797">
            <v>395329.2</v>
          </cell>
          <cell r="F797">
            <v>395329</v>
          </cell>
        </row>
        <row r="799">
          <cell r="B799" t="str">
            <v>Btc7</v>
          </cell>
          <cell r="C799" t="str">
            <v xml:space="preserve">    Bongkar Tiang C 7</v>
          </cell>
          <cell r="D799" t="str">
            <v>Batang</v>
          </cell>
          <cell r="E799">
            <v>85200</v>
          </cell>
          <cell r="F799">
            <v>85200</v>
          </cell>
        </row>
        <row r="800">
          <cell r="B800" t="str">
            <v>Btc9</v>
          </cell>
          <cell r="C800" t="str">
            <v xml:space="preserve">    Bongkar Tiang C 9</v>
          </cell>
          <cell r="D800" t="str">
            <v>Batang</v>
          </cell>
          <cell r="E800">
            <v>96000</v>
          </cell>
          <cell r="F800">
            <v>96000</v>
          </cell>
        </row>
        <row r="801">
          <cell r="B801" t="str">
            <v>Btc11a</v>
          </cell>
          <cell r="C801" t="str">
            <v xml:space="preserve">    Bongkar Tiang C 11 A</v>
          </cell>
          <cell r="D801" t="str">
            <v>Batang</v>
          </cell>
          <cell r="E801">
            <v>167400</v>
          </cell>
          <cell r="F801">
            <v>167400</v>
          </cell>
        </row>
        <row r="802">
          <cell r="B802" t="str">
            <v>Btc11b</v>
          </cell>
          <cell r="C802" t="str">
            <v xml:space="preserve">    Bongkar Tiang C 11 B</v>
          </cell>
          <cell r="D802" t="str">
            <v>Batang</v>
          </cell>
          <cell r="E802">
            <v>177000</v>
          </cell>
          <cell r="F802">
            <v>177000</v>
          </cell>
        </row>
        <row r="803">
          <cell r="B803" t="str">
            <v>BtC12</v>
          </cell>
          <cell r="C803" t="str">
            <v xml:space="preserve">    Bongkar Tiang C 12</v>
          </cell>
          <cell r="D803" t="str">
            <v>Batang</v>
          </cell>
          <cell r="E803">
            <v>145933.91999999998</v>
          </cell>
          <cell r="F803">
            <v>145933</v>
          </cell>
        </row>
        <row r="804">
          <cell r="B804" t="str">
            <v>BtC13</v>
          </cell>
          <cell r="C804" t="str">
            <v xml:space="preserve">    Bongkar Tiang C 13</v>
          </cell>
          <cell r="D804" t="str">
            <v>Batang</v>
          </cell>
          <cell r="E804">
            <v>286800</v>
          </cell>
          <cell r="F804">
            <v>286800</v>
          </cell>
        </row>
        <row r="805">
          <cell r="B805" t="str">
            <v>Btc14</v>
          </cell>
          <cell r="C805" t="str">
            <v xml:space="preserve">    Bongkar Tiang C14</v>
          </cell>
          <cell r="D805" t="str">
            <v>Batang</v>
          </cell>
          <cell r="E805">
            <v>322200</v>
          </cell>
          <cell r="F805">
            <v>322200</v>
          </cell>
        </row>
        <row r="807">
          <cell r="B807" t="str">
            <v>Bts9</v>
          </cell>
          <cell r="C807" t="str">
            <v xml:space="preserve">    Bongkar Tiang RS 9</v>
          </cell>
          <cell r="D807" t="str">
            <v>Batang</v>
          </cell>
          <cell r="E807">
            <v>84348.719999999987</v>
          </cell>
          <cell r="F807">
            <v>84348</v>
          </cell>
        </row>
        <row r="808">
          <cell r="B808" t="str">
            <v>Bts11a</v>
          </cell>
          <cell r="C808" t="str">
            <v xml:space="preserve">    Bongkar Tiang S11A</v>
          </cell>
          <cell r="D808" t="str">
            <v>Batang</v>
          </cell>
          <cell r="E808">
            <v>84348.719999999987</v>
          </cell>
          <cell r="F808">
            <v>84348</v>
          </cell>
        </row>
        <row r="809">
          <cell r="B809" t="str">
            <v>Btk</v>
          </cell>
          <cell r="C809" t="str">
            <v xml:space="preserve">    Bongkar Tiang Kayu</v>
          </cell>
          <cell r="D809" t="str">
            <v>Batang</v>
          </cell>
          <cell r="E809">
            <v>84348.719999999987</v>
          </cell>
          <cell r="F809">
            <v>84348</v>
          </cell>
        </row>
        <row r="810">
          <cell r="B810" t="str">
            <v>Bts11b</v>
          </cell>
          <cell r="C810" t="str">
            <v xml:space="preserve">    Bongkar Tiang S11B</v>
          </cell>
          <cell r="D810" t="str">
            <v>Batang</v>
          </cell>
          <cell r="E810">
            <v>145310.39999999999</v>
          </cell>
          <cell r="F810">
            <v>145310</v>
          </cell>
        </row>
        <row r="811">
          <cell r="B811" t="str">
            <v>BtS12</v>
          </cell>
          <cell r="C811" t="str">
            <v xml:space="preserve">    Bongkar Tiang S12</v>
          </cell>
          <cell r="D811" t="str">
            <v>Batang</v>
          </cell>
          <cell r="E811">
            <v>145933.91999999998</v>
          </cell>
          <cell r="F811">
            <v>145933</v>
          </cell>
        </row>
        <row r="812">
          <cell r="B812" t="str">
            <v>Bts13</v>
          </cell>
          <cell r="C812" t="str">
            <v xml:space="preserve">    Bongkar Tiang S13</v>
          </cell>
          <cell r="D812" t="str">
            <v>Batang</v>
          </cell>
          <cell r="E812">
            <v>244343.52</v>
          </cell>
          <cell r="F812">
            <v>244343</v>
          </cell>
        </row>
        <row r="813">
          <cell r="B813" t="str">
            <v>Bts14</v>
          </cell>
          <cell r="C813" t="str">
            <v xml:space="preserve">    Bongkar Tiang S14</v>
          </cell>
          <cell r="D813" t="str">
            <v>Batang</v>
          </cell>
          <cell r="E813">
            <v>237197.52</v>
          </cell>
          <cell r="F813">
            <v>237197</v>
          </cell>
        </row>
        <row r="815">
          <cell r="B815" t="str">
            <v>ct9</v>
          </cell>
          <cell r="C815" t="str">
            <v>Pengecatan Tiang RS 9</v>
          </cell>
          <cell r="D815" t="str">
            <v>Batang</v>
          </cell>
          <cell r="E815">
            <v>68900</v>
          </cell>
        </row>
        <row r="816">
          <cell r="B816" t="str">
            <v>ct11a</v>
          </cell>
          <cell r="C816" t="str">
            <v>Pengecatan Tiang S11A</v>
          </cell>
          <cell r="D816" t="str">
            <v>Batang</v>
          </cell>
          <cell r="E816">
            <v>79208</v>
          </cell>
        </row>
        <row r="817">
          <cell r="B817" t="str">
            <v>ct11b</v>
          </cell>
          <cell r="C817" t="str">
            <v>Pengecatan Tiang S11B</v>
          </cell>
          <cell r="D817" t="str">
            <v>Batang</v>
          </cell>
          <cell r="E817">
            <v>87580</v>
          </cell>
        </row>
        <row r="818">
          <cell r="B818" t="str">
            <v>ct12</v>
          </cell>
          <cell r="C818" t="str">
            <v>Pengecatan Tiang S12</v>
          </cell>
          <cell r="D818" t="str">
            <v>Batang</v>
          </cell>
          <cell r="E818">
            <v>95700</v>
          </cell>
        </row>
        <row r="819">
          <cell r="B819" t="str">
            <v>ct13</v>
          </cell>
          <cell r="C819" t="str">
            <v>Pengecatan Tiang S13</v>
          </cell>
          <cell r="D819" t="str">
            <v>Batang</v>
          </cell>
        </row>
        <row r="820">
          <cell r="B820" t="str">
            <v>ct14</v>
          </cell>
          <cell r="C820" t="str">
            <v>Pengecatan Tiang S14</v>
          </cell>
          <cell r="D820" t="str">
            <v>Batang</v>
          </cell>
        </row>
        <row r="822">
          <cell r="B822" t="str">
            <v>pb3j</v>
          </cell>
          <cell r="C822" t="str">
            <v>Pasang Box (LVCB) 3 Jurusan</v>
          </cell>
          <cell r="D822" t="str">
            <v>Unit</v>
          </cell>
          <cell r="E822">
            <v>362400</v>
          </cell>
          <cell r="F822">
            <v>362400</v>
          </cell>
        </row>
        <row r="823">
          <cell r="B823" t="str">
            <v>pb1j</v>
          </cell>
          <cell r="C823" t="str">
            <v>Pasang Box (LVCB) 1 Jurusan</v>
          </cell>
          <cell r="D823" t="str">
            <v>Unit</v>
          </cell>
          <cell r="E823">
            <v>0</v>
          </cell>
          <cell r="F823">
            <v>0</v>
          </cell>
        </row>
        <row r="824">
          <cell r="B824" t="str">
            <v>bb3j</v>
          </cell>
          <cell r="C824" t="str">
            <v>Bongkar Box (LVCB) 3 Jurusan</v>
          </cell>
          <cell r="D824" t="str">
            <v>Unit</v>
          </cell>
          <cell r="E824">
            <v>217440</v>
          </cell>
          <cell r="F824">
            <v>217440</v>
          </cell>
        </row>
        <row r="825">
          <cell r="B825" t="str">
            <v>bb1j</v>
          </cell>
          <cell r="C825" t="str">
            <v>Bongkar Box (LVCB) 1 Jurusan</v>
          </cell>
          <cell r="D825" t="str">
            <v>Unit</v>
          </cell>
          <cell r="E825">
            <v>0</v>
          </cell>
          <cell r="F825">
            <v>0</v>
          </cell>
        </row>
        <row r="826">
          <cell r="B826" t="str">
            <v>bnt1</v>
          </cell>
          <cell r="C826" t="str">
            <v>Bongkar Box NT Fuse Trafo 1 Ph</v>
          </cell>
          <cell r="D826" t="str">
            <v>Unit</v>
          </cell>
          <cell r="E826">
            <v>28800</v>
          </cell>
          <cell r="F826">
            <v>28800</v>
          </cell>
        </row>
        <row r="827">
          <cell r="B827" t="str">
            <v>nt1</v>
          </cell>
          <cell r="C827" t="str">
            <v>Pasang Box NT Fuse Trafo 1 Ph</v>
          </cell>
          <cell r="D827" t="str">
            <v>Unit</v>
          </cell>
          <cell r="E827">
            <v>48000</v>
          </cell>
          <cell r="F827">
            <v>48000</v>
          </cell>
        </row>
        <row r="828">
          <cell r="B828" t="str">
            <v>bjtf</v>
          </cell>
          <cell r="C828" t="str">
            <v>Bongkar Jamperan Trafo</v>
          </cell>
          <cell r="D828" t="str">
            <v>Bh</v>
          </cell>
          <cell r="E828">
            <v>4500</v>
          </cell>
          <cell r="F828">
            <v>4500</v>
          </cell>
        </row>
        <row r="829">
          <cell r="B829" t="str">
            <v>jtf</v>
          </cell>
          <cell r="C829" t="str">
            <v>Jamper Trafo</v>
          </cell>
          <cell r="D829" t="str">
            <v>BH</v>
          </cell>
          <cell r="E829">
            <v>5070</v>
          </cell>
          <cell r="F829">
            <v>5070</v>
          </cell>
        </row>
        <row r="830">
          <cell r="B830" t="str">
            <v>bkb3j</v>
          </cell>
          <cell r="C830" t="str">
            <v>Bongkar Kabel Box 3 Jurusan</v>
          </cell>
          <cell r="D830" t="str">
            <v>unit</v>
          </cell>
          <cell r="F830">
            <v>0</v>
          </cell>
        </row>
        <row r="831">
          <cell r="B831" t="str">
            <v>kb3j</v>
          </cell>
          <cell r="C831" t="str">
            <v xml:space="preserve">Pasang Kabel Box 3 Jurusan </v>
          </cell>
          <cell r="D831" t="str">
            <v>Unit</v>
          </cell>
          <cell r="F831">
            <v>0</v>
          </cell>
        </row>
        <row r="832">
          <cell r="B832" t="str">
            <v>bkkl</v>
          </cell>
          <cell r="C832" t="str">
            <v xml:space="preserve">   Bongkar Kabel Keluaran Box LVCB</v>
          </cell>
          <cell r="D832" t="str">
            <v>Unit(10 m)</v>
          </cell>
          <cell r="E832">
            <v>8856</v>
          </cell>
          <cell r="F832">
            <v>8856</v>
          </cell>
        </row>
        <row r="833">
          <cell r="B833" t="str">
            <v>kkl</v>
          </cell>
          <cell r="C833" t="str">
            <v>Pasang Kabel Keluaran Box LVCB</v>
          </cell>
          <cell r="D833" t="str">
            <v>Unit(10 m)</v>
          </cell>
          <cell r="E833">
            <v>14760</v>
          </cell>
          <cell r="F833">
            <v>14760</v>
          </cell>
        </row>
        <row r="834">
          <cell r="B834" t="str">
            <v>cco</v>
          </cell>
          <cell r="C834" t="str">
            <v>CCO (Perbaikan/Penambahan Jamperan/Tap) JTM/R</v>
          </cell>
          <cell r="D834" t="str">
            <v>Buah</v>
          </cell>
          <cell r="E834">
            <v>5000</v>
          </cell>
          <cell r="F834">
            <v>5000</v>
          </cell>
        </row>
        <row r="835">
          <cell r="B835" t="str">
            <v>jmtr</v>
          </cell>
          <cell r="C835" t="str">
            <v>Perbaikan/Penambahan Jamperan/Tap JTR</v>
          </cell>
          <cell r="D835" t="str">
            <v>Buah</v>
          </cell>
          <cell r="E835">
            <v>5000</v>
          </cell>
          <cell r="F835">
            <v>5000</v>
          </cell>
        </row>
        <row r="836">
          <cell r="B836" t="str">
            <v>pjtrf</v>
          </cell>
          <cell r="C836" t="str">
            <v>Perbaikan Jamperan Trafo</v>
          </cell>
          <cell r="D836" t="str">
            <v>Buah</v>
          </cell>
          <cell r="E836">
            <v>5000</v>
          </cell>
          <cell r="F836">
            <v>5000</v>
          </cell>
        </row>
        <row r="837">
          <cell r="B837" t="str">
            <v>pjtm</v>
          </cell>
          <cell r="C837" t="str">
            <v>Perbaikan Jamperan TM</v>
          </cell>
          <cell r="D837" t="str">
            <v>Buah</v>
          </cell>
          <cell r="E837">
            <v>5000</v>
          </cell>
          <cell r="F837">
            <v>5000</v>
          </cell>
        </row>
        <row r="838">
          <cell r="B838" t="str">
            <v>pjs7</v>
          </cell>
          <cell r="C838" t="str">
            <v>Press Join Sleave 70</v>
          </cell>
          <cell r="D838" t="str">
            <v>Buah</v>
          </cell>
          <cell r="E838">
            <v>5000</v>
          </cell>
          <cell r="F838">
            <v>5000</v>
          </cell>
        </row>
        <row r="839">
          <cell r="B839" t="str">
            <v>pjs15</v>
          </cell>
          <cell r="C839" t="str">
            <v>Press Join Sleave 150</v>
          </cell>
          <cell r="D839" t="str">
            <v>Buah</v>
          </cell>
          <cell r="E839">
            <v>5000</v>
          </cell>
          <cell r="F839">
            <v>5000</v>
          </cell>
        </row>
        <row r="840">
          <cell r="B840" t="str">
            <v>pjs24</v>
          </cell>
          <cell r="C840" t="str">
            <v>Press Join Sleave 240</v>
          </cell>
          <cell r="D840" t="str">
            <v>Buah</v>
          </cell>
          <cell r="E840">
            <v>5000</v>
          </cell>
          <cell r="F840">
            <v>5000</v>
          </cell>
        </row>
        <row r="841">
          <cell r="F841">
            <v>5000</v>
          </cell>
        </row>
        <row r="842">
          <cell r="B842" t="str">
            <v>pt</v>
          </cell>
          <cell r="C842" t="str">
            <v>Pondasi</v>
          </cell>
          <cell r="D842" t="str">
            <v>Unit (ls)</v>
          </cell>
          <cell r="E842">
            <v>315000</v>
          </cell>
          <cell r="F842">
            <v>315000</v>
          </cell>
        </row>
        <row r="843">
          <cell r="B843" t="str">
            <v>tg</v>
          </cell>
          <cell r="C843" t="str">
            <v>Pasang Three Guard</v>
          </cell>
          <cell r="D843" t="str">
            <v>meter</v>
          </cell>
          <cell r="E843">
            <v>5000</v>
          </cell>
          <cell r="F843">
            <v>5000</v>
          </cell>
        </row>
        <row r="844">
          <cell r="B844" t="str">
            <v>bfn</v>
          </cell>
          <cell r="C844" t="str">
            <v>Bonkar fangnet/kawat pengaman jaringan</v>
          </cell>
          <cell r="D844" t="str">
            <v>unit</v>
          </cell>
          <cell r="F844">
            <v>10000</v>
          </cell>
        </row>
      </sheetData>
      <sheetData sheetId="1" refreshError="1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6">
          <cell r="C6" t="str">
            <v>Faktor perkalian</v>
          </cell>
          <cell r="E6" t="str">
            <v>HARGA  PENAWARAN</v>
          </cell>
        </row>
        <row r="7">
          <cell r="B7" t="str">
            <v>KODE</v>
          </cell>
          <cell r="C7" t="str">
            <v>NAMA BARANG</v>
          </cell>
          <cell r="D7" t="str">
            <v>SATUAN</v>
          </cell>
          <cell r="E7" t="str">
            <v>harga tawar</v>
          </cell>
          <cell r="F7" t="str">
            <v>material pabrik</v>
          </cell>
          <cell r="G7" t="str">
            <v>custem</v>
          </cell>
          <cell r="H7" t="str">
            <v>HARGA            PLN 2008</v>
          </cell>
          <cell r="I7" t="str">
            <v>HARGA            PLN 2006</v>
          </cell>
          <cell r="J7" t="str">
            <v>HARGA            PKS</v>
          </cell>
          <cell r="K7" t="str">
            <v>ANGKUTAN   PKS</v>
          </cell>
          <cell r="L7" t="str">
            <v>KETERANGAN</v>
          </cell>
        </row>
        <row r="8">
          <cell r="C8" t="str">
            <v>MATERIAL DISTRIBUSI UTAMA</v>
          </cell>
        </row>
        <row r="9">
          <cell r="C9" t="str">
            <v>ALAT PENGUKUR</v>
          </cell>
        </row>
        <row r="10">
          <cell r="B10" t="str">
            <v>kwh152st</v>
          </cell>
          <cell r="C10" t="str">
            <v>KWH Meter 1 Phasa, 220 V,    5/20A, ST</v>
          </cell>
          <cell r="D10" t="str">
            <v>Bh</v>
          </cell>
          <cell r="E10">
            <v>0</v>
          </cell>
          <cell r="K10">
            <v>627</v>
          </cell>
        </row>
        <row r="11">
          <cell r="B11" t="str">
            <v>kwh126st</v>
          </cell>
          <cell r="C11" t="str">
            <v>KWH Meter 1 Phasa, 220 V,  20/60A, ST</v>
          </cell>
          <cell r="D11" t="str">
            <v>Bh</v>
          </cell>
          <cell r="E11">
            <v>0</v>
          </cell>
          <cell r="I11">
            <v>113300</v>
          </cell>
        </row>
        <row r="12">
          <cell r="B12" t="str">
            <v>kwh15010st</v>
          </cell>
          <cell r="C12" t="str">
            <v>KWH Meter 1 Phasa, 220 V, 50/100A, ST</v>
          </cell>
          <cell r="D12" t="str">
            <v>Bh</v>
          </cell>
          <cell r="E12">
            <v>0</v>
          </cell>
          <cell r="I12">
            <v>142387</v>
          </cell>
        </row>
        <row r="13">
          <cell r="B13" t="str">
            <v>kwh352st</v>
          </cell>
          <cell r="C13" t="str">
            <v>KWH Meter 3 Phasa, 220/380 V, 5/20A, ST</v>
          </cell>
          <cell r="D13" t="str">
            <v>Bh</v>
          </cell>
          <cell r="E13">
            <v>0</v>
          </cell>
          <cell r="I13">
            <v>831450</v>
          </cell>
        </row>
        <row r="14">
          <cell r="B14" t="str">
            <v>kwh326st</v>
          </cell>
          <cell r="C14" t="str">
            <v>KWH Meter 3 Phasa, 220/380 V, 20/60A, ST</v>
          </cell>
          <cell r="D14" t="str">
            <v>Bh</v>
          </cell>
          <cell r="E14">
            <v>0</v>
          </cell>
          <cell r="I14">
            <v>854900</v>
          </cell>
        </row>
        <row r="15">
          <cell r="B15" t="str">
            <v>kwh35010st</v>
          </cell>
          <cell r="C15" t="str">
            <v>KWH Meter 3 Phasa, 220/380 V, 50/100A, ST</v>
          </cell>
          <cell r="D15" t="str">
            <v>Bh</v>
          </cell>
          <cell r="E15">
            <v>0</v>
          </cell>
          <cell r="I15">
            <v>955750</v>
          </cell>
        </row>
        <row r="16">
          <cell r="B16" t="str">
            <v>kwh352dt</v>
          </cell>
          <cell r="C16" t="str">
            <v>KWH Meter 3 Phasa, 220/380 V, 5/20A, DT</v>
          </cell>
          <cell r="D16" t="str">
            <v>Bh</v>
          </cell>
          <cell r="E16">
            <v>0</v>
          </cell>
          <cell r="I16">
            <v>990750</v>
          </cell>
        </row>
        <row r="17">
          <cell r="B17" t="str">
            <v>kwh326dt</v>
          </cell>
          <cell r="C17" t="str">
            <v>KWH Meter 3 Phasa, 220/380 V, 20/60A, DT</v>
          </cell>
          <cell r="D17" t="str">
            <v>Bh</v>
          </cell>
          <cell r="E17">
            <v>0</v>
          </cell>
          <cell r="I17">
            <v>1029333</v>
          </cell>
        </row>
        <row r="18">
          <cell r="B18" t="str">
            <v>kwh35010dt</v>
          </cell>
          <cell r="C18" t="str">
            <v>KWH Meter 3 Phasa, 220/380 V, 50/100A, DT</v>
          </cell>
          <cell r="D18" t="str">
            <v>Bh</v>
          </cell>
          <cell r="E18">
            <v>0</v>
          </cell>
          <cell r="I18">
            <v>1266875</v>
          </cell>
        </row>
        <row r="19">
          <cell r="B19" t="str">
            <v>kva352st</v>
          </cell>
          <cell r="C19" t="str">
            <v>KVARH Meter 3 Ph 220/380 V, 5/20 A, ST</v>
          </cell>
          <cell r="D19" t="str">
            <v>Bh</v>
          </cell>
          <cell r="E19">
            <v>0</v>
          </cell>
          <cell r="I19">
            <v>839083</v>
          </cell>
        </row>
        <row r="20">
          <cell r="B20" t="str">
            <v>kva326st</v>
          </cell>
          <cell r="C20" t="str">
            <v>KVARH Meter 3 Ph 220/380 V, 20/60 A, ST</v>
          </cell>
          <cell r="D20" t="str">
            <v>Bh</v>
          </cell>
          <cell r="E20">
            <v>0</v>
          </cell>
          <cell r="I20">
            <v>862833</v>
          </cell>
        </row>
        <row r="21">
          <cell r="B21" t="str">
            <v>kva35010st</v>
          </cell>
          <cell r="C21" t="str">
            <v>KVARH Meter 3 Ph 220/380 V, 50/100 A, ST</v>
          </cell>
          <cell r="D21" t="str">
            <v>Bh</v>
          </cell>
          <cell r="E21">
            <v>0</v>
          </cell>
          <cell r="I21">
            <v>1040198</v>
          </cell>
        </row>
        <row r="22">
          <cell r="B22" t="str">
            <v>kwh35st</v>
          </cell>
          <cell r="C22" t="str">
            <v>KWH Meter 3 Phasa, 380/100 V,    5A, ST</v>
          </cell>
          <cell r="D22" t="str">
            <v>Bh</v>
          </cell>
          <cell r="E22">
            <v>0</v>
          </cell>
          <cell r="I22">
            <v>866832</v>
          </cell>
        </row>
        <row r="23">
          <cell r="B23" t="str">
            <v>kwh35dt</v>
          </cell>
          <cell r="C23" t="str">
            <v>KWH Meter 3 Phasa, 380/100 V,    5A, DT</v>
          </cell>
          <cell r="D23" t="str">
            <v>Bh</v>
          </cell>
          <cell r="E23">
            <v>0</v>
          </cell>
          <cell r="I23">
            <v>1174200</v>
          </cell>
        </row>
        <row r="24">
          <cell r="B24" t="str">
            <v>kva35st</v>
          </cell>
          <cell r="C24" t="str">
            <v>KVARH Meter 3 Ph 380/100 V,    5A, ST</v>
          </cell>
          <cell r="D24" t="str">
            <v>Bh</v>
          </cell>
          <cell r="E24">
            <v>0</v>
          </cell>
          <cell r="I24">
            <v>889083</v>
          </cell>
        </row>
        <row r="25">
          <cell r="C25" t="str">
            <v>Metering Out Fit 3 Phasa 20 KV, bunden 40 VA</v>
          </cell>
          <cell r="D25" t="str">
            <v>Unit</v>
          </cell>
          <cell r="E25">
            <v>0</v>
          </cell>
          <cell r="I25">
            <v>25926000</v>
          </cell>
        </row>
        <row r="26">
          <cell r="C26" t="str">
            <v>Meter Exim 1 Phasa, 20000/V3/100/V3 Volt</v>
          </cell>
          <cell r="D26" t="str">
            <v>Unit</v>
          </cell>
          <cell r="E26">
            <v>0</v>
          </cell>
          <cell r="I26">
            <v>22936775</v>
          </cell>
        </row>
        <row r="27">
          <cell r="B27" t="str">
            <v>Kwhec05</v>
          </cell>
          <cell r="C27" t="str">
            <v>Kwh Meter Electronic Class 0,5</v>
          </cell>
          <cell r="D27" t="str">
            <v>Bh</v>
          </cell>
          <cell r="E27">
            <v>0</v>
          </cell>
          <cell r="I27">
            <v>7590000</v>
          </cell>
        </row>
        <row r="28">
          <cell r="B28" t="str">
            <v>kwhec02</v>
          </cell>
          <cell r="C28" t="str">
            <v>Kwh Meter Electronic Class 0,2</v>
          </cell>
          <cell r="D28" t="str">
            <v>Bh</v>
          </cell>
          <cell r="E28">
            <v>0</v>
          </cell>
          <cell r="I28">
            <v>19800000</v>
          </cell>
        </row>
        <row r="29">
          <cell r="C29" t="str">
            <v>Optical Comunication Probe berikut converter USB</v>
          </cell>
          <cell r="D29" t="str">
            <v>Unit</v>
          </cell>
          <cell r="E29">
            <v>0</v>
          </cell>
          <cell r="I29">
            <v>4262500</v>
          </cell>
        </row>
        <row r="30">
          <cell r="C30" t="str">
            <v>GSM Modem berikut kartu perdana</v>
          </cell>
          <cell r="D30" t="str">
            <v>Unit</v>
          </cell>
          <cell r="E30">
            <v>0</v>
          </cell>
          <cell r="I30">
            <v>3642043</v>
          </cell>
        </row>
        <row r="31">
          <cell r="B31" t="str">
            <v>pstn</v>
          </cell>
          <cell r="C31" t="str">
            <v>PSTN Modem</v>
          </cell>
          <cell r="D31" t="str">
            <v>Unit</v>
          </cell>
          <cell r="E31">
            <v>0</v>
          </cell>
          <cell r="I31">
            <v>2200000</v>
          </cell>
        </row>
        <row r="32">
          <cell r="C32" t="str">
            <v>Pengadaan dan Penarikan Kabel Telepon dari PABX</v>
          </cell>
          <cell r="D32" t="str">
            <v>Unit</v>
          </cell>
          <cell r="E32">
            <v>0</v>
          </cell>
          <cell r="I32">
            <v>220000</v>
          </cell>
        </row>
        <row r="33">
          <cell r="C33" t="str">
            <v>ke Kwh Meter Electronic, panjang sekitar 100 mtr</v>
          </cell>
          <cell r="E33">
            <v>0</v>
          </cell>
        </row>
        <row r="34">
          <cell r="E34">
            <v>0</v>
          </cell>
        </row>
        <row r="35">
          <cell r="C35" t="str">
            <v>KOTAK APP</v>
          </cell>
          <cell r="E35">
            <v>0</v>
          </cell>
        </row>
        <row r="36">
          <cell r="C36" t="str">
            <v>Kotak APP Type I Lipat, Lengkap</v>
          </cell>
          <cell r="D36" t="str">
            <v>Bh</v>
          </cell>
          <cell r="E36">
            <v>0</v>
          </cell>
          <cell r="I36">
            <v>19907</v>
          </cell>
        </row>
        <row r="37">
          <cell r="C37" t="str">
            <v>Kotak APP Type III Lipat, Lengkap</v>
          </cell>
          <cell r="D37" t="str">
            <v>Bh</v>
          </cell>
          <cell r="E37">
            <v>0</v>
          </cell>
          <cell r="I37">
            <v>137160</v>
          </cell>
        </row>
        <row r="38">
          <cell r="C38" t="str">
            <v>Kotak APP TR Type IV Tanpa Topi, Lengkap</v>
          </cell>
          <cell r="D38" t="str">
            <v>Bh</v>
          </cell>
          <cell r="E38">
            <v>0</v>
          </cell>
          <cell r="I38">
            <v>2349500</v>
          </cell>
        </row>
        <row r="39">
          <cell r="C39" t="str">
            <v>Kotak APP TR Type IA Single Tarif, Lengkap</v>
          </cell>
          <cell r="D39" t="str">
            <v>Bh</v>
          </cell>
          <cell r="E39">
            <v>0</v>
          </cell>
          <cell r="I39">
            <v>3492500</v>
          </cell>
        </row>
        <row r="40">
          <cell r="C40" t="str">
            <v>Kotak APP TR Double Tarif, Lengkap</v>
          </cell>
          <cell r="D40" t="str">
            <v>Bh</v>
          </cell>
          <cell r="E40">
            <v>0</v>
          </cell>
          <cell r="I40">
            <v>3683000</v>
          </cell>
        </row>
        <row r="41">
          <cell r="C41" t="str">
            <v>Kotak APP TM, Lengkap</v>
          </cell>
          <cell r="D41" t="str">
            <v>Bh</v>
          </cell>
          <cell r="E41">
            <v>0</v>
          </cell>
          <cell r="I41">
            <v>4445000</v>
          </cell>
        </row>
        <row r="42">
          <cell r="E42">
            <v>0</v>
          </cell>
        </row>
        <row r="43">
          <cell r="C43" t="str">
            <v>TRANSFORMATOR</v>
          </cell>
          <cell r="E43">
            <v>0</v>
          </cell>
        </row>
        <row r="44">
          <cell r="B44" t="str">
            <v>tr125</v>
          </cell>
          <cell r="C44" t="str">
            <v>Trafo 1 Phasa CSP 12,7 KV/B2 25 KVA</v>
          </cell>
          <cell r="D44" t="str">
            <v>Bh</v>
          </cell>
          <cell r="E44">
            <v>0</v>
          </cell>
        </row>
        <row r="45">
          <cell r="B45" t="str">
            <v>tr150</v>
          </cell>
          <cell r="C45" t="str">
            <v>Trafo 1 Phasa CSP 12,7 KV/B2 50 KVA</v>
          </cell>
          <cell r="D45" t="str">
            <v>Bh</v>
          </cell>
          <cell r="E45">
            <v>0</v>
          </cell>
        </row>
        <row r="46">
          <cell r="B46" t="str">
            <v>tr250</v>
          </cell>
          <cell r="C46" t="str">
            <v>Trafo 3 Phasa CSP 20 KV/B2 50 KVA</v>
          </cell>
          <cell r="D46" t="str">
            <v>Bh</v>
          </cell>
          <cell r="E46">
            <v>0</v>
          </cell>
          <cell r="I46">
            <v>29700000</v>
          </cell>
        </row>
        <row r="47">
          <cell r="B47" t="str">
            <v>tr210</v>
          </cell>
          <cell r="C47" t="str">
            <v>Trafo 3 Phasa CSP 20 KV/B2 100 KVA</v>
          </cell>
          <cell r="D47" t="str">
            <v>Bh</v>
          </cell>
          <cell r="E47">
            <v>0</v>
          </cell>
        </row>
        <row r="48">
          <cell r="B48" t="str">
            <v>tr216</v>
          </cell>
          <cell r="C48" t="str">
            <v>Trafo 3 Phasa CSP 20 KV/B2 160 KVA</v>
          </cell>
          <cell r="D48" t="str">
            <v>Bh</v>
          </cell>
          <cell r="E48">
            <v>0</v>
          </cell>
        </row>
        <row r="49">
          <cell r="B49" t="str">
            <v>tr220</v>
          </cell>
          <cell r="C49" t="str">
            <v>Trafo 3 Phasa CSP 20 KV/B2 200 KVA</v>
          </cell>
          <cell r="D49" t="str">
            <v>Bh</v>
          </cell>
          <cell r="E49">
            <v>0</v>
          </cell>
          <cell r="I49">
            <v>55500000</v>
          </cell>
        </row>
        <row r="50">
          <cell r="B50" t="str">
            <v>tr225</v>
          </cell>
          <cell r="C50" t="str">
            <v>Trafo 3 Phasa CSP 20 KV/B2 250 KVA</v>
          </cell>
          <cell r="D50" t="str">
            <v>Bh</v>
          </cell>
          <cell r="E50">
            <v>0</v>
          </cell>
          <cell r="I50">
            <v>59800000</v>
          </cell>
        </row>
        <row r="51">
          <cell r="B51" t="str">
            <v>tr2315</v>
          </cell>
          <cell r="C51" t="str">
            <v>Trafo 3 Phasa CSP 20 KV/B2 315 KVA</v>
          </cell>
          <cell r="D51" t="str">
            <v>Bh</v>
          </cell>
          <cell r="E51">
            <v>0</v>
          </cell>
          <cell r="I51">
            <v>66500000</v>
          </cell>
        </row>
        <row r="52">
          <cell r="B52" t="str">
            <v>tr263</v>
          </cell>
          <cell r="C52" t="str">
            <v>Trafo 3 Phasa CSP 20 KV/B2 630 KVA</v>
          </cell>
          <cell r="D52" t="str">
            <v>Bh</v>
          </cell>
          <cell r="E52">
            <v>0</v>
          </cell>
          <cell r="I52">
            <v>105300000</v>
          </cell>
        </row>
        <row r="53">
          <cell r="B53" t="str">
            <v>lvcb2</v>
          </cell>
          <cell r="C53" t="str">
            <v>LVCB 2 Jurusan</v>
          </cell>
          <cell r="D53" t="str">
            <v>Bh</v>
          </cell>
          <cell r="E53">
            <v>0</v>
          </cell>
          <cell r="I53">
            <v>7546500</v>
          </cell>
        </row>
        <row r="54">
          <cell r="E54">
            <v>0</v>
          </cell>
        </row>
        <row r="55">
          <cell r="C55" t="str">
            <v>FUSE CUT OUT / FUSE LINK</v>
          </cell>
          <cell r="E55">
            <v>0</v>
          </cell>
        </row>
        <row r="56">
          <cell r="B56" t="str">
            <v>Fco</v>
          </cell>
          <cell r="C56" t="str">
            <v>Fuse Cut Out  20 KV, 100 A</v>
          </cell>
          <cell r="D56" t="str">
            <v>Bh</v>
          </cell>
          <cell r="E56">
            <v>650000</v>
          </cell>
          <cell r="H56">
            <v>650000</v>
          </cell>
          <cell r="I56">
            <v>650000</v>
          </cell>
        </row>
        <row r="57">
          <cell r="B57" t="str">
            <v>Flk3</v>
          </cell>
          <cell r="C57" t="str">
            <v>Fuse Link 3A</v>
          </cell>
          <cell r="D57" t="str">
            <v>Bh</v>
          </cell>
          <cell r="E57">
            <v>27500</v>
          </cell>
          <cell r="H57">
            <v>27500</v>
          </cell>
          <cell r="I57">
            <v>25034</v>
          </cell>
        </row>
        <row r="58">
          <cell r="B58" t="str">
            <v>Flk6</v>
          </cell>
          <cell r="C58" t="str">
            <v>Fuse Link 6A</v>
          </cell>
          <cell r="D58" t="str">
            <v>Bh</v>
          </cell>
          <cell r="E58">
            <v>27500</v>
          </cell>
          <cell r="H58">
            <v>27500</v>
          </cell>
          <cell r="I58">
            <v>25034</v>
          </cell>
        </row>
        <row r="59">
          <cell r="B59" t="str">
            <v>Flk8</v>
          </cell>
          <cell r="C59" t="str">
            <v>Fuse Link 8A</v>
          </cell>
          <cell r="D59" t="str">
            <v>Bh</v>
          </cell>
          <cell r="E59">
            <v>27500</v>
          </cell>
          <cell r="H59">
            <v>27500</v>
          </cell>
          <cell r="I59">
            <v>25034</v>
          </cell>
        </row>
        <row r="60">
          <cell r="B60" t="str">
            <v>Flk10</v>
          </cell>
          <cell r="C60" t="str">
            <v>Fuse Link 10A</v>
          </cell>
          <cell r="D60" t="str">
            <v>Bh</v>
          </cell>
          <cell r="E60">
            <v>27500</v>
          </cell>
          <cell r="H60">
            <v>27500</v>
          </cell>
          <cell r="I60">
            <v>25034</v>
          </cell>
        </row>
        <row r="61">
          <cell r="B61" t="str">
            <v>Flk15</v>
          </cell>
          <cell r="C61" t="str">
            <v>Fuse Link 15A</v>
          </cell>
          <cell r="D61" t="str">
            <v>Bh</v>
          </cell>
          <cell r="E61">
            <v>27500</v>
          </cell>
          <cell r="H61">
            <v>27500</v>
          </cell>
          <cell r="I61">
            <v>25034</v>
          </cell>
        </row>
        <row r="62">
          <cell r="B62" t="str">
            <v>Flk20</v>
          </cell>
          <cell r="C62" t="str">
            <v>Fuse Link 20A</v>
          </cell>
          <cell r="D62" t="str">
            <v>Bh</v>
          </cell>
          <cell r="E62">
            <v>27500</v>
          </cell>
          <cell r="H62">
            <v>27500</v>
          </cell>
          <cell r="I62">
            <v>25034</v>
          </cell>
        </row>
        <row r="63">
          <cell r="B63" t="str">
            <v>Flk25</v>
          </cell>
          <cell r="C63" t="str">
            <v>Fuse Link 25A</v>
          </cell>
          <cell r="D63" t="str">
            <v>Bh</v>
          </cell>
          <cell r="E63">
            <v>35000</v>
          </cell>
          <cell r="H63">
            <v>35000</v>
          </cell>
          <cell r="I63">
            <v>30061</v>
          </cell>
        </row>
        <row r="64">
          <cell r="B64" t="str">
            <v>Flk30</v>
          </cell>
          <cell r="C64" t="str">
            <v>Fuse Link 30A</v>
          </cell>
          <cell r="D64" t="str">
            <v>Bh</v>
          </cell>
          <cell r="E64">
            <v>35000</v>
          </cell>
          <cell r="H64">
            <v>35000</v>
          </cell>
          <cell r="I64">
            <v>30061</v>
          </cell>
        </row>
        <row r="65">
          <cell r="B65" t="str">
            <v>Flk50</v>
          </cell>
          <cell r="C65" t="str">
            <v>Fuse Link 50A</v>
          </cell>
          <cell r="D65" t="str">
            <v>Bh</v>
          </cell>
          <cell r="E65">
            <v>35000</v>
          </cell>
          <cell r="H65">
            <v>35000</v>
          </cell>
          <cell r="I65">
            <v>30061</v>
          </cell>
        </row>
        <row r="66">
          <cell r="B66" t="str">
            <v>Flk60</v>
          </cell>
          <cell r="C66" t="str">
            <v>Fuse Link 60A</v>
          </cell>
          <cell r="D66" t="str">
            <v>Bh</v>
          </cell>
          <cell r="E66">
            <v>45000</v>
          </cell>
          <cell r="H66">
            <v>45000</v>
          </cell>
          <cell r="I66">
            <v>41128</v>
          </cell>
        </row>
        <row r="67">
          <cell r="B67" t="str">
            <v>Flk65</v>
          </cell>
          <cell r="C67" t="str">
            <v>Fuse Link 65A</v>
          </cell>
          <cell r="D67" t="str">
            <v>Bh</v>
          </cell>
          <cell r="E67">
            <v>45000</v>
          </cell>
          <cell r="H67">
            <v>45000</v>
          </cell>
          <cell r="I67">
            <v>41128</v>
          </cell>
        </row>
        <row r="68">
          <cell r="B68" t="str">
            <v>Flk80</v>
          </cell>
          <cell r="C68" t="str">
            <v>Fuse Link 80A</v>
          </cell>
          <cell r="D68" t="str">
            <v>Bh</v>
          </cell>
          <cell r="E68">
            <v>45000</v>
          </cell>
          <cell r="H68">
            <v>45000</v>
          </cell>
          <cell r="I68">
            <v>41128</v>
          </cell>
        </row>
        <row r="69">
          <cell r="B69" t="str">
            <v>Flk100</v>
          </cell>
          <cell r="C69" t="str">
            <v>Fuse Link 100A</v>
          </cell>
          <cell r="D69" t="str">
            <v>Bh</v>
          </cell>
          <cell r="E69">
            <v>45000</v>
          </cell>
          <cell r="H69">
            <v>45000</v>
          </cell>
          <cell r="I69">
            <v>41128</v>
          </cell>
        </row>
        <row r="70">
          <cell r="B70" t="str">
            <v>Flk140</v>
          </cell>
          <cell r="C70" t="str">
            <v>Fuse Link 140A</v>
          </cell>
          <cell r="D70" t="str">
            <v>Bh</v>
          </cell>
          <cell r="E70">
            <v>0</v>
          </cell>
        </row>
        <row r="71">
          <cell r="B71" t="str">
            <v>Flk200</v>
          </cell>
          <cell r="C71" t="str">
            <v>Fuse Link 200A</v>
          </cell>
          <cell r="D71" t="str">
            <v>Bh</v>
          </cell>
          <cell r="E71">
            <v>0</v>
          </cell>
        </row>
        <row r="72">
          <cell r="C72" t="str">
            <v>NT Fuse 63 - 100 A Lengkap</v>
          </cell>
          <cell r="D72" t="str">
            <v>Bh</v>
          </cell>
          <cell r="E72">
            <v>110000</v>
          </cell>
          <cell r="H72">
            <v>110000</v>
          </cell>
          <cell r="I72">
            <v>105000</v>
          </cell>
        </row>
        <row r="73">
          <cell r="E73">
            <v>0</v>
          </cell>
        </row>
        <row r="74">
          <cell r="C74" t="str">
            <v>KONDUKTOR</v>
          </cell>
          <cell r="E74">
            <v>0</v>
          </cell>
        </row>
        <row r="75">
          <cell r="B75" t="str">
            <v>a3c25</v>
          </cell>
          <cell r="C75" t="str">
            <v xml:space="preserve">AAAC 25 mm2 </v>
          </cell>
          <cell r="D75" t="str">
            <v>mtr</v>
          </cell>
          <cell r="E75">
            <v>2955</v>
          </cell>
          <cell r="H75">
            <v>2985</v>
          </cell>
          <cell r="I75">
            <v>2806</v>
          </cell>
        </row>
        <row r="76">
          <cell r="B76" t="str">
            <v>a3c35</v>
          </cell>
          <cell r="C76" t="str">
            <v xml:space="preserve">AAAC 35 mm2 </v>
          </cell>
          <cell r="D76" t="str">
            <v>mtr</v>
          </cell>
          <cell r="E76">
            <v>3440</v>
          </cell>
          <cell r="H76">
            <v>3475</v>
          </cell>
          <cell r="I76">
            <v>3550</v>
          </cell>
        </row>
        <row r="77">
          <cell r="B77" t="str">
            <v>a3c5</v>
          </cell>
          <cell r="C77" t="str">
            <v xml:space="preserve">AAAC 50 mm2 </v>
          </cell>
          <cell r="D77" t="str">
            <v>mtr</v>
          </cell>
          <cell r="E77">
            <v>4836</v>
          </cell>
          <cell r="H77">
            <v>4885</v>
          </cell>
          <cell r="I77">
            <v>5125</v>
          </cell>
        </row>
        <row r="78">
          <cell r="B78" t="str">
            <v>a3c7</v>
          </cell>
          <cell r="C78" t="str">
            <v xml:space="preserve">AAAC 70 mm2 </v>
          </cell>
          <cell r="D78" t="str">
            <v>mtr</v>
          </cell>
          <cell r="E78">
            <v>7469</v>
          </cell>
          <cell r="H78">
            <v>7545</v>
          </cell>
          <cell r="I78">
            <v>7850</v>
          </cell>
        </row>
        <row r="79">
          <cell r="B79" t="str">
            <v>a3c15</v>
          </cell>
          <cell r="C79" t="str">
            <v xml:space="preserve">AAAC 150 mm2 </v>
          </cell>
          <cell r="D79" t="str">
            <v>mtr</v>
          </cell>
          <cell r="E79">
            <v>15493</v>
          </cell>
          <cell r="H79">
            <v>15650</v>
          </cell>
          <cell r="I79">
            <v>16400</v>
          </cell>
        </row>
        <row r="80">
          <cell r="B80" t="str">
            <v>a3c24</v>
          </cell>
          <cell r="C80" t="str">
            <v xml:space="preserve">AAAC 240 mm2 </v>
          </cell>
          <cell r="D80" t="str">
            <v>mtr</v>
          </cell>
          <cell r="E80">
            <v>25344</v>
          </cell>
          <cell r="H80">
            <v>25600</v>
          </cell>
          <cell r="I80">
            <v>21300</v>
          </cell>
        </row>
        <row r="81">
          <cell r="B81" t="str">
            <v>a3cs15</v>
          </cell>
          <cell r="C81" t="str">
            <v xml:space="preserve">AAAC/S 150 mm2 </v>
          </cell>
          <cell r="D81" t="str">
            <v>mtr</v>
          </cell>
          <cell r="E81">
            <v>20309</v>
          </cell>
          <cell r="H81">
            <v>20515</v>
          </cell>
          <cell r="I81">
            <v>22579</v>
          </cell>
        </row>
        <row r="82">
          <cell r="B82" t="str">
            <v>a3cs24</v>
          </cell>
          <cell r="C82" t="str">
            <v xml:space="preserve">AAAC/S 240 mm2 </v>
          </cell>
          <cell r="D82" t="str">
            <v>mtr</v>
          </cell>
          <cell r="E82">
            <v>31878</v>
          </cell>
          <cell r="H82">
            <v>32200</v>
          </cell>
          <cell r="I82">
            <v>35180</v>
          </cell>
        </row>
        <row r="83">
          <cell r="E83">
            <v>0</v>
          </cell>
        </row>
        <row r="84">
          <cell r="C84" t="str">
            <v>KABEL TM/TR</v>
          </cell>
          <cell r="E84">
            <v>0</v>
          </cell>
        </row>
        <row r="85">
          <cell r="B85" t="str">
            <v>l2355</v>
          </cell>
          <cell r="C85" t="str">
            <v xml:space="preserve">LVTC  2 X 35 + N.50 mm2 </v>
          </cell>
          <cell r="D85" t="str">
            <v>mtr</v>
          </cell>
          <cell r="E85">
            <v>17047</v>
          </cell>
          <cell r="H85">
            <v>17220</v>
          </cell>
          <cell r="I85">
            <v>15365</v>
          </cell>
        </row>
        <row r="86">
          <cell r="B86" t="str">
            <v>l275</v>
          </cell>
          <cell r="C86" t="str">
            <v xml:space="preserve">LVTC  2 X 70 + N.50 mm2 </v>
          </cell>
          <cell r="D86" t="str">
            <v>mtr</v>
          </cell>
          <cell r="E86">
            <v>26235</v>
          </cell>
          <cell r="H86">
            <v>26500</v>
          </cell>
          <cell r="I86">
            <v>28659</v>
          </cell>
        </row>
        <row r="87">
          <cell r="B87" t="str">
            <v>l375</v>
          </cell>
          <cell r="C87" t="str">
            <v xml:space="preserve">LVTC  3 X 70 + N.50 mm2 </v>
          </cell>
          <cell r="D87" t="str">
            <v>mtr</v>
          </cell>
          <cell r="E87">
            <v>33808</v>
          </cell>
          <cell r="H87">
            <v>34150</v>
          </cell>
          <cell r="I87">
            <v>35065</v>
          </cell>
        </row>
        <row r="88">
          <cell r="B88" t="str">
            <v>l33525</v>
          </cell>
          <cell r="C88" t="str">
            <v xml:space="preserve">LVTC  3 X 35 + N.25 mm2 </v>
          </cell>
          <cell r="D88" t="str">
            <v>mtr</v>
          </cell>
          <cell r="E88">
            <v>25839</v>
          </cell>
          <cell r="H88">
            <v>26100</v>
          </cell>
          <cell r="I88">
            <v>26100</v>
          </cell>
        </row>
        <row r="89">
          <cell r="B89" t="str">
            <v>l17</v>
          </cell>
          <cell r="C89" t="str">
            <v xml:space="preserve">LVTC  1 X 70 mm2 </v>
          </cell>
          <cell r="D89" t="str">
            <v>mtr</v>
          </cell>
          <cell r="E89">
            <v>9457</v>
          </cell>
          <cell r="H89">
            <v>9553</v>
          </cell>
          <cell r="I89">
            <v>9553</v>
          </cell>
        </row>
        <row r="90">
          <cell r="B90" t="str">
            <v>l21</v>
          </cell>
          <cell r="C90" t="str">
            <v>NFA2X 2 x 10 mm2</v>
          </cell>
          <cell r="D90" t="str">
            <v>mtr</v>
          </cell>
          <cell r="E90">
            <v>3326</v>
          </cell>
          <cell r="H90">
            <v>3360</v>
          </cell>
          <cell r="I90">
            <v>3750</v>
          </cell>
        </row>
        <row r="91">
          <cell r="B91" t="str">
            <v>l216</v>
          </cell>
          <cell r="C91" t="str">
            <v>NFA2X 2 x 16 mm2</v>
          </cell>
          <cell r="D91" t="str">
            <v>mtr</v>
          </cell>
          <cell r="E91">
            <v>5232</v>
          </cell>
          <cell r="H91">
            <v>5285</v>
          </cell>
          <cell r="I91">
            <v>4755</v>
          </cell>
        </row>
        <row r="92">
          <cell r="B92" t="str">
            <v>l225</v>
          </cell>
          <cell r="C92" t="str">
            <v>NFA2X 2 x 25 mm2</v>
          </cell>
          <cell r="D92" t="str">
            <v>mtr</v>
          </cell>
          <cell r="E92">
            <v>6835</v>
          </cell>
          <cell r="H92">
            <v>6905</v>
          </cell>
          <cell r="I92">
            <v>6905</v>
          </cell>
        </row>
        <row r="93">
          <cell r="B93" t="str">
            <v>l41</v>
          </cell>
          <cell r="C93" t="str">
            <v>NFA2X 4 x 10 mm2</v>
          </cell>
          <cell r="D93" t="str">
            <v>mtr</v>
          </cell>
          <cell r="E93">
            <v>7192</v>
          </cell>
          <cell r="H93">
            <v>7265</v>
          </cell>
          <cell r="I93">
            <v>6714</v>
          </cell>
        </row>
        <row r="94">
          <cell r="B94" t="str">
            <v>l416</v>
          </cell>
          <cell r="C94" t="str">
            <v>NFA2X 4 x 16 mm2</v>
          </cell>
          <cell r="D94" t="str">
            <v>mtr</v>
          </cell>
          <cell r="E94">
            <v>10132</v>
          </cell>
          <cell r="H94">
            <v>10235</v>
          </cell>
          <cell r="I94">
            <v>9640</v>
          </cell>
        </row>
        <row r="95">
          <cell r="B95" t="str">
            <v>l425</v>
          </cell>
          <cell r="C95" t="str">
            <v>NFA2X 4 x 25 mm2</v>
          </cell>
          <cell r="D95" t="str">
            <v>mtr</v>
          </cell>
          <cell r="E95">
            <v>13591</v>
          </cell>
          <cell r="H95">
            <v>13729</v>
          </cell>
          <cell r="I95">
            <v>13792</v>
          </cell>
        </row>
        <row r="96">
          <cell r="B96" t="str">
            <v>nyfgby44</v>
          </cell>
          <cell r="C96" t="str">
            <v>Kabel NYFGBY 4 x 4 mm2</v>
          </cell>
          <cell r="D96" t="str">
            <v>mtr</v>
          </cell>
          <cell r="E96">
            <v>27288</v>
          </cell>
          <cell r="H96">
            <v>27564</v>
          </cell>
          <cell r="I96">
            <v>27554</v>
          </cell>
        </row>
        <row r="97">
          <cell r="B97" t="str">
            <v>nyfgby45</v>
          </cell>
          <cell r="C97" t="str">
            <v>Kabel NYFGBY 4 x 50 mm2 CU</v>
          </cell>
          <cell r="D97" t="str">
            <v>mtr</v>
          </cell>
          <cell r="E97">
            <v>199633</v>
          </cell>
          <cell r="H97">
            <v>201650</v>
          </cell>
          <cell r="I97">
            <v>160403</v>
          </cell>
        </row>
        <row r="98">
          <cell r="B98" t="str">
            <v>nyfgby495</v>
          </cell>
          <cell r="C98" t="str">
            <v>Kabel NYFGBY 4 x 95 mm2 CU</v>
          </cell>
          <cell r="D98" t="str">
            <v>mtr</v>
          </cell>
          <cell r="E98">
            <v>378427</v>
          </cell>
          <cell r="H98">
            <v>382250</v>
          </cell>
          <cell r="I98">
            <v>282405</v>
          </cell>
        </row>
        <row r="99">
          <cell r="B99" t="str">
            <v>nyfgby415</v>
          </cell>
          <cell r="C99" t="str">
            <v>Kabel NYFGBY 4 x 150 mm2 CU</v>
          </cell>
          <cell r="D99" t="str">
            <v>mtr</v>
          </cell>
          <cell r="E99">
            <v>586575</v>
          </cell>
          <cell r="H99">
            <v>592500</v>
          </cell>
          <cell r="I99">
            <v>427957</v>
          </cell>
        </row>
        <row r="100">
          <cell r="B100" t="str">
            <v>nyy115</v>
          </cell>
          <cell r="C100" t="str">
            <v>Kabel NYY 1 x 150 mm2</v>
          </cell>
          <cell r="D100" t="str">
            <v>mtr</v>
          </cell>
          <cell r="E100">
            <v>122854</v>
          </cell>
          <cell r="H100">
            <v>124095</v>
          </cell>
          <cell r="I100">
            <v>93623</v>
          </cell>
        </row>
        <row r="101">
          <cell r="B101" t="str">
            <v>nas315</v>
          </cell>
          <cell r="C101" t="str">
            <v>Kabel NA2XSEFGBY 20 KV, 3 x 150 mm2</v>
          </cell>
          <cell r="D101" t="str">
            <v>mtr</v>
          </cell>
          <cell r="E101">
            <v>269720</v>
          </cell>
          <cell r="H101">
            <v>272445</v>
          </cell>
          <cell r="I101">
            <v>246800</v>
          </cell>
        </row>
        <row r="102">
          <cell r="B102" t="str">
            <v>na124</v>
          </cell>
          <cell r="C102" t="str">
            <v>Kabel NA2XSY 20 KV, 1 x 240 mm2</v>
          </cell>
          <cell r="D102" t="str">
            <v>mtr</v>
          </cell>
          <cell r="E102">
            <v>89788</v>
          </cell>
          <cell r="H102">
            <v>90695</v>
          </cell>
          <cell r="I102">
            <v>71523</v>
          </cell>
        </row>
        <row r="103">
          <cell r="B103" t="str">
            <v>na324</v>
          </cell>
          <cell r="C103" t="str">
            <v>Kabel NA2XSEYBY 20 KV, 3 x 240 mm2</v>
          </cell>
          <cell r="D103" t="str">
            <v>mtr</v>
          </cell>
          <cell r="E103">
            <v>312765</v>
          </cell>
          <cell r="H103">
            <v>315925</v>
          </cell>
          <cell r="I103">
            <v>260500</v>
          </cell>
        </row>
        <row r="104">
          <cell r="B104" t="str">
            <v>na112</v>
          </cell>
          <cell r="C104" t="str">
            <v>Kabel NA2XSY 20 KV, 1 x 120 mm2</v>
          </cell>
          <cell r="D104" t="str">
            <v>mtr</v>
          </cell>
          <cell r="E104">
            <v>0</v>
          </cell>
          <cell r="I104">
            <v>44875</v>
          </cell>
        </row>
        <row r="105">
          <cell r="B105" t="str">
            <v>na195</v>
          </cell>
          <cell r="C105" t="str">
            <v>Kabel NA2XSY 20 KV, 1 x 95 mm3</v>
          </cell>
          <cell r="D105" t="str">
            <v>mtr</v>
          </cell>
          <cell r="E105">
            <v>0</v>
          </cell>
          <cell r="I105">
            <v>57733</v>
          </cell>
        </row>
        <row r="106">
          <cell r="B106" t="str">
            <v>na395</v>
          </cell>
          <cell r="C106" t="str">
            <v>Kabel NA2XSEYBY 20 KV, 3 x 95 mm2</v>
          </cell>
          <cell r="D106" t="str">
            <v>mtr</v>
          </cell>
          <cell r="E106">
            <v>0</v>
          </cell>
          <cell r="I106">
            <v>192500</v>
          </cell>
        </row>
        <row r="107">
          <cell r="B107" t="str">
            <v>na2112</v>
          </cell>
          <cell r="C107" t="str">
            <v>Kabel NA2XS2Y 20 KV, 1 x 120 mm2</v>
          </cell>
          <cell r="D107" t="str">
            <v>mtr</v>
          </cell>
          <cell r="E107">
            <v>0</v>
          </cell>
          <cell r="I107">
            <v>42345</v>
          </cell>
        </row>
        <row r="108">
          <cell r="B108" t="str">
            <v>na2124</v>
          </cell>
          <cell r="C108" t="str">
            <v>Kabel NA2XS2Y 20 KV, 1 x 240 mm2</v>
          </cell>
          <cell r="D108" t="str">
            <v>mtr</v>
          </cell>
          <cell r="E108">
            <v>0</v>
          </cell>
          <cell r="I108">
            <v>73000</v>
          </cell>
        </row>
        <row r="109">
          <cell r="B109" t="str">
            <v>na3245</v>
          </cell>
          <cell r="C109" t="str">
            <v>Kabel NFA2XSY-T-3 x 240 + 50 mm2, 20 KV</v>
          </cell>
          <cell r="D109" t="str">
            <v>mtr</v>
          </cell>
          <cell r="E109">
            <v>0</v>
          </cell>
          <cell r="I109">
            <v>232000</v>
          </cell>
        </row>
        <row r="110">
          <cell r="B110" t="str">
            <v>nya25</v>
          </cell>
          <cell r="C110" t="str">
            <v>Kabel NYA Fleksibel 2,5 mm2</v>
          </cell>
          <cell r="D110" t="str">
            <v>mtr</v>
          </cell>
          <cell r="E110">
            <v>1881</v>
          </cell>
          <cell r="H110">
            <v>1901</v>
          </cell>
          <cell r="I110">
            <v>1901</v>
          </cell>
        </row>
        <row r="111">
          <cell r="B111" t="str">
            <v>nya16</v>
          </cell>
          <cell r="C111" t="str">
            <v>Kabel NYA Fleksibel 16 mm2</v>
          </cell>
          <cell r="D111" t="str">
            <v>mtr</v>
          </cell>
          <cell r="E111">
            <v>9702</v>
          </cell>
          <cell r="H111">
            <v>9800</v>
          </cell>
          <cell r="I111">
            <v>9800</v>
          </cell>
        </row>
        <row r="112">
          <cell r="E112">
            <v>0</v>
          </cell>
        </row>
        <row r="113">
          <cell r="C113" t="str">
            <v>SEPATU KABEL</v>
          </cell>
          <cell r="E113">
            <v>0</v>
          </cell>
        </row>
        <row r="114">
          <cell r="B114" t="str">
            <v>SCACR5</v>
          </cell>
          <cell r="C114" t="str">
            <v>Sepatu Kabel AL/CU Ring 50 mm2</v>
          </cell>
          <cell r="D114" t="str">
            <v>Bh</v>
          </cell>
          <cell r="E114">
            <v>48005</v>
          </cell>
          <cell r="H114">
            <v>48005</v>
          </cell>
          <cell r="I114">
            <v>43641</v>
          </cell>
        </row>
        <row r="115">
          <cell r="B115" t="str">
            <v>SCACR7</v>
          </cell>
          <cell r="C115" t="str">
            <v>Sepatu Kabel AL/CU Ring 70 mm2</v>
          </cell>
          <cell r="D115" t="str">
            <v>Bh</v>
          </cell>
          <cell r="E115">
            <v>50699</v>
          </cell>
          <cell r="H115">
            <v>50699</v>
          </cell>
          <cell r="I115">
            <v>46090</v>
          </cell>
        </row>
        <row r="116">
          <cell r="B116" t="str">
            <v>SCACR95</v>
          </cell>
          <cell r="C116" t="str">
            <v>Sepatu Kabel AL/CU Ring 95 mm2</v>
          </cell>
          <cell r="D116" t="str">
            <v>Bh</v>
          </cell>
          <cell r="E116">
            <v>53342</v>
          </cell>
          <cell r="H116">
            <v>53342</v>
          </cell>
          <cell r="I116">
            <v>48493</v>
          </cell>
        </row>
        <row r="117">
          <cell r="B117" t="str">
            <v>SCACR12</v>
          </cell>
          <cell r="C117" t="str">
            <v>Sepatu Kabel AL/CU Ring 120 mm2</v>
          </cell>
          <cell r="D117" t="str">
            <v>Bh</v>
          </cell>
          <cell r="E117">
            <v>60660</v>
          </cell>
          <cell r="H117">
            <v>60660</v>
          </cell>
          <cell r="I117">
            <v>55146</v>
          </cell>
        </row>
        <row r="118">
          <cell r="B118" t="str">
            <v>SCACR15</v>
          </cell>
          <cell r="C118" t="str">
            <v>Sepatu Kabel AL/CU Ring 150 mm2</v>
          </cell>
          <cell r="D118" t="str">
            <v>Bh</v>
          </cell>
          <cell r="E118">
            <v>72792</v>
          </cell>
          <cell r="H118">
            <v>72792</v>
          </cell>
          <cell r="I118">
            <v>66175</v>
          </cell>
        </row>
        <row r="119">
          <cell r="B119" t="str">
            <v>SCACR185</v>
          </cell>
          <cell r="C119" t="str">
            <v>Sepatu Kabel AL/CU Ring 185 mm2</v>
          </cell>
          <cell r="D119" t="str">
            <v>Bh</v>
          </cell>
          <cell r="E119">
            <v>82668</v>
          </cell>
          <cell r="H119">
            <v>82668</v>
          </cell>
          <cell r="I119">
            <v>75153</v>
          </cell>
        </row>
        <row r="120">
          <cell r="B120" t="str">
            <v>SCACR24</v>
          </cell>
          <cell r="C120" t="str">
            <v>Sepatu Kabel AL/CU Ring 240 mm2</v>
          </cell>
          <cell r="D120" t="str">
            <v>Bh</v>
          </cell>
          <cell r="E120">
            <v>95323</v>
          </cell>
          <cell r="H120">
            <v>95323</v>
          </cell>
          <cell r="I120">
            <v>86658</v>
          </cell>
        </row>
        <row r="121">
          <cell r="B121" t="str">
            <v>SCACK30</v>
          </cell>
          <cell r="C121" t="str">
            <v>Sepatu Kabel AL/CU Kepala 50 mm2</v>
          </cell>
          <cell r="D121" t="str">
            <v>Bh</v>
          </cell>
          <cell r="E121">
            <v>36025</v>
          </cell>
          <cell r="H121">
            <v>36025</v>
          </cell>
          <cell r="I121">
            <v>32750</v>
          </cell>
        </row>
        <row r="122">
          <cell r="B122" t="str">
            <v>SCACK5</v>
          </cell>
          <cell r="C122" t="str">
            <v>Sepatu Kabel AL/CU Kepala 70 mm2</v>
          </cell>
          <cell r="D122" t="str">
            <v>Bh</v>
          </cell>
          <cell r="E122">
            <v>39050</v>
          </cell>
          <cell r="H122">
            <v>39050</v>
          </cell>
          <cell r="I122">
            <v>35500</v>
          </cell>
        </row>
        <row r="123">
          <cell r="B123" t="str">
            <v>SCACK7</v>
          </cell>
          <cell r="C123" t="str">
            <v>Sepatu Kabel AL/CU Kepala 95 mm2</v>
          </cell>
          <cell r="D123" t="str">
            <v>Bh</v>
          </cell>
          <cell r="E123">
            <v>40975</v>
          </cell>
          <cell r="H123">
            <v>40975</v>
          </cell>
          <cell r="I123">
            <v>34250</v>
          </cell>
        </row>
        <row r="124">
          <cell r="B124" t="str">
            <v>SCACK95</v>
          </cell>
          <cell r="C124" t="str">
            <v>Sepatu Kabel AL/CU Kepala 120 mm2</v>
          </cell>
          <cell r="D124" t="str">
            <v>Bh</v>
          </cell>
          <cell r="E124">
            <v>43065</v>
          </cell>
          <cell r="H124">
            <v>43065</v>
          </cell>
          <cell r="I124">
            <v>39150</v>
          </cell>
        </row>
        <row r="125">
          <cell r="B125" t="str">
            <v>SCACK12</v>
          </cell>
          <cell r="C125" t="str">
            <v>Sepatu Kabel AL/CU Kepala 150 mm2</v>
          </cell>
          <cell r="D125" t="str">
            <v>Bh</v>
          </cell>
          <cell r="E125">
            <v>49335</v>
          </cell>
          <cell r="H125">
            <v>49335</v>
          </cell>
          <cell r="I125">
            <v>44850</v>
          </cell>
        </row>
        <row r="126">
          <cell r="B126" t="str">
            <v>SCACK15</v>
          </cell>
          <cell r="C126" t="str">
            <v>Sepatu Kabel AL/CU Kepala 185 mm2</v>
          </cell>
          <cell r="D126" t="str">
            <v>Bh</v>
          </cell>
          <cell r="E126">
            <v>60335</v>
          </cell>
          <cell r="H126">
            <v>60335</v>
          </cell>
          <cell r="I126">
            <v>54850</v>
          </cell>
        </row>
        <row r="127">
          <cell r="B127" t="str">
            <v>SCACK185</v>
          </cell>
          <cell r="C127" t="str">
            <v>Sepatu Kabel AL/CU Kepala 240 mm2</v>
          </cell>
          <cell r="D127" t="str">
            <v>Bh</v>
          </cell>
          <cell r="E127">
            <v>63195</v>
          </cell>
          <cell r="H127">
            <v>63195</v>
          </cell>
          <cell r="I127">
            <v>57450</v>
          </cell>
        </row>
        <row r="128">
          <cell r="B128" t="str">
            <v>Scaa35</v>
          </cell>
          <cell r="C128" t="str">
            <v>Sepatu Kabel AL/AL 35 mm2</v>
          </cell>
          <cell r="D128" t="str">
            <v>Bh</v>
          </cell>
          <cell r="E128">
            <v>6932</v>
          </cell>
          <cell r="H128">
            <v>6932</v>
          </cell>
          <cell r="I128">
            <v>6302</v>
          </cell>
        </row>
        <row r="129">
          <cell r="B129" t="str">
            <v>Scaa5</v>
          </cell>
          <cell r="C129" t="str">
            <v>Sepatu Kabel AL/AL 50 mm2</v>
          </cell>
          <cell r="D129" t="str">
            <v>Bh</v>
          </cell>
          <cell r="E129">
            <v>7370</v>
          </cell>
          <cell r="H129">
            <v>7370</v>
          </cell>
          <cell r="I129">
            <v>6700</v>
          </cell>
        </row>
        <row r="130">
          <cell r="B130" t="str">
            <v>Scaa7</v>
          </cell>
          <cell r="C130" t="str">
            <v>Sepatu Kabel AL/AL 70 mm2</v>
          </cell>
          <cell r="D130" t="str">
            <v>Bh</v>
          </cell>
          <cell r="E130">
            <v>7370</v>
          </cell>
          <cell r="H130">
            <v>7370</v>
          </cell>
          <cell r="I130">
            <v>6700</v>
          </cell>
        </row>
        <row r="131">
          <cell r="B131" t="str">
            <v>Scaa95</v>
          </cell>
          <cell r="C131" t="str">
            <v>Sepatu Kabel AL/AL 95 mm2</v>
          </cell>
          <cell r="D131" t="str">
            <v>Bh</v>
          </cell>
          <cell r="E131">
            <v>8665</v>
          </cell>
          <cell r="H131">
            <v>8665</v>
          </cell>
          <cell r="I131">
            <v>7878</v>
          </cell>
        </row>
        <row r="132">
          <cell r="B132" t="str">
            <v>Scaa12</v>
          </cell>
          <cell r="C132" t="str">
            <v>Sepatu Kabel AL/AL 120 mm2</v>
          </cell>
          <cell r="D132" t="str">
            <v>Bh</v>
          </cell>
          <cell r="E132">
            <v>10837</v>
          </cell>
          <cell r="H132">
            <v>10837</v>
          </cell>
          <cell r="I132">
            <v>9852</v>
          </cell>
        </row>
        <row r="133">
          <cell r="B133" t="str">
            <v>Scaa15</v>
          </cell>
          <cell r="C133" t="str">
            <v>Sepatu Kabel AL/AL 150 mm2</v>
          </cell>
          <cell r="D133" t="str">
            <v>Bh</v>
          </cell>
          <cell r="E133">
            <v>14732</v>
          </cell>
          <cell r="H133">
            <v>14732</v>
          </cell>
          <cell r="I133">
            <v>13393</v>
          </cell>
        </row>
        <row r="134">
          <cell r="B134" t="str">
            <v>Scaa24</v>
          </cell>
          <cell r="C134" t="str">
            <v>Sepatu Kabel AL/AL 240 mm2</v>
          </cell>
          <cell r="D134" t="str">
            <v>Bh</v>
          </cell>
          <cell r="E134">
            <v>19503</v>
          </cell>
          <cell r="H134">
            <v>19503</v>
          </cell>
          <cell r="I134">
            <v>17730</v>
          </cell>
        </row>
        <row r="135">
          <cell r="B135" t="str">
            <v>Sccc35</v>
          </cell>
          <cell r="C135" t="str">
            <v>Sepatu Kabel CU/CU 35 mm2</v>
          </cell>
          <cell r="D135" t="str">
            <v>Bh</v>
          </cell>
          <cell r="E135">
            <v>15756</v>
          </cell>
          <cell r="H135">
            <v>15756</v>
          </cell>
          <cell r="I135">
            <v>15756</v>
          </cell>
        </row>
        <row r="136">
          <cell r="B136" t="str">
            <v>Sccc5</v>
          </cell>
          <cell r="C136" t="str">
            <v>Sepatu Kabel CU/CU 50 mm2</v>
          </cell>
          <cell r="D136" t="str">
            <v>Bh</v>
          </cell>
          <cell r="E136">
            <v>17730</v>
          </cell>
          <cell r="H136">
            <v>17730</v>
          </cell>
          <cell r="I136">
            <v>17730</v>
          </cell>
        </row>
        <row r="137">
          <cell r="B137" t="str">
            <v>Sccc7</v>
          </cell>
          <cell r="C137" t="str">
            <v>Sepatu Kabel CU/CU 70 mm2</v>
          </cell>
          <cell r="D137" t="str">
            <v>Bh</v>
          </cell>
          <cell r="E137">
            <v>22846</v>
          </cell>
          <cell r="H137">
            <v>22846</v>
          </cell>
          <cell r="I137">
            <v>22846</v>
          </cell>
        </row>
        <row r="138">
          <cell r="B138" t="str">
            <v>Sccc95</v>
          </cell>
          <cell r="C138" t="str">
            <v>Sepatu Kabel CU/CU 95 mm2</v>
          </cell>
          <cell r="D138" t="str">
            <v>Bh</v>
          </cell>
          <cell r="E138">
            <v>28360</v>
          </cell>
          <cell r="H138">
            <v>28360</v>
          </cell>
          <cell r="I138">
            <v>28360</v>
          </cell>
        </row>
        <row r="139">
          <cell r="B139" t="str">
            <v>Sccc12</v>
          </cell>
          <cell r="C139" t="str">
            <v>Sepatu Kabel CU/CU 120 mm2</v>
          </cell>
          <cell r="D139" t="str">
            <v>Bh</v>
          </cell>
          <cell r="E139">
            <v>45498</v>
          </cell>
          <cell r="H139">
            <v>45498</v>
          </cell>
        </row>
        <row r="140">
          <cell r="B140" t="str">
            <v>Sccc15</v>
          </cell>
          <cell r="C140" t="str">
            <v>Sepatu Kabel CU/CU 150 mm2</v>
          </cell>
          <cell r="D140" t="str">
            <v>Bh</v>
          </cell>
          <cell r="E140">
            <v>45498</v>
          </cell>
          <cell r="H140">
            <v>45498</v>
          </cell>
          <cell r="I140">
            <v>45498</v>
          </cell>
        </row>
        <row r="141">
          <cell r="B141" t="str">
            <v>Sccc24</v>
          </cell>
          <cell r="C141" t="str">
            <v>Sepatu Kabel CU/CU 240 mm2</v>
          </cell>
          <cell r="D141" t="str">
            <v>Bh</v>
          </cell>
          <cell r="E141">
            <v>79568</v>
          </cell>
          <cell r="H141">
            <v>79568</v>
          </cell>
          <cell r="I141">
            <v>79568</v>
          </cell>
        </row>
        <row r="142">
          <cell r="E142">
            <v>0</v>
          </cell>
        </row>
        <row r="143">
          <cell r="C143" t="str">
            <v>TIANG BETON</v>
          </cell>
          <cell r="E143">
            <v>0</v>
          </cell>
        </row>
        <row r="144">
          <cell r="B144" t="str">
            <v>pc710</v>
          </cell>
          <cell r="C144" t="str">
            <v>Tiang beton C 7  100 daN</v>
          </cell>
          <cell r="D144" t="str">
            <v>Batang</v>
          </cell>
          <cell r="E144">
            <v>1041957</v>
          </cell>
          <cell r="H144">
            <v>1043000</v>
          </cell>
          <cell r="I144">
            <v>755040</v>
          </cell>
          <cell r="L144" t="str">
            <v>Sudah termasuk angkutan dan</v>
          </cell>
        </row>
        <row r="145">
          <cell r="B145" t="str">
            <v>pc710e</v>
          </cell>
          <cell r="C145" t="str">
            <v>Tiang beton C 7  100 daN+E</v>
          </cell>
          <cell r="D145" t="str">
            <v>Batang</v>
          </cell>
          <cell r="E145">
            <v>1116882</v>
          </cell>
          <cell r="H145">
            <v>1118000</v>
          </cell>
          <cell r="I145">
            <v>815540</v>
          </cell>
          <cell r="L145" t="str">
            <v>ongkos pasang</v>
          </cell>
        </row>
        <row r="146">
          <cell r="B146" t="str">
            <v>pc910</v>
          </cell>
          <cell r="C146" t="str">
            <v>Tiang beton C 9  100 daN</v>
          </cell>
          <cell r="D146" t="str">
            <v>Batang</v>
          </cell>
          <cell r="E146">
            <v>1361637</v>
          </cell>
          <cell r="H146">
            <v>1363000</v>
          </cell>
          <cell r="I146">
            <v>972840</v>
          </cell>
        </row>
        <row r="147">
          <cell r="B147" t="str">
            <v>pc910e</v>
          </cell>
          <cell r="C147" t="str">
            <v>Tiang beton C 9  100 daN+E</v>
          </cell>
          <cell r="D147" t="str">
            <v>Batang</v>
          </cell>
          <cell r="E147">
            <v>1459539</v>
          </cell>
          <cell r="H147">
            <v>1461000</v>
          </cell>
          <cell r="I147">
            <v>1049840</v>
          </cell>
        </row>
        <row r="148">
          <cell r="B148" t="str">
            <v>pc920</v>
          </cell>
          <cell r="C148" t="str">
            <v>Tiang beton C 9  200 daN</v>
          </cell>
          <cell r="D148" t="str">
            <v>Batang</v>
          </cell>
          <cell r="E148">
            <v>1527471</v>
          </cell>
          <cell r="H148">
            <v>1529000</v>
          </cell>
          <cell r="I148">
            <v>1098790</v>
          </cell>
        </row>
        <row r="149">
          <cell r="B149" t="str">
            <v>pc920e</v>
          </cell>
          <cell r="C149" t="str">
            <v>Tiang beton C 9  200 daN+E</v>
          </cell>
          <cell r="D149" t="str">
            <v>Batang</v>
          </cell>
          <cell r="E149">
            <v>1625373</v>
          </cell>
          <cell r="H149">
            <v>1627000</v>
          </cell>
          <cell r="I149">
            <v>1175790</v>
          </cell>
        </row>
        <row r="150">
          <cell r="B150" t="str">
            <v>pc1120</v>
          </cell>
          <cell r="C150" t="str">
            <v>Tiang beton C 11  200 daN</v>
          </cell>
          <cell r="D150" t="str">
            <v>Batang</v>
          </cell>
          <cell r="E150">
            <v>2247750</v>
          </cell>
          <cell r="H150">
            <v>2250000</v>
          </cell>
          <cell r="I150">
            <v>1546160</v>
          </cell>
        </row>
        <row r="151">
          <cell r="B151" t="str">
            <v>pc1120e</v>
          </cell>
          <cell r="C151" t="str">
            <v>Tiang beton C 11  200 daN+E</v>
          </cell>
          <cell r="D151" t="str">
            <v>Batang</v>
          </cell>
          <cell r="E151">
            <v>2357640</v>
          </cell>
          <cell r="H151">
            <v>2360000</v>
          </cell>
          <cell r="I151">
            <v>1642960</v>
          </cell>
        </row>
        <row r="152">
          <cell r="B152" t="str">
            <v>pc1135</v>
          </cell>
          <cell r="C152" t="str">
            <v>Tiang beton C 11  350 daN</v>
          </cell>
          <cell r="D152" t="str">
            <v>Batang</v>
          </cell>
          <cell r="E152">
            <v>2613384</v>
          </cell>
          <cell r="H152">
            <v>2616000</v>
          </cell>
          <cell r="I152">
            <v>1823030</v>
          </cell>
        </row>
        <row r="153">
          <cell r="B153" t="str">
            <v>pc1135e</v>
          </cell>
          <cell r="C153" t="str">
            <v>Tiang beton C 11  350 daN+E</v>
          </cell>
          <cell r="D153" t="str">
            <v>Batang</v>
          </cell>
          <cell r="E153">
            <v>2723274</v>
          </cell>
          <cell r="H153">
            <v>2726000</v>
          </cell>
          <cell r="I153">
            <v>1919180</v>
          </cell>
        </row>
        <row r="154">
          <cell r="B154" t="str">
            <v>pc1220</v>
          </cell>
          <cell r="C154" t="str">
            <v>Tiang beton C 12  200 daN</v>
          </cell>
          <cell r="D154" t="str">
            <v>Batang</v>
          </cell>
          <cell r="E154">
            <v>2672325</v>
          </cell>
          <cell r="H154">
            <v>2675000</v>
          </cell>
          <cell r="I154">
            <v>1819180</v>
          </cell>
        </row>
        <row r="155">
          <cell r="B155" t="str">
            <v>pc1220e</v>
          </cell>
          <cell r="C155" t="str">
            <v>Tiang beton C 12  200 daN+E</v>
          </cell>
          <cell r="D155" t="str">
            <v>Batang</v>
          </cell>
          <cell r="E155">
            <v>2814183</v>
          </cell>
          <cell r="H155">
            <v>2817000</v>
          </cell>
          <cell r="I155">
            <v>1930280</v>
          </cell>
        </row>
        <row r="156">
          <cell r="B156" t="str">
            <v>pc1235</v>
          </cell>
          <cell r="C156" t="str">
            <v>Tiang beton C 12  350 daN</v>
          </cell>
          <cell r="D156" t="str">
            <v>Batang</v>
          </cell>
          <cell r="E156">
            <v>2930067</v>
          </cell>
          <cell r="H156">
            <v>2933000</v>
          </cell>
          <cell r="I156">
            <v>2129050</v>
          </cell>
        </row>
        <row r="157">
          <cell r="B157" t="str">
            <v>pc1235e</v>
          </cell>
          <cell r="C157" t="str">
            <v>Tiang beton C 12  350 daN+E</v>
          </cell>
          <cell r="D157" t="str">
            <v>Batang</v>
          </cell>
          <cell r="E157">
            <v>3071925</v>
          </cell>
          <cell r="H157">
            <v>3075000</v>
          </cell>
          <cell r="I157">
            <v>2240150</v>
          </cell>
        </row>
        <row r="158">
          <cell r="B158" t="str">
            <v>pc1250</v>
          </cell>
          <cell r="C158" t="str">
            <v>Tiang beton C 12  500 daN</v>
          </cell>
          <cell r="D158" t="str">
            <v>Batang</v>
          </cell>
          <cell r="E158">
            <v>3429567</v>
          </cell>
          <cell r="H158">
            <v>3433000</v>
          </cell>
          <cell r="I158">
            <v>2489410</v>
          </cell>
        </row>
        <row r="159">
          <cell r="B159" t="str">
            <v>pc1250e</v>
          </cell>
          <cell r="C159" t="str">
            <v>Tiang beton C 12  500 daN+E</v>
          </cell>
          <cell r="D159" t="str">
            <v>Batang</v>
          </cell>
          <cell r="E159">
            <v>3571425</v>
          </cell>
          <cell r="H159">
            <v>3575000</v>
          </cell>
          <cell r="I159">
            <v>2600510</v>
          </cell>
        </row>
        <row r="160">
          <cell r="B160" t="str">
            <v>pc1335</v>
          </cell>
          <cell r="C160" t="str">
            <v>Tiang beton C 13  350 daN</v>
          </cell>
          <cell r="D160" t="str">
            <v>Batang</v>
          </cell>
          <cell r="E160">
            <v>3596400</v>
          </cell>
          <cell r="H160">
            <v>3600000</v>
          </cell>
          <cell r="I160">
            <v>2626800</v>
          </cell>
        </row>
        <row r="161">
          <cell r="B161" t="str">
            <v>pc1335e</v>
          </cell>
          <cell r="C161" t="str">
            <v>Tiang beton C 13  350 daN+E</v>
          </cell>
          <cell r="D161" t="str">
            <v>Batang</v>
          </cell>
          <cell r="E161">
            <v>3743253</v>
          </cell>
          <cell r="H161">
            <v>3747000</v>
          </cell>
          <cell r="I161">
            <v>2742400</v>
          </cell>
        </row>
        <row r="162">
          <cell r="B162" t="str">
            <v>pc1350</v>
          </cell>
          <cell r="C162" t="str">
            <v>Tiang beton C 13  500 daN</v>
          </cell>
          <cell r="D162" t="str">
            <v>Batang</v>
          </cell>
          <cell r="E162">
            <v>3846150</v>
          </cell>
          <cell r="H162">
            <v>3850000</v>
          </cell>
          <cell r="I162">
            <v>2800490</v>
          </cell>
        </row>
        <row r="163">
          <cell r="B163" t="str">
            <v>pc1350e</v>
          </cell>
          <cell r="C163" t="str">
            <v>Tiang beton C 13  500 daN+E</v>
          </cell>
          <cell r="D163" t="str">
            <v>Batang</v>
          </cell>
          <cell r="E163">
            <v>3993003</v>
          </cell>
          <cell r="H163">
            <v>3997000</v>
          </cell>
          <cell r="I163">
            <v>2917090</v>
          </cell>
        </row>
        <row r="164">
          <cell r="B164" t="str">
            <v>pc1435</v>
          </cell>
          <cell r="C164" t="str">
            <v>Tiang beton C 14  350 daN</v>
          </cell>
          <cell r="D164" t="str">
            <v>Batang</v>
          </cell>
          <cell r="E164">
            <v>4067928</v>
          </cell>
          <cell r="H164">
            <v>4072000</v>
          </cell>
          <cell r="I164">
            <v>2940740</v>
          </cell>
        </row>
        <row r="165">
          <cell r="B165" t="str">
            <v>pc1435e</v>
          </cell>
          <cell r="C165" t="str">
            <v>Tiang beton C 14  350 daN+E</v>
          </cell>
          <cell r="D165" t="str">
            <v>Batang</v>
          </cell>
          <cell r="E165">
            <v>4229766</v>
          </cell>
          <cell r="H165">
            <v>4234000</v>
          </cell>
          <cell r="I165">
            <v>3066140</v>
          </cell>
        </row>
        <row r="166">
          <cell r="B166" t="str">
            <v>pc1450</v>
          </cell>
          <cell r="C166" t="str">
            <v>Tiang beton C 14  500 daN</v>
          </cell>
          <cell r="D166" t="str">
            <v>Batang</v>
          </cell>
          <cell r="E166">
            <v>4512483</v>
          </cell>
          <cell r="H166">
            <v>4517000</v>
          </cell>
          <cell r="I166">
            <v>3257980</v>
          </cell>
        </row>
        <row r="167">
          <cell r="B167" t="str">
            <v>pc1450e</v>
          </cell>
          <cell r="C167" t="str">
            <v>Tiang beton C 14  500 daN+E</v>
          </cell>
          <cell r="D167" t="str">
            <v>Batang</v>
          </cell>
          <cell r="E167">
            <v>4674321</v>
          </cell>
          <cell r="H167">
            <v>4679000</v>
          </cell>
          <cell r="I167">
            <v>3383380</v>
          </cell>
        </row>
        <row r="168">
          <cell r="E168">
            <v>0</v>
          </cell>
        </row>
        <row r="169">
          <cell r="C169" t="str">
            <v>ISOLATOR</v>
          </cell>
          <cell r="E169">
            <v>0</v>
          </cell>
        </row>
        <row r="170">
          <cell r="B170" t="str">
            <v>itss</v>
          </cell>
          <cell r="C170" t="str">
            <v>Isolator Tumpu (Short Shank) 20 KV</v>
          </cell>
          <cell r="D170" t="str">
            <v>Bh</v>
          </cell>
          <cell r="E170">
            <v>160000</v>
          </cell>
          <cell r="H170">
            <v>160000</v>
          </cell>
          <cell r="I170">
            <v>155000</v>
          </cell>
        </row>
        <row r="171">
          <cell r="B171" t="str">
            <v>itls</v>
          </cell>
          <cell r="C171" t="str">
            <v>Isolator Tumpu (Long Shank) 20 KV</v>
          </cell>
          <cell r="D171" t="str">
            <v>Bh</v>
          </cell>
          <cell r="E171">
            <v>160000</v>
          </cell>
          <cell r="H171">
            <v>160000</v>
          </cell>
          <cell r="I171">
            <v>165000</v>
          </cell>
        </row>
        <row r="172">
          <cell r="B172" t="str">
            <v>sus</v>
          </cell>
          <cell r="C172" t="str">
            <v>Isolator Tarik (Suspension) 20 KV</v>
          </cell>
          <cell r="D172" t="str">
            <v>Set</v>
          </cell>
          <cell r="E172">
            <v>182000</v>
          </cell>
          <cell r="H172">
            <v>182000</v>
          </cell>
          <cell r="I172">
            <v>185000</v>
          </cell>
        </row>
        <row r="173">
          <cell r="B173" t="str">
            <v>suskom</v>
          </cell>
          <cell r="C173" t="str">
            <v>Isolator Tarik (Suspension) 20 KV Komplit dengan Strain Clamp</v>
          </cell>
          <cell r="D173" t="str">
            <v>Set</v>
          </cell>
          <cell r="E173">
            <v>280000</v>
          </cell>
          <cell r="H173">
            <v>280000</v>
          </cell>
          <cell r="I173">
            <v>257500</v>
          </cell>
        </row>
        <row r="174">
          <cell r="C174" t="str">
            <v>dengan Strain Clamp</v>
          </cell>
          <cell r="E174">
            <v>0</v>
          </cell>
        </row>
        <row r="175">
          <cell r="B175" t="str">
            <v>sch</v>
          </cell>
          <cell r="C175" t="str">
            <v>Schackle Anchor 5/8 (Schakel hang + clevel com)</v>
          </cell>
          <cell r="D175" t="str">
            <v>Bh</v>
          </cell>
          <cell r="E175">
            <v>10650</v>
          </cell>
          <cell r="H175">
            <v>10650</v>
          </cell>
          <cell r="I175">
            <v>7500</v>
          </cell>
        </row>
        <row r="176">
          <cell r="E176">
            <v>0</v>
          </cell>
        </row>
        <row r="177">
          <cell r="C177" t="str">
            <v>ABSW</v>
          </cell>
          <cell r="E177">
            <v>0</v>
          </cell>
        </row>
        <row r="178">
          <cell r="B178" t="str">
            <v>absw</v>
          </cell>
          <cell r="C178" t="str">
            <v>Load Break Switch 20 KV, 630 A</v>
          </cell>
          <cell r="D178" t="str">
            <v>Unit</v>
          </cell>
          <cell r="E178">
            <v>17500000</v>
          </cell>
          <cell r="H178">
            <v>17500000</v>
          </cell>
          <cell r="I178">
            <v>18000000</v>
          </cell>
        </row>
        <row r="179">
          <cell r="B179" t="str">
            <v>abswm</v>
          </cell>
          <cell r="C179" t="str">
            <v>Load Break Switch 20 KV, 630 A ( Motorized )</v>
          </cell>
          <cell r="D179" t="str">
            <v>Unit</v>
          </cell>
          <cell r="E179">
            <v>128000000</v>
          </cell>
          <cell r="H179">
            <v>128000000</v>
          </cell>
          <cell r="I179">
            <v>65000000</v>
          </cell>
        </row>
        <row r="180">
          <cell r="B180" t="str">
            <v>sabsw</v>
          </cell>
          <cell r="C180" t="str">
            <v xml:space="preserve"> Setang ABSW</v>
          </cell>
          <cell r="D180" t="str">
            <v>Bh</v>
          </cell>
          <cell r="E180">
            <v>165000</v>
          </cell>
          <cell r="H180">
            <v>165000</v>
          </cell>
        </row>
        <row r="182">
          <cell r="C182" t="str">
            <v>DS</v>
          </cell>
          <cell r="E182">
            <v>0</v>
          </cell>
        </row>
        <row r="183">
          <cell r="B183" t="str">
            <v>ds</v>
          </cell>
          <cell r="C183" t="str">
            <v>Disconnecting Switch 20 kV - 630 A</v>
          </cell>
          <cell r="D183" t="str">
            <v>Set</v>
          </cell>
          <cell r="E183">
            <v>7500000</v>
          </cell>
          <cell r="H183">
            <v>7500000</v>
          </cell>
          <cell r="I183">
            <v>8750000</v>
          </cell>
        </row>
        <row r="184">
          <cell r="E184">
            <v>0</v>
          </cell>
        </row>
        <row r="185">
          <cell r="C185" t="str">
            <v>ARESTER</v>
          </cell>
          <cell r="E185">
            <v>0</v>
          </cell>
        </row>
        <row r="186">
          <cell r="B186" t="str">
            <v>arr5</v>
          </cell>
          <cell r="C186" t="str">
            <v>Lighting Arester 20 KV,  5 KA</v>
          </cell>
          <cell r="D186" t="str">
            <v>Bh</v>
          </cell>
          <cell r="E186">
            <v>537500</v>
          </cell>
          <cell r="H186">
            <v>537500</v>
          </cell>
          <cell r="I186">
            <v>537500</v>
          </cell>
        </row>
        <row r="187">
          <cell r="B187" t="str">
            <v>arr10</v>
          </cell>
          <cell r="C187" t="str">
            <v>Lighting Arester 20 KV,  10 KA</v>
          </cell>
          <cell r="D187" t="str">
            <v>Bh</v>
          </cell>
          <cell r="E187">
            <v>613010</v>
          </cell>
          <cell r="H187">
            <v>613010</v>
          </cell>
          <cell r="I187">
            <v>613010</v>
          </cell>
        </row>
        <row r="188">
          <cell r="E188">
            <v>0</v>
          </cell>
        </row>
        <row r="189">
          <cell r="C189" t="str">
            <v>CAPACITOR POLE MOUNTED</v>
          </cell>
          <cell r="E189">
            <v>0</v>
          </cell>
        </row>
        <row r="190">
          <cell r="B190" t="str">
            <v>mcc</v>
          </cell>
          <cell r="C190" t="str">
            <v>Micro Cap Controller</v>
          </cell>
          <cell r="D190" t="str">
            <v>Bh</v>
          </cell>
          <cell r="E190">
            <v>18410845</v>
          </cell>
          <cell r="H190">
            <v>18410845</v>
          </cell>
          <cell r="I190">
            <v>18410845</v>
          </cell>
        </row>
        <row r="191">
          <cell r="B191" t="str">
            <v>cs</v>
          </cell>
          <cell r="C191" t="str">
            <v>Current Sensor</v>
          </cell>
          <cell r="D191" t="str">
            <v>Bh</v>
          </cell>
          <cell r="E191">
            <v>13149105</v>
          </cell>
          <cell r="H191">
            <v>13149105</v>
          </cell>
          <cell r="I191">
            <v>13149105</v>
          </cell>
        </row>
        <row r="192">
          <cell r="E192">
            <v>0</v>
          </cell>
        </row>
        <row r="193">
          <cell r="C193" t="str">
            <v>ACCESSORIES APP</v>
          </cell>
          <cell r="E193">
            <v>0</v>
          </cell>
        </row>
        <row r="194">
          <cell r="B194" t="str">
            <v>ksg</v>
          </cell>
          <cell r="C194" t="str">
            <v>Kawat segel</v>
          </cell>
          <cell r="D194" t="str">
            <v>Roll</v>
          </cell>
          <cell r="E194">
            <v>60000</v>
          </cell>
          <cell r="H194">
            <v>60000</v>
          </cell>
          <cell r="I194">
            <v>45000</v>
          </cell>
        </row>
        <row r="195">
          <cell r="B195" t="str">
            <v>ts</v>
          </cell>
          <cell r="C195" t="str">
            <v>Timah Segel</v>
          </cell>
          <cell r="D195" t="str">
            <v>Kg</v>
          </cell>
          <cell r="E195">
            <v>45000</v>
          </cell>
          <cell r="H195">
            <v>45000</v>
          </cell>
          <cell r="I195">
            <v>20690</v>
          </cell>
        </row>
        <row r="196">
          <cell r="B196" t="str">
            <v>swc16</v>
          </cell>
          <cell r="C196" t="str">
            <v>Service Wedge Clamp 616</v>
          </cell>
          <cell r="D196" t="str">
            <v>Set</v>
          </cell>
          <cell r="E196">
            <v>2750</v>
          </cell>
          <cell r="H196">
            <v>2750</v>
          </cell>
          <cell r="I196">
            <v>2500</v>
          </cell>
        </row>
        <row r="197">
          <cell r="B197" t="str">
            <v>swc25</v>
          </cell>
          <cell r="C197" t="str">
            <v>Service Wedge Clamp 625</v>
          </cell>
          <cell r="D197" t="str">
            <v>Set</v>
          </cell>
          <cell r="E197">
            <v>3750</v>
          </cell>
          <cell r="H197">
            <v>3750</v>
          </cell>
          <cell r="I197">
            <v>3500</v>
          </cell>
        </row>
        <row r="198">
          <cell r="B198" t="str">
            <v>shc</v>
          </cell>
          <cell r="C198" t="str">
            <v>Strain Hook Clamp 1 1/2"</v>
          </cell>
          <cell r="D198" t="str">
            <v>Set</v>
          </cell>
          <cell r="E198">
            <v>6500</v>
          </cell>
          <cell r="H198">
            <v>6500</v>
          </cell>
          <cell r="I198">
            <v>5000</v>
          </cell>
        </row>
        <row r="199">
          <cell r="B199" t="str">
            <v>lm</v>
          </cell>
          <cell r="C199" t="str">
            <v>Loden Manset 0,8 Kg</v>
          </cell>
          <cell r="D199" t="str">
            <v>Bh</v>
          </cell>
          <cell r="E199">
            <v>36000</v>
          </cell>
          <cell r="H199">
            <v>36000</v>
          </cell>
          <cell r="I199">
            <v>15000</v>
          </cell>
        </row>
        <row r="200">
          <cell r="B200" t="str">
            <v>pc</v>
          </cell>
          <cell r="C200" t="str">
            <v>Protective Cup 1 1/2" P</v>
          </cell>
          <cell r="D200" t="str">
            <v>Set</v>
          </cell>
          <cell r="E200">
            <v>3750</v>
          </cell>
          <cell r="H200">
            <v>3750</v>
          </cell>
          <cell r="I200">
            <v>3250</v>
          </cell>
        </row>
        <row r="201">
          <cell r="B201" t="str">
            <v>ct257</v>
          </cell>
          <cell r="C201" t="str">
            <v>Connector Tembus ( 6-25 / 35-70 ) mm2</v>
          </cell>
          <cell r="D201" t="str">
            <v>Set</v>
          </cell>
          <cell r="E201">
            <v>6500</v>
          </cell>
          <cell r="H201">
            <v>6500</v>
          </cell>
          <cell r="I201">
            <v>6000</v>
          </cell>
          <cell r="J201">
            <v>3340</v>
          </cell>
          <cell r="K201">
            <v>42</v>
          </cell>
        </row>
        <row r="202">
          <cell r="B202" t="str">
            <v>ct2525</v>
          </cell>
          <cell r="C202" t="str">
            <v>Connector Tembus ( 6-25 / 6-25 ) mm2</v>
          </cell>
          <cell r="D202" t="str">
            <v>Set</v>
          </cell>
          <cell r="E202">
            <v>5000</v>
          </cell>
          <cell r="H202">
            <v>5000</v>
          </cell>
          <cell r="I202">
            <v>4250</v>
          </cell>
          <cell r="J202">
            <v>3340</v>
          </cell>
          <cell r="K202">
            <v>42</v>
          </cell>
        </row>
        <row r="203">
          <cell r="B203" t="str">
            <v>kb</v>
          </cell>
          <cell r="C203" t="str">
            <v>Klem Bugel 1 1/2" untuk tiang atap</v>
          </cell>
          <cell r="D203" t="str">
            <v>Set</v>
          </cell>
          <cell r="E203">
            <v>3250</v>
          </cell>
          <cell r="H203">
            <v>3250</v>
          </cell>
          <cell r="I203">
            <v>3000</v>
          </cell>
        </row>
        <row r="204">
          <cell r="B204" t="str">
            <v>gp</v>
          </cell>
          <cell r="C204" t="str">
            <v>Gas Pipe 1 1/2" x 6 m</v>
          </cell>
          <cell r="D204" t="str">
            <v>Btg</v>
          </cell>
          <cell r="E204">
            <v>265000</v>
          </cell>
          <cell r="H204">
            <v>265000</v>
          </cell>
          <cell r="I204">
            <v>135000</v>
          </cell>
        </row>
        <row r="205">
          <cell r="E205">
            <v>0</v>
          </cell>
        </row>
        <row r="206">
          <cell r="C206" t="str">
            <v>HARDWARE JARINGAN 20 kV</v>
          </cell>
          <cell r="E206">
            <v>0</v>
          </cell>
        </row>
        <row r="207">
          <cell r="B207" t="str">
            <v>Ard35</v>
          </cell>
          <cell r="C207" t="str">
            <v xml:space="preserve">Armour Rod  # for AAAC     35 mm2 </v>
          </cell>
          <cell r="D207" t="str">
            <v>Set</v>
          </cell>
          <cell r="E207">
            <v>22500</v>
          </cell>
          <cell r="H207">
            <v>22500</v>
          </cell>
          <cell r="I207">
            <v>15000</v>
          </cell>
        </row>
        <row r="208">
          <cell r="B208" t="str">
            <v>Ard5</v>
          </cell>
          <cell r="C208" t="str">
            <v xml:space="preserve">Armour Rod  # for AAAC     50 mm2 </v>
          </cell>
          <cell r="D208" t="str">
            <v>Set</v>
          </cell>
          <cell r="E208">
            <v>33750</v>
          </cell>
          <cell r="H208">
            <v>33750</v>
          </cell>
          <cell r="I208">
            <v>22500</v>
          </cell>
        </row>
        <row r="209">
          <cell r="B209" t="str">
            <v>Ard7</v>
          </cell>
          <cell r="C209" t="str">
            <v xml:space="preserve">Armour Rod  # for AAAC     70 mm2 </v>
          </cell>
          <cell r="D209" t="str">
            <v>Set</v>
          </cell>
          <cell r="E209">
            <v>45000</v>
          </cell>
          <cell r="H209">
            <v>45000</v>
          </cell>
          <cell r="I209">
            <v>30000</v>
          </cell>
        </row>
        <row r="210">
          <cell r="B210" t="str">
            <v>Ard15</v>
          </cell>
          <cell r="C210" t="str">
            <v xml:space="preserve">Armour Rod  # for AAAC    150 mm2 </v>
          </cell>
          <cell r="D210" t="str">
            <v>Set</v>
          </cell>
          <cell r="E210">
            <v>60000</v>
          </cell>
          <cell r="H210">
            <v>60000</v>
          </cell>
          <cell r="I210">
            <v>40000</v>
          </cell>
        </row>
        <row r="211">
          <cell r="B211" t="str">
            <v>Ard24</v>
          </cell>
          <cell r="C211" t="str">
            <v xml:space="preserve">Armour Rod  # for AAAC    240 mm2 </v>
          </cell>
          <cell r="D211" t="str">
            <v>Set</v>
          </cell>
          <cell r="E211">
            <v>90000</v>
          </cell>
          <cell r="H211">
            <v>90000</v>
          </cell>
          <cell r="I211">
            <v>60000</v>
          </cell>
        </row>
        <row r="212">
          <cell r="B212" t="str">
            <v>atm14</v>
          </cell>
          <cell r="C212" t="str">
            <v>Armour Tape 1/4" wide</v>
          </cell>
          <cell r="D212" t="str">
            <v>Mtr</v>
          </cell>
          <cell r="E212">
            <v>4500</v>
          </cell>
          <cell r="H212">
            <v>4500</v>
          </cell>
          <cell r="I212">
            <v>3000</v>
          </cell>
        </row>
        <row r="213">
          <cell r="B213" t="str">
            <v>koab70</v>
          </cell>
          <cell r="C213" t="str">
            <v xml:space="preserve">Bimetalic Connector ( 35 s/d 240 ) mm2 </v>
          </cell>
          <cell r="D213" t="str">
            <v>Bh</v>
          </cell>
          <cell r="E213">
            <v>30000</v>
          </cell>
          <cell r="H213">
            <v>30000</v>
          </cell>
          <cell r="I213">
            <v>20000</v>
          </cell>
        </row>
        <row r="214">
          <cell r="B214" t="str">
            <v>bda16</v>
          </cell>
          <cell r="C214" t="str">
            <v>Bolt Double Arming 5/8" x (16" s/d 24" )</v>
          </cell>
          <cell r="D214" t="str">
            <v>Bh</v>
          </cell>
          <cell r="E214">
            <v>16900</v>
          </cell>
          <cell r="H214">
            <v>16900</v>
          </cell>
          <cell r="I214">
            <v>15700</v>
          </cell>
        </row>
        <row r="215">
          <cell r="B215" t="str">
            <v>bda10</v>
          </cell>
          <cell r="C215" t="str">
            <v>Bolt Double Arming 5/8" x 10"</v>
          </cell>
          <cell r="D215" t="str">
            <v>Bh</v>
          </cell>
          <cell r="E215">
            <v>20250</v>
          </cell>
          <cell r="H215">
            <v>20250</v>
          </cell>
          <cell r="I215">
            <v>7954</v>
          </cell>
        </row>
        <row r="216">
          <cell r="B216" t="str">
            <v>bda12</v>
          </cell>
          <cell r="C216" t="str">
            <v>Bolt Double Arming 5/8" x 12"</v>
          </cell>
          <cell r="D216" t="str">
            <v>Bh</v>
          </cell>
          <cell r="E216">
            <v>21750</v>
          </cell>
          <cell r="H216">
            <v>21750</v>
          </cell>
          <cell r="I216">
            <v>8350</v>
          </cell>
        </row>
        <row r="217">
          <cell r="B217" t="str">
            <v>bda14</v>
          </cell>
          <cell r="C217" t="str">
            <v>Bolt Double Arming 5/8" x 14"</v>
          </cell>
          <cell r="D217" t="str">
            <v>Bh</v>
          </cell>
          <cell r="E217">
            <v>23250</v>
          </cell>
          <cell r="H217">
            <v>23250</v>
          </cell>
          <cell r="I217">
            <v>10507</v>
          </cell>
        </row>
        <row r="218">
          <cell r="B218" t="str">
            <v>bdu14</v>
          </cell>
          <cell r="C218" t="str">
            <v>Bolt Double Up Set 5/8" x ( 14" s/d 22" )</v>
          </cell>
          <cell r="D218" t="str">
            <v>Bh</v>
          </cell>
          <cell r="E218">
            <v>27500</v>
          </cell>
          <cell r="H218">
            <v>27500</v>
          </cell>
          <cell r="I218">
            <v>19000</v>
          </cell>
        </row>
        <row r="219">
          <cell r="B219" t="str">
            <v>bdu10</v>
          </cell>
          <cell r="C219" t="str">
            <v>Bolt Double Up Set 5/8" x 10"</v>
          </cell>
          <cell r="D219" t="str">
            <v>Bh</v>
          </cell>
          <cell r="E219">
            <v>20625</v>
          </cell>
          <cell r="H219">
            <v>20625</v>
          </cell>
          <cell r="I219">
            <v>13000</v>
          </cell>
        </row>
        <row r="220">
          <cell r="B220" t="str">
            <v>bdu12</v>
          </cell>
          <cell r="C220" t="str">
            <v>Bolt Double Up Set 5/8" x 12"</v>
          </cell>
          <cell r="D220" t="str">
            <v>Bh</v>
          </cell>
          <cell r="E220">
            <v>21375</v>
          </cell>
          <cell r="H220">
            <v>21375</v>
          </cell>
          <cell r="I220">
            <v>14500</v>
          </cell>
        </row>
        <row r="221">
          <cell r="B221" t="str">
            <v>bdu9</v>
          </cell>
          <cell r="C221" t="str">
            <v>Bolt Double Up Set 5/8" x 9"</v>
          </cell>
          <cell r="D221" t="str">
            <v>Bh</v>
          </cell>
          <cell r="E221">
            <v>19875</v>
          </cell>
          <cell r="H221">
            <v>19875</v>
          </cell>
          <cell r="I221">
            <v>11500</v>
          </cell>
        </row>
        <row r="222">
          <cell r="B222" t="str">
            <v>bdu8</v>
          </cell>
          <cell r="C222" t="str">
            <v>Bolt Double Up Set 5/8" x 8"</v>
          </cell>
          <cell r="D222" t="str">
            <v>Bh</v>
          </cell>
          <cell r="E222">
            <v>19125</v>
          </cell>
          <cell r="H222">
            <v>19125</v>
          </cell>
          <cell r="I222">
            <v>11500</v>
          </cell>
        </row>
        <row r="223">
          <cell r="B223" t="str">
            <v>bmbc34</v>
          </cell>
          <cell r="C223" t="str">
            <v>Bolt machine / Bolt cariage 1/2" x 3/4 "</v>
          </cell>
          <cell r="D223" t="str">
            <v>Bh</v>
          </cell>
          <cell r="E223">
            <v>3300</v>
          </cell>
          <cell r="H223">
            <v>3300</v>
          </cell>
          <cell r="I223">
            <v>4308</v>
          </cell>
        </row>
        <row r="224">
          <cell r="B224" t="str">
            <v>bm14</v>
          </cell>
          <cell r="C224" t="str">
            <v>Bolt Machine 5/8" x  (14"  s/d 22" )</v>
          </cell>
          <cell r="D224" t="str">
            <v>Bh</v>
          </cell>
          <cell r="E224">
            <v>15750</v>
          </cell>
          <cell r="H224">
            <v>15750</v>
          </cell>
          <cell r="I224">
            <v>14500</v>
          </cell>
        </row>
        <row r="225">
          <cell r="B225" t="str">
            <v>bm10</v>
          </cell>
          <cell r="C225" t="str">
            <v>Bolt Machine 5/8" x 10"</v>
          </cell>
          <cell r="D225" t="str">
            <v>Bh</v>
          </cell>
          <cell r="E225">
            <v>9960</v>
          </cell>
          <cell r="H225">
            <v>9960</v>
          </cell>
          <cell r="I225">
            <v>8052</v>
          </cell>
        </row>
        <row r="226">
          <cell r="B226" t="str">
            <v>bm12</v>
          </cell>
          <cell r="C226" t="str">
            <v>Bolt Machine 5/8" x 12"</v>
          </cell>
          <cell r="D226" t="str">
            <v>Bh</v>
          </cell>
          <cell r="E226">
            <v>13125</v>
          </cell>
          <cell r="H226">
            <v>13125</v>
          </cell>
          <cell r="I226">
            <v>10500</v>
          </cell>
        </row>
        <row r="227">
          <cell r="B227" t="str">
            <v>bm8</v>
          </cell>
          <cell r="C227" t="str">
            <v>Bolt Machine 5/8" x 8"</v>
          </cell>
          <cell r="D227" t="str">
            <v>Bh</v>
          </cell>
          <cell r="E227">
            <v>11500</v>
          </cell>
          <cell r="H227">
            <v>11500</v>
          </cell>
          <cell r="I227">
            <v>6668</v>
          </cell>
        </row>
        <row r="228">
          <cell r="B228" t="str">
            <v>bm9</v>
          </cell>
          <cell r="C228" t="str">
            <v>Bolt Machine 5/8" x 9"</v>
          </cell>
          <cell r="D228" t="str">
            <v>Bh</v>
          </cell>
          <cell r="E228">
            <v>10750</v>
          </cell>
          <cell r="H228">
            <v>10750</v>
          </cell>
          <cell r="I228">
            <v>5267</v>
          </cell>
        </row>
        <row r="229">
          <cell r="B229" t="str">
            <v>bsu14</v>
          </cell>
          <cell r="C229" t="str">
            <v>Bolt Single Up Set 5/8" x (14" s/d 22" )</v>
          </cell>
          <cell r="D229" t="str">
            <v>Bh</v>
          </cell>
          <cell r="E229">
            <v>0</v>
          </cell>
        </row>
        <row r="230">
          <cell r="B230" t="str">
            <v>bsu10</v>
          </cell>
          <cell r="C230" t="str">
            <v>Bolt Single Up Set 5/8" x 10"</v>
          </cell>
          <cell r="D230" t="str">
            <v>Bh</v>
          </cell>
          <cell r="E230">
            <v>22312</v>
          </cell>
          <cell r="H230">
            <v>22312</v>
          </cell>
          <cell r="I230">
            <v>13821</v>
          </cell>
        </row>
        <row r="231">
          <cell r="B231" t="str">
            <v>bsu12</v>
          </cell>
          <cell r="C231" t="str">
            <v>Bolt Single Up Set 5/8" x 12"</v>
          </cell>
          <cell r="D231" t="str">
            <v>Bh</v>
          </cell>
          <cell r="E231">
            <v>19770</v>
          </cell>
          <cell r="H231">
            <v>19770</v>
          </cell>
          <cell r="I231">
            <v>15737</v>
          </cell>
        </row>
        <row r="232">
          <cell r="B232" t="str">
            <v>bsu8</v>
          </cell>
          <cell r="C232" t="str">
            <v>Bolt Single Up Set 5/8" x 8"</v>
          </cell>
          <cell r="D232" t="str">
            <v>Bh</v>
          </cell>
          <cell r="E232">
            <v>20062</v>
          </cell>
          <cell r="H232">
            <v>20062</v>
          </cell>
          <cell r="I232">
            <v>12475</v>
          </cell>
        </row>
        <row r="233">
          <cell r="B233" t="str">
            <v>bsu9</v>
          </cell>
          <cell r="C233" t="str">
            <v>Bolt Single Up Set 5/8" x 9"</v>
          </cell>
          <cell r="D233" t="str">
            <v>Bh</v>
          </cell>
          <cell r="E233">
            <v>20812</v>
          </cell>
          <cell r="H233">
            <v>20812</v>
          </cell>
          <cell r="I233">
            <v>12557</v>
          </cell>
        </row>
        <row r="234">
          <cell r="B234" t="str">
            <v>bs55</v>
          </cell>
          <cell r="C234" t="str">
            <v>Brace Steel     550 mm</v>
          </cell>
          <cell r="D234" t="str">
            <v>Bh</v>
          </cell>
          <cell r="E234">
            <v>21830</v>
          </cell>
          <cell r="H234">
            <v>21830</v>
          </cell>
          <cell r="I234">
            <v>15000</v>
          </cell>
        </row>
        <row r="235">
          <cell r="B235" t="str">
            <v>bs77</v>
          </cell>
          <cell r="C235" t="str">
            <v>Brace Steel     770 mm</v>
          </cell>
          <cell r="D235" t="str">
            <v>Bh</v>
          </cell>
          <cell r="E235">
            <v>28440</v>
          </cell>
          <cell r="H235">
            <v>28440</v>
          </cell>
          <cell r="I235">
            <v>17500</v>
          </cell>
        </row>
        <row r="236">
          <cell r="B236" t="str">
            <v>bs1262</v>
          </cell>
          <cell r="C236" t="str">
            <v>Brace Steel  1.262 mm</v>
          </cell>
          <cell r="D236" t="str">
            <v>Bh</v>
          </cell>
          <cell r="E236">
            <v>61250</v>
          </cell>
          <cell r="H236">
            <v>61250</v>
          </cell>
          <cell r="I236">
            <v>27500</v>
          </cell>
        </row>
        <row r="237">
          <cell r="B237" t="str">
            <v>Bex</v>
          </cell>
          <cell r="C237" t="str">
            <v>Bracket Extension for cut out</v>
          </cell>
          <cell r="D237" t="str">
            <v>Bh</v>
          </cell>
          <cell r="E237">
            <v>45000</v>
          </cell>
          <cell r="H237">
            <v>45000</v>
          </cell>
          <cell r="I237">
            <v>32907</v>
          </cell>
        </row>
        <row r="238">
          <cell r="B238" t="str">
            <v>bj10</v>
          </cell>
          <cell r="C238" t="str">
            <v>Bracket Secondary / Bracket insulated</v>
          </cell>
          <cell r="D238" t="str">
            <v>Bh</v>
          </cell>
          <cell r="E238">
            <v>6800</v>
          </cell>
          <cell r="H238">
            <v>6800</v>
          </cell>
          <cell r="I238">
            <v>6498</v>
          </cell>
        </row>
        <row r="239">
          <cell r="B239" t="str">
            <v>brt</v>
          </cell>
          <cell r="C239" t="str">
            <v>Bracket, band segment, vertikal plat ( Hot dip galvanis )</v>
          </cell>
          <cell r="D239" t="str">
            <v>Bh</v>
          </cell>
          <cell r="E239">
            <v>273640</v>
          </cell>
          <cell r="H239">
            <v>273640</v>
          </cell>
          <cell r="I239">
            <v>195000</v>
          </cell>
        </row>
        <row r="240">
          <cell r="B240" t="str">
            <v>cb6</v>
          </cell>
          <cell r="C240" t="str">
            <v>Center Bracket     6 KN</v>
          </cell>
          <cell r="D240" t="str">
            <v>Bh</v>
          </cell>
          <cell r="E240">
            <v>50000</v>
          </cell>
          <cell r="H240">
            <v>50000</v>
          </cell>
          <cell r="I240">
            <v>35000</v>
          </cell>
        </row>
        <row r="241">
          <cell r="B241" t="str">
            <v>cb</v>
          </cell>
          <cell r="C241" t="str">
            <v>Center Bracket   12,5 KN</v>
          </cell>
          <cell r="D241" t="str">
            <v>Bh</v>
          </cell>
          <cell r="E241">
            <v>59390</v>
          </cell>
          <cell r="H241">
            <v>59390</v>
          </cell>
          <cell r="I241">
            <v>42500</v>
          </cell>
        </row>
        <row r="242">
          <cell r="B242" t="str">
            <v>cgr58</v>
          </cell>
          <cell r="C242" t="str">
            <v>Clamp Ground Rod  5/8"</v>
          </cell>
          <cell r="D242" t="str">
            <v>Bh</v>
          </cell>
          <cell r="E242">
            <v>0</v>
          </cell>
          <cell r="I242">
            <v>3000</v>
          </cell>
        </row>
        <row r="243">
          <cell r="B243" t="str">
            <v>clv</v>
          </cell>
          <cell r="C243" t="str">
            <v>Clevis Swinging Secondary</v>
          </cell>
          <cell r="D243" t="str">
            <v>Bh</v>
          </cell>
          <cell r="E243">
            <v>10160</v>
          </cell>
          <cell r="H243">
            <v>10160</v>
          </cell>
          <cell r="I243">
            <v>8208</v>
          </cell>
        </row>
        <row r="244">
          <cell r="C244" t="str">
            <v>CCO</v>
          </cell>
        </row>
        <row r="245">
          <cell r="B245" t="str">
            <v>cc1524</v>
          </cell>
          <cell r="C245" t="str">
            <v xml:space="preserve">Compresion Conector H type 150 mm2 / 240 mm2 </v>
          </cell>
          <cell r="D245" t="str">
            <v>Bh</v>
          </cell>
          <cell r="E245">
            <v>29900</v>
          </cell>
          <cell r="H245">
            <v>29900</v>
          </cell>
          <cell r="I245">
            <v>26000</v>
          </cell>
        </row>
        <row r="246">
          <cell r="B246" t="str">
            <v>cc2424</v>
          </cell>
          <cell r="C246" t="str">
            <v xml:space="preserve">Compresion Conector H type 240 mm2 / 240 mm2 </v>
          </cell>
          <cell r="D246" t="str">
            <v>Bh</v>
          </cell>
          <cell r="E246">
            <v>32200</v>
          </cell>
          <cell r="H246">
            <v>32200</v>
          </cell>
          <cell r="I246">
            <v>28000</v>
          </cell>
        </row>
        <row r="247">
          <cell r="B247" t="str">
            <v>cc57</v>
          </cell>
          <cell r="C247" t="str">
            <v xml:space="preserve">Compresion Conector H type 50 mm2 / 70 mm2 </v>
          </cell>
          <cell r="D247" t="str">
            <v>Bh</v>
          </cell>
          <cell r="E247">
            <v>18400</v>
          </cell>
          <cell r="H247">
            <v>18400</v>
          </cell>
          <cell r="I247">
            <v>16000</v>
          </cell>
        </row>
        <row r="248">
          <cell r="B248" t="str">
            <v>cc715</v>
          </cell>
          <cell r="C248" t="str">
            <v xml:space="preserve">Compresion Conector H type 70 mm2 / 150 mm2 </v>
          </cell>
          <cell r="D248" t="str">
            <v>Bh</v>
          </cell>
          <cell r="E248">
            <v>27600</v>
          </cell>
          <cell r="H248">
            <v>27600</v>
          </cell>
          <cell r="I248">
            <v>24000</v>
          </cell>
        </row>
        <row r="249">
          <cell r="B249" t="str">
            <v>cc77</v>
          </cell>
          <cell r="C249" t="str">
            <v xml:space="preserve">Compresion Conector H type 70 mm2 / 70 mm2 </v>
          </cell>
          <cell r="D249" t="str">
            <v>Bh</v>
          </cell>
          <cell r="E249">
            <v>21275</v>
          </cell>
          <cell r="H249">
            <v>21275</v>
          </cell>
          <cell r="I249">
            <v>18500</v>
          </cell>
        </row>
        <row r="250">
          <cell r="B250" t="str">
            <v>ctl35</v>
          </cell>
          <cell r="C250" t="str">
            <v xml:space="preserve">Compresion Terminal Lug    35 mm2 </v>
          </cell>
          <cell r="D250" t="str">
            <v>Bh</v>
          </cell>
          <cell r="E250">
            <v>6990</v>
          </cell>
          <cell r="H250">
            <v>6990</v>
          </cell>
          <cell r="I250">
            <v>5178</v>
          </cell>
        </row>
        <row r="251">
          <cell r="B251" t="str">
            <v>ctl5</v>
          </cell>
          <cell r="C251" t="str">
            <v xml:space="preserve">Compresion Terminal Lug    50 mm2 </v>
          </cell>
          <cell r="D251" t="str">
            <v>Bh</v>
          </cell>
          <cell r="E251">
            <v>7990</v>
          </cell>
          <cell r="H251">
            <v>7990</v>
          </cell>
          <cell r="I251">
            <v>5918</v>
          </cell>
        </row>
        <row r="252">
          <cell r="B252" t="str">
            <v>ctl7</v>
          </cell>
          <cell r="C252" t="str">
            <v xml:space="preserve">Compresion Terminal Lug    70 mm2 </v>
          </cell>
          <cell r="D252" t="str">
            <v>Bh</v>
          </cell>
          <cell r="E252">
            <v>9987</v>
          </cell>
          <cell r="H252">
            <v>9987</v>
          </cell>
          <cell r="I252">
            <v>7398</v>
          </cell>
        </row>
        <row r="253">
          <cell r="B253" t="str">
            <v>ctl15</v>
          </cell>
          <cell r="C253" t="str">
            <v xml:space="preserve">Compresion Terminal Lug  150 mm2 </v>
          </cell>
          <cell r="D253" t="str">
            <v>Bh</v>
          </cell>
          <cell r="E253">
            <v>18954</v>
          </cell>
          <cell r="H253">
            <v>18954</v>
          </cell>
          <cell r="I253">
            <v>14040</v>
          </cell>
        </row>
        <row r="254">
          <cell r="B254" t="str">
            <v>ctl24</v>
          </cell>
          <cell r="C254" t="str">
            <v xml:space="preserve">Compresion Terminal Lug  240 mm2 </v>
          </cell>
          <cell r="D254" t="str">
            <v>Bh</v>
          </cell>
          <cell r="E254">
            <v>23693</v>
          </cell>
          <cell r="H254">
            <v>23693</v>
          </cell>
          <cell r="I254">
            <v>17550</v>
          </cell>
        </row>
        <row r="255">
          <cell r="B255" t="str">
            <v>arm15</v>
          </cell>
          <cell r="C255" t="str">
            <v>Cross Arm Steel 1.500 mm ( UNP 10 ) galvanis</v>
          </cell>
          <cell r="D255" t="str">
            <v>Bh</v>
          </cell>
          <cell r="E255">
            <v>200130</v>
          </cell>
          <cell r="H255">
            <v>200130</v>
          </cell>
          <cell r="I255">
            <v>162000</v>
          </cell>
        </row>
        <row r="256">
          <cell r="B256" t="str">
            <v>arm2</v>
          </cell>
          <cell r="C256" t="str">
            <v>Cross Arm Steel 2.000 mm ( UNP 10 ) galvanis</v>
          </cell>
          <cell r="D256" t="str">
            <v>Bh</v>
          </cell>
          <cell r="E256">
            <v>266850</v>
          </cell>
          <cell r="H256">
            <v>266850</v>
          </cell>
          <cell r="I256">
            <v>215500</v>
          </cell>
        </row>
        <row r="257">
          <cell r="B257" t="str">
            <v>arm3</v>
          </cell>
          <cell r="C257" t="str">
            <v>Cross Arm Steel 3.000 mm ( UNP 10 ) galvanis</v>
          </cell>
          <cell r="D257" t="str">
            <v>Bh</v>
          </cell>
          <cell r="E257">
            <v>400280</v>
          </cell>
          <cell r="H257">
            <v>400280</v>
          </cell>
          <cell r="I257">
            <v>297150</v>
          </cell>
        </row>
        <row r="258">
          <cell r="B258" t="str">
            <v>j6t</v>
          </cell>
          <cell r="C258" t="str">
            <v>Dead End Assembly    ( CJ6-T) / J4</v>
          </cell>
          <cell r="D258" t="str">
            <v>Bh</v>
          </cell>
          <cell r="E258">
            <v>54297</v>
          </cell>
          <cell r="H258">
            <v>54297</v>
          </cell>
          <cell r="I258">
            <v>35000</v>
          </cell>
        </row>
        <row r="259">
          <cell r="B259" t="str">
            <v>ea8</v>
          </cell>
          <cell r="C259" t="str">
            <v>Expanding Anchor   8.000 lbs</v>
          </cell>
          <cell r="D259" t="str">
            <v>Bh</v>
          </cell>
          <cell r="E259">
            <v>75790</v>
          </cell>
          <cell r="H259">
            <v>75790</v>
          </cell>
          <cell r="I259">
            <v>52650</v>
          </cell>
        </row>
        <row r="260">
          <cell r="B260" t="str">
            <v>ea10</v>
          </cell>
          <cell r="C260" t="str">
            <v>Expanding Anchor 10.000 lbs</v>
          </cell>
          <cell r="D260" t="str">
            <v>Bh</v>
          </cell>
          <cell r="E260">
            <v>76780</v>
          </cell>
          <cell r="H260">
            <v>76780</v>
          </cell>
          <cell r="I260">
            <v>52650</v>
          </cell>
        </row>
        <row r="261">
          <cell r="B261" t="str">
            <v>fgw22</v>
          </cell>
          <cell r="C261" t="str">
            <v xml:space="preserve">Frefomed guy wire 22 mm2 </v>
          </cell>
          <cell r="D261" t="str">
            <v>Bh</v>
          </cell>
          <cell r="E261">
            <v>20547</v>
          </cell>
          <cell r="H261">
            <v>20547</v>
          </cell>
          <cell r="I261">
            <v>13698</v>
          </cell>
        </row>
        <row r="262">
          <cell r="B262" t="str">
            <v>fgw35</v>
          </cell>
          <cell r="C262" t="str">
            <v xml:space="preserve">Frefomed guy wire 35 mm2 </v>
          </cell>
          <cell r="D262" t="str">
            <v>Bh</v>
          </cell>
          <cell r="E262">
            <v>24445</v>
          </cell>
          <cell r="H262">
            <v>24445</v>
          </cell>
          <cell r="I262">
            <v>13297</v>
          </cell>
        </row>
        <row r="263">
          <cell r="B263" t="str">
            <v>fgw70</v>
          </cell>
          <cell r="C263" t="str">
            <v xml:space="preserve">Frefomed guy wire 70 mm2 </v>
          </cell>
          <cell r="D263" t="str">
            <v>Bh</v>
          </cell>
          <cell r="E263">
            <v>28450</v>
          </cell>
          <cell r="H263">
            <v>28450</v>
          </cell>
          <cell r="I263">
            <v>18967</v>
          </cell>
        </row>
        <row r="264">
          <cell r="B264" t="str">
            <v>cgr</v>
          </cell>
          <cell r="C264" t="str">
            <v>Ground Rod &amp; Washer</v>
          </cell>
          <cell r="D264" t="str">
            <v>Bh</v>
          </cell>
          <cell r="E264">
            <v>6420</v>
          </cell>
          <cell r="H264">
            <v>6420</v>
          </cell>
          <cell r="I264">
            <v>5000</v>
          </cell>
        </row>
        <row r="265">
          <cell r="B265" t="str">
            <v>gr8c</v>
          </cell>
          <cell r="C265" t="str">
            <v>Ground Rod 5/8"x 8' Copper Weld</v>
          </cell>
          <cell r="D265" t="str">
            <v>Bh</v>
          </cell>
          <cell r="E265">
            <v>89010</v>
          </cell>
          <cell r="H265">
            <v>89010</v>
          </cell>
          <cell r="I265">
            <v>65000</v>
          </cell>
        </row>
        <row r="266">
          <cell r="B266" t="str">
            <v>gr8g</v>
          </cell>
          <cell r="C266" t="str">
            <v>Ground Rod 5/8"x 8' Galvanis</v>
          </cell>
          <cell r="D266" t="str">
            <v>Bh</v>
          </cell>
          <cell r="E266">
            <v>55000</v>
          </cell>
          <cell r="H266">
            <v>55000</v>
          </cell>
          <cell r="I266">
            <v>55000</v>
          </cell>
        </row>
        <row r="267">
          <cell r="B267" t="str">
            <v>bc16</v>
          </cell>
          <cell r="C267" t="str">
            <v xml:space="preserve">Ground Wire Cu 16 mm2 </v>
          </cell>
          <cell r="D267" t="str">
            <v>Mtr</v>
          </cell>
          <cell r="E267">
            <v>15000</v>
          </cell>
          <cell r="H267">
            <v>15000</v>
          </cell>
          <cell r="I267">
            <v>15000</v>
          </cell>
        </row>
        <row r="268">
          <cell r="B268" t="str">
            <v>bc25</v>
          </cell>
          <cell r="C268" t="str">
            <v xml:space="preserve">Ground Wire Cu 25 mm2 </v>
          </cell>
          <cell r="D268" t="str">
            <v>Mtr</v>
          </cell>
          <cell r="E268">
            <v>27500</v>
          </cell>
          <cell r="H268">
            <v>27500</v>
          </cell>
          <cell r="I268">
            <v>27500</v>
          </cell>
        </row>
        <row r="269">
          <cell r="B269" t="str">
            <v>bc50</v>
          </cell>
          <cell r="C269" t="str">
            <v>Ground Wire Cu 50 mm2</v>
          </cell>
          <cell r="D269" t="str">
            <v>Mtr</v>
          </cell>
          <cell r="E269">
            <v>50000</v>
          </cell>
          <cell r="H269">
            <v>50000</v>
          </cell>
          <cell r="I269">
            <v>50000</v>
          </cell>
        </row>
        <row r="270">
          <cell r="B270" t="str">
            <v>keset</v>
          </cell>
          <cell r="C270" t="str">
            <v>Grounding Iron Plate Form Plat / Earth safety mats</v>
          </cell>
          <cell r="D270" t="str">
            <v>Bh</v>
          </cell>
          <cell r="E270">
            <v>844710</v>
          </cell>
          <cell r="H270">
            <v>844710</v>
          </cell>
          <cell r="I270">
            <v>682590</v>
          </cell>
        </row>
        <row r="271">
          <cell r="B271" t="str">
            <v>gh</v>
          </cell>
          <cell r="C271" t="str">
            <v>Guy Attachment / Guy hok</v>
          </cell>
          <cell r="D271" t="str">
            <v>Bh</v>
          </cell>
          <cell r="E271">
            <v>6490</v>
          </cell>
          <cell r="H271">
            <v>6490</v>
          </cell>
          <cell r="I271">
            <v>5246</v>
          </cell>
        </row>
        <row r="272">
          <cell r="B272" t="str">
            <v>gw22</v>
          </cell>
          <cell r="C272" t="str">
            <v xml:space="preserve">Guy Wire 22 mm2 </v>
          </cell>
          <cell r="D272" t="str">
            <v>Mtr</v>
          </cell>
          <cell r="E272">
            <v>6410</v>
          </cell>
          <cell r="H272">
            <v>6410</v>
          </cell>
          <cell r="I272">
            <v>4273</v>
          </cell>
        </row>
        <row r="273">
          <cell r="B273" t="str">
            <v>gw35</v>
          </cell>
          <cell r="C273" t="str">
            <v xml:space="preserve">Guy Wire 35 mm2 </v>
          </cell>
          <cell r="D273" t="str">
            <v>Mtr</v>
          </cell>
          <cell r="E273">
            <v>9350</v>
          </cell>
          <cell r="H273">
            <v>9350</v>
          </cell>
          <cell r="I273">
            <v>6233</v>
          </cell>
        </row>
        <row r="274">
          <cell r="B274" t="str">
            <v>gw70</v>
          </cell>
          <cell r="C274" t="str">
            <v xml:space="preserve">Guy Wire 70 mm2 </v>
          </cell>
          <cell r="D274" t="str">
            <v>Mtr</v>
          </cell>
          <cell r="E274">
            <v>16875</v>
          </cell>
          <cell r="H274">
            <v>16875</v>
          </cell>
          <cell r="I274">
            <v>11250</v>
          </cell>
        </row>
        <row r="275">
          <cell r="B275" t="str">
            <v>hlc357</v>
          </cell>
          <cell r="C275" t="str">
            <v>Hot Line Clamp    (  35 mm2  s/d  70 mm2  )</v>
          </cell>
          <cell r="D275" t="str">
            <v>Bh</v>
          </cell>
          <cell r="E275">
            <v>48000</v>
          </cell>
          <cell r="H275">
            <v>48000</v>
          </cell>
          <cell r="I275">
            <v>30000</v>
          </cell>
        </row>
        <row r="276">
          <cell r="B276" t="str">
            <v>hlc1524</v>
          </cell>
          <cell r="C276" t="str">
            <v>Hot Line Clamp    ( 150 mm2 s/d 240 mm2 )</v>
          </cell>
          <cell r="D276" t="str">
            <v>Bh</v>
          </cell>
          <cell r="E276">
            <v>64000</v>
          </cell>
          <cell r="H276">
            <v>64000</v>
          </cell>
          <cell r="I276">
            <v>40000</v>
          </cell>
        </row>
        <row r="277">
          <cell r="B277" t="str">
            <v>mj6t</v>
          </cell>
          <cell r="C277" t="str">
            <v>Insulating Tape    ( MJ6-T)</v>
          </cell>
          <cell r="D277" t="str">
            <v>Bh</v>
          </cell>
          <cell r="E277">
            <v>0</v>
          </cell>
          <cell r="I277">
            <v>5500</v>
          </cell>
        </row>
        <row r="278">
          <cell r="B278" t="str">
            <v>js35</v>
          </cell>
          <cell r="C278" t="str">
            <v xml:space="preserve">Joint sleeve      35 mm2 </v>
          </cell>
          <cell r="D278" t="str">
            <v>Bh</v>
          </cell>
          <cell r="E278">
            <v>20000</v>
          </cell>
          <cell r="H278">
            <v>20000</v>
          </cell>
          <cell r="I278">
            <v>16000</v>
          </cell>
        </row>
        <row r="279">
          <cell r="B279" t="str">
            <v>js5</v>
          </cell>
          <cell r="C279" t="str">
            <v xml:space="preserve">Joint sleeve      50 mm2 </v>
          </cell>
          <cell r="D279" t="str">
            <v>Bh</v>
          </cell>
          <cell r="E279">
            <v>23750</v>
          </cell>
          <cell r="H279">
            <v>23750</v>
          </cell>
          <cell r="I279">
            <v>19000</v>
          </cell>
        </row>
        <row r="280">
          <cell r="B280" t="str">
            <v>js7</v>
          </cell>
          <cell r="C280" t="str">
            <v xml:space="preserve">Joint sleeve      70 mm2 </v>
          </cell>
          <cell r="D280" t="str">
            <v>Bh</v>
          </cell>
          <cell r="E280">
            <v>48000</v>
          </cell>
          <cell r="H280">
            <v>48000</v>
          </cell>
          <cell r="I280">
            <v>26000</v>
          </cell>
        </row>
        <row r="281">
          <cell r="B281" t="str">
            <v>js15</v>
          </cell>
          <cell r="C281" t="str">
            <v xml:space="preserve">Joint sleeve    150 mm2 </v>
          </cell>
          <cell r="D281" t="str">
            <v>Bh</v>
          </cell>
          <cell r="E281">
            <v>72000</v>
          </cell>
          <cell r="H281">
            <v>72000</v>
          </cell>
          <cell r="I281">
            <v>45000</v>
          </cell>
        </row>
        <row r="282">
          <cell r="B282" t="str">
            <v>js24</v>
          </cell>
          <cell r="C282" t="str">
            <v xml:space="preserve">Joint sleeve    240 mm2 </v>
          </cell>
          <cell r="D282" t="str">
            <v>Bh</v>
          </cell>
          <cell r="E282">
            <v>88000</v>
          </cell>
          <cell r="H282">
            <v>88000</v>
          </cell>
          <cell r="I282">
            <v>55000</v>
          </cell>
        </row>
        <row r="283">
          <cell r="B283" t="str">
            <v>ks</v>
          </cell>
          <cell r="C283" t="str">
            <v>Kousen</v>
          </cell>
          <cell r="D283" t="str">
            <v>Bh</v>
          </cell>
          <cell r="E283">
            <v>2750</v>
          </cell>
          <cell r="H283">
            <v>2750</v>
          </cell>
          <cell r="I283">
            <v>2500</v>
          </cell>
        </row>
        <row r="284">
          <cell r="B284" t="str">
            <v>j7t</v>
          </cell>
          <cell r="C284" t="str">
            <v>Large Angle Assembly     (CJ7-T)</v>
          </cell>
          <cell r="D284" t="str">
            <v>Bh</v>
          </cell>
          <cell r="E284">
            <v>78862</v>
          </cell>
          <cell r="H284">
            <v>78862</v>
          </cell>
          <cell r="I284">
            <v>45064</v>
          </cell>
        </row>
        <row r="285">
          <cell r="B285" t="str">
            <v>ln58</v>
          </cell>
          <cell r="C285" t="str">
            <v>Lock nut 5/8"</v>
          </cell>
          <cell r="D285" t="str">
            <v>Bh</v>
          </cell>
          <cell r="E285">
            <v>7500</v>
          </cell>
          <cell r="H285">
            <v>7500</v>
          </cell>
          <cell r="I285">
            <v>2529</v>
          </cell>
        </row>
        <row r="286">
          <cell r="B286" t="str">
            <v>lc71</v>
          </cell>
          <cell r="C286" t="str">
            <v xml:space="preserve">Loop Dead End Clamp / LC  ( 35 s/d 240 ) mm2 </v>
          </cell>
          <cell r="D286" t="str">
            <v>Bh</v>
          </cell>
          <cell r="E286">
            <v>19200</v>
          </cell>
          <cell r="H286">
            <v>19200</v>
          </cell>
          <cell r="I286">
            <v>14552</v>
          </cell>
        </row>
        <row r="287">
          <cell r="B287" t="str">
            <v>llcjp</v>
          </cell>
          <cell r="C287" t="str">
            <v>LLC 240 mm2</v>
          </cell>
          <cell r="D287" t="str">
            <v>Bh</v>
          </cell>
          <cell r="E287">
            <v>142500</v>
          </cell>
          <cell r="H287">
            <v>142500</v>
          </cell>
          <cell r="I287">
            <v>114000</v>
          </cell>
        </row>
        <row r="288">
          <cell r="B288" t="str">
            <v>nte58</v>
          </cell>
          <cell r="C288" t="str">
            <v>Nut Thimble Eye 5/8"</v>
          </cell>
          <cell r="D288" t="str">
            <v>Bh</v>
          </cell>
          <cell r="E288">
            <v>8680</v>
          </cell>
          <cell r="H288">
            <v>8680</v>
          </cell>
          <cell r="I288">
            <v>4015</v>
          </cell>
        </row>
        <row r="289">
          <cell r="B289" t="str">
            <v>oeb8</v>
          </cell>
          <cell r="C289" t="str">
            <v>Oval eye bolt 5/8" x  8"</v>
          </cell>
          <cell r="D289" t="str">
            <v>Bh</v>
          </cell>
          <cell r="E289">
            <v>15580</v>
          </cell>
          <cell r="H289">
            <v>15580</v>
          </cell>
          <cell r="I289">
            <v>11500</v>
          </cell>
        </row>
        <row r="290">
          <cell r="B290" t="str">
            <v>oeb9</v>
          </cell>
          <cell r="C290" t="str">
            <v>Oval eye bolt 5/8" x  9"</v>
          </cell>
          <cell r="D290" t="str">
            <v>Bh</v>
          </cell>
          <cell r="E290">
            <v>8290</v>
          </cell>
          <cell r="H290">
            <v>8290</v>
          </cell>
          <cell r="I290">
            <v>8290</v>
          </cell>
        </row>
        <row r="291">
          <cell r="B291" t="str">
            <v>0eb14</v>
          </cell>
          <cell r="C291" t="str">
            <v>Oval eye bolt 5/8" x (14" s/d 22" )</v>
          </cell>
          <cell r="D291" t="str">
            <v>Bh</v>
          </cell>
          <cell r="E291">
            <v>17000</v>
          </cell>
          <cell r="H291">
            <v>17000</v>
          </cell>
          <cell r="I291">
            <v>17000</v>
          </cell>
        </row>
        <row r="292">
          <cell r="B292" t="str">
            <v>oeb10</v>
          </cell>
          <cell r="C292" t="str">
            <v>Oval eye bolt 5/8" x 10"</v>
          </cell>
          <cell r="D292" t="str">
            <v>Bh</v>
          </cell>
          <cell r="E292">
            <v>12500</v>
          </cell>
          <cell r="H292">
            <v>12500</v>
          </cell>
          <cell r="I292">
            <v>12500</v>
          </cell>
        </row>
        <row r="293">
          <cell r="B293" t="str">
            <v>oeb12</v>
          </cell>
          <cell r="C293" t="str">
            <v>Oval eye bolt 5/8" x 12"</v>
          </cell>
          <cell r="D293" t="str">
            <v>Bh</v>
          </cell>
          <cell r="E293">
            <v>13500</v>
          </cell>
          <cell r="H293">
            <v>13500</v>
          </cell>
          <cell r="I293">
            <v>13500</v>
          </cell>
        </row>
        <row r="294">
          <cell r="B294" t="str">
            <v>en</v>
          </cell>
          <cell r="C294" t="str">
            <v>Oval eye Nut 5/8"</v>
          </cell>
          <cell r="D294" t="str">
            <v>Bh</v>
          </cell>
          <cell r="E294">
            <v>14220</v>
          </cell>
          <cell r="H294">
            <v>14220</v>
          </cell>
          <cell r="I294">
            <v>8000</v>
          </cell>
        </row>
        <row r="295">
          <cell r="B295" t="str">
            <v>pgc3515</v>
          </cell>
          <cell r="C295" t="str">
            <v>Parallel grup clamp ( 150 - 70 mm2 / 35 - 16 mm2 )</v>
          </cell>
          <cell r="D295" t="str">
            <v>Bh</v>
          </cell>
          <cell r="E295">
            <v>17500</v>
          </cell>
          <cell r="H295">
            <v>17500</v>
          </cell>
          <cell r="I295">
            <v>17500</v>
          </cell>
        </row>
        <row r="296">
          <cell r="B296" t="str">
            <v>pai</v>
          </cell>
          <cell r="C296" t="str">
            <v>Pin adapter Insulator</v>
          </cell>
          <cell r="D296" t="str">
            <v>Bh</v>
          </cell>
          <cell r="E296">
            <v>23098</v>
          </cell>
          <cell r="H296">
            <v>23098</v>
          </cell>
          <cell r="I296">
            <v>23098</v>
          </cell>
        </row>
        <row r="297">
          <cell r="B297" t="str">
            <v>kth</v>
          </cell>
          <cell r="C297" t="str">
            <v>Plastic Strap for Clamping</v>
          </cell>
          <cell r="D297" t="str">
            <v>Bh</v>
          </cell>
          <cell r="E297">
            <v>1706</v>
          </cell>
          <cell r="H297">
            <v>1706</v>
          </cell>
          <cell r="I297">
            <v>1706</v>
          </cell>
        </row>
        <row r="298">
          <cell r="B298" t="str">
            <v>pbdr35</v>
          </cell>
          <cell r="C298" t="str">
            <v>Pole Band Double Rack  3" atau 3 1/2"</v>
          </cell>
          <cell r="D298" t="str">
            <v>Bh</v>
          </cell>
          <cell r="E298">
            <v>19500</v>
          </cell>
          <cell r="H298">
            <v>19500</v>
          </cell>
          <cell r="I298">
            <v>19500</v>
          </cell>
        </row>
        <row r="299">
          <cell r="B299" t="str">
            <v>pbdr45</v>
          </cell>
          <cell r="C299" t="str">
            <v>Pole Band Double Rack  4" atau 4 1/2"</v>
          </cell>
          <cell r="D299" t="str">
            <v>Bh</v>
          </cell>
          <cell r="E299">
            <v>20500</v>
          </cell>
          <cell r="H299">
            <v>20500</v>
          </cell>
          <cell r="I299">
            <v>20500</v>
          </cell>
        </row>
        <row r="300">
          <cell r="B300" t="str">
            <v>pbdr55</v>
          </cell>
          <cell r="C300" t="str">
            <v>Pole Band Double Rack  5" atau 5 1/2"</v>
          </cell>
          <cell r="D300" t="str">
            <v>Bh</v>
          </cell>
          <cell r="E300">
            <v>21500</v>
          </cell>
          <cell r="H300">
            <v>21500</v>
          </cell>
          <cell r="I300">
            <v>21500</v>
          </cell>
        </row>
        <row r="301">
          <cell r="B301" t="str">
            <v>pbdr65</v>
          </cell>
          <cell r="C301" t="str">
            <v>Pole Band Double Rack  6" atau 6 1/2"</v>
          </cell>
          <cell r="D301" t="str">
            <v>Bh</v>
          </cell>
          <cell r="E301">
            <v>22500</v>
          </cell>
          <cell r="H301">
            <v>22500</v>
          </cell>
          <cell r="I301">
            <v>22500</v>
          </cell>
        </row>
        <row r="302">
          <cell r="B302" t="str">
            <v>pbdr75</v>
          </cell>
          <cell r="C302" t="str">
            <v>Pole Band Double Rack  7" atau 7 1/2"</v>
          </cell>
          <cell r="D302" t="str">
            <v>Bh</v>
          </cell>
          <cell r="E302">
            <v>34080</v>
          </cell>
          <cell r="H302">
            <v>34080</v>
          </cell>
          <cell r="I302">
            <v>23500</v>
          </cell>
        </row>
        <row r="303">
          <cell r="B303" t="str">
            <v>pbdr85</v>
          </cell>
          <cell r="C303" t="str">
            <v>Pole Band Double Rack  8" atau 8 1/2"</v>
          </cell>
          <cell r="D303" t="str">
            <v>Bh</v>
          </cell>
          <cell r="E303">
            <v>38340</v>
          </cell>
          <cell r="H303">
            <v>38340</v>
          </cell>
          <cell r="I303">
            <v>24500</v>
          </cell>
        </row>
        <row r="304">
          <cell r="B304" t="str">
            <v>pbdr95</v>
          </cell>
          <cell r="C304" t="str">
            <v xml:space="preserve">Pole Band Double Rack  9"  s/d   12" </v>
          </cell>
          <cell r="D304" t="str">
            <v>Bh</v>
          </cell>
          <cell r="E304">
            <v>27500</v>
          </cell>
          <cell r="H304">
            <v>27500</v>
          </cell>
          <cell r="I304">
            <v>27500</v>
          </cell>
        </row>
        <row r="305">
          <cell r="B305" t="str">
            <v>pbdu35</v>
          </cell>
          <cell r="C305" t="str">
            <v>Pole Band Double Up Set  3" atau 3 1/2"</v>
          </cell>
          <cell r="D305" t="str">
            <v>Bh</v>
          </cell>
          <cell r="E305">
            <v>22500</v>
          </cell>
          <cell r="H305">
            <v>22500</v>
          </cell>
          <cell r="I305">
            <v>22500</v>
          </cell>
        </row>
        <row r="306">
          <cell r="B306" t="str">
            <v>pbdu45</v>
          </cell>
          <cell r="C306" t="str">
            <v>Pole Band Double Up Set  4" atau 4 1/2"</v>
          </cell>
          <cell r="D306" t="str">
            <v>Bh</v>
          </cell>
          <cell r="E306">
            <v>24000</v>
          </cell>
          <cell r="H306">
            <v>24000</v>
          </cell>
          <cell r="I306">
            <v>24000</v>
          </cell>
        </row>
        <row r="307">
          <cell r="B307" t="str">
            <v>pbdu55</v>
          </cell>
          <cell r="C307" t="str">
            <v>Pole Band Double Up Set  5" atau 5 1/2"</v>
          </cell>
          <cell r="D307" t="str">
            <v>Bh</v>
          </cell>
          <cell r="E307">
            <v>25500</v>
          </cell>
          <cell r="H307">
            <v>25500</v>
          </cell>
          <cell r="I307">
            <v>25000</v>
          </cell>
        </row>
        <row r="308">
          <cell r="B308" t="str">
            <v>pbdu65</v>
          </cell>
          <cell r="C308" t="str">
            <v>Pole Band Double Up Set  6" atau 6 1/2"</v>
          </cell>
          <cell r="D308" t="str">
            <v>Bh</v>
          </cell>
          <cell r="E308">
            <v>27000</v>
          </cell>
          <cell r="H308">
            <v>27000</v>
          </cell>
          <cell r="I308">
            <v>27000</v>
          </cell>
        </row>
        <row r="309">
          <cell r="B309" t="str">
            <v>pbdu75</v>
          </cell>
          <cell r="C309" t="str">
            <v>Pole Band Double Up Set  7" atau 7 1/2"</v>
          </cell>
          <cell r="D309" t="str">
            <v>Bh</v>
          </cell>
          <cell r="E309">
            <v>37590</v>
          </cell>
          <cell r="H309">
            <v>37590</v>
          </cell>
          <cell r="I309">
            <v>28500</v>
          </cell>
        </row>
        <row r="310">
          <cell r="B310" t="str">
            <v>pbdu85</v>
          </cell>
          <cell r="C310" t="str">
            <v>Pole Band Double Up Set  8" atau 8 1/2"</v>
          </cell>
          <cell r="D310" t="str">
            <v>Bh</v>
          </cell>
          <cell r="E310">
            <v>41750</v>
          </cell>
          <cell r="H310">
            <v>41750</v>
          </cell>
          <cell r="I310">
            <v>30000</v>
          </cell>
        </row>
        <row r="311">
          <cell r="B311" t="str">
            <v>pbdu95</v>
          </cell>
          <cell r="C311" t="str">
            <v>Pole Band Double Up Set  9" s/d 12"</v>
          </cell>
          <cell r="D311" t="str">
            <v>Bh</v>
          </cell>
          <cell r="E311">
            <v>33000</v>
          </cell>
          <cell r="H311">
            <v>33000</v>
          </cell>
          <cell r="I311">
            <v>33000</v>
          </cell>
        </row>
        <row r="312">
          <cell r="B312" t="str">
            <v>pbsr35</v>
          </cell>
          <cell r="C312" t="str">
            <v>Pole Band Single  Rack   3" atau 3 1/2"</v>
          </cell>
          <cell r="D312" t="str">
            <v>Bh</v>
          </cell>
          <cell r="E312">
            <v>18000</v>
          </cell>
          <cell r="H312">
            <v>18000</v>
          </cell>
          <cell r="I312">
            <v>18000</v>
          </cell>
        </row>
        <row r="313">
          <cell r="B313" t="str">
            <v>pbsr45</v>
          </cell>
          <cell r="C313" t="str">
            <v>Pole Band Single  Rack   4" atau 4 1/2"</v>
          </cell>
          <cell r="D313" t="str">
            <v>Bh</v>
          </cell>
          <cell r="E313">
            <v>19000</v>
          </cell>
          <cell r="H313">
            <v>19000</v>
          </cell>
          <cell r="I313">
            <v>19000</v>
          </cell>
        </row>
        <row r="314">
          <cell r="B314" t="str">
            <v>pbsr55</v>
          </cell>
          <cell r="C314" t="str">
            <v>Pole Band Single  Rack   5" atau 5 1/2"</v>
          </cell>
          <cell r="D314" t="str">
            <v>Bh</v>
          </cell>
          <cell r="E314">
            <v>20000</v>
          </cell>
          <cell r="H314">
            <v>20000</v>
          </cell>
          <cell r="I314">
            <v>20000</v>
          </cell>
        </row>
        <row r="315">
          <cell r="B315" t="str">
            <v>pbsr65</v>
          </cell>
          <cell r="C315" t="str">
            <v>Pole Band Single  Rack   6" atau 6 1/2"</v>
          </cell>
          <cell r="D315" t="str">
            <v>Bh</v>
          </cell>
          <cell r="E315">
            <v>21000</v>
          </cell>
          <cell r="H315">
            <v>21000</v>
          </cell>
          <cell r="I315">
            <v>21000</v>
          </cell>
        </row>
        <row r="316">
          <cell r="B316" t="str">
            <v>pbsr75</v>
          </cell>
          <cell r="C316" t="str">
            <v>Pole Band Single  Rack   7" atau 7 1/2"</v>
          </cell>
          <cell r="D316" t="str">
            <v>Bh</v>
          </cell>
          <cell r="E316">
            <v>22000</v>
          </cell>
          <cell r="H316">
            <v>22000</v>
          </cell>
          <cell r="I316">
            <v>22000</v>
          </cell>
        </row>
        <row r="317">
          <cell r="B317" t="str">
            <v>pbsr85</v>
          </cell>
          <cell r="C317" t="str">
            <v>Pole Band Single  Rack   8" atau 8 1/2"</v>
          </cell>
          <cell r="D317" t="str">
            <v>Bh</v>
          </cell>
          <cell r="E317">
            <v>23000</v>
          </cell>
          <cell r="H317">
            <v>23000</v>
          </cell>
          <cell r="I317">
            <v>23000</v>
          </cell>
        </row>
        <row r="318">
          <cell r="B318" t="str">
            <v>pbsr95</v>
          </cell>
          <cell r="C318" t="str">
            <v>Pole Band Single  Rack   9" s/d 12"</v>
          </cell>
          <cell r="D318" t="str">
            <v>Bh</v>
          </cell>
          <cell r="E318">
            <v>26000</v>
          </cell>
          <cell r="H318">
            <v>26000</v>
          </cell>
          <cell r="I318">
            <v>26000</v>
          </cell>
        </row>
        <row r="319">
          <cell r="B319" t="str">
            <v>pbsu35</v>
          </cell>
          <cell r="C319" t="str">
            <v>Pole Band Single Up Set   3" atau 3 1/2"</v>
          </cell>
          <cell r="D319" t="str">
            <v>Bh</v>
          </cell>
          <cell r="E319">
            <v>21000</v>
          </cell>
          <cell r="H319">
            <v>21000</v>
          </cell>
          <cell r="I319">
            <v>21000</v>
          </cell>
        </row>
        <row r="320">
          <cell r="B320" t="str">
            <v>pbsu45</v>
          </cell>
          <cell r="C320" t="str">
            <v>Pole Band Single Up Set   4" atau 4 1/2"</v>
          </cell>
          <cell r="D320" t="str">
            <v>Bh</v>
          </cell>
          <cell r="E320">
            <v>22500</v>
          </cell>
          <cell r="H320">
            <v>22500</v>
          </cell>
          <cell r="I320">
            <v>22500</v>
          </cell>
        </row>
        <row r="321">
          <cell r="B321" t="str">
            <v>pbsu55</v>
          </cell>
          <cell r="C321" t="str">
            <v>Pole Band Single Up Set   5" atau 5 1/2"</v>
          </cell>
          <cell r="D321" t="str">
            <v>Bh</v>
          </cell>
          <cell r="E321">
            <v>24000</v>
          </cell>
          <cell r="H321">
            <v>24000</v>
          </cell>
          <cell r="I321">
            <v>24000</v>
          </cell>
        </row>
        <row r="322">
          <cell r="B322" t="str">
            <v>pbsu65</v>
          </cell>
          <cell r="C322" t="str">
            <v>Pole Band Single Up Set   6" atau 6 1/2"</v>
          </cell>
          <cell r="D322" t="str">
            <v>Bh</v>
          </cell>
          <cell r="E322">
            <v>25500</v>
          </cell>
          <cell r="H322">
            <v>25500</v>
          </cell>
          <cell r="I322">
            <v>25500</v>
          </cell>
        </row>
        <row r="323">
          <cell r="B323" t="str">
            <v>pbsu75</v>
          </cell>
          <cell r="C323" t="str">
            <v>Pole Band Single Up Set   7" atau 7 1/2"</v>
          </cell>
          <cell r="D323" t="str">
            <v>Bh</v>
          </cell>
          <cell r="E323">
            <v>35240</v>
          </cell>
          <cell r="H323">
            <v>35240</v>
          </cell>
          <cell r="I323">
            <v>27000</v>
          </cell>
        </row>
        <row r="324">
          <cell r="B324" t="str">
            <v>pbsu85</v>
          </cell>
          <cell r="C324" t="str">
            <v>Pole Band Single Up Set   8" atau 8 1/2"</v>
          </cell>
          <cell r="D324" t="str">
            <v>Bh</v>
          </cell>
          <cell r="E324">
            <v>38950</v>
          </cell>
          <cell r="H324">
            <v>38950</v>
          </cell>
          <cell r="I324">
            <v>28500</v>
          </cell>
        </row>
        <row r="325">
          <cell r="B325" t="str">
            <v>pbsu95</v>
          </cell>
          <cell r="C325" t="str">
            <v>Pole Band Single Up Set   9"  s/d 12"</v>
          </cell>
          <cell r="D325" t="str">
            <v>Bh</v>
          </cell>
          <cell r="E325">
            <v>31500</v>
          </cell>
          <cell r="H325">
            <v>31500</v>
          </cell>
          <cell r="I325">
            <v>31500</v>
          </cell>
        </row>
        <row r="326">
          <cell r="B326" t="str">
            <v>pac735</v>
          </cell>
          <cell r="C326" t="str">
            <v xml:space="preserve">Primary Angle Clamp    (  35   s/d   70 )  mm2 </v>
          </cell>
          <cell r="D326" t="str">
            <v>Bh</v>
          </cell>
          <cell r="E326">
            <v>27500</v>
          </cell>
          <cell r="H326">
            <v>27500</v>
          </cell>
          <cell r="I326">
            <v>27500</v>
          </cell>
        </row>
        <row r="327">
          <cell r="B327" t="str">
            <v>pac1524</v>
          </cell>
          <cell r="C327" t="str">
            <v xml:space="preserve">Primary Angle Clamp    ( 150 s/d  240 )  mm2 </v>
          </cell>
          <cell r="D327" t="str">
            <v>Bh</v>
          </cell>
          <cell r="E327">
            <v>45070</v>
          </cell>
          <cell r="H327">
            <v>45070</v>
          </cell>
          <cell r="I327">
            <v>35000</v>
          </cell>
        </row>
        <row r="328">
          <cell r="B328" t="str">
            <v>sc257</v>
          </cell>
          <cell r="C328" t="str">
            <v xml:space="preserve">Primary Dead End Clamp (   35 s/d   70 ) mm2 </v>
          </cell>
          <cell r="D328" t="str">
            <v>Bh</v>
          </cell>
          <cell r="E328">
            <v>50000</v>
          </cell>
          <cell r="H328">
            <v>50000</v>
          </cell>
          <cell r="I328">
            <v>50000</v>
          </cell>
        </row>
        <row r="329">
          <cell r="B329" t="str">
            <v>sc1524</v>
          </cell>
          <cell r="C329" t="str">
            <v xml:space="preserve">Primary Dead End Clamp ( 150 s/d 240 ) mm2 </v>
          </cell>
          <cell r="D329" t="str">
            <v>Bh</v>
          </cell>
          <cell r="E329">
            <v>70000</v>
          </cell>
          <cell r="H329">
            <v>70000</v>
          </cell>
          <cell r="I329">
            <v>70000</v>
          </cell>
        </row>
        <row r="330">
          <cell r="B330" t="str">
            <v>ra348</v>
          </cell>
          <cell r="C330" t="str">
            <v>Rod Anchor 3/4" x 8'</v>
          </cell>
          <cell r="D330" t="str">
            <v>Bh</v>
          </cell>
          <cell r="E330">
            <v>93690</v>
          </cell>
          <cell r="H330">
            <v>93690</v>
          </cell>
          <cell r="I330">
            <v>75000</v>
          </cell>
        </row>
        <row r="331">
          <cell r="B331" t="str">
            <v>ra587</v>
          </cell>
          <cell r="C331" t="str">
            <v>Rod Anchor 5/8" x 7'</v>
          </cell>
          <cell r="D331" t="str">
            <v>Bh</v>
          </cell>
          <cell r="E331">
            <v>67530</v>
          </cell>
          <cell r="H331">
            <v>67530</v>
          </cell>
          <cell r="I331">
            <v>55000</v>
          </cell>
        </row>
        <row r="332">
          <cell r="B332" t="str">
            <v>sa58</v>
          </cell>
          <cell r="C332" t="str">
            <v>Schackle Anchor 5/8"</v>
          </cell>
          <cell r="D332" t="str">
            <v>Bh</v>
          </cell>
          <cell r="E332">
            <v>10650</v>
          </cell>
          <cell r="H332">
            <v>10650</v>
          </cell>
          <cell r="I332">
            <v>7500</v>
          </cell>
        </row>
        <row r="333">
          <cell r="B333" t="str">
            <v>sch+c</v>
          </cell>
          <cell r="C333" t="str">
            <v>Schackle hank + clevel com</v>
          </cell>
          <cell r="D333" t="str">
            <v>Bh</v>
          </cell>
          <cell r="E333">
            <v>10650</v>
          </cell>
          <cell r="H333">
            <v>10650</v>
          </cell>
          <cell r="I333">
            <v>100</v>
          </cell>
        </row>
        <row r="334">
          <cell r="B334" t="str">
            <v>sdb</v>
          </cell>
          <cell r="C334" t="str">
            <v>Side Bracket</v>
          </cell>
          <cell r="D334" t="str">
            <v>Bh</v>
          </cell>
          <cell r="E334">
            <v>51600</v>
          </cell>
          <cell r="H334">
            <v>51600</v>
          </cell>
          <cell r="I334">
            <v>41700</v>
          </cell>
        </row>
        <row r="335">
          <cell r="B335" t="str">
            <v>sps</v>
          </cell>
          <cell r="C335" t="str">
            <v>Split Plastic Sleeve   ( Tutup kabel )</v>
          </cell>
          <cell r="D335" t="str">
            <v>Bh</v>
          </cell>
          <cell r="E335">
            <v>0</v>
          </cell>
        </row>
        <row r="336">
          <cell r="B336" t="str">
            <v>i532</v>
          </cell>
          <cell r="C336" t="str">
            <v>Spool Insulator ANSI 53 - 2</v>
          </cell>
          <cell r="D336" t="str">
            <v>Bh</v>
          </cell>
          <cell r="E336">
            <v>11112</v>
          </cell>
          <cell r="H336">
            <v>11112</v>
          </cell>
          <cell r="I336">
            <v>11112</v>
          </cell>
        </row>
        <row r="337">
          <cell r="B337" t="str">
            <v>i534</v>
          </cell>
          <cell r="C337" t="str">
            <v>Spool Insulator ANSI 53 - 4</v>
          </cell>
          <cell r="D337" t="str">
            <v>Bh</v>
          </cell>
          <cell r="E337">
            <v>17451</v>
          </cell>
          <cell r="H337">
            <v>17451</v>
          </cell>
          <cell r="I337">
            <v>17451</v>
          </cell>
        </row>
        <row r="338">
          <cell r="B338" t="str">
            <v>stl</v>
          </cell>
          <cell r="C338" t="str">
            <v>Stainless Steel Strap 20 X 0,7 mm</v>
          </cell>
          <cell r="D338" t="str">
            <v>Mtr</v>
          </cell>
          <cell r="E338">
            <v>8218</v>
          </cell>
          <cell r="H338">
            <v>8218</v>
          </cell>
          <cell r="I338">
            <v>8218</v>
          </cell>
        </row>
        <row r="339">
          <cell r="B339" t="str">
            <v>sc3</v>
          </cell>
          <cell r="C339" t="str">
            <v>Steel Canal 3.000 mm ( UNP 10 ) Galvanis</v>
          </cell>
          <cell r="D339" t="str">
            <v>Bh</v>
          </cell>
          <cell r="E339">
            <v>399000</v>
          </cell>
          <cell r="H339">
            <v>399000</v>
          </cell>
        </row>
        <row r="340">
          <cell r="B340" t="str">
            <v>sc175</v>
          </cell>
          <cell r="C340" t="str">
            <v>Steel Canal 1.750 mm ( UNP  10 ) Galvanis</v>
          </cell>
          <cell r="D340" t="str">
            <v>Bh</v>
          </cell>
          <cell r="E340">
            <v>232750</v>
          </cell>
          <cell r="H340">
            <v>232750</v>
          </cell>
        </row>
        <row r="341">
          <cell r="B341" t="str">
            <v>sc2</v>
          </cell>
          <cell r="C341" t="str">
            <v>Steel Canal 2.000 mm ( UNP  10 ) Galvanis</v>
          </cell>
          <cell r="D341" t="str">
            <v>Bh</v>
          </cell>
          <cell r="E341">
            <v>266000</v>
          </cell>
          <cell r="H341">
            <v>266000</v>
          </cell>
        </row>
        <row r="342">
          <cell r="B342" t="str">
            <v>sk7771</v>
          </cell>
          <cell r="C342" t="str">
            <v>Steel L 70 x 70 x 7 x 1.000 mm galvanis</v>
          </cell>
          <cell r="D342" t="str">
            <v>Bh</v>
          </cell>
          <cell r="E342">
            <v>91833</v>
          </cell>
          <cell r="H342">
            <v>91833</v>
          </cell>
          <cell r="I342">
            <v>91833</v>
          </cell>
        </row>
        <row r="343">
          <cell r="B343" t="str">
            <v>sk77716</v>
          </cell>
          <cell r="C343" t="str">
            <v>Steel L 70 x 70 x 7 x 1.682 mm galvanis</v>
          </cell>
          <cell r="D343" t="str">
            <v>Bh</v>
          </cell>
          <cell r="E343">
            <v>159814</v>
          </cell>
          <cell r="H343">
            <v>159814</v>
          </cell>
          <cell r="I343">
            <v>159814</v>
          </cell>
        </row>
        <row r="344">
          <cell r="B344" t="str">
            <v>sk777780</v>
          </cell>
          <cell r="C344" t="str">
            <v>Steel L 70  x 70  x 7  x 780 mm galvanis</v>
          </cell>
          <cell r="D344" t="str">
            <v>Bh</v>
          </cell>
          <cell r="E344">
            <v>79669</v>
          </cell>
          <cell r="H344">
            <v>79669</v>
          </cell>
          <cell r="I344">
            <v>79669</v>
          </cell>
        </row>
        <row r="345">
          <cell r="B345" t="str">
            <v>yk</v>
          </cell>
          <cell r="C345" t="str">
            <v>Stopping Buckle / Yokes</v>
          </cell>
          <cell r="D345" t="str">
            <v>Bh</v>
          </cell>
          <cell r="E345">
            <v>1800</v>
          </cell>
          <cell r="H345">
            <v>1800</v>
          </cell>
          <cell r="I345">
            <v>1800</v>
          </cell>
        </row>
        <row r="346">
          <cell r="B346" t="str">
            <v>j5t</v>
          </cell>
          <cell r="C346" t="str">
            <v>Suspension / Small Angle Assembly  ( CJ5-T) / J2</v>
          </cell>
          <cell r="D346" t="str">
            <v>Bh</v>
          </cell>
          <cell r="E346">
            <v>24727</v>
          </cell>
          <cell r="H346">
            <v>24727</v>
          </cell>
          <cell r="I346">
            <v>24727</v>
          </cell>
        </row>
        <row r="347">
          <cell r="B347" t="str">
            <v>tc357</v>
          </cell>
          <cell r="C347" t="str">
            <v xml:space="preserve">Tap.connector ( 35 s/d   70 ) mm2 </v>
          </cell>
          <cell r="D347" t="str">
            <v>Bh</v>
          </cell>
          <cell r="E347">
            <v>3982</v>
          </cell>
          <cell r="H347">
            <v>3982</v>
          </cell>
          <cell r="I347">
            <v>3982</v>
          </cell>
        </row>
        <row r="348">
          <cell r="B348" t="str">
            <v>tc3515</v>
          </cell>
          <cell r="C348" t="str">
            <v xml:space="preserve">Tap.connector ( 35 s/d 150 ) mm2 </v>
          </cell>
          <cell r="D348" t="str">
            <v>Bh</v>
          </cell>
          <cell r="E348">
            <v>10242</v>
          </cell>
          <cell r="H348">
            <v>10242</v>
          </cell>
          <cell r="I348">
            <v>10242</v>
          </cell>
        </row>
        <row r="349">
          <cell r="B349" t="str">
            <v>tc715</v>
          </cell>
          <cell r="C349" t="str">
            <v xml:space="preserve">Tap.connector ( 70 s/d 150 ) mm2 </v>
          </cell>
          <cell r="D349" t="str">
            <v>Bh</v>
          </cell>
          <cell r="E349">
            <v>13656</v>
          </cell>
          <cell r="H349">
            <v>13656</v>
          </cell>
          <cell r="I349">
            <v>13656</v>
          </cell>
        </row>
        <row r="350">
          <cell r="B350" t="str">
            <v>tc724</v>
          </cell>
          <cell r="C350" t="str">
            <v xml:space="preserve">Tap.connector ( 70 s/d 240 ) mm2 </v>
          </cell>
          <cell r="D350" t="str">
            <v>Bh</v>
          </cell>
          <cell r="E350">
            <v>17281</v>
          </cell>
          <cell r="H350">
            <v>17281</v>
          </cell>
          <cell r="I350">
            <v>17281</v>
          </cell>
        </row>
        <row r="351">
          <cell r="B351" t="str">
            <v>tbc</v>
          </cell>
          <cell r="C351" t="str">
            <v xml:space="preserve">Three Bolt Clamp </v>
          </cell>
          <cell r="D351" t="str">
            <v>Bh</v>
          </cell>
          <cell r="E351">
            <v>26670</v>
          </cell>
          <cell r="H351">
            <v>26670</v>
          </cell>
          <cell r="I351">
            <v>17500</v>
          </cell>
        </row>
        <row r="352">
          <cell r="B352" t="str">
            <v>tw4</v>
          </cell>
          <cell r="C352" t="str">
            <v>Tie Wire # 4 / Alluminium bonding wire # 20</v>
          </cell>
          <cell r="D352" t="str">
            <v>Mtr</v>
          </cell>
          <cell r="E352">
            <v>3500</v>
          </cell>
          <cell r="H352">
            <v>3500</v>
          </cell>
          <cell r="I352">
            <v>3500</v>
          </cell>
        </row>
        <row r="353">
          <cell r="B353" t="str">
            <v>wsr</v>
          </cell>
          <cell r="C353" t="str">
            <v xml:space="preserve">Washer Round 5/8" </v>
          </cell>
          <cell r="D353" t="str">
            <v>Bh</v>
          </cell>
          <cell r="E353">
            <v>1380</v>
          </cell>
          <cell r="H353">
            <v>1380</v>
          </cell>
          <cell r="I353">
            <v>1380</v>
          </cell>
        </row>
        <row r="354">
          <cell r="B354" t="str">
            <v>wss</v>
          </cell>
          <cell r="C354" t="str">
            <v>Washer Square 2 1/4"</v>
          </cell>
          <cell r="D354" t="str">
            <v>Bh</v>
          </cell>
          <cell r="E354">
            <v>996</v>
          </cell>
          <cell r="H354">
            <v>996</v>
          </cell>
          <cell r="I354">
            <v>996</v>
          </cell>
        </row>
        <row r="355">
          <cell r="E355">
            <v>0</v>
          </cell>
        </row>
        <row r="356">
          <cell r="C356" t="str">
            <v>PEKERJAAN KABEL TANAH</v>
          </cell>
          <cell r="E356">
            <v>0</v>
          </cell>
        </row>
        <row r="357">
          <cell r="C357" t="str">
            <v>Terminating kabel 3 x 300 mm2 ID</v>
          </cell>
          <cell r="E357">
            <v>3100000</v>
          </cell>
          <cell r="H357">
            <v>3100000</v>
          </cell>
        </row>
        <row r="358">
          <cell r="C358" t="str">
            <v>Terminating kabel 1 x 300 mm2 ID</v>
          </cell>
          <cell r="E358">
            <v>1900000</v>
          </cell>
          <cell r="H358">
            <v>1900000</v>
          </cell>
        </row>
        <row r="359">
          <cell r="C359" t="str">
            <v>Terminating kabel 3 x 300 mm2 OD</v>
          </cell>
          <cell r="E359">
            <v>3700000</v>
          </cell>
          <cell r="H359">
            <v>3700000</v>
          </cell>
        </row>
        <row r="360">
          <cell r="C360" t="str">
            <v>Terminating kabel 1 x 300 mm2 OD</v>
          </cell>
          <cell r="E360">
            <v>2150000</v>
          </cell>
          <cell r="H360">
            <v>2150000</v>
          </cell>
        </row>
        <row r="361">
          <cell r="B361" t="str">
            <v>tk324id</v>
          </cell>
          <cell r="C361" t="str">
            <v>Terminating kabel 3 x 240 mm2 ID</v>
          </cell>
          <cell r="E361">
            <v>2803800</v>
          </cell>
          <cell r="H361">
            <v>2803800</v>
          </cell>
          <cell r="I361">
            <v>2750000</v>
          </cell>
        </row>
        <row r="362">
          <cell r="B362" t="str">
            <v>tk124id</v>
          </cell>
          <cell r="C362" t="str">
            <v>Terminating kabel 1 x 240 mm2 ID</v>
          </cell>
          <cell r="E362">
            <v>2501800</v>
          </cell>
          <cell r="H362">
            <v>2501800</v>
          </cell>
          <cell r="I362">
            <v>1900000</v>
          </cell>
        </row>
        <row r="363">
          <cell r="B363" t="str">
            <v>tk324od</v>
          </cell>
          <cell r="C363" t="str">
            <v>Terminating kabel 3 x 240 mm2 OD</v>
          </cell>
          <cell r="E363">
            <v>3991800</v>
          </cell>
          <cell r="H363">
            <v>3991800</v>
          </cell>
          <cell r="I363">
            <v>2750000</v>
          </cell>
        </row>
        <row r="364">
          <cell r="B364" t="str">
            <v>tk124od</v>
          </cell>
          <cell r="C364" t="str">
            <v>Terminating kabel 1 x 240 mm2 OD</v>
          </cell>
          <cell r="E364">
            <v>2823800</v>
          </cell>
          <cell r="H364">
            <v>2823800</v>
          </cell>
          <cell r="I364">
            <v>1900000</v>
          </cell>
        </row>
        <row r="365">
          <cell r="B365" t="str">
            <v>tk395id</v>
          </cell>
          <cell r="C365" t="str">
            <v>Terminating kabel 3 x 95 mm2 ID</v>
          </cell>
          <cell r="E365">
            <v>2110800</v>
          </cell>
          <cell r="H365">
            <v>2110800</v>
          </cell>
          <cell r="I365">
            <v>2400000</v>
          </cell>
        </row>
        <row r="366">
          <cell r="B366" t="str">
            <v>tk195id</v>
          </cell>
          <cell r="C366" t="str">
            <v>Terminating kabel 1 x 95 mm2 ID</v>
          </cell>
          <cell r="E366">
            <v>1783800</v>
          </cell>
          <cell r="H366">
            <v>1783800</v>
          </cell>
          <cell r="I366">
            <v>1350000</v>
          </cell>
        </row>
        <row r="367">
          <cell r="B367" t="str">
            <v>tk395od</v>
          </cell>
          <cell r="C367" t="str">
            <v>Terminating kabel 3 x 95 mm2 OD</v>
          </cell>
          <cell r="E367">
            <v>3100000</v>
          </cell>
          <cell r="H367">
            <v>3100000</v>
          </cell>
          <cell r="I367">
            <v>2700000</v>
          </cell>
        </row>
        <row r="368">
          <cell r="B368" t="str">
            <v>tk195od</v>
          </cell>
          <cell r="C368" t="str">
            <v>Terminating kabel 1 x 95 mm2 OD</v>
          </cell>
          <cell r="E368">
            <v>2368800</v>
          </cell>
          <cell r="H368">
            <v>2368800</v>
          </cell>
          <cell r="I368">
            <v>1750000</v>
          </cell>
        </row>
        <row r="369">
          <cell r="B369" t="str">
            <v>klem86</v>
          </cell>
          <cell r="C369" t="str">
            <v>Klem beugel bevesteging 8 x 6"</v>
          </cell>
          <cell r="E369">
            <v>22500</v>
          </cell>
          <cell r="H369">
            <v>22500</v>
          </cell>
          <cell r="I369">
            <v>22500</v>
          </cell>
        </row>
        <row r="370">
          <cell r="B370" t="str">
            <v>pp6</v>
          </cell>
          <cell r="C370" t="str">
            <v>Pipa PVC 6" panjang 4 meter</v>
          </cell>
          <cell r="E370">
            <v>97500</v>
          </cell>
          <cell r="H370">
            <v>97500</v>
          </cell>
          <cell r="I370">
            <v>97500</v>
          </cell>
        </row>
        <row r="371">
          <cell r="B371" t="str">
            <v>sock</v>
          </cell>
          <cell r="C371" t="str">
            <v>Pipa Shock PVC</v>
          </cell>
          <cell r="E371">
            <v>15000</v>
          </cell>
          <cell r="H371">
            <v>15000</v>
          </cell>
          <cell r="I371">
            <v>15000</v>
          </cell>
        </row>
        <row r="372">
          <cell r="B372" t="str">
            <v>klem78</v>
          </cell>
          <cell r="C372" t="str">
            <v>Klem beugel 7/8"</v>
          </cell>
          <cell r="E372">
            <v>7000</v>
          </cell>
          <cell r="H372">
            <v>7000</v>
          </cell>
          <cell r="I372">
            <v>7000</v>
          </cell>
        </row>
        <row r="373">
          <cell r="B373" t="str">
            <v>urtk</v>
          </cell>
          <cell r="C373" t="str">
            <v>Tanda Urutan phasa untuk kabel</v>
          </cell>
          <cell r="E373">
            <v>5500</v>
          </cell>
          <cell r="H373">
            <v>5500</v>
          </cell>
          <cell r="I373">
            <v>5500</v>
          </cell>
        </row>
        <row r="374">
          <cell r="B374" t="str">
            <v>stls</v>
          </cell>
          <cell r="C374" t="str">
            <v>Stainless steel strap</v>
          </cell>
          <cell r="E374">
            <v>2200</v>
          </cell>
          <cell r="H374">
            <v>2200</v>
          </cell>
          <cell r="I374">
            <v>2200</v>
          </cell>
        </row>
        <row r="375">
          <cell r="E375">
            <v>0</v>
          </cell>
        </row>
        <row r="376">
          <cell r="C376" t="str">
            <v>PROTEKSI</v>
          </cell>
          <cell r="E376">
            <v>0</v>
          </cell>
        </row>
        <row r="377">
          <cell r="C377" t="str">
            <v>RECLOSER</v>
          </cell>
          <cell r="E377">
            <v>0</v>
          </cell>
        </row>
        <row r="378">
          <cell r="C378" t="str">
            <v>Nulec Pole Mounted Recloser, 630 A, 24 kV</v>
          </cell>
          <cell r="D378" t="str">
            <v>Set</v>
          </cell>
          <cell r="E378">
            <v>0</v>
          </cell>
        </row>
        <row r="379">
          <cell r="C379" t="str">
            <v>PMT Recloser 630 A, 24 kV, 12,5 KA</v>
          </cell>
          <cell r="D379" t="str">
            <v>Set</v>
          </cell>
          <cell r="E379">
            <v>0</v>
          </cell>
        </row>
        <row r="380">
          <cell r="C380" t="str">
            <v>Numeric Control Recloser</v>
          </cell>
          <cell r="D380" t="str">
            <v>Set</v>
          </cell>
          <cell r="E380">
            <v>0</v>
          </cell>
        </row>
        <row r="381">
          <cell r="E381">
            <v>0</v>
          </cell>
        </row>
        <row r="382">
          <cell r="C382" t="str">
            <v>PROTEKSI</v>
          </cell>
          <cell r="E382">
            <v>0</v>
          </cell>
        </row>
        <row r="383">
          <cell r="C383" t="str">
            <v>3 Phasa Over Curren Relay Type KCGG 142</v>
          </cell>
          <cell r="D383" t="str">
            <v>Set</v>
          </cell>
          <cell r="E383">
            <v>0</v>
          </cell>
        </row>
        <row r="384">
          <cell r="C384" t="str">
            <v>3 Phasa Over Curren Relay 1 Earth Fault Type MCGG 82</v>
          </cell>
          <cell r="D384" t="str">
            <v>Set</v>
          </cell>
          <cell r="E384">
            <v>0</v>
          </cell>
        </row>
        <row r="385">
          <cell r="C385" t="str">
            <v>Multishot Autoreclose Relay Type MVTR 51</v>
          </cell>
          <cell r="D385" t="str">
            <v>Set</v>
          </cell>
          <cell r="E385">
            <v>0</v>
          </cell>
        </row>
        <row r="386">
          <cell r="C386" t="str">
            <v>3 Phasa OCR/GFR Autoreclose Sel 551</v>
          </cell>
          <cell r="D386" t="str">
            <v>Set</v>
          </cell>
          <cell r="E386">
            <v>0</v>
          </cell>
        </row>
        <row r="387">
          <cell r="C387" t="str">
            <v>3 Phasa Relay Thermal</v>
          </cell>
          <cell r="D387" t="str">
            <v>Set</v>
          </cell>
          <cell r="E387">
            <v>0</v>
          </cell>
        </row>
        <row r="388">
          <cell r="C388" t="str">
            <v>Battery 12 V AH (Seal Lead Acid)</v>
          </cell>
          <cell r="D388" t="str">
            <v>Bh</v>
          </cell>
          <cell r="E388">
            <v>0</v>
          </cell>
        </row>
        <row r="389">
          <cell r="C389" t="str">
            <v>Pengisian Gas SF6</v>
          </cell>
          <cell r="D389" t="str">
            <v>Unit</v>
          </cell>
          <cell r="E389">
            <v>0</v>
          </cell>
        </row>
        <row r="390">
          <cell r="C390" t="str">
            <v>O Type Sealing Ring</v>
          </cell>
          <cell r="D390" t="str">
            <v>Bh</v>
          </cell>
          <cell r="E390">
            <v>0</v>
          </cell>
        </row>
        <row r="391">
          <cell r="C391" t="str">
            <v>Mollecular slefe bag</v>
          </cell>
          <cell r="D391" t="str">
            <v>Bh</v>
          </cell>
          <cell r="E391">
            <v>0</v>
          </cell>
        </row>
        <row r="392">
          <cell r="C392" t="str">
            <v>Mollecular sleve 1 kg</v>
          </cell>
          <cell r="D392" t="str">
            <v>Bh</v>
          </cell>
          <cell r="E392">
            <v>0</v>
          </cell>
          <cell r="L392" t="str">
            <v>MATERIAL SAMBUNGAN</v>
          </cell>
        </row>
        <row r="393">
          <cell r="C393" t="str">
            <v>Loctite Chisel 1/2 Cans</v>
          </cell>
          <cell r="D393" t="str">
            <v>Bh</v>
          </cell>
          <cell r="E393">
            <v>0</v>
          </cell>
          <cell r="L393" t="str">
            <v>RUMAH  ( SR )</v>
          </cell>
        </row>
        <row r="394">
          <cell r="C394" t="str">
            <v>S1 Bushing</v>
          </cell>
          <cell r="D394" t="str">
            <v>Bh</v>
          </cell>
          <cell r="E394">
            <v>0</v>
          </cell>
        </row>
        <row r="395">
          <cell r="C395" t="str">
            <v>L1, S2 Bushing</v>
          </cell>
          <cell r="D395" t="str">
            <v>Bh</v>
          </cell>
          <cell r="E395">
            <v>0</v>
          </cell>
        </row>
        <row r="396">
          <cell r="C396" t="str">
            <v>S3 Bushing</v>
          </cell>
          <cell r="D396" t="str">
            <v>Bh</v>
          </cell>
          <cell r="E396">
            <v>0</v>
          </cell>
        </row>
        <row r="397">
          <cell r="C397" t="str">
            <v>S1 HV Connector</v>
          </cell>
          <cell r="D397" t="str">
            <v>Bh</v>
          </cell>
          <cell r="E397">
            <v>0</v>
          </cell>
        </row>
        <row r="398">
          <cell r="C398" t="str">
            <v>S2 HV Connector</v>
          </cell>
          <cell r="D398" t="str">
            <v>Bh</v>
          </cell>
          <cell r="E398">
            <v>0</v>
          </cell>
        </row>
        <row r="399">
          <cell r="C399" t="str">
            <v>DB Switch Assembly</v>
          </cell>
          <cell r="D399" t="str">
            <v>Bh</v>
          </cell>
          <cell r="E399">
            <v>0</v>
          </cell>
        </row>
        <row r="400">
          <cell r="C400" t="str">
            <v>Outer O Ring</v>
          </cell>
          <cell r="D400" t="str">
            <v>Bh</v>
          </cell>
          <cell r="E400">
            <v>0</v>
          </cell>
        </row>
        <row r="401">
          <cell r="C401" t="str">
            <v>Inner O Ring</v>
          </cell>
          <cell r="D401" t="str">
            <v>Bh</v>
          </cell>
          <cell r="E401">
            <v>0</v>
          </cell>
        </row>
        <row r="402">
          <cell r="C402" t="str">
            <v>O Ring  Insulator )</v>
          </cell>
          <cell r="D402" t="str">
            <v>Bh</v>
          </cell>
          <cell r="E402">
            <v>0</v>
          </cell>
        </row>
        <row r="403">
          <cell r="C403" t="str">
            <v>Middle Fluid 1/2 L</v>
          </cell>
          <cell r="D403" t="str">
            <v>Bh</v>
          </cell>
          <cell r="E403">
            <v>0</v>
          </cell>
        </row>
        <row r="404">
          <cell r="C404" t="str">
            <v>DB Switch Solenoid</v>
          </cell>
          <cell r="D404" t="str">
            <v>Bh</v>
          </cell>
          <cell r="E404">
            <v>0</v>
          </cell>
        </row>
        <row r="405">
          <cell r="C405" t="str">
            <v>TP Solenoid</v>
          </cell>
          <cell r="D405" t="str">
            <v>Bh</v>
          </cell>
          <cell r="E405">
            <v>0</v>
          </cell>
        </row>
        <row r="406">
          <cell r="C406" t="str">
            <v>10 Metre Umbilical cable without connector</v>
          </cell>
          <cell r="E406">
            <v>0</v>
          </cell>
        </row>
        <row r="407">
          <cell r="C407" t="str">
            <v>HV Solenoid Connection</v>
          </cell>
          <cell r="D407" t="str">
            <v>Bh</v>
          </cell>
          <cell r="E407">
            <v>0</v>
          </cell>
        </row>
        <row r="408">
          <cell r="C408" t="str">
            <v>Loctite Gas Eliminator</v>
          </cell>
          <cell r="D408" t="str">
            <v>Bh</v>
          </cell>
          <cell r="E408">
            <v>0</v>
          </cell>
        </row>
        <row r="409">
          <cell r="C409" t="str">
            <v>Loctite Activator 1</v>
          </cell>
          <cell r="D409" t="str">
            <v>Bh</v>
          </cell>
          <cell r="E409">
            <v>0</v>
          </cell>
        </row>
        <row r="410">
          <cell r="C410" t="str">
            <v>12 V Litium Battery 12V/7,7Ah</v>
          </cell>
          <cell r="D410" t="str">
            <v>Bh</v>
          </cell>
          <cell r="E410">
            <v>0</v>
          </cell>
        </row>
        <row r="411">
          <cell r="C411" t="str">
            <v>24 Litium Battery 6,2Ah</v>
          </cell>
          <cell r="D411" t="str">
            <v>Bh</v>
          </cell>
          <cell r="E411">
            <v>0</v>
          </cell>
        </row>
        <row r="412">
          <cell r="C412" t="str">
            <v>Microtip 2E</v>
          </cell>
          <cell r="D412" t="str">
            <v>Bh</v>
          </cell>
          <cell r="E412">
            <v>0</v>
          </cell>
        </row>
        <row r="413">
          <cell r="C413" t="str">
            <v>Closing Coil Replacement kit</v>
          </cell>
          <cell r="D413" t="str">
            <v>Bh</v>
          </cell>
          <cell r="E413">
            <v>0</v>
          </cell>
        </row>
        <row r="414">
          <cell r="C414" t="str">
            <v>Closing Solenoid Contactor</v>
          </cell>
          <cell r="D414" t="str">
            <v>Bh</v>
          </cell>
          <cell r="E414">
            <v>0</v>
          </cell>
        </row>
        <row r="415">
          <cell r="C415" t="str">
            <v>CPU Board KA No. KFXI 102-2</v>
          </cell>
          <cell r="D415" t="str">
            <v>Bh</v>
          </cell>
          <cell r="E415">
            <v>0</v>
          </cell>
        </row>
        <row r="416">
          <cell r="C416" t="str">
            <v>Scada Board KA No. KFYA 700-5</v>
          </cell>
          <cell r="D416" t="str">
            <v>Bh</v>
          </cell>
          <cell r="E416">
            <v>0</v>
          </cell>
        </row>
        <row r="417">
          <cell r="C417" t="str">
            <v>Power Supply Board KFXA 100-1</v>
          </cell>
          <cell r="D417" t="str">
            <v>Bh</v>
          </cell>
          <cell r="E417">
            <v>0</v>
          </cell>
        </row>
        <row r="418">
          <cell r="C418" t="str">
            <v>Bushing Assembly Type MVE KA No. 9M5</v>
          </cell>
          <cell r="D418" t="str">
            <v>Bh</v>
          </cell>
          <cell r="E418">
            <v>0</v>
          </cell>
        </row>
        <row r="419">
          <cell r="C419" t="str">
            <v>Motor Asyincron 220V-2400 RPM KA No. 1056 M</v>
          </cell>
          <cell r="D419" t="str">
            <v>Bh</v>
          </cell>
          <cell r="E419">
            <v>0</v>
          </cell>
        </row>
        <row r="420">
          <cell r="C420" t="str">
            <v>Input Plug Type VWVE KA No. 1194 ME</v>
          </cell>
          <cell r="D420" t="str">
            <v>Bh</v>
          </cell>
          <cell r="E420">
            <v>0</v>
          </cell>
        </row>
        <row r="421">
          <cell r="C421" t="str">
            <v>Microvip 3</v>
          </cell>
          <cell r="D421" t="str">
            <v>Set</v>
          </cell>
          <cell r="E421">
            <v>0</v>
          </cell>
        </row>
        <row r="422">
          <cell r="C422" t="str">
            <v>Nanovip</v>
          </cell>
          <cell r="D422" t="str">
            <v>Set</v>
          </cell>
          <cell r="E422">
            <v>0</v>
          </cell>
        </row>
        <row r="423">
          <cell r="C423" t="str">
            <v>Catu Phase Indicator Type MS-152</v>
          </cell>
          <cell r="D423" t="str">
            <v>Set</v>
          </cell>
          <cell r="E423">
            <v>0</v>
          </cell>
        </row>
        <row r="424">
          <cell r="C424" t="str">
            <v>MET Slimulacircuit Board KA No. 1078</v>
          </cell>
          <cell r="D424" t="str">
            <v>Bh</v>
          </cell>
          <cell r="E424">
            <v>0</v>
          </cell>
        </row>
        <row r="425">
          <cell r="C425" t="str">
            <v>Bushing Assembly Type VWE KA No. 717R25</v>
          </cell>
          <cell r="D425" t="str">
            <v>Bh</v>
          </cell>
          <cell r="E425">
            <v>0</v>
          </cell>
        </row>
        <row r="426">
          <cell r="C426" t="str">
            <v>Head gasket KP2103A8</v>
          </cell>
          <cell r="D426" t="str">
            <v>Bh</v>
          </cell>
          <cell r="E426">
            <v>0</v>
          </cell>
        </row>
        <row r="427">
          <cell r="C427" t="str">
            <v>Closing solenoid contactor KA430R3</v>
          </cell>
          <cell r="D427" t="str">
            <v>Bh</v>
          </cell>
          <cell r="E427">
            <v>0</v>
          </cell>
        </row>
        <row r="428">
          <cell r="C428" t="str">
            <v>Closing Coil Fuse Assembly KA259R903</v>
          </cell>
          <cell r="D428" t="str">
            <v>Bh</v>
          </cell>
          <cell r="E428">
            <v>0</v>
          </cell>
        </row>
        <row r="429">
          <cell r="C429" t="str">
            <v>Closing Coil Replacement kit KA861R13</v>
          </cell>
          <cell r="D429" t="str">
            <v>Bh</v>
          </cell>
          <cell r="E429">
            <v>0</v>
          </cell>
        </row>
        <row r="430">
          <cell r="C430" t="str">
            <v>Rotary solenoid Assembly KA 12RE1</v>
          </cell>
          <cell r="D430" t="str">
            <v>Bh</v>
          </cell>
          <cell r="E430">
            <v>0</v>
          </cell>
        </row>
        <row r="431">
          <cell r="C431" t="str">
            <v>Vacuum interrupter KA327VS2</v>
          </cell>
          <cell r="D431" t="str">
            <v>Bh</v>
          </cell>
          <cell r="E431">
            <v>0</v>
          </cell>
        </row>
        <row r="432">
          <cell r="C432" t="str">
            <v>Recloser and Reset Circuit Board for From 3 and 3A KA381MES</v>
          </cell>
          <cell r="D432" t="str">
            <v>Bh</v>
          </cell>
          <cell r="E432">
            <v>0</v>
          </cell>
        </row>
        <row r="433">
          <cell r="C433" t="str">
            <v>Diode Circuit Board for From 3 and 3A KA382MES</v>
          </cell>
          <cell r="D433" t="str">
            <v>Bh</v>
          </cell>
          <cell r="E433">
            <v>0</v>
          </cell>
        </row>
        <row r="434">
          <cell r="C434" t="str">
            <v>Output Circuit Board for From 3 and 3A KA383MES</v>
          </cell>
          <cell r="D434" t="str">
            <v>Bh</v>
          </cell>
          <cell r="E434">
            <v>0</v>
          </cell>
        </row>
        <row r="435">
          <cell r="C435" t="str">
            <v>Ground Trip No.2 Circuit Board for From 3 and 3A KA384MES</v>
          </cell>
          <cell r="D435" t="str">
            <v>Bh</v>
          </cell>
          <cell r="E435">
            <v>0</v>
          </cell>
        </row>
        <row r="436">
          <cell r="C436" t="str">
            <v>Phase Trip No.1 Circuit Board for From 3 and 3A KA387MES</v>
          </cell>
          <cell r="D436" t="str">
            <v>Bh</v>
          </cell>
          <cell r="E436">
            <v>0</v>
          </cell>
        </row>
        <row r="437">
          <cell r="C437" t="str">
            <v>Phase Trip No.2 Circuit Board for From 3 and 3A KA386MES</v>
          </cell>
          <cell r="D437" t="str">
            <v>Bh</v>
          </cell>
          <cell r="E437">
            <v>0</v>
          </cell>
        </row>
        <row r="438">
          <cell r="C438" t="str">
            <v>Battery Charging Isolation Transformer KA871ME2</v>
          </cell>
          <cell r="D438" t="str">
            <v>Bh</v>
          </cell>
          <cell r="E438">
            <v>0</v>
          </cell>
        </row>
        <row r="439">
          <cell r="C439" t="str">
            <v>Control and Protection Modul (CAPM) Card</v>
          </cell>
          <cell r="D439" t="str">
            <v>Bh</v>
          </cell>
          <cell r="E439">
            <v>0</v>
          </cell>
        </row>
        <row r="440">
          <cell r="C440" t="str">
            <v>Cable Control Entry Modul (CCEM) Card</v>
          </cell>
          <cell r="D440" t="str">
            <v>Bh</v>
          </cell>
          <cell r="E440">
            <v>0</v>
          </cell>
        </row>
        <row r="441">
          <cell r="C441" t="str">
            <v>Switch Control Entry Modul (SCEM) Card</v>
          </cell>
          <cell r="D441" t="str">
            <v>Bh</v>
          </cell>
          <cell r="E441">
            <v>0</v>
          </cell>
        </row>
        <row r="442">
          <cell r="C442" t="str">
            <v>Operator Panel, Include PCB Baclit LCD (OPCM)</v>
          </cell>
          <cell r="D442" t="str">
            <v>Bh</v>
          </cell>
          <cell r="E442">
            <v>0</v>
          </cell>
        </row>
        <row r="443">
          <cell r="C443" t="str">
            <v>Exchange 150 VA Current Modul</v>
          </cell>
          <cell r="D443" t="str">
            <v>Set</v>
          </cell>
          <cell r="E443">
            <v>0</v>
          </cell>
        </row>
        <row r="444">
          <cell r="C444" t="str">
            <v>Exchange Voltage Modul</v>
          </cell>
          <cell r="D444" t="str">
            <v>Set</v>
          </cell>
          <cell r="E444">
            <v>0</v>
          </cell>
        </row>
        <row r="445">
          <cell r="C445" t="str">
            <v>Exchange Timer Modul</v>
          </cell>
          <cell r="D445" t="str">
            <v>Set</v>
          </cell>
          <cell r="E445">
            <v>0</v>
          </cell>
        </row>
        <row r="446">
          <cell r="C446" t="str">
            <v>Exchange Power Supply With GP1B</v>
          </cell>
          <cell r="D446" t="str">
            <v>Set</v>
          </cell>
          <cell r="E446">
            <v>0</v>
          </cell>
        </row>
        <row r="447">
          <cell r="E447">
            <v>0</v>
          </cell>
        </row>
        <row r="448">
          <cell r="C448" t="str">
            <v>RELAY TESTER</v>
          </cell>
          <cell r="E448">
            <v>0</v>
          </cell>
        </row>
        <row r="449">
          <cell r="C449" t="str">
            <v>Single Phase Relay Testing Up to 250 A</v>
          </cell>
          <cell r="D449" t="str">
            <v>Set</v>
          </cell>
          <cell r="E449">
            <v>0</v>
          </cell>
        </row>
        <row r="450">
          <cell r="E450">
            <v>0</v>
          </cell>
        </row>
        <row r="451">
          <cell r="C451" t="str">
            <v>CT DAN PT</v>
          </cell>
          <cell r="E451">
            <v>0</v>
          </cell>
        </row>
        <row r="452">
          <cell r="B452" t="str">
            <v>cttmod1015</v>
          </cell>
          <cell r="C452" t="str">
            <v>CT.TM (OD), 30 VA, Cls 0,5, 10/5 A s/d 150/5 A</v>
          </cell>
          <cell r="D452" t="str">
            <v>Bh</v>
          </cell>
          <cell r="E452">
            <v>0</v>
          </cell>
        </row>
        <row r="453">
          <cell r="B453" t="str">
            <v>cttmod1040</v>
          </cell>
          <cell r="C453" t="str">
            <v>CT.TM (ID), 30 VA, Cls 0,5, 10 A s/d 400 A</v>
          </cell>
          <cell r="D453" t="str">
            <v>Bh</v>
          </cell>
          <cell r="E453">
            <v>0</v>
          </cell>
        </row>
        <row r="454">
          <cell r="B454" t="str">
            <v>cttmodp1040</v>
          </cell>
          <cell r="C454" t="str">
            <v>CT.TM (OD), 30 VA, Cls 0,5-5P10, 10 A s/d 400 A</v>
          </cell>
          <cell r="D454" t="str">
            <v>Bh</v>
          </cell>
          <cell r="E454">
            <v>0</v>
          </cell>
        </row>
        <row r="455">
          <cell r="B455" t="str">
            <v>cttmid1040</v>
          </cell>
          <cell r="C455" t="str">
            <v>CT.TM (ID), 30 VA, Cls 0,5-5P10, 10 A s/d 400 A</v>
          </cell>
          <cell r="D455" t="str">
            <v>Bh</v>
          </cell>
          <cell r="E455">
            <v>0</v>
          </cell>
        </row>
        <row r="456">
          <cell r="B456" t="str">
            <v>cttmid40100</v>
          </cell>
          <cell r="C456" t="str">
            <v>CT.TM (ID), 30 VA, Cls 0,5-10P20, 400 A s/d 1000 A</v>
          </cell>
          <cell r="D456" t="str">
            <v>Bh</v>
          </cell>
          <cell r="E456">
            <v>0</v>
          </cell>
        </row>
        <row r="457">
          <cell r="B457" t="str">
            <v>pttmod50</v>
          </cell>
          <cell r="C457" t="str">
            <v>PT.TM (OD) 20000/V3 / 100/V3, 50 VA, Cls 0,5</v>
          </cell>
          <cell r="D457" t="str">
            <v>Bh</v>
          </cell>
          <cell r="E457">
            <v>0</v>
          </cell>
        </row>
        <row r="458">
          <cell r="B458" t="str">
            <v>pttmid50</v>
          </cell>
          <cell r="C458" t="str">
            <v>PT.TM (ID) 20000/V3 / 100/V3, 50 VA, Cls 0,5</v>
          </cell>
          <cell r="D458" t="str">
            <v>Bh</v>
          </cell>
          <cell r="E458">
            <v>0</v>
          </cell>
        </row>
        <row r="459">
          <cell r="B459" t="str">
            <v>cttr25</v>
          </cell>
          <cell r="C459" t="str">
            <v>CT.TR 250/5 A</v>
          </cell>
          <cell r="D459" t="str">
            <v>Bh</v>
          </cell>
          <cell r="E459">
            <v>0</v>
          </cell>
        </row>
        <row r="460">
          <cell r="B460" t="str">
            <v>cttr30</v>
          </cell>
          <cell r="C460" t="str">
            <v>CT.TR 300/5 A</v>
          </cell>
          <cell r="D460" t="str">
            <v>Bh</v>
          </cell>
          <cell r="E460">
            <v>0</v>
          </cell>
        </row>
        <row r="461">
          <cell r="E461">
            <v>0</v>
          </cell>
        </row>
        <row r="462">
          <cell r="C462" t="str">
            <v>MCB</v>
          </cell>
          <cell r="E462">
            <v>0</v>
          </cell>
        </row>
        <row r="463">
          <cell r="B463" t="str">
            <v>mcb12a</v>
          </cell>
          <cell r="C463" t="str">
            <v>MCB 1 Phasa 250 V, Tp PLN 2 A Lengkap</v>
          </cell>
          <cell r="D463" t="str">
            <v>Bh</v>
          </cell>
          <cell r="E463">
            <v>0</v>
          </cell>
        </row>
        <row r="464">
          <cell r="B464" t="str">
            <v>mcb14a</v>
          </cell>
          <cell r="C464" t="str">
            <v>MCB 1 Phasa 250 V, Tp PLN 4 A Lengkap</v>
          </cell>
          <cell r="D464" t="str">
            <v>Bh</v>
          </cell>
          <cell r="E464">
            <v>0</v>
          </cell>
        </row>
        <row r="465">
          <cell r="B465" t="str">
            <v>mcb16a</v>
          </cell>
          <cell r="C465" t="str">
            <v>MCB 1 Phasa 250 V, Tp PLN 6 A Lengkap</v>
          </cell>
          <cell r="D465" t="str">
            <v>Bh</v>
          </cell>
          <cell r="E465">
            <v>0</v>
          </cell>
        </row>
        <row r="466">
          <cell r="B466" t="str">
            <v>mcb110a</v>
          </cell>
          <cell r="C466" t="str">
            <v>MCB 1 Phasa 250 V, Tp PLN 10 A Lengkap</v>
          </cell>
          <cell r="D466" t="str">
            <v>Bh</v>
          </cell>
          <cell r="E466">
            <v>0</v>
          </cell>
        </row>
        <row r="467">
          <cell r="B467" t="str">
            <v>mcb116a</v>
          </cell>
          <cell r="C467" t="str">
            <v>MCB 1 Phasa 250 V, Tp PLN 16 A Lengkap</v>
          </cell>
          <cell r="D467" t="str">
            <v>Bh</v>
          </cell>
          <cell r="E467">
            <v>0</v>
          </cell>
        </row>
        <row r="468">
          <cell r="B468" t="str">
            <v>mcb120a</v>
          </cell>
          <cell r="C468" t="str">
            <v>MCB 1 Phasa 250 V, Tp PLN 20 A Lengkap</v>
          </cell>
          <cell r="D468" t="str">
            <v>Bh</v>
          </cell>
          <cell r="E468">
            <v>0</v>
          </cell>
        </row>
        <row r="469">
          <cell r="B469" t="str">
            <v>mcb125a</v>
          </cell>
          <cell r="C469" t="str">
            <v>MCB 1 Phasa 250 V, Tp PLN 25 A Lengkap</v>
          </cell>
          <cell r="D469" t="str">
            <v>Bh</v>
          </cell>
          <cell r="E469">
            <v>0</v>
          </cell>
        </row>
        <row r="470">
          <cell r="B470" t="str">
            <v>mcb135a</v>
          </cell>
          <cell r="C470" t="str">
            <v>MCB 1 Phasa 250 V, Tp PLN 35 A Lengkap</v>
          </cell>
          <cell r="D470" t="str">
            <v>Bh</v>
          </cell>
          <cell r="E470">
            <v>0</v>
          </cell>
        </row>
        <row r="471">
          <cell r="B471" t="str">
            <v>mcb150a</v>
          </cell>
          <cell r="C471" t="str">
            <v>MCB 1 Phasa 250 V, Tp PLN 50 A Lengkap</v>
          </cell>
          <cell r="D471" t="str">
            <v>Bh</v>
          </cell>
          <cell r="E471">
            <v>0</v>
          </cell>
        </row>
        <row r="472">
          <cell r="B472" t="str">
            <v>mccb36a</v>
          </cell>
          <cell r="C472" t="str">
            <v>MCCB 3 Phasa 440 V, Tp PLN 6 A Lengkap</v>
          </cell>
          <cell r="D472" t="str">
            <v>Bh</v>
          </cell>
          <cell r="E472">
            <v>0</v>
          </cell>
        </row>
        <row r="473">
          <cell r="B473" t="str">
            <v>mccb310a</v>
          </cell>
          <cell r="C473" t="str">
            <v>MCCB 3 Phasa 440 V, Tp PLN 10 A Lengkap</v>
          </cell>
          <cell r="D473" t="str">
            <v>Bh</v>
          </cell>
          <cell r="E473">
            <v>0</v>
          </cell>
        </row>
        <row r="474">
          <cell r="B474" t="str">
            <v>mccb316a</v>
          </cell>
          <cell r="C474" t="str">
            <v>MCCB 3 Phasa 440 V, Tp PLN 16 A Lengkap</v>
          </cell>
          <cell r="D474" t="str">
            <v>Bh</v>
          </cell>
          <cell r="E474">
            <v>0</v>
          </cell>
        </row>
        <row r="475">
          <cell r="B475" t="str">
            <v>mccb320a</v>
          </cell>
          <cell r="C475" t="str">
            <v>MCCB 3 Phasa 440 V, Tp PLN 20 A Lengkap</v>
          </cell>
          <cell r="D475" t="str">
            <v>Bh</v>
          </cell>
          <cell r="E475">
            <v>0</v>
          </cell>
        </row>
        <row r="476">
          <cell r="B476" t="str">
            <v>mccb325a</v>
          </cell>
          <cell r="C476" t="str">
            <v>MCCB 3 Phasa 440 V, Tp PLN 25 A Lengkap</v>
          </cell>
          <cell r="D476" t="str">
            <v>Bh</v>
          </cell>
          <cell r="E476">
            <v>0</v>
          </cell>
        </row>
        <row r="477">
          <cell r="B477" t="str">
            <v>mccb335a</v>
          </cell>
          <cell r="C477" t="str">
            <v>MCCB 3 Phasa 440 V, Tp PLN 35 A Lengkap</v>
          </cell>
          <cell r="D477" t="str">
            <v>Bh</v>
          </cell>
          <cell r="E477">
            <v>0</v>
          </cell>
        </row>
        <row r="478">
          <cell r="B478" t="str">
            <v>mccb350a</v>
          </cell>
          <cell r="C478" t="str">
            <v>MCCB 3 Phasa 440 V, Tp PLN 50 A Lengkap</v>
          </cell>
          <cell r="D478" t="str">
            <v>Bh</v>
          </cell>
          <cell r="E478">
            <v>0</v>
          </cell>
        </row>
        <row r="479">
          <cell r="E479">
            <v>0</v>
          </cell>
        </row>
        <row r="480">
          <cell r="C480" t="str">
            <v>CUBICLE</v>
          </cell>
          <cell r="E480">
            <v>0</v>
          </cell>
        </row>
        <row r="481">
          <cell r="C481" t="str">
            <v>Cubicle 20 kV Type II 400 A</v>
          </cell>
          <cell r="D481" t="str">
            <v>Unit</v>
          </cell>
          <cell r="E481">
            <v>0</v>
          </cell>
        </row>
        <row r="482">
          <cell r="C482" t="str">
            <v>Cubicle 20 kV Type II 630 A</v>
          </cell>
          <cell r="D482" t="str">
            <v>Unit</v>
          </cell>
          <cell r="E482">
            <v>0</v>
          </cell>
        </row>
        <row r="483">
          <cell r="E483">
            <v>0</v>
          </cell>
        </row>
        <row r="484">
          <cell r="C484" t="str">
            <v>MINYAK ISOLASI</v>
          </cell>
          <cell r="E484">
            <v>0</v>
          </cell>
        </row>
        <row r="485">
          <cell r="C485" t="str">
            <v>Minyak Isolasi (Diala B)</v>
          </cell>
          <cell r="D485" t="str">
            <v>Liter</v>
          </cell>
          <cell r="E485">
            <v>0</v>
          </cell>
        </row>
        <row r="486">
          <cell r="E486">
            <v>0</v>
          </cell>
        </row>
        <row r="487">
          <cell r="C487" t="str">
            <v>PERALATAN PDKB</v>
          </cell>
          <cell r="E487">
            <v>0</v>
          </cell>
        </row>
        <row r="488">
          <cell r="C488" t="str">
            <v>Insulator Flexible Cover untuk TM, tebal 3,8 mm</v>
          </cell>
          <cell r="D488" t="str">
            <v>Bh</v>
          </cell>
          <cell r="E488">
            <v>0</v>
          </cell>
        </row>
        <row r="489">
          <cell r="C489" t="str">
            <v>Insulator Flexible Cover untuk Trafo, tebal 0,6 mm</v>
          </cell>
          <cell r="D489" t="str">
            <v>Bh</v>
          </cell>
          <cell r="E489">
            <v>0</v>
          </cell>
        </row>
        <row r="490">
          <cell r="C490" t="str">
            <v>Tension String Cover</v>
          </cell>
          <cell r="D490" t="str">
            <v>Bh</v>
          </cell>
          <cell r="E490">
            <v>0</v>
          </cell>
        </row>
        <row r="491">
          <cell r="C491" t="str">
            <v>Tension Clamp Cover</v>
          </cell>
          <cell r="D491" t="str">
            <v>Bh</v>
          </cell>
          <cell r="E491">
            <v>0</v>
          </cell>
        </row>
        <row r="492">
          <cell r="C492" t="str">
            <v>Conductor Cover</v>
          </cell>
          <cell r="D492" t="str">
            <v>Bh</v>
          </cell>
          <cell r="E492">
            <v>0</v>
          </cell>
        </row>
        <row r="493">
          <cell r="C493" t="str">
            <v>Hydroulic Cutter Head + Dize</v>
          </cell>
          <cell r="D493" t="str">
            <v>Bh</v>
          </cell>
          <cell r="E493">
            <v>0</v>
          </cell>
        </row>
        <row r="494">
          <cell r="C494" t="str">
            <v>Hydroulic Press Head + Dize</v>
          </cell>
          <cell r="D494" t="str">
            <v>Bh</v>
          </cell>
          <cell r="E494">
            <v>0</v>
          </cell>
        </row>
        <row r="495">
          <cell r="C495" t="str">
            <v>Hydroulic Pump + Insulating Hydoulic Hose 16 mm</v>
          </cell>
          <cell r="D495" t="str">
            <v>Bh</v>
          </cell>
          <cell r="E495">
            <v>0</v>
          </cell>
        </row>
        <row r="496">
          <cell r="C496" t="str">
            <v>Siliconed Cloth, Survace Between 12 and 14 dm3</v>
          </cell>
          <cell r="D496" t="str">
            <v>Bh</v>
          </cell>
          <cell r="E496">
            <v>0</v>
          </cell>
        </row>
        <row r="497">
          <cell r="C497" t="str">
            <v>Safety Belt</v>
          </cell>
          <cell r="D497" t="str">
            <v>Bh</v>
          </cell>
          <cell r="E497">
            <v>0</v>
          </cell>
        </row>
        <row r="498">
          <cell r="C498" t="str">
            <v>Safety Helmet</v>
          </cell>
          <cell r="D498" t="str">
            <v>Bh</v>
          </cell>
          <cell r="E498">
            <v>0</v>
          </cell>
        </row>
        <row r="499">
          <cell r="C499" t="str">
            <v>Conductor Cleaning Brush</v>
          </cell>
          <cell r="D499" t="str">
            <v>Bh</v>
          </cell>
          <cell r="E499">
            <v>0</v>
          </cell>
        </row>
        <row r="500">
          <cell r="C500" t="str">
            <v>Rack Wire Cutter Pole, L=2,6 - 3,7 m, D=32 - 39 mm</v>
          </cell>
          <cell r="D500" t="str">
            <v>Bh</v>
          </cell>
          <cell r="E500">
            <v>0</v>
          </cell>
        </row>
        <row r="501">
          <cell r="C501" t="str">
            <v>Leater Work Gloves</v>
          </cell>
          <cell r="D501" t="str">
            <v>Set</v>
          </cell>
          <cell r="E501">
            <v>0</v>
          </cell>
        </row>
        <row r="502">
          <cell r="C502" t="str">
            <v>Hook Pole, L=2,55 - 2,60 m, D=32 mm</v>
          </cell>
          <cell r="D502" t="str">
            <v>Bh</v>
          </cell>
          <cell r="E502">
            <v>0</v>
          </cell>
        </row>
        <row r="503">
          <cell r="C503" t="str">
            <v>Hook Pole, L=3,15 - 3,20 m, D=32 mm</v>
          </cell>
          <cell r="D503" t="str">
            <v>Bh</v>
          </cell>
          <cell r="E503">
            <v>0</v>
          </cell>
        </row>
        <row r="504">
          <cell r="C504" t="str">
            <v>Tie Pole</v>
          </cell>
          <cell r="D504" t="str">
            <v>Bh</v>
          </cell>
          <cell r="E504">
            <v>0</v>
          </cell>
        </row>
        <row r="505">
          <cell r="C505" t="str">
            <v>No Voltage Detector</v>
          </cell>
          <cell r="D505" t="str">
            <v>Bh</v>
          </cell>
          <cell r="E505">
            <v>0</v>
          </cell>
        </row>
        <row r="506">
          <cell r="C506" t="str">
            <v>Universal Hand Pole L=2,5 m, D=32 mm</v>
          </cell>
          <cell r="D506" t="str">
            <v>Bh</v>
          </cell>
          <cell r="E506">
            <v>0</v>
          </cell>
        </row>
        <row r="507">
          <cell r="C507" t="str">
            <v>Wire Holding Pole L=2,6 m, D=32 mm</v>
          </cell>
          <cell r="D507" t="str">
            <v>Bh</v>
          </cell>
          <cell r="E507">
            <v>0</v>
          </cell>
        </row>
        <row r="508">
          <cell r="C508" t="str">
            <v>Measuring Rod</v>
          </cell>
          <cell r="D508" t="str">
            <v>Bh</v>
          </cell>
          <cell r="E508">
            <v>0</v>
          </cell>
        </row>
        <row r="509">
          <cell r="C509" t="str">
            <v>Bypass Jumper Connector</v>
          </cell>
          <cell r="D509" t="str">
            <v>Bh</v>
          </cell>
          <cell r="E509">
            <v>0</v>
          </cell>
        </row>
        <row r="510">
          <cell r="C510" t="str">
            <v>Bypass Jumper L=6,5 - 10 m</v>
          </cell>
          <cell r="D510" t="str">
            <v>Bh</v>
          </cell>
          <cell r="E510">
            <v>0</v>
          </cell>
        </row>
        <row r="511">
          <cell r="C511" t="str">
            <v>Make Switch 0,6 x 0,35 x 0,3 m</v>
          </cell>
          <cell r="D511" t="str">
            <v>Bh</v>
          </cell>
          <cell r="E511">
            <v>0</v>
          </cell>
        </row>
        <row r="512">
          <cell r="C512" t="str">
            <v>Rotary Pronk</v>
          </cell>
          <cell r="D512" t="str">
            <v>Bh</v>
          </cell>
          <cell r="E512">
            <v>0</v>
          </cell>
        </row>
        <row r="513">
          <cell r="C513" t="str">
            <v>Insulated Auxiliary Arm L=2,6 m, D=63-64 mm</v>
          </cell>
          <cell r="D513" t="str">
            <v>Bh</v>
          </cell>
          <cell r="E513">
            <v>0</v>
          </cell>
        </row>
        <row r="514">
          <cell r="C514" t="str">
            <v>Insulated Auxiliary Arm L=1,15 m, D=63-64 mm</v>
          </cell>
          <cell r="D514" t="str">
            <v>Bh</v>
          </cell>
          <cell r="E514">
            <v>0</v>
          </cell>
        </row>
        <row r="515">
          <cell r="C515" t="str">
            <v>Tension Link Pole</v>
          </cell>
          <cell r="D515" t="str">
            <v>Bh</v>
          </cell>
          <cell r="E515">
            <v>0</v>
          </cell>
        </row>
        <row r="516">
          <cell r="C516" t="str">
            <v>Snatch Block</v>
          </cell>
          <cell r="D516" t="str">
            <v>Bh</v>
          </cell>
          <cell r="E516">
            <v>0</v>
          </cell>
        </row>
        <row r="517">
          <cell r="C517" t="str">
            <v>Mechanical Protective Tube L=2,5 m, D=50 mm</v>
          </cell>
          <cell r="D517" t="str">
            <v>Bh</v>
          </cell>
          <cell r="E517">
            <v>0</v>
          </cell>
        </row>
        <row r="518">
          <cell r="C518" t="str">
            <v>Hanger for Bypass Connector</v>
          </cell>
          <cell r="D518" t="str">
            <v>Bh</v>
          </cell>
          <cell r="E518">
            <v>0</v>
          </cell>
        </row>
        <row r="519">
          <cell r="C519" t="str">
            <v>Double Pole Clamp</v>
          </cell>
          <cell r="D519" t="str">
            <v>Bh</v>
          </cell>
          <cell r="E519">
            <v>0</v>
          </cell>
        </row>
        <row r="520">
          <cell r="C520" t="str">
            <v>Polypropylene Rope L=100 - 200 m</v>
          </cell>
          <cell r="D520" t="str">
            <v>Bh</v>
          </cell>
          <cell r="E520">
            <v>0</v>
          </cell>
        </row>
        <row r="521">
          <cell r="C521" t="str">
            <v>Tarpaulin</v>
          </cell>
          <cell r="D521" t="str">
            <v>Bh</v>
          </cell>
          <cell r="E521">
            <v>0</v>
          </cell>
        </row>
        <row r="522">
          <cell r="C522" t="str">
            <v>Tool Rack</v>
          </cell>
          <cell r="D522" t="str">
            <v>Set</v>
          </cell>
          <cell r="E522">
            <v>0</v>
          </cell>
        </row>
        <row r="523">
          <cell r="C523" t="str">
            <v>Tool Bag</v>
          </cell>
          <cell r="D523" t="str">
            <v>Set</v>
          </cell>
          <cell r="E523">
            <v>0</v>
          </cell>
        </row>
        <row r="524">
          <cell r="C524" t="str">
            <v>Double Block, Load &gt; 400 kg Rope Size 5/8</v>
          </cell>
          <cell r="D524" t="str">
            <v>Set</v>
          </cell>
          <cell r="E524">
            <v>0</v>
          </cell>
        </row>
        <row r="525">
          <cell r="C525" t="str">
            <v>Service Rope Hook</v>
          </cell>
          <cell r="D525" t="str">
            <v>Set</v>
          </cell>
          <cell r="E525">
            <v>0</v>
          </cell>
        </row>
        <row r="526">
          <cell r="C526" t="str">
            <v>Service Rope Gin</v>
          </cell>
          <cell r="D526" t="str">
            <v>Set</v>
          </cell>
          <cell r="E526">
            <v>0</v>
          </cell>
        </row>
        <row r="527">
          <cell r="C527" t="str">
            <v>Pole Hanger</v>
          </cell>
          <cell r="D527" t="str">
            <v>Set</v>
          </cell>
          <cell r="E527">
            <v>0</v>
          </cell>
        </row>
        <row r="528">
          <cell r="C528" t="str">
            <v>Chain Extension</v>
          </cell>
          <cell r="D528" t="str">
            <v>Set</v>
          </cell>
          <cell r="E528">
            <v>0</v>
          </cell>
        </row>
        <row r="529">
          <cell r="C529" t="str">
            <v>Chain Tightener</v>
          </cell>
          <cell r="D529" t="str">
            <v>Set</v>
          </cell>
          <cell r="E529">
            <v>0</v>
          </cell>
        </row>
        <row r="530">
          <cell r="C530" t="str">
            <v>Slings</v>
          </cell>
          <cell r="D530" t="str">
            <v>Set</v>
          </cell>
          <cell r="E530">
            <v>0</v>
          </cell>
        </row>
        <row r="531">
          <cell r="C531" t="str">
            <v>Goggies</v>
          </cell>
          <cell r="D531" t="str">
            <v>Set</v>
          </cell>
          <cell r="E531">
            <v>0</v>
          </cell>
        </row>
        <row r="532">
          <cell r="C532" t="str">
            <v>Insulating Shoes</v>
          </cell>
          <cell r="D532" t="str">
            <v>Set</v>
          </cell>
          <cell r="E532">
            <v>0</v>
          </cell>
        </row>
        <row r="533">
          <cell r="C533" t="str">
            <v>Gin Type A (Untuk menaikan Trafo)</v>
          </cell>
          <cell r="D533" t="str">
            <v>Set</v>
          </cell>
          <cell r="E533">
            <v>0</v>
          </cell>
        </row>
        <row r="534">
          <cell r="C534" t="str">
            <v>Automatic Connecting Clamp 240 mm2</v>
          </cell>
          <cell r="D534" t="str">
            <v>Set</v>
          </cell>
          <cell r="E534">
            <v>0</v>
          </cell>
        </row>
        <row r="535">
          <cell r="C535" t="str">
            <v>Automatic Connecting Clamp 150 mm2</v>
          </cell>
          <cell r="D535" t="str">
            <v>Set</v>
          </cell>
          <cell r="E535">
            <v>0</v>
          </cell>
        </row>
        <row r="536">
          <cell r="C536" t="str">
            <v>Metalic Base Spliced Ladders L=3 m</v>
          </cell>
          <cell r="D536" t="str">
            <v>Set</v>
          </cell>
          <cell r="E536">
            <v>0</v>
          </cell>
        </row>
        <row r="537">
          <cell r="C537" t="str">
            <v>Fiber Glass Section Spliced Ladders L= 3 m</v>
          </cell>
          <cell r="D537" t="str">
            <v>Set</v>
          </cell>
          <cell r="E537">
            <v>0</v>
          </cell>
        </row>
        <row r="538">
          <cell r="C538" t="str">
            <v>Fiber Glass Section Spliced Ladders L= 2,1 m</v>
          </cell>
          <cell r="D538" t="str">
            <v>Set</v>
          </cell>
          <cell r="E538">
            <v>0</v>
          </cell>
        </row>
        <row r="539">
          <cell r="C539" t="str">
            <v>Fiber Glass Section Spliced Ladders L= 1,2 m</v>
          </cell>
          <cell r="D539" t="str">
            <v>Set</v>
          </cell>
          <cell r="E539">
            <v>0</v>
          </cell>
        </row>
        <row r="540">
          <cell r="C540" t="str">
            <v>Splice Ladder Support</v>
          </cell>
          <cell r="D540" t="str">
            <v>Bh</v>
          </cell>
          <cell r="E540">
            <v>0</v>
          </cell>
        </row>
        <row r="541">
          <cell r="C541" t="str">
            <v>Conductor Support Pole CSP L=3,3 m, D=38 mm</v>
          </cell>
          <cell r="D541" t="str">
            <v>Bh</v>
          </cell>
          <cell r="E541">
            <v>0</v>
          </cell>
        </row>
        <row r="542">
          <cell r="C542" t="str">
            <v>Conductor Support Pole CSP L=3,3 m, D=63 mm</v>
          </cell>
          <cell r="D542" t="str">
            <v>Bh</v>
          </cell>
          <cell r="E542">
            <v>0</v>
          </cell>
        </row>
        <row r="543">
          <cell r="C543" t="str">
            <v>Conductor Support Pole CSP L=2,0 m, D=63 mm</v>
          </cell>
          <cell r="D543" t="str">
            <v>Bh</v>
          </cell>
          <cell r="E543">
            <v>0</v>
          </cell>
        </row>
        <row r="544">
          <cell r="C544" t="str">
            <v>Life Type Saddal</v>
          </cell>
          <cell r="D544" t="str">
            <v>Bh</v>
          </cell>
          <cell r="E544">
            <v>0</v>
          </cell>
        </row>
        <row r="545">
          <cell r="C545" t="str">
            <v>Pole Clamp 38 mm</v>
          </cell>
          <cell r="D545" t="str">
            <v>Bh</v>
          </cell>
          <cell r="E545">
            <v>0</v>
          </cell>
        </row>
        <row r="546">
          <cell r="C546" t="str">
            <v>Pole Clamp 63 mm</v>
          </cell>
          <cell r="D546" t="str">
            <v>Bh</v>
          </cell>
          <cell r="E546">
            <v>0</v>
          </cell>
        </row>
        <row r="547">
          <cell r="C547" t="str">
            <v>Saddal Tension</v>
          </cell>
          <cell r="D547" t="str">
            <v>Bh</v>
          </cell>
          <cell r="E547">
            <v>0</v>
          </cell>
        </row>
        <row r="548">
          <cell r="C548" t="str">
            <v>Clamp Jepit 3,5 mm</v>
          </cell>
          <cell r="D548" t="str">
            <v>Bh</v>
          </cell>
          <cell r="E548">
            <v>0</v>
          </cell>
        </row>
        <row r="549">
          <cell r="C549" t="str">
            <v>Clamp Jepit 0,8 mm</v>
          </cell>
          <cell r="D549" t="str">
            <v>Bh</v>
          </cell>
          <cell r="E549">
            <v>0</v>
          </cell>
        </row>
        <row r="550">
          <cell r="E550">
            <v>0</v>
          </cell>
        </row>
        <row r="551">
          <cell r="C551" t="str">
            <v>TELEKOMUNIKASI</v>
          </cell>
          <cell r="E551">
            <v>0</v>
          </cell>
        </row>
        <row r="552">
          <cell r="C552" t="str">
            <v>Antena Mobil Larsen</v>
          </cell>
          <cell r="D552" t="str">
            <v>Bh</v>
          </cell>
          <cell r="E552">
            <v>0</v>
          </cell>
        </row>
        <row r="553">
          <cell r="C553" t="str">
            <v>Antena Fixed Station Telex USA</v>
          </cell>
          <cell r="D553" t="str">
            <v>Bh</v>
          </cell>
          <cell r="E553">
            <v>0</v>
          </cell>
        </row>
        <row r="554">
          <cell r="C554" t="str">
            <v>Accu 12 V 100 Ah</v>
          </cell>
          <cell r="D554" t="str">
            <v>Bh</v>
          </cell>
          <cell r="E554">
            <v>0</v>
          </cell>
        </row>
        <row r="555">
          <cell r="C555" t="str">
            <v>Battery Nicad 12 V / 600 mAh</v>
          </cell>
          <cell r="D555" t="str">
            <v>Bh</v>
          </cell>
          <cell r="E555">
            <v>0</v>
          </cell>
        </row>
        <row r="556">
          <cell r="C556" t="str">
            <v>Battery Nicad Pack Standart CNB 152</v>
          </cell>
          <cell r="D556" t="str">
            <v>Bh</v>
          </cell>
          <cell r="E556">
            <v>0</v>
          </cell>
        </row>
        <row r="557">
          <cell r="C557" t="str">
            <v>Battery Nicad Pack Motorolla PMNN 4000</v>
          </cell>
          <cell r="D557" t="str">
            <v>Bh</v>
          </cell>
          <cell r="E557">
            <v>0</v>
          </cell>
        </row>
        <row r="558">
          <cell r="C558" t="str">
            <v>Battery Nicad Pack Motorolla PMNN 4001</v>
          </cell>
          <cell r="D558" t="str">
            <v>Bh</v>
          </cell>
          <cell r="E558">
            <v>0</v>
          </cell>
        </row>
        <row r="559">
          <cell r="C559" t="str">
            <v>Battery Nicad Pack Motorolla HNN 9018</v>
          </cell>
          <cell r="D559" t="str">
            <v>Bh</v>
          </cell>
          <cell r="E559">
            <v>0</v>
          </cell>
        </row>
        <row r="560">
          <cell r="C560" t="str">
            <v>Battery Nicad Pack Motorolla HNN 9044</v>
          </cell>
          <cell r="D560" t="str">
            <v>Bh</v>
          </cell>
          <cell r="E560">
            <v>0</v>
          </cell>
        </row>
        <row r="561">
          <cell r="C561" t="str">
            <v>Dudukan Antena Mobil GM 300</v>
          </cell>
          <cell r="D561" t="str">
            <v>Bh</v>
          </cell>
          <cell r="E561">
            <v>0</v>
          </cell>
        </row>
        <row r="562">
          <cell r="C562" t="str">
            <v>Interface ZR 320</v>
          </cell>
          <cell r="D562" t="str">
            <v>Bh</v>
          </cell>
          <cell r="E562">
            <v>0</v>
          </cell>
        </row>
        <row r="563">
          <cell r="C563" t="str">
            <v>Interface ZR 330</v>
          </cell>
          <cell r="D563" t="str">
            <v>Bh</v>
          </cell>
          <cell r="E563">
            <v>0</v>
          </cell>
        </row>
        <row r="564">
          <cell r="C564" t="str">
            <v>Kabel Coaxial 10 DFB</v>
          </cell>
          <cell r="D564" t="str">
            <v>Mtr</v>
          </cell>
          <cell r="E564">
            <v>0</v>
          </cell>
        </row>
        <row r="565">
          <cell r="C565" t="str">
            <v>Konektor 10 DFB</v>
          </cell>
          <cell r="D565" t="str">
            <v>Bh</v>
          </cell>
          <cell r="E565">
            <v>0</v>
          </cell>
        </row>
        <row r="566">
          <cell r="C566" t="str">
            <v>Microphone Radio Furicom</v>
          </cell>
          <cell r="D566" t="str">
            <v>Bh</v>
          </cell>
          <cell r="E566">
            <v>0</v>
          </cell>
        </row>
        <row r="567">
          <cell r="C567" t="str">
            <v>Microphone Radio Motorolla</v>
          </cell>
          <cell r="D567" t="str">
            <v>Bh</v>
          </cell>
          <cell r="E567">
            <v>0</v>
          </cell>
        </row>
        <row r="568">
          <cell r="C568" t="str">
            <v>Power Supply 13,8 V DC/30 A</v>
          </cell>
          <cell r="D568" t="str">
            <v>Unit</v>
          </cell>
          <cell r="E568">
            <v>0</v>
          </cell>
        </row>
        <row r="569">
          <cell r="C569" t="str">
            <v>Radio Komunikasi Motorolla Low Band</v>
          </cell>
          <cell r="D569" t="str">
            <v>Bh</v>
          </cell>
          <cell r="E569">
            <v>0</v>
          </cell>
        </row>
        <row r="570">
          <cell r="C570" t="str">
            <v>Radio Komunikasi Motorolla GM 300UHV 40W/16 CH</v>
          </cell>
          <cell r="D570" t="str">
            <v>Bh</v>
          </cell>
          <cell r="E570">
            <v>0</v>
          </cell>
        </row>
        <row r="571">
          <cell r="C571" t="str">
            <v>Radio Komunikasi Motorolla GP 68 VHF</v>
          </cell>
          <cell r="D571" t="str">
            <v>Bh</v>
          </cell>
          <cell r="E571">
            <v>0</v>
          </cell>
        </row>
        <row r="572">
          <cell r="C572" t="str">
            <v>Mini PABX 6/16</v>
          </cell>
          <cell r="D572" t="str">
            <v>Unit</v>
          </cell>
          <cell r="E572">
            <v>0</v>
          </cell>
        </row>
        <row r="573">
          <cell r="C573" t="str">
            <v>Telepon Analog Merk Panasonix Type KX-TS 15 MX</v>
          </cell>
          <cell r="D573" t="str">
            <v>Bh</v>
          </cell>
          <cell r="E573">
            <v>0</v>
          </cell>
        </row>
        <row r="574">
          <cell r="C574" t="str">
            <v>AC Filter / Source Protection</v>
          </cell>
          <cell r="D574" t="str">
            <v>Bh</v>
          </cell>
          <cell r="E574">
            <v>0</v>
          </cell>
        </row>
        <row r="576">
          <cell r="B576">
            <v>0</v>
          </cell>
        </row>
        <row r="584">
          <cell r="C584" t="str">
            <v>Di ambil dari harga loko pabrik PKS periode Oktober s/d Desember 1999</v>
          </cell>
        </row>
        <row r="592">
          <cell r="C592" t="str">
            <v>Kwh meter fase tunggal 230 V 5/20 A kelas 2</v>
          </cell>
          <cell r="D592" t="str">
            <v>bh</v>
          </cell>
          <cell r="E592">
            <v>95130</v>
          </cell>
          <cell r="I592">
            <v>95130</v>
          </cell>
        </row>
        <row r="593">
          <cell r="C593" t="str">
            <v>Trafo Distribusi 1 phasa 50 KVA CSP</v>
          </cell>
          <cell r="D593" t="str">
            <v>bh</v>
          </cell>
          <cell r="E593">
            <v>10540000</v>
          </cell>
          <cell r="I593">
            <v>10540000</v>
          </cell>
        </row>
        <row r="594">
          <cell r="C594" t="str">
            <v>Trafo Distribusi 3 phasa 100 KVA</v>
          </cell>
          <cell r="D594" t="str">
            <v>bh</v>
          </cell>
          <cell r="E594">
            <v>18440000</v>
          </cell>
          <cell r="I594">
            <v>18440000</v>
          </cell>
        </row>
        <row r="595">
          <cell r="C595" t="str">
            <v>Trafo Distribusi 3 phasa 160 KVA</v>
          </cell>
          <cell r="D595" t="str">
            <v>bh</v>
          </cell>
          <cell r="E595">
            <v>24990000</v>
          </cell>
          <cell r="I595">
            <v>24990000</v>
          </cell>
        </row>
        <row r="596">
          <cell r="B596" t="str">
            <v>TAMBAHAN</v>
          </cell>
        </row>
        <row r="599">
          <cell r="C599" t="str">
            <v>KELOMPOK KWH</v>
          </cell>
        </row>
        <row r="601">
          <cell r="C601" t="str">
            <v>PT. METBELOSA</v>
          </cell>
        </row>
        <row r="602">
          <cell r="C602" t="str">
            <v>JL. TARUNA NO. 1 PULOGADUNG</v>
          </cell>
        </row>
        <row r="603">
          <cell r="C603" t="str">
            <v>JAKARTA TIMUR 13068</v>
          </cell>
        </row>
        <row r="605">
          <cell r="C605" t="str">
            <v>PT. MELCOINDO</v>
          </cell>
        </row>
        <row r="606">
          <cell r="C606" t="str">
            <v>JL. DESA SENTUL NO. 77 RT.001/05</v>
          </cell>
        </row>
        <row r="607">
          <cell r="C607" t="str">
            <v>SENTUL CITEURIP</v>
          </cell>
        </row>
        <row r="608">
          <cell r="C608" t="str">
            <v>BOGOR</v>
          </cell>
        </row>
        <row r="610">
          <cell r="C610" t="str">
            <v>PT. FUJI DHARMA ELECTRIC</v>
          </cell>
        </row>
        <row r="611">
          <cell r="C611" t="str">
            <v>JL.RAWAGELAM I/10</v>
          </cell>
        </row>
        <row r="612">
          <cell r="C612" t="str">
            <v>KAWASAN INDUSTRI PULOGADUNG</v>
          </cell>
        </row>
        <row r="613">
          <cell r="C613" t="str">
            <v>JAKARTA</v>
          </cell>
        </row>
        <row r="615">
          <cell r="C615" t="str">
            <v>PT. MECOINDO</v>
          </cell>
        </row>
        <row r="616">
          <cell r="C616" t="str">
            <v>EAST JAKARTA INDUSTRIAL PARK</v>
          </cell>
        </row>
        <row r="617">
          <cell r="C617" t="str">
            <v>PLAT 6B - 2 LEMAH ABANG</v>
          </cell>
        </row>
        <row r="618">
          <cell r="C618" t="str">
            <v>BEKASI</v>
          </cell>
        </row>
        <row r="621">
          <cell r="C621" t="str">
            <v>KELOMPOK TRAFO 1PH 50 KVA - 3PH 100 KVA</v>
          </cell>
        </row>
        <row r="623">
          <cell r="C623" t="str">
            <v>PT. BAMBANG DJAJA</v>
          </cell>
        </row>
        <row r="624">
          <cell r="C624" t="str">
            <v>JL. RUNGKUT INDUSTRI III/56</v>
          </cell>
        </row>
        <row r="625">
          <cell r="C625" t="str">
            <v>SURABAYA 60293</v>
          </cell>
        </row>
        <row r="627">
          <cell r="C627" t="str">
            <v>PT. SINTRA SINARINDO ELEKTRIK</v>
          </cell>
        </row>
        <row r="628">
          <cell r="C628" t="str">
            <v>PERKANTORAN " KOTA GROGOL PERMAI"</v>
          </cell>
        </row>
        <row r="629">
          <cell r="C629" t="str">
            <v>BLOK H NO. 26</v>
          </cell>
        </row>
        <row r="630">
          <cell r="C630" t="str">
            <v>JL. PROF DR. LATUMETEN</v>
          </cell>
        </row>
        <row r="631">
          <cell r="C631" t="str">
            <v>JAKARTA 11460</v>
          </cell>
        </row>
        <row r="633">
          <cell r="C633" t="str">
            <v>PT. UNINDO</v>
          </cell>
        </row>
        <row r="634">
          <cell r="C634" t="str">
            <v>JL. SWADAYA PLN KLENDER</v>
          </cell>
        </row>
        <row r="635">
          <cell r="C635" t="str">
            <v>JAKARTA 13013</v>
          </cell>
        </row>
        <row r="637">
          <cell r="C637" t="str">
            <v>PT. MORAWA ELECTRIC TRANSBUANA</v>
          </cell>
        </row>
        <row r="638">
          <cell r="C638" t="str">
            <v>JL. PERNIAGAAN BARU NO. 48D - 50D</v>
          </cell>
        </row>
        <row r="639">
          <cell r="C639" t="str">
            <v>MEDAN 20111</v>
          </cell>
        </row>
        <row r="642">
          <cell r="C642" t="str">
            <v>KELOMPOK TRAFO 3 PHASA 160 KVA</v>
          </cell>
        </row>
        <row r="644">
          <cell r="C644" t="str">
            <v>PT. BAMBANG DJAJA</v>
          </cell>
        </row>
        <row r="645">
          <cell r="C645" t="str">
            <v>JL. RUNGKUT INDUSTRI III/56</v>
          </cell>
        </row>
        <row r="646">
          <cell r="C646" t="str">
            <v>SURABAYA 60293</v>
          </cell>
        </row>
        <row r="648">
          <cell r="C648" t="str">
            <v>PT. SINTRA SINARINDO ELEKTRIK</v>
          </cell>
        </row>
        <row r="649">
          <cell r="C649" t="str">
            <v>PERKANTORAN " KOTA GROGOL PERMAI"</v>
          </cell>
        </row>
        <row r="650">
          <cell r="C650" t="str">
            <v>BLOK H NO. 26</v>
          </cell>
        </row>
        <row r="651">
          <cell r="C651" t="str">
            <v>JL. PROF DR. LATUMETEN</v>
          </cell>
        </row>
        <row r="652">
          <cell r="C652" t="str">
            <v>JAKARTA 11460</v>
          </cell>
        </row>
        <row r="654">
          <cell r="C654" t="str">
            <v>PT. UNINDO</v>
          </cell>
        </row>
        <row r="655">
          <cell r="C655" t="str">
            <v>JL. SWADAYA PLN KLENDER</v>
          </cell>
        </row>
        <row r="656">
          <cell r="C656" t="str">
            <v>JAKARTA 13013</v>
          </cell>
        </row>
        <row r="658">
          <cell r="C658" t="str">
            <v>PT. ASATA UTAMA</v>
          </cell>
        </row>
        <row r="659">
          <cell r="C659" t="str">
            <v>JL. ALAYDRUS NO. 20</v>
          </cell>
        </row>
        <row r="660">
          <cell r="C660" t="str">
            <v>JAKARTA PUSAT 10130</v>
          </cell>
        </row>
        <row r="662">
          <cell r="B662" t="str">
            <v>B1063T</v>
          </cell>
          <cell r="C662" t="str">
            <v>Box 100 x 60 x 30 cm/Topi</v>
          </cell>
          <cell r="D662" t="str">
            <v>Buah</v>
          </cell>
          <cell r="E662">
            <v>0</v>
          </cell>
          <cell r="I662">
            <v>910000</v>
          </cell>
        </row>
        <row r="663">
          <cell r="B663" t="str">
            <v>B1084</v>
          </cell>
          <cell r="C663" t="str">
            <v>Box 100 x 80 x 40 cm</v>
          </cell>
          <cell r="D663" t="str">
            <v>Buah</v>
          </cell>
          <cell r="E663">
            <v>0</v>
          </cell>
          <cell r="I663">
            <v>1324700</v>
          </cell>
        </row>
        <row r="664">
          <cell r="B664" t="str">
            <v>B15753</v>
          </cell>
          <cell r="C664" t="str">
            <v>Box 150 x 75 x 30 cm</v>
          </cell>
          <cell r="D664" t="str">
            <v>Buah</v>
          </cell>
          <cell r="E664">
            <v>0</v>
          </cell>
          <cell r="I664">
            <v>1755000</v>
          </cell>
        </row>
        <row r="665">
          <cell r="B665" t="str">
            <v>B806025</v>
          </cell>
          <cell r="C665" t="str">
            <v>Box 80 x 60 x 25 cm</v>
          </cell>
          <cell r="D665" t="str">
            <v>Buah</v>
          </cell>
          <cell r="E665">
            <v>0</v>
          </cell>
          <cell r="I665">
            <v>650000</v>
          </cell>
        </row>
        <row r="666">
          <cell r="B666" t="str">
            <v>B1075T</v>
          </cell>
          <cell r="C666" t="str">
            <v>Box 100x 70 x 50 cm/Topi</v>
          </cell>
          <cell r="D666" t="str">
            <v>Buah</v>
          </cell>
          <cell r="E666">
            <v>0</v>
          </cell>
          <cell r="I666">
            <v>1170000</v>
          </cell>
        </row>
        <row r="667">
          <cell r="B667" t="str">
            <v>B123105</v>
          </cell>
          <cell r="C667" t="str">
            <v>Box 120x30x105</v>
          </cell>
          <cell r="D667" t="str">
            <v>Buah</v>
          </cell>
          <cell r="E667">
            <v>0</v>
          </cell>
          <cell r="I667">
            <v>0</v>
          </cell>
        </row>
        <row r="668">
          <cell r="B668" t="str">
            <v>b121138</v>
          </cell>
          <cell r="C668" t="str">
            <v>Box 120 x 110 x 38 cm / topi</v>
          </cell>
          <cell r="D668" t="str">
            <v>Buah</v>
          </cell>
          <cell r="E668">
            <v>0</v>
          </cell>
          <cell r="I668">
            <v>1950000</v>
          </cell>
        </row>
        <row r="669">
          <cell r="B669" t="str">
            <v>B15116T</v>
          </cell>
          <cell r="C669" t="str">
            <v>Box 150 x 110 x 60 cm/Topi</v>
          </cell>
          <cell r="D669" t="str">
            <v>Buah</v>
          </cell>
          <cell r="E669">
            <v>0</v>
          </cell>
          <cell r="I669">
            <v>2574000</v>
          </cell>
        </row>
        <row r="670">
          <cell r="B670" t="str">
            <v>B4252</v>
          </cell>
          <cell r="C670" t="str">
            <v xml:space="preserve">Box 40 x 25 x 20  cm </v>
          </cell>
          <cell r="D670" t="str">
            <v>Buah</v>
          </cell>
          <cell r="E670">
            <v>0</v>
          </cell>
          <cell r="I670">
            <v>0</v>
          </cell>
        </row>
        <row r="671">
          <cell r="B671" t="str">
            <v>B4325</v>
          </cell>
          <cell r="C671" t="str">
            <v>Box 40 x 30 x 25   cm</v>
          </cell>
          <cell r="D671" t="str">
            <v>Buah</v>
          </cell>
          <cell r="E671">
            <v>0</v>
          </cell>
          <cell r="I671">
            <v>156000</v>
          </cell>
        </row>
        <row r="672">
          <cell r="B672" t="str">
            <v>B44515</v>
          </cell>
          <cell r="C672" t="str">
            <v>Box 40 x 35 x 15   cm</v>
          </cell>
          <cell r="D672" t="str">
            <v>Buah</v>
          </cell>
          <cell r="E672">
            <v>0</v>
          </cell>
          <cell r="I672">
            <v>260000</v>
          </cell>
        </row>
        <row r="673">
          <cell r="B673" t="str">
            <v>B53515</v>
          </cell>
          <cell r="C673" t="str">
            <v>Box 50 x 35 x 15   cm</v>
          </cell>
          <cell r="D673" t="str">
            <v>Buah</v>
          </cell>
          <cell r="E673">
            <v>0</v>
          </cell>
          <cell r="I673">
            <v>260000</v>
          </cell>
        </row>
        <row r="674">
          <cell r="B674" t="str">
            <v>B5425</v>
          </cell>
          <cell r="C674" t="str">
            <v>Box 50 x 40 x 25   cm</v>
          </cell>
          <cell r="D674" t="str">
            <v>Buah</v>
          </cell>
          <cell r="E674">
            <v>0</v>
          </cell>
          <cell r="I674">
            <v>260000</v>
          </cell>
        </row>
        <row r="675">
          <cell r="B675" t="str">
            <v>B5425t</v>
          </cell>
          <cell r="C675" t="str">
            <v>Box 50 x 40 x 25   cm/Topi</v>
          </cell>
          <cell r="D675" t="str">
            <v>Buah</v>
          </cell>
          <cell r="E675">
            <v>0</v>
          </cell>
          <cell r="I675">
            <v>260000</v>
          </cell>
        </row>
        <row r="676">
          <cell r="B676" t="str">
            <v>B642</v>
          </cell>
          <cell r="C676" t="str">
            <v>Box 60 x 40 x 20   cm</v>
          </cell>
          <cell r="D676" t="str">
            <v>Buah</v>
          </cell>
          <cell r="E676">
            <v>0</v>
          </cell>
          <cell r="I676">
            <v>409500</v>
          </cell>
        </row>
        <row r="677">
          <cell r="B677" t="str">
            <v>B752T</v>
          </cell>
          <cell r="C677" t="str">
            <v>Box 70 x 50 x 20   cm/Topi</v>
          </cell>
          <cell r="D677" t="str">
            <v>Buah</v>
          </cell>
          <cell r="E677">
            <v>0</v>
          </cell>
          <cell r="I677">
            <v>455000</v>
          </cell>
        </row>
        <row r="678">
          <cell r="B678" t="str">
            <v>B752</v>
          </cell>
          <cell r="C678" t="str">
            <v>Box 70 x 50 x 20   cmi</v>
          </cell>
          <cell r="D678" t="str">
            <v>Buah</v>
          </cell>
          <cell r="E678">
            <v>0</v>
          </cell>
          <cell r="I678">
            <v>486200</v>
          </cell>
        </row>
        <row r="679">
          <cell r="B679" t="str">
            <v>B7525</v>
          </cell>
          <cell r="C679" t="str">
            <v>Box 70 x 50 x 25   cm</v>
          </cell>
          <cell r="D679" t="str">
            <v>Buah</v>
          </cell>
          <cell r="E679">
            <v>0</v>
          </cell>
          <cell r="I679">
            <v>455000</v>
          </cell>
        </row>
        <row r="680">
          <cell r="B680" t="str">
            <v>B753T</v>
          </cell>
          <cell r="C680" t="str">
            <v>Box 70 x 50 x 30   cm/Topi</v>
          </cell>
          <cell r="D680" t="str">
            <v>Buah</v>
          </cell>
          <cell r="E680">
            <v>0</v>
          </cell>
          <cell r="I680">
            <v>552500</v>
          </cell>
        </row>
        <row r="681">
          <cell r="B681" t="str">
            <v>B754</v>
          </cell>
          <cell r="C681" t="str">
            <v>Box 70 x 50 x 40   cm</v>
          </cell>
          <cell r="D681" t="str">
            <v>Buah</v>
          </cell>
          <cell r="E681">
            <v>0</v>
          </cell>
          <cell r="I681">
            <v>600000</v>
          </cell>
        </row>
        <row r="682">
          <cell r="B682" t="str">
            <v>B862</v>
          </cell>
          <cell r="C682" t="str">
            <v>Box 80 x 60 x 20   cm</v>
          </cell>
          <cell r="D682" t="str">
            <v>Buah</v>
          </cell>
          <cell r="E682">
            <v>0</v>
          </cell>
          <cell r="I682">
            <v>624000</v>
          </cell>
        </row>
        <row r="683">
          <cell r="B683" t="str">
            <v>B873</v>
          </cell>
          <cell r="C683" t="str">
            <v>Box 80 x 70 x 30   cm</v>
          </cell>
          <cell r="D683" t="str">
            <v>Buah</v>
          </cell>
          <cell r="E683">
            <v>0</v>
          </cell>
          <cell r="I683">
            <v>0</v>
          </cell>
        </row>
        <row r="684">
          <cell r="B684" t="str">
            <v>KNTN0</v>
          </cell>
          <cell r="C684" t="str">
            <v>Kaki NT NH 0</v>
          </cell>
          <cell r="D684" t="str">
            <v>Buah</v>
          </cell>
          <cell r="E684">
            <v>37375</v>
          </cell>
          <cell r="G684">
            <v>28750</v>
          </cell>
        </row>
        <row r="685">
          <cell r="B685" t="str">
            <v>KNTN00</v>
          </cell>
          <cell r="C685" t="str">
            <v>Kaki NT NH 00</v>
          </cell>
          <cell r="D685" t="str">
            <v>Buah</v>
          </cell>
          <cell r="E685">
            <v>26000</v>
          </cell>
          <cell r="G685">
            <v>20000</v>
          </cell>
        </row>
        <row r="686">
          <cell r="B686" t="str">
            <v>KNTN1</v>
          </cell>
          <cell r="C686" t="str">
            <v>Kaki NT NH 1</v>
          </cell>
          <cell r="D686" t="str">
            <v>Buah</v>
          </cell>
          <cell r="E686">
            <v>58500</v>
          </cell>
          <cell r="G686">
            <v>45000</v>
          </cell>
        </row>
        <row r="687">
          <cell r="B687" t="str">
            <v>KNTN2</v>
          </cell>
          <cell r="C687" t="str">
            <v>Kaki NT NH 2</v>
          </cell>
          <cell r="D687" t="str">
            <v>Buah</v>
          </cell>
          <cell r="E687">
            <v>78000</v>
          </cell>
          <cell r="G687">
            <v>60000</v>
          </cell>
        </row>
        <row r="688">
          <cell r="B688" t="str">
            <v>KNTN3</v>
          </cell>
          <cell r="C688" t="str">
            <v>Kaki NT NH 3</v>
          </cell>
          <cell r="D688" t="str">
            <v>Buah</v>
          </cell>
          <cell r="E688">
            <v>175500</v>
          </cell>
          <cell r="G688">
            <v>135000</v>
          </cell>
        </row>
        <row r="689">
          <cell r="B689" t="str">
            <v>GL</v>
          </cell>
          <cell r="C689" t="str">
            <v xml:space="preserve">Ground Lug </v>
          </cell>
          <cell r="D689" t="str">
            <v>Buah</v>
          </cell>
          <cell r="E689">
            <v>6500</v>
          </cell>
          <cell r="F689">
            <v>4500</v>
          </cell>
          <cell r="J689">
            <v>5000</v>
          </cell>
        </row>
        <row r="690">
          <cell r="B690" t="str">
            <v>SHCL</v>
          </cell>
          <cell r="C690" t="str">
            <v>Bolt Clevis  + Socket Eye</v>
          </cell>
          <cell r="D690" t="str">
            <v>Buah</v>
          </cell>
          <cell r="E690">
            <v>32500</v>
          </cell>
          <cell r="F690">
            <v>20000</v>
          </cell>
          <cell r="G690" t="str">
            <v>dp 10/4/07</v>
          </cell>
          <cell r="I690">
            <v>24000</v>
          </cell>
          <cell r="J690">
            <v>25000</v>
          </cell>
          <cell r="K690">
            <v>30000</v>
          </cell>
        </row>
        <row r="691">
          <cell r="B691" t="str">
            <v>jt31</v>
          </cell>
          <cell r="C691" t="str">
            <v>Jagrak Trafo 3 ph 1 Tiang</v>
          </cell>
          <cell r="D691" t="str">
            <v>Buah</v>
          </cell>
          <cell r="E691">
            <v>4082499.9999999995</v>
          </cell>
          <cell r="F691">
            <v>2950000</v>
          </cell>
        </row>
        <row r="692">
          <cell r="B692" t="str">
            <v>jt32</v>
          </cell>
          <cell r="C692" t="str">
            <v>Jagrak Trafo 3 ph 2 Tiang UNP 10</v>
          </cell>
          <cell r="D692" t="str">
            <v>Unit</v>
          </cell>
          <cell r="E692">
            <v>3852499.9999999995</v>
          </cell>
        </row>
        <row r="693">
          <cell r="B693" t="str">
            <v>NTF11</v>
          </cell>
          <cell r="C693" t="str">
            <v>NT Fius 100 A</v>
          </cell>
          <cell r="D693" t="str">
            <v>Buah</v>
          </cell>
          <cell r="E693">
            <v>0</v>
          </cell>
          <cell r="I693">
            <v>45500</v>
          </cell>
        </row>
        <row r="694">
          <cell r="B694" t="str">
            <v>NTF1125</v>
          </cell>
          <cell r="C694" t="str">
            <v>NT Fius 125 A</v>
          </cell>
          <cell r="D694" t="str">
            <v>Buah</v>
          </cell>
          <cell r="E694">
            <v>0</v>
          </cell>
          <cell r="I694">
            <v>45500</v>
          </cell>
        </row>
        <row r="695">
          <cell r="B695" t="str">
            <v>NTF116</v>
          </cell>
          <cell r="C695" t="str">
            <v>NT Fius 160 A</v>
          </cell>
          <cell r="D695" t="str">
            <v>Buah</v>
          </cell>
          <cell r="E695">
            <v>0</v>
          </cell>
          <cell r="I695">
            <v>45500</v>
          </cell>
        </row>
        <row r="696">
          <cell r="B696" t="str">
            <v>NTF120</v>
          </cell>
          <cell r="C696" t="str">
            <v>NT Fius 200 A</v>
          </cell>
          <cell r="D696" t="str">
            <v>Buah</v>
          </cell>
          <cell r="E696">
            <v>0</v>
          </cell>
          <cell r="I696">
            <v>45500</v>
          </cell>
        </row>
        <row r="697">
          <cell r="B697" t="str">
            <v>NTF125</v>
          </cell>
          <cell r="C697" t="str">
            <v>NT Fius 250 A</v>
          </cell>
          <cell r="D697" t="str">
            <v>Buah</v>
          </cell>
          <cell r="E697">
            <v>0</v>
          </cell>
          <cell r="I697">
            <v>52000</v>
          </cell>
        </row>
        <row r="698">
          <cell r="B698" t="str">
            <v>NTF130</v>
          </cell>
          <cell r="C698" t="str">
            <v>NT Fius 300 A</v>
          </cell>
          <cell r="D698" t="str">
            <v>Buah</v>
          </cell>
          <cell r="E698">
            <v>109500</v>
          </cell>
          <cell r="H698">
            <v>109500</v>
          </cell>
          <cell r="I698">
            <v>58500</v>
          </cell>
        </row>
        <row r="699">
          <cell r="B699" t="str">
            <v>NTF163</v>
          </cell>
          <cell r="C699" t="str">
            <v>NT Fius 63 A</v>
          </cell>
          <cell r="D699" t="str">
            <v>Buah</v>
          </cell>
          <cell r="E699">
            <v>0</v>
          </cell>
          <cell r="I699">
            <v>45500</v>
          </cell>
        </row>
        <row r="700">
          <cell r="B700" t="str">
            <v>NTF18</v>
          </cell>
          <cell r="C700" t="str">
            <v>NT Fius 80 A</v>
          </cell>
          <cell r="D700" t="str">
            <v>Buah</v>
          </cell>
          <cell r="E700">
            <v>0</v>
          </cell>
          <cell r="I700">
            <v>45500</v>
          </cell>
        </row>
        <row r="701">
          <cell r="B701" t="str">
            <v>NTF140</v>
          </cell>
          <cell r="C701" t="str">
            <v>Nt Fuse 400 A</v>
          </cell>
          <cell r="D701" t="str">
            <v>Buah</v>
          </cell>
          <cell r="E701">
            <v>0</v>
          </cell>
          <cell r="I701">
            <v>58500</v>
          </cell>
        </row>
        <row r="702">
          <cell r="B702" t="str">
            <v>ntf0032</v>
          </cell>
          <cell r="C702" t="str">
            <v>NT FUSE nh 00 32 A</v>
          </cell>
          <cell r="D702" t="str">
            <v>Buah</v>
          </cell>
          <cell r="E702">
            <v>0</v>
          </cell>
          <cell r="I702">
            <v>23400</v>
          </cell>
        </row>
        <row r="703">
          <cell r="B703" t="str">
            <v>ntf0080</v>
          </cell>
          <cell r="C703" t="str">
            <v>NT FUSE nh 00 80 A</v>
          </cell>
          <cell r="D703" t="str">
            <v>Buah</v>
          </cell>
          <cell r="E703">
            <v>0</v>
          </cell>
          <cell r="I703">
            <v>37375</v>
          </cell>
        </row>
        <row r="704">
          <cell r="B704" t="str">
            <v>m516</v>
          </cell>
          <cell r="C704" t="str">
            <v>Baut M516</v>
          </cell>
          <cell r="D704" t="str">
            <v>Buah</v>
          </cell>
          <cell r="E704">
            <v>0</v>
          </cell>
          <cell r="I704">
            <v>1750</v>
          </cell>
        </row>
        <row r="705">
          <cell r="B705" t="str">
            <v>pt</v>
          </cell>
          <cell r="C705" t="str">
            <v>Pondasi</v>
          </cell>
          <cell r="D705" t="str">
            <v>Unit (ls)</v>
          </cell>
          <cell r="E705">
            <v>0</v>
          </cell>
          <cell r="I705">
            <v>315000</v>
          </cell>
        </row>
        <row r="706">
          <cell r="B706" t="str">
            <v>mccbmg40</v>
          </cell>
          <cell r="C706" t="str">
            <v>MCCB 400 A ex MG</v>
          </cell>
          <cell r="D706" t="str">
            <v xml:space="preserve">Unit </v>
          </cell>
          <cell r="E706">
            <v>0</v>
          </cell>
          <cell r="I706">
            <v>5062500</v>
          </cell>
        </row>
        <row r="707">
          <cell r="C707" t="str">
            <v>Bus Bar</v>
          </cell>
          <cell r="D707" t="str">
            <v>meter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12">
          <cell r="D12">
            <v>0.54400000000000004</v>
          </cell>
        </row>
      </sheetData>
      <sheetData sheetId="9">
        <row r="12">
          <cell r="D12">
            <v>0.54400000000000004</v>
          </cell>
        </row>
      </sheetData>
      <sheetData sheetId="10">
        <row r="12">
          <cell r="D12">
            <v>0.54400000000000004</v>
          </cell>
        </row>
      </sheetData>
      <sheetData sheetId="11">
        <row r="12">
          <cell r="D12">
            <v>0.54400000000000004</v>
          </cell>
        </row>
      </sheetData>
      <sheetData sheetId="12">
        <row r="12">
          <cell r="D12">
            <v>0.54400000000000004</v>
          </cell>
        </row>
      </sheetData>
      <sheetData sheetId="13">
        <row r="12">
          <cell r="D12">
            <v>0.54400000000000004</v>
          </cell>
        </row>
      </sheetData>
      <sheetData sheetId="14">
        <row r="12">
          <cell r="D12">
            <v>0.54400000000000004</v>
          </cell>
        </row>
      </sheetData>
      <sheetData sheetId="15">
        <row r="12">
          <cell r="D12">
            <v>0.54400000000000004</v>
          </cell>
        </row>
      </sheetData>
      <sheetData sheetId="16">
        <row r="12">
          <cell r="D12">
            <v>0.54400000000000004</v>
          </cell>
        </row>
      </sheetData>
      <sheetData sheetId="17">
        <row r="12">
          <cell r="D12">
            <v>0.54400000000000004</v>
          </cell>
        </row>
      </sheetData>
      <sheetData sheetId="18">
        <row r="12">
          <cell r="D12">
            <v>0.54400000000000004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</sheetNames>
    <sheetDataSet>
      <sheetData sheetId="0">
        <row r="2">
          <cell r="A2" t="str">
            <v>Januari</v>
          </cell>
          <cell r="E2" t="str">
            <v>PPh 22</v>
          </cell>
          <cell r="F2" t="str">
            <v>Nota Dinas</v>
          </cell>
          <cell r="G2" t="str">
            <v>Pos 53 Sarana</v>
          </cell>
        </row>
        <row r="3">
          <cell r="E3" t="str">
            <v>PPh 23</v>
          </cell>
          <cell r="F3" t="str">
            <v>Kontrak</v>
          </cell>
          <cell r="G3" t="str">
            <v>Pos 54 IT</v>
          </cell>
        </row>
        <row r="4">
          <cell r="E4" t="str">
            <v>PPh 4 (2)</v>
          </cell>
          <cell r="G4">
            <v>0</v>
          </cell>
        </row>
        <row r="5">
          <cell r="E5" t="str">
            <v>PPh 21</v>
          </cell>
          <cell r="G5" t="str">
            <v xml:space="preserve">001/53222/B-KHA/I/2015   </v>
          </cell>
        </row>
        <row r="6">
          <cell r="E6" t="str">
            <v>SKB</v>
          </cell>
          <cell r="G6" t="str">
            <v xml:space="preserve">002/53213/B-DIS/I/2015    </v>
          </cell>
        </row>
        <row r="7">
          <cell r="E7" t="str">
            <v>tdk dikenakan PPh</v>
          </cell>
          <cell r="G7" t="str">
            <v xml:space="preserve">003/544/B-AGA/I/2015     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umsi"/>
      <sheetName val="Jasa"/>
      <sheetName val="Mat"/>
      <sheetName val="data"/>
      <sheetName val="EQUIPMENT"/>
      <sheetName val="Kontrol"/>
      <sheetName val="Source HPI"/>
      <sheetName val="Source HP"/>
      <sheetName val="NerSubsis"/>
      <sheetName val="Lembar1"/>
      <sheetName val="Lembar2"/>
      <sheetName val="Resume"/>
      <sheetName val="input-cost"/>
      <sheetName val="Harga BBM Indonesia"/>
      <sheetName val="Pend.Jenis (5)"/>
      <sheetName val="ap lt angung"/>
      <sheetName val="MASTER"/>
      <sheetName val="prod03"/>
      <sheetName val="Adj"/>
      <sheetName val="chemcal"/>
      <sheetName val="RAB"/>
      <sheetName val="L-R"/>
      <sheetName val="W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NRCPTK01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LOKASI"/>
      <sheetName val="TDL"/>
      <sheetName val="prod03"/>
      <sheetName val="HARGA SATUAN"/>
      <sheetName val="graf2"/>
      <sheetName val="PUNCAK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Rekap PMG."/>
      <sheetName val="Cover"/>
      <sheetName val="FORM-B"/>
      <sheetName val="Usulan"/>
      <sheetName val="UPDATE 25 JANUARI 2007"/>
      <sheetName val="DeVIASI"/>
      <sheetName val="KoMposisi"/>
      <sheetName val="data"/>
      <sheetName val="BERKAS"/>
      <sheetName val="Database"/>
      <sheetName val="W-NAD"/>
      <sheetName val="Neraca seAPJ"/>
      <sheetName val="MATERIAL juni 05"/>
      <sheetName val="TABEL"/>
      <sheetName val="Smg"/>
      <sheetName val="UshDeb00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  <sheetName val="Resume"/>
      <sheetName val="harga"/>
      <sheetName val="Mar 2004"/>
      <sheetName val="Sudah Berjalan"/>
      <sheetName val="Sheet1"/>
      <sheetName val="Lokasi"/>
      <sheetName val="Sheet3"/>
      <sheetName val="TRANS"/>
      <sheetName val="F-1"/>
      <sheetName val="HSU"/>
      <sheetName val="HS PRPBJ"/>
      <sheetName val="Format"/>
      <sheetName val="NerSubsis"/>
      <sheetName val="Asumsi"/>
      <sheetName val="RAB"/>
      <sheetName val="Analisa Motor Sport"/>
      <sheetName val="NO. PRK"/>
      <sheetName val="Kamus"/>
      <sheetName val="PkRp"/>
      <sheetName val="RKS"/>
      <sheetName val="Data Pelanggan TM"/>
    </sheetNames>
    <sheetDataSet>
      <sheetData sheetId="0" refreshError="1"/>
      <sheetData sheetId="1" refreshError="1"/>
      <sheetData sheetId="2" refreshError="1"/>
      <sheetData sheetId="3" refreshError="1">
        <row r="13">
          <cell r="D13" t="str">
            <v>PMT RB4</v>
          </cell>
        </row>
        <row r="14">
          <cell r="D14" t="str">
            <v>OCR RB3-229/15</v>
          </cell>
        </row>
        <row r="15">
          <cell r="D15" t="str">
            <v>PMT RB4</v>
          </cell>
        </row>
        <row r="16">
          <cell r="D16" t="str">
            <v>OCR RB4-124</v>
          </cell>
        </row>
        <row r="17">
          <cell r="D17" t="str">
            <v>PMT RB6</v>
          </cell>
        </row>
        <row r="18">
          <cell r="D18" t="str">
            <v>OCR RB6-293</v>
          </cell>
        </row>
        <row r="19">
          <cell r="D19" t="str">
            <v>PMT RB5</v>
          </cell>
        </row>
        <row r="20">
          <cell r="D20" t="str">
            <v>PMT RB3</v>
          </cell>
        </row>
        <row r="21">
          <cell r="D21" t="str">
            <v>PMT RB4</v>
          </cell>
        </row>
        <row r="22">
          <cell r="D22" t="str">
            <v>PMT RB4</v>
          </cell>
        </row>
        <row r="23">
          <cell r="D23" t="str">
            <v>OCR RB6-293</v>
          </cell>
        </row>
        <row r="24">
          <cell r="D24" t="str">
            <v>PMT RB1</v>
          </cell>
        </row>
        <row r="25">
          <cell r="D25" t="str">
            <v>PMT RB3</v>
          </cell>
        </row>
        <row r="26">
          <cell r="D26" t="str">
            <v>PMT RB3</v>
          </cell>
        </row>
        <row r="27">
          <cell r="D27" t="str">
            <v>PMT RB3</v>
          </cell>
        </row>
        <row r="28">
          <cell r="D28" t="str">
            <v>OCR RB6-293</v>
          </cell>
        </row>
        <row r="29">
          <cell r="D29" t="str">
            <v>PMT RB3</v>
          </cell>
        </row>
        <row r="30">
          <cell r="D30" t="str">
            <v>PMT RB4</v>
          </cell>
        </row>
        <row r="31">
          <cell r="D31" t="str">
            <v>PMT RB6</v>
          </cell>
        </row>
        <row r="32">
          <cell r="D32" t="str">
            <v>PMT RB3</v>
          </cell>
        </row>
        <row r="33">
          <cell r="D33" t="str">
            <v>PMT RB5</v>
          </cell>
        </row>
        <row r="34">
          <cell r="D34" t="str">
            <v>PMT RB4</v>
          </cell>
        </row>
        <row r="35">
          <cell r="D35" t="str">
            <v>PMT RB5</v>
          </cell>
        </row>
        <row r="36">
          <cell r="D36" t="str">
            <v>PMT RB1</v>
          </cell>
        </row>
        <row r="37">
          <cell r="D37" t="str">
            <v>PMT RB4</v>
          </cell>
        </row>
        <row r="38">
          <cell r="D38" t="str">
            <v>PMT RB1</v>
          </cell>
        </row>
        <row r="41">
          <cell r="D41" t="str">
            <v>INC 1</v>
          </cell>
        </row>
        <row r="42">
          <cell r="D42">
            <v>0</v>
          </cell>
        </row>
        <row r="46">
          <cell r="D46" t="str">
            <v>MENGETAHUI</v>
          </cell>
        </row>
        <row r="47">
          <cell r="D47" t="str">
            <v>MANAGER</v>
          </cell>
        </row>
        <row r="51">
          <cell r="D51" t="str">
            <v>( MUJI SUPRAPTONO 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FORM-B"/>
      <sheetName val="UshDeb00"/>
      <sheetName val="PMT"/>
      <sheetName val="Laba (Rugi) Per Unsur"/>
      <sheetName val="AHS-JTR"/>
      <sheetName val="RINCIAN HARGA MATERIAL"/>
      <sheetName val="MOTOSO"/>
      <sheetName val="Rekap Anl"/>
      <sheetName val="Harga Satuan"/>
      <sheetName val="3_Perluasan SUTM"/>
      <sheetName val="1_Perluasan 100 kVA"/>
      <sheetName val="LR"/>
      <sheetName val="AHS-JTM"/>
      <sheetName val="Isian Biodata"/>
      <sheetName val="W1"/>
      <sheetName val="tm_rab"/>
      <sheetName val="tr_rab"/>
      <sheetName val="Kamus"/>
      <sheetName val="DENPASAR"/>
      <sheetName val="Kontrol"/>
      <sheetName val="data"/>
      <sheetName val="Usulan"/>
      <sheetName val="Resource Plan (2)"/>
      <sheetName val="APBN"/>
      <sheetName val="HB2"/>
      <sheetName val="DTU"/>
      <sheetName val="MENU"/>
      <sheetName val="PARAMETER"/>
    </sheetNames>
    <sheetDataSet>
      <sheetData sheetId="0" refreshError="1"/>
      <sheetData sheetId="1" refreshError="1"/>
      <sheetData sheetId="2" refreshError="1">
        <row r="2">
          <cell r="V2" t="str">
            <v>2005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W-NAD"/>
      <sheetName val="UPDATE 25 JANUARI 2007"/>
      <sheetName val="aruskas"/>
      <sheetName val="Hal-1"/>
      <sheetName val="DESEMBER"/>
      <sheetName val="DeVIASI"/>
      <sheetName val="KoMposisi"/>
      <sheetName val="12RB09_SE217_KDS_2011"/>
      <sheetName val="PMT"/>
      <sheetName val="LAMP_1L"/>
      <sheetName val="LAMP_4L"/>
      <sheetName val="LAMP_5L"/>
      <sheetName val="LAMP_7L"/>
      <sheetName val="NO. PRK"/>
      <sheetName val="Smg"/>
      <sheetName val="Cover"/>
      <sheetName val="D2. ANALISA HS INSHAR"/>
      <sheetName val="Asumsi"/>
      <sheetName val="LR"/>
      <sheetName val="ca"/>
      <sheetName val="UPAH 2018"/>
      <sheetName val="Daftar Harga 2018"/>
      <sheetName val="x"/>
      <sheetName val="SOURCE"/>
      <sheetName val="HB BARU"/>
      <sheetName val="MENU"/>
      <sheetName val="PARAMETER"/>
      <sheetName val="AHS-JTR"/>
      <sheetName val="UshDeb00"/>
      <sheetName val="Resume"/>
      <sheetName val="W1"/>
      <sheetName val="CashFlow"/>
      <sheetName val="Penjualan"/>
      <sheetName val="ProdSendiri"/>
      <sheetName val="PS&amp;Susut TL"/>
      <sheetName val="SewaBeli"/>
      <sheetName val="Transfer"/>
      <sheetName val="Sheet1"/>
      <sheetName val="rab KD"/>
      <sheetName val="Harga bahan &amp; upah"/>
      <sheetName val="rekap-ans"/>
      <sheetName val="dengan pembangkit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2">
          <cell r="F2">
            <v>1</v>
          </cell>
        </row>
      </sheetData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S - Personel"/>
      <sheetName val="AHS - Non Personel"/>
      <sheetName val="FORM-B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9">
          <cell r="G29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Data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Jasa"/>
      <sheetName val="Mat"/>
      <sheetName val="FORM-B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  <sheetName val="UshDeb00"/>
      <sheetName val="REKAP"/>
      <sheetName val="Penjualan"/>
      <sheetName val="ProdSendiri"/>
      <sheetName val="PS&amp;Susut TL"/>
      <sheetName val="SewaBeli"/>
      <sheetName val="Transfer"/>
      <sheetName val="KMS-DIS5"/>
      <sheetName val="HSU"/>
      <sheetName val="HS PRPBJ"/>
      <sheetName val="bahan"/>
      <sheetName val="upah"/>
      <sheetName val="Lokasi"/>
      <sheetName val="W1"/>
      <sheetName val="LR"/>
      <sheetName val="W-NAD"/>
      <sheetName val="Neraca seAP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">
          <cell r="B7" t="str">
            <v>Jawa Timur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7">
          <cell r="B7" t="str">
            <v>URAIAN PEKERJAAN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 Investasi"/>
      <sheetName val="Fixset"/>
      <sheetName val="Proyeksi Sales"/>
      <sheetName val="Financing"/>
      <sheetName val="Proyeksi COGS"/>
      <sheetName val="Perincian"/>
      <sheetName val="Income Statement"/>
      <sheetName val="BS"/>
      <sheetName val="CF"/>
      <sheetName val="Rasio"/>
      <sheetName val="Project"/>
      <sheetName val="Valuation"/>
      <sheetName val="aruskas"/>
      <sheetName val="Hal-1"/>
      <sheetName val="Rincian_Investasi"/>
      <sheetName val="Proyeksi_Sales"/>
      <sheetName val="Proyeksi_COGS"/>
      <sheetName val="Income_Statement"/>
      <sheetName val="ca"/>
      <sheetName val="entry kpj"/>
      <sheetName val="NPWP"/>
      <sheetName val="NILAI"/>
      <sheetName val="PENCAPAIAN"/>
      <sheetName val="REALISASI"/>
      <sheetName val="SAA"/>
      <sheetName val="neraca 1999-2000"/>
      <sheetName val="Rincian_Investasi1"/>
      <sheetName val="Proyeksi_Sales1"/>
      <sheetName val="Proyeksi_COGS1"/>
      <sheetName val="Income_Statement1"/>
      <sheetName val="AHS - Personel"/>
      <sheetName val="AHS - Non Personel"/>
      <sheetName val="K2-FA"/>
      <sheetName val="JSiar"/>
      <sheetName val="Cover"/>
      <sheetName val="CH"/>
      <sheetName val="Asumsi"/>
      <sheetName val="Material"/>
      <sheetName val="8.b Lamp B-1 BAHP Evaluasi SPH"/>
      <sheetName val="Grafik Wil"/>
      <sheetName val="MAIN"/>
      <sheetName val="FORM-B"/>
      <sheetName val="Bank Recon"/>
      <sheetName val="MASTER"/>
      <sheetName val="Resu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3"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V3">
            <v>0</v>
          </cell>
          <cell r="W3">
            <v>0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L3" t="e">
            <v>#REF!</v>
          </cell>
          <cell r="AM3" t="e">
            <v>#REF!</v>
          </cell>
          <cell r="AN3" t="e">
            <v>#REF!</v>
          </cell>
          <cell r="AO3" t="e">
            <v>#REF!</v>
          </cell>
          <cell r="AP3" t="e">
            <v>#REF!</v>
          </cell>
          <cell r="AQ3" t="e">
            <v>#REF!</v>
          </cell>
          <cell r="AR3" t="e">
            <v>#REF!</v>
          </cell>
          <cell r="AS3" t="e">
            <v>#REF!</v>
          </cell>
          <cell r="AT3" t="e">
            <v>#REF!</v>
          </cell>
        </row>
        <row r="5">
          <cell r="F5">
            <v>1621.373253</v>
          </cell>
          <cell r="G5">
            <v>1749.61048669</v>
          </cell>
          <cell r="H5">
            <v>2163.9659999999999</v>
          </cell>
          <cell r="I5">
            <v>2689.9989999999998</v>
          </cell>
          <cell r="J5">
            <v>4470.1688299999996</v>
          </cell>
          <cell r="K5">
            <v>9081.7746199999983</v>
          </cell>
          <cell r="L5">
            <v>14841.591936119999</v>
          </cell>
          <cell r="M5">
            <v>13829.510993346001</v>
          </cell>
          <cell r="N5">
            <v>27862.944825465998</v>
          </cell>
          <cell r="V5" t="e">
            <v>#REF!</v>
          </cell>
          <cell r="W5" t="e">
            <v>#REF!</v>
          </cell>
          <cell r="X5" t="e">
            <v>#REF!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F6">
            <v>623.81799599999999</v>
          </cell>
          <cell r="G6">
            <v>796.31061119999993</v>
          </cell>
          <cell r="H6">
            <v>1770.49</v>
          </cell>
          <cell r="I6">
            <v>2020.136</v>
          </cell>
          <cell r="J6">
            <v>2798.1249870000001</v>
          </cell>
          <cell r="K6">
            <v>3088.502</v>
          </cell>
          <cell r="L6">
            <v>3499.984888</v>
          </cell>
          <cell r="M6">
            <v>3583.683</v>
          </cell>
          <cell r="N6">
            <v>4337.67066978</v>
          </cell>
          <cell r="V6" t="e">
            <v>#REF!</v>
          </cell>
          <cell r="W6" t="e">
            <v>#REF!</v>
          </cell>
          <cell r="X6" t="e">
            <v>#REF!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F7">
            <v>1851.6610048238483</v>
          </cell>
          <cell r="G7">
            <v>5865.5384139999996</v>
          </cell>
          <cell r="H7">
            <v>5026.7420000000002</v>
          </cell>
          <cell r="I7">
            <v>4985.8379999999997</v>
          </cell>
          <cell r="J7">
            <v>5801.6897900000004</v>
          </cell>
          <cell r="K7">
            <v>4533.183</v>
          </cell>
          <cell r="L7">
            <v>3911.4524900000001</v>
          </cell>
          <cell r="M7">
            <v>3557.3870000000002</v>
          </cell>
          <cell r="N7">
            <v>3779.9339483160002</v>
          </cell>
          <cell r="V7" t="e">
            <v>#REF!</v>
          </cell>
          <cell r="W7" t="e">
            <v>#REF!</v>
          </cell>
          <cell r="X7" t="e">
            <v>#REF!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F8">
            <v>241.98332500000001</v>
          </cell>
          <cell r="G8">
            <v>965.277939363271</v>
          </cell>
          <cell r="H8">
            <v>698.39</v>
          </cell>
          <cell r="I8">
            <v>648.62900000000002</v>
          </cell>
          <cell r="J8">
            <v>884.31144200000006</v>
          </cell>
          <cell r="K8">
            <v>959.08100000000002</v>
          </cell>
          <cell r="L8">
            <v>1061.6760320000001</v>
          </cell>
          <cell r="M8">
            <v>1035.557</v>
          </cell>
          <cell r="N8">
            <v>1302.235525824</v>
          </cell>
          <cell r="V8" t="e">
            <v>#REF!</v>
          </cell>
          <cell r="W8" t="e">
            <v>#REF!</v>
          </cell>
          <cell r="X8" t="e">
            <v>#REF!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11">
          <cell r="F11">
            <v>2250.7089358696021</v>
          </cell>
          <cell r="G11">
            <v>3074.1489999999999</v>
          </cell>
          <cell r="H11">
            <v>3224.331494</v>
          </cell>
          <cell r="I11">
            <v>3229.5920000000001</v>
          </cell>
          <cell r="J11">
            <v>3404</v>
          </cell>
          <cell r="K11">
            <v>15626.763000000001</v>
          </cell>
          <cell r="L11">
            <v>12745.047489459001</v>
          </cell>
          <cell r="M11">
            <v>9547.5546579999991</v>
          </cell>
          <cell r="N11">
            <v>9722.3153036889998</v>
          </cell>
          <cell r="V11">
            <v>0</v>
          </cell>
          <cell r="W11">
            <v>2006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 t="e">
            <v>#REF!</v>
          </cell>
          <cell r="AS11" t="e">
            <v>#REF!</v>
          </cell>
          <cell r="AT11" t="e">
            <v>#REF!</v>
          </cell>
        </row>
        <row r="12">
          <cell r="F12">
            <v>2535.0300950000001</v>
          </cell>
          <cell r="G12">
            <v>2439.6970000000001</v>
          </cell>
          <cell r="H12">
            <v>3503.8323729999997</v>
          </cell>
          <cell r="I12">
            <v>4215.029759</v>
          </cell>
          <cell r="J12">
            <v>5810.8356029999995</v>
          </cell>
          <cell r="K12">
            <v>7592.7240000000002</v>
          </cell>
          <cell r="L12">
            <v>13525.783679401</v>
          </cell>
          <cell r="M12">
            <v>13701.349160999998</v>
          </cell>
          <cell r="N12">
            <v>15347.668895265</v>
          </cell>
          <cell r="V12">
            <v>0</v>
          </cell>
          <cell r="W12">
            <v>4007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R12" t="e">
            <v>#REF!</v>
          </cell>
          <cell r="AS12" t="e">
            <v>#REF!</v>
          </cell>
          <cell r="AT12" t="e">
            <v>#REF!</v>
          </cell>
        </row>
        <row r="13">
          <cell r="F13">
            <v>4338.8355788238487</v>
          </cell>
          <cell r="G13">
            <v>9408.9660000000003</v>
          </cell>
          <cell r="H13">
            <v>9691.8130000000001</v>
          </cell>
          <cell r="I13">
            <v>10375.826999999999</v>
          </cell>
          <cell r="J13">
            <v>14007.295049</v>
          </cell>
          <cell r="K13">
            <v>17957.261999999999</v>
          </cell>
          <cell r="L13">
            <v>21477.867201000001</v>
          </cell>
          <cell r="M13">
            <v>24491.052475</v>
          </cell>
          <cell r="N13">
            <v>37355.450093312</v>
          </cell>
          <cell r="V13">
            <v>0</v>
          </cell>
          <cell r="W13">
            <v>0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R13" t="e">
            <v>#REF!</v>
          </cell>
          <cell r="AS13" t="e">
            <v>#REF!</v>
          </cell>
          <cell r="AT13" t="e">
            <v>#REF!</v>
          </cell>
        </row>
        <row r="14">
          <cell r="F14">
            <v>325.16199999999998</v>
          </cell>
          <cell r="G14">
            <v>1885.9630000000002</v>
          </cell>
          <cell r="H14">
            <v>5082.7030000000004</v>
          </cell>
          <cell r="I14">
            <v>9395.3649999999998</v>
          </cell>
          <cell r="J14">
            <v>8717.1405369999993</v>
          </cell>
          <cell r="K14">
            <v>11168.841317</v>
          </cell>
          <cell r="L14">
            <v>10837.795807893999</v>
          </cell>
          <cell r="M14">
            <v>11970.810670000001</v>
          </cell>
          <cell r="N14">
            <v>13598.16650118</v>
          </cell>
          <cell r="V14">
            <v>0</v>
          </cell>
          <cell r="W14" t="str">
            <v>Bunga pajak revaluasi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R14" t="e">
            <v>#REF!</v>
          </cell>
          <cell r="AS14" t="e">
            <v>#REF!</v>
          </cell>
          <cell r="AT14" t="e">
            <v>#REF!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V17">
            <v>0</v>
          </cell>
          <cell r="W17">
            <v>0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R17" t="e">
            <v>#REF!</v>
          </cell>
          <cell r="AS17" t="e">
            <v>#REF!</v>
          </cell>
          <cell r="AT17" t="e">
            <v>#REF!</v>
          </cell>
        </row>
        <row r="18">
          <cell r="F18">
            <v>1665.5129999999999</v>
          </cell>
          <cell r="G18">
            <v>2855.1119680000002</v>
          </cell>
          <cell r="H18">
            <v>1965.2539999999999</v>
          </cell>
          <cell r="I18">
            <v>1731.982</v>
          </cell>
          <cell r="J18">
            <v>1080.097</v>
          </cell>
          <cell r="K18">
            <v>1347.008</v>
          </cell>
          <cell r="L18">
            <v>970.48199999999997</v>
          </cell>
          <cell r="M18">
            <v>2017.3400000000001</v>
          </cell>
          <cell r="N18">
            <v>1425</v>
          </cell>
          <cell r="V18">
            <v>0</v>
          </cell>
          <cell r="W18">
            <v>0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R18" t="e">
            <v>#REF!</v>
          </cell>
          <cell r="AS18" t="e">
            <v>#REF!</v>
          </cell>
          <cell r="AT18" t="e">
            <v>#REF!</v>
          </cell>
        </row>
        <row r="19">
          <cell r="F19">
            <v>4743.9478183075298</v>
          </cell>
          <cell r="G19">
            <v>7496.09</v>
          </cell>
          <cell r="H19">
            <v>2905.0049903704912</v>
          </cell>
          <cell r="I19">
            <v>1669.0057679999979</v>
          </cell>
          <cell r="J19">
            <v>357.38</v>
          </cell>
          <cell r="K19">
            <v>298.89800000000002</v>
          </cell>
          <cell r="L19">
            <v>701.49675300000001</v>
          </cell>
          <cell r="M19">
            <v>4187.4505666750156</v>
          </cell>
          <cell r="N19">
            <v>4991.5213593369863</v>
          </cell>
          <cell r="V19">
            <v>0</v>
          </cell>
          <cell r="W19">
            <v>0</v>
          </cell>
          <cell r="X19" t="e">
            <v>#REF!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R19" t="e">
            <v>#REF!</v>
          </cell>
          <cell r="AS19" t="e">
            <v>#REF!</v>
          </cell>
          <cell r="AT19" t="e">
            <v>#REF!</v>
          </cell>
        </row>
        <row r="20">
          <cell r="F20">
            <v>4295.1447816924701</v>
          </cell>
          <cell r="G20">
            <v>1863.7849952257334</v>
          </cell>
          <cell r="H20">
            <v>1647.4319404086091</v>
          </cell>
          <cell r="I20">
            <v>1232.2012320000022</v>
          </cell>
          <cell r="J20">
            <v>2159.5861580000042</v>
          </cell>
          <cell r="K20">
            <v>2469.5963084543973</v>
          </cell>
          <cell r="L20">
            <v>5685.0557054393366</v>
          </cell>
          <cell r="M20">
            <v>10754.693853324985</v>
          </cell>
          <cell r="N20">
            <v>8771.2956406630146</v>
          </cell>
          <cell r="V20">
            <v>0</v>
          </cell>
          <cell r="W20">
            <v>0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R20" t="e">
            <v>#REF!</v>
          </cell>
          <cell r="AS20" t="e">
            <v>#REF!</v>
          </cell>
          <cell r="AT20" t="e">
            <v>#REF!</v>
          </cell>
        </row>
        <row r="23">
          <cell r="F23">
            <v>11126.104431800635</v>
          </cell>
          <cell r="G23">
            <v>14035.984774480003</v>
          </cell>
          <cell r="H23">
            <v>15997.499572128003</v>
          </cell>
          <cell r="I23">
            <v>22556.778999999999</v>
          </cell>
          <cell r="J23">
            <v>35359.957516000002</v>
          </cell>
          <cell r="K23">
            <v>44183.353999999999</v>
          </cell>
          <cell r="L23">
            <v>54430.777801407996</v>
          </cell>
          <cell r="M23">
            <v>62273.061744999999</v>
          </cell>
          <cell r="N23">
            <v>76543.32426870201</v>
          </cell>
          <cell r="V23" t="e">
            <v>#NAME?</v>
          </cell>
          <cell r="W23" t="e">
            <v>#NAME?</v>
          </cell>
          <cell r="X23" t="e">
            <v>#NAME?</v>
          </cell>
          <cell r="Y23" t="e">
            <v>#NAME?</v>
          </cell>
          <cell r="Z23" t="e">
            <v>#NAME?</v>
          </cell>
          <cell r="AA23" t="e">
            <v>#NAME?</v>
          </cell>
          <cell r="AB23" t="e">
            <v>#NAME?</v>
          </cell>
          <cell r="AC23" t="e">
            <v>#NAME?</v>
          </cell>
          <cell r="AD23" t="e">
            <v>#NAME?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R23" t="e">
            <v>#REF!</v>
          </cell>
          <cell r="AS23" t="e">
            <v>#REF!</v>
          </cell>
          <cell r="AT23" t="e">
            <v>#REF!</v>
          </cell>
        </row>
        <row r="24">
          <cell r="F24">
            <v>9449.7366096934511</v>
          </cell>
          <cell r="G24">
            <v>16808.775000000001</v>
          </cell>
          <cell r="H24">
            <v>21502.679866999999</v>
          </cell>
          <cell r="I24">
            <v>27215.813758999997</v>
          </cell>
          <cell r="J24">
            <v>31939.271189000003</v>
          </cell>
          <cell r="K24">
            <v>52345.590317000002</v>
          </cell>
          <cell r="L24">
            <v>58586.494177754001</v>
          </cell>
          <cell r="M24">
            <v>59710.766964000002</v>
          </cell>
          <cell r="N24">
            <v>76023.600793446007</v>
          </cell>
          <cell r="V24">
            <v>0</v>
          </cell>
          <cell r="W24" t="str">
            <v>Jumlah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R24" t="e">
            <v>#REF!</v>
          </cell>
          <cell r="AS24" t="e">
            <v>#REF!</v>
          </cell>
          <cell r="AT24" t="e">
            <v>#REF!</v>
          </cell>
        </row>
        <row r="27">
          <cell r="F27" t="e">
            <v>#REF!</v>
          </cell>
          <cell r="G27" t="e">
            <v>#REF!</v>
          </cell>
          <cell r="H27">
            <v>-9.2683068618401414</v>
          </cell>
          <cell r="I27">
            <v>-0.91549556327960491</v>
          </cell>
          <cell r="J27">
            <v>3.7973081637382595</v>
          </cell>
          <cell r="K27">
            <v>-5.8121362029247186</v>
          </cell>
          <cell r="L27">
            <v>-3.0753395239041117</v>
          </cell>
          <cell r="M27">
            <v>-0.34677500928398225</v>
          </cell>
          <cell r="N27">
            <v>-1.2466221229384471</v>
          </cell>
          <cell r="V27">
            <v>0</v>
          </cell>
          <cell r="W27">
            <v>0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R27" t="e">
            <v>#REF!</v>
          </cell>
          <cell r="AS27" t="e">
            <v>#REF!</v>
          </cell>
          <cell r="AT27" t="e">
            <v>#REF!</v>
          </cell>
        </row>
        <row r="28">
          <cell r="F28">
            <v>40.288181842214591</v>
          </cell>
          <cell r="G28">
            <v>18.99440492357186</v>
          </cell>
          <cell r="H28">
            <v>20.600420381522607</v>
          </cell>
          <cell r="I28">
            <v>25.0661330418666</v>
          </cell>
          <cell r="J28">
            <v>52.479930652587555</v>
          </cell>
          <cell r="K28">
            <v>49.164286606973683</v>
          </cell>
          <cell r="L28">
            <v>59.985784530167955</v>
          </cell>
          <cell r="M28">
            <v>81.6722612015094</v>
          </cell>
          <cell r="N28">
            <v>81.854108306640711</v>
          </cell>
          <cell r="V28">
            <v>0</v>
          </cell>
          <cell r="W28">
            <v>0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 t="e">
            <v>#REF!</v>
          </cell>
          <cell r="AS28" t="e">
            <v>#REF!</v>
          </cell>
          <cell r="AT28" t="e">
            <v>#REF!</v>
          </cell>
        </row>
        <row r="29">
          <cell r="F29">
            <v>45.265555560409886</v>
          </cell>
          <cell r="G29">
            <v>64.589765815063316</v>
          </cell>
          <cell r="H29">
            <v>78.464231406741163</v>
          </cell>
          <cell r="I29">
            <v>71.976214402918075</v>
          </cell>
          <cell r="J29">
            <v>71.591222205668913</v>
          </cell>
          <cell r="K29">
            <v>26.856252154953076</v>
          </cell>
          <cell r="L29">
            <v>29.598984635550096</v>
          </cell>
          <cell r="M29">
            <v>30.359957236154411</v>
          </cell>
          <cell r="N29">
            <v>34.065524958079443</v>
          </cell>
          <cell r="V29">
            <v>0</v>
          </cell>
          <cell r="W29">
            <v>0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ADI_SUCIPTO</v>
          </cell>
        </row>
        <row r="3">
          <cell r="A3" t="str">
            <v>AKASIA</v>
          </cell>
        </row>
        <row r="4">
          <cell r="A4" t="str">
            <v>ARENGKA</v>
          </cell>
        </row>
        <row r="5">
          <cell r="A5" t="str">
            <v>BAGAN_BESAR</v>
          </cell>
        </row>
        <row r="6">
          <cell r="A6" t="str">
            <v>BAKAU</v>
          </cell>
        </row>
        <row r="7">
          <cell r="A7" t="str">
            <v>BAKTI</v>
          </cell>
        </row>
        <row r="8">
          <cell r="A8" t="str">
            <v>BALAI_PUNGUT</v>
          </cell>
        </row>
        <row r="9">
          <cell r="A9" t="str">
            <v>BALAM</v>
          </cell>
        </row>
        <row r="10">
          <cell r="A10" t="str">
            <v>BANGAU_SAKTI</v>
          </cell>
        </row>
        <row r="11">
          <cell r="A11" t="str">
            <v>BANGKO</v>
          </cell>
        </row>
        <row r="12">
          <cell r="A12" t="str">
            <v>BELUTU</v>
          </cell>
        </row>
        <row r="13">
          <cell r="A13" t="str">
            <v>BENAI</v>
          </cell>
        </row>
        <row r="14">
          <cell r="A14" t="str">
            <v>BUNDARAN</v>
          </cell>
        </row>
        <row r="15">
          <cell r="A15" t="str">
            <v>CANDIKA</v>
          </cell>
        </row>
        <row r="16">
          <cell r="A16" t="str">
            <v xml:space="preserve">CEMARA </v>
          </cell>
        </row>
        <row r="17">
          <cell r="A17" t="str">
            <v xml:space="preserve">CENDANA </v>
          </cell>
        </row>
        <row r="18">
          <cell r="A18" t="str">
            <v>CERENTI</v>
          </cell>
        </row>
        <row r="19">
          <cell r="A19" t="str">
            <v>DOCK_YARD</v>
          </cell>
        </row>
        <row r="20">
          <cell r="A20" t="str">
            <v>DURI</v>
          </cell>
        </row>
        <row r="21">
          <cell r="A21" t="str">
            <v>EXPRESS</v>
          </cell>
        </row>
        <row r="22">
          <cell r="A22" t="str">
            <v>INDUSTRI</v>
          </cell>
        </row>
        <row r="23">
          <cell r="A23" t="str">
            <v xml:space="preserve">JATI  </v>
          </cell>
        </row>
        <row r="24">
          <cell r="A24" t="str">
            <v>JENDRAL</v>
          </cell>
        </row>
        <row r="25">
          <cell r="A25" t="str">
            <v>KETAPANG</v>
          </cell>
        </row>
        <row r="26">
          <cell r="A26" t="str">
            <v>KOPAH</v>
          </cell>
        </row>
        <row r="27">
          <cell r="A27" t="str">
            <v>KOTA_GITK</v>
          </cell>
        </row>
        <row r="28">
          <cell r="A28" t="str">
            <v>KOTA_GIBB</v>
          </cell>
        </row>
        <row r="29">
          <cell r="A29" t="str">
            <v>KOTA_PINANG</v>
          </cell>
        </row>
        <row r="30">
          <cell r="A30" t="str">
            <v>KUALU</v>
          </cell>
        </row>
        <row r="31">
          <cell r="A31" t="str">
            <v>KULIM</v>
          </cell>
        </row>
        <row r="32">
          <cell r="A32" t="str">
            <v xml:space="preserve">KURAS </v>
          </cell>
        </row>
        <row r="33">
          <cell r="A33" t="str">
            <v>LIPAT_KAIN</v>
          </cell>
        </row>
        <row r="34">
          <cell r="A34" t="str">
            <v>LOBAK</v>
          </cell>
        </row>
        <row r="35">
          <cell r="A35" t="str">
            <v>LUBUK_JAMBI</v>
          </cell>
        </row>
        <row r="36">
          <cell r="A36" t="str">
            <v>MAHONI</v>
          </cell>
        </row>
        <row r="37">
          <cell r="A37" t="str">
            <v>MANDAU</v>
          </cell>
        </row>
        <row r="38">
          <cell r="A38" t="str">
            <v>MELUR</v>
          </cell>
        </row>
        <row r="39">
          <cell r="A39" t="str">
            <v xml:space="preserve">MERANTI </v>
          </cell>
        </row>
        <row r="40">
          <cell r="A40" t="str">
            <v>MTQ</v>
          </cell>
        </row>
        <row r="41">
          <cell r="A41" t="str">
            <v>MUARA_LEMBU</v>
          </cell>
        </row>
        <row r="42">
          <cell r="A42" t="str">
            <v>MUARA_TAKUS</v>
          </cell>
        </row>
        <row r="43">
          <cell r="A43" t="str">
            <v>OKURA</v>
          </cell>
        </row>
        <row r="44">
          <cell r="A44" t="str">
            <v>PAHLAWAN</v>
          </cell>
        </row>
        <row r="45">
          <cell r="A45" t="str">
            <v>PANAM</v>
          </cell>
        </row>
        <row r="46">
          <cell r="A46" t="str">
            <v>PANGKALAN</v>
          </cell>
        </row>
        <row r="47">
          <cell r="A47" t="str">
            <v>PANTAI_CERMIN</v>
          </cell>
        </row>
        <row r="48">
          <cell r="A48" t="str">
            <v>PERANAP</v>
          </cell>
        </row>
        <row r="49">
          <cell r="A49" t="str">
            <v>PERAWANG</v>
          </cell>
        </row>
        <row r="50">
          <cell r="A50" t="str">
            <v>PERWIRA</v>
          </cell>
        </row>
        <row r="51">
          <cell r="A51" t="str">
            <v>PINANG</v>
          </cell>
        </row>
        <row r="52">
          <cell r="A52" t="str">
            <v>PUJUD</v>
          </cell>
        </row>
        <row r="53">
          <cell r="A53" t="str">
            <v>RAMIN</v>
          </cell>
        </row>
        <row r="54">
          <cell r="A54" t="str">
            <v>RENGAS</v>
          </cell>
        </row>
        <row r="55">
          <cell r="A55" t="str">
            <v>RIAU</v>
          </cell>
        </row>
        <row r="56">
          <cell r="A56" t="str">
            <v>SALO</v>
          </cell>
        </row>
        <row r="57">
          <cell r="A57" t="str">
            <v>SAWIT</v>
          </cell>
        </row>
        <row r="58">
          <cell r="A58" t="str">
            <v>SEDINGINAN</v>
          </cell>
        </row>
        <row r="59">
          <cell r="A59" t="str">
            <v>SEMANGKA</v>
          </cell>
        </row>
        <row r="60">
          <cell r="A60" t="str">
            <v>SEMUNAI</v>
          </cell>
        </row>
        <row r="61">
          <cell r="A61" t="str">
            <v xml:space="preserve">SENGON </v>
          </cell>
        </row>
        <row r="62">
          <cell r="A62" t="str">
            <v>SIBUAK</v>
          </cell>
        </row>
        <row r="63">
          <cell r="A63" t="str">
            <v>SPORT_CENTRE</v>
          </cell>
        </row>
        <row r="64">
          <cell r="A64" t="str">
            <v>SUBRANTAS</v>
          </cell>
        </row>
        <row r="65">
          <cell r="A65" t="str">
            <v>SUKAJAYA</v>
          </cell>
        </row>
        <row r="66">
          <cell r="A66" t="str">
            <v xml:space="preserve">SUNGKAI </v>
          </cell>
        </row>
        <row r="67">
          <cell r="A67" t="str">
            <v>SURIAN</v>
          </cell>
        </row>
        <row r="68">
          <cell r="A68" t="str">
            <v>SUTA</v>
          </cell>
        </row>
        <row r="69">
          <cell r="A69" t="str">
            <v xml:space="preserve">TAMAN_KARYA </v>
          </cell>
        </row>
        <row r="70">
          <cell r="A70" t="str">
            <v>TAMBUSAI</v>
          </cell>
        </row>
        <row r="71">
          <cell r="A71" t="str">
            <v>TANDUN</v>
          </cell>
        </row>
        <row r="72">
          <cell r="A72" t="str">
            <v>TARAI</v>
          </cell>
        </row>
        <row r="73">
          <cell r="A73" t="str">
            <v>TEGALEGA</v>
          </cell>
        </row>
        <row r="74">
          <cell r="A74" t="str">
            <v>TENAYAN</v>
          </cell>
        </row>
        <row r="75">
          <cell r="A75" t="str">
            <v>TPI</v>
          </cell>
        </row>
        <row r="76">
          <cell r="A76" t="str">
            <v>UBAR</v>
          </cell>
        </row>
        <row r="77">
          <cell r="A77" t="str">
            <v>UNRI</v>
          </cell>
        </row>
        <row r="78">
          <cell r="A78" t="str">
            <v>WAJIB_SENYUM</v>
          </cell>
        </row>
        <row r="79">
          <cell r="A79" t="str">
            <v>SSQ</v>
          </cell>
        </row>
        <row r="80">
          <cell r="A80" t="str">
            <v>CIPTA_KARYA</v>
          </cell>
        </row>
        <row r="81">
          <cell r="A81" t="str">
            <v>SUKA_KARYA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B PUSAT"/>
      <sheetName val="JURNAL"/>
      <sheetName val="JML STOK"/>
      <sheetName val="DTstok"/>
      <sheetName val="MEMO"/>
      <sheetName val="MATERIAL juni 05"/>
      <sheetName val="UPDATE 25 JANUARI 2007"/>
      <sheetName val="TDL2001"/>
      <sheetName val="Cover"/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HS - Non Personel"/>
      <sheetName val="ca"/>
      <sheetName val="W-NAD"/>
      <sheetName val="aruskas"/>
      <sheetName val="Hal-1"/>
      <sheetName val="master rab"/>
      <sheetName val="Asumsi"/>
    </sheetNames>
    <sheetDataSet>
      <sheetData sheetId="0">
        <row r="1">
          <cell r="A1" t="str">
            <v>BUKU BESAR</v>
          </cell>
        </row>
        <row r="2">
          <cell r="A2" t="str">
            <v>CV LITA</v>
          </cell>
        </row>
        <row r="3">
          <cell r="A3" t="str">
            <v>Periode Maret  2005</v>
          </cell>
        </row>
        <row r="6">
          <cell r="A6" t="str">
            <v>KODE</v>
          </cell>
          <cell r="B6" t="str">
            <v>NAMA RECENING</v>
          </cell>
          <cell r="C6" t="str">
            <v>KODE</v>
          </cell>
        </row>
        <row r="7">
          <cell r="A7">
            <v>1000</v>
          </cell>
          <cell r="B7" t="str">
            <v>persediaan</v>
          </cell>
          <cell r="C7" t="str">
            <v>KODE</v>
          </cell>
        </row>
        <row r="8">
          <cell r="A8">
            <v>1001</v>
          </cell>
          <cell r="B8" t="str">
            <v>AAAC 35 mm</v>
          </cell>
          <cell r="C8" t="str">
            <v>AJJA</v>
          </cell>
        </row>
        <row r="9">
          <cell r="C9" t="str">
            <v>KODE</v>
          </cell>
        </row>
        <row r="10">
          <cell r="A10">
            <v>1002</v>
          </cell>
          <cell r="B10" t="str">
            <v>AAAC 70 mm</v>
          </cell>
          <cell r="C10" t="str">
            <v>AJJB</v>
          </cell>
        </row>
        <row r="11">
          <cell r="C11" t="str">
            <v>KODE</v>
          </cell>
        </row>
        <row r="12">
          <cell r="A12">
            <v>1003</v>
          </cell>
          <cell r="B12" t="str">
            <v>AAAC 240 mm</v>
          </cell>
          <cell r="C12" t="str">
            <v>AJJC</v>
          </cell>
        </row>
        <row r="13">
          <cell r="C13" t="str">
            <v>KODE</v>
          </cell>
        </row>
        <row r="14">
          <cell r="A14">
            <v>1004</v>
          </cell>
          <cell r="B14" t="str">
            <v>Alcua</v>
          </cell>
          <cell r="C14" t="str">
            <v>AJJD</v>
          </cell>
        </row>
        <row r="15">
          <cell r="C15" t="str">
            <v>KODE</v>
          </cell>
        </row>
        <row r="16">
          <cell r="A16">
            <v>1005</v>
          </cell>
          <cell r="B16" t="str">
            <v>Amper meter GHE</v>
          </cell>
          <cell r="C16" t="str">
            <v>AJJE</v>
          </cell>
        </row>
        <row r="17">
          <cell r="C17" t="str">
            <v>KODE</v>
          </cell>
        </row>
        <row r="18">
          <cell r="A18">
            <v>1006</v>
          </cell>
          <cell r="B18">
            <v>0</v>
          </cell>
          <cell r="C18" t="str">
            <v>AJJF</v>
          </cell>
        </row>
        <row r="19">
          <cell r="C19" t="str">
            <v>KODE</v>
          </cell>
        </row>
        <row r="20">
          <cell r="A20">
            <v>1007</v>
          </cell>
          <cell r="B20" t="str">
            <v>Angkur Root</v>
          </cell>
          <cell r="C20" t="str">
            <v>AJJG</v>
          </cell>
        </row>
        <row r="21">
          <cell r="C21" t="str">
            <v>KODE</v>
          </cell>
        </row>
        <row r="22">
          <cell r="A22">
            <v>1008</v>
          </cell>
          <cell r="B22" t="str">
            <v>Arester</v>
          </cell>
          <cell r="C22" t="str">
            <v>AJJH</v>
          </cell>
        </row>
        <row r="23">
          <cell r="C23" t="str">
            <v>KODE</v>
          </cell>
        </row>
        <row r="24">
          <cell r="A24">
            <v>1009</v>
          </cell>
          <cell r="B24" t="str">
            <v>Aye Bol</v>
          </cell>
          <cell r="C24" t="str">
            <v>AJJI</v>
          </cell>
        </row>
        <row r="25">
          <cell r="C25" t="str">
            <v>KODE</v>
          </cell>
        </row>
        <row r="26">
          <cell r="A26">
            <v>1010</v>
          </cell>
          <cell r="B26" t="str">
            <v>Aye Nut</v>
          </cell>
          <cell r="C26" t="str">
            <v>AJAJ</v>
          </cell>
        </row>
        <row r="27">
          <cell r="C27" t="str">
            <v>KODE</v>
          </cell>
        </row>
        <row r="28">
          <cell r="A28">
            <v>1011</v>
          </cell>
          <cell r="B28" t="str">
            <v>Bandled conector</v>
          </cell>
          <cell r="C28" t="str">
            <v>AJAA</v>
          </cell>
        </row>
        <row r="29">
          <cell r="C29" t="str">
            <v>KODE</v>
          </cell>
        </row>
        <row r="30">
          <cell r="A30">
            <v>1012</v>
          </cell>
          <cell r="B30" t="str">
            <v>Begel Petir</v>
          </cell>
          <cell r="C30" t="str">
            <v>AJAB</v>
          </cell>
        </row>
        <row r="31">
          <cell r="C31" t="str">
            <v>KODE</v>
          </cell>
        </row>
        <row r="32">
          <cell r="A32">
            <v>1013</v>
          </cell>
          <cell r="B32" t="str">
            <v>BC 6 mm</v>
          </cell>
          <cell r="C32" t="str">
            <v>AJAC</v>
          </cell>
        </row>
        <row r="33">
          <cell r="C33" t="str">
            <v>KODE</v>
          </cell>
        </row>
        <row r="34">
          <cell r="A34">
            <v>1014</v>
          </cell>
          <cell r="B34" t="str">
            <v>BC 10 mm</v>
          </cell>
          <cell r="C34" t="str">
            <v>AJAD</v>
          </cell>
        </row>
        <row r="35">
          <cell r="C35" t="str">
            <v>KODE</v>
          </cell>
        </row>
        <row r="36">
          <cell r="A36">
            <v>1015</v>
          </cell>
          <cell r="B36" t="str">
            <v>BC 16 mm</v>
          </cell>
          <cell r="C36" t="str">
            <v>AJAE</v>
          </cell>
        </row>
        <row r="37">
          <cell r="C37" t="str">
            <v>KODE</v>
          </cell>
        </row>
        <row r="38">
          <cell r="A38">
            <v>1016</v>
          </cell>
          <cell r="B38" t="str">
            <v>BC 25 mm</v>
          </cell>
          <cell r="C38" t="str">
            <v>AJAF</v>
          </cell>
        </row>
        <row r="39">
          <cell r="C39" t="str">
            <v>KODE</v>
          </cell>
        </row>
        <row r="40">
          <cell r="A40">
            <v>1017</v>
          </cell>
          <cell r="B40" t="str">
            <v>BC 35 mm</v>
          </cell>
          <cell r="C40" t="str">
            <v>AJAG</v>
          </cell>
        </row>
        <row r="41">
          <cell r="C41" t="str">
            <v>KODE</v>
          </cell>
        </row>
        <row r="42">
          <cell r="A42">
            <v>1018</v>
          </cell>
          <cell r="B42" t="str">
            <v>BC 50  mm</v>
          </cell>
          <cell r="C42" t="str">
            <v>AJAH</v>
          </cell>
        </row>
        <row r="43">
          <cell r="C43" t="str">
            <v>KODE</v>
          </cell>
        </row>
        <row r="44">
          <cell r="A44">
            <v>1019</v>
          </cell>
          <cell r="B44" t="str">
            <v>Beugel U</v>
          </cell>
          <cell r="C44" t="str">
            <v>AJAI</v>
          </cell>
        </row>
        <row r="45">
          <cell r="C45" t="str">
            <v>KODE</v>
          </cell>
        </row>
        <row r="46">
          <cell r="A46">
            <v>1020</v>
          </cell>
          <cell r="B46" t="str">
            <v>Bol doble Apset</v>
          </cell>
          <cell r="C46" t="str">
            <v>AJBJ</v>
          </cell>
        </row>
        <row r="47">
          <cell r="C47" t="str">
            <v>KODE</v>
          </cell>
        </row>
        <row r="48">
          <cell r="A48">
            <v>1021</v>
          </cell>
          <cell r="B48" t="str">
            <v>Bol Senggel Apset</v>
          </cell>
          <cell r="C48" t="str">
            <v>AJBA</v>
          </cell>
        </row>
        <row r="49">
          <cell r="C49" t="str">
            <v>KODE</v>
          </cell>
        </row>
        <row r="50">
          <cell r="A50">
            <v>1022</v>
          </cell>
          <cell r="B50" t="str">
            <v>Bolmecin</v>
          </cell>
          <cell r="C50" t="str">
            <v>AJBB</v>
          </cell>
        </row>
        <row r="51">
          <cell r="C51" t="str">
            <v>KODE</v>
          </cell>
        </row>
        <row r="52">
          <cell r="A52">
            <v>1023</v>
          </cell>
          <cell r="B52" t="str">
            <v>Box LVCB  70 x  50 x 30 mm</v>
          </cell>
          <cell r="C52" t="str">
            <v>AJBC</v>
          </cell>
        </row>
        <row r="53">
          <cell r="C53" t="str">
            <v>KODE</v>
          </cell>
        </row>
        <row r="54">
          <cell r="A54">
            <v>1024</v>
          </cell>
          <cell r="B54" t="str">
            <v>Box 40 x 25 x 20  cm / Meteran</v>
          </cell>
          <cell r="C54" t="str">
            <v>AJBD</v>
          </cell>
        </row>
        <row r="55">
          <cell r="C55" t="str">
            <v>KODE</v>
          </cell>
        </row>
        <row r="56">
          <cell r="A56">
            <v>1025</v>
          </cell>
          <cell r="B56" t="str">
            <v>Box 40 x 30 x 25   cm</v>
          </cell>
          <cell r="C56" t="str">
            <v>AJBE</v>
          </cell>
        </row>
        <row r="57">
          <cell r="C57" t="str">
            <v>KODE</v>
          </cell>
        </row>
        <row r="58">
          <cell r="A58">
            <v>1026</v>
          </cell>
          <cell r="B58" t="str">
            <v>Box 50 x 40 x 25   cm/Topi</v>
          </cell>
          <cell r="C58" t="str">
            <v>AJBF</v>
          </cell>
        </row>
        <row r="59">
          <cell r="C59" t="str">
            <v>KODE</v>
          </cell>
        </row>
        <row r="60">
          <cell r="A60">
            <v>1027</v>
          </cell>
          <cell r="B60" t="str">
            <v>Box 60 x 40 x 20   cm</v>
          </cell>
          <cell r="C60" t="str">
            <v>AJBG</v>
          </cell>
        </row>
        <row r="61">
          <cell r="C61" t="str">
            <v>KODE</v>
          </cell>
        </row>
        <row r="62">
          <cell r="A62">
            <v>1028</v>
          </cell>
          <cell r="B62" t="str">
            <v>Box 70 x 50 x 20   cmi</v>
          </cell>
          <cell r="C62" t="str">
            <v>AJBH</v>
          </cell>
        </row>
        <row r="63">
          <cell r="C63" t="str">
            <v>KODE</v>
          </cell>
        </row>
        <row r="64">
          <cell r="A64">
            <v>1029</v>
          </cell>
          <cell r="B64" t="str">
            <v>Box 70 x 50 x 20   cm/Topi</v>
          </cell>
          <cell r="C64" t="str">
            <v>AJBI</v>
          </cell>
        </row>
        <row r="65">
          <cell r="C65" t="str">
            <v>KODE</v>
          </cell>
        </row>
        <row r="66">
          <cell r="A66">
            <v>1030</v>
          </cell>
          <cell r="B66" t="str">
            <v>Box 70 x 50 x 25   cm/Topi</v>
          </cell>
          <cell r="C66" t="str">
            <v>AJCJ</v>
          </cell>
        </row>
        <row r="67">
          <cell r="C67" t="str">
            <v>KODE</v>
          </cell>
        </row>
        <row r="68">
          <cell r="A68">
            <v>1031</v>
          </cell>
          <cell r="B68" t="str">
            <v>Box 70 x 50 x 30   cm</v>
          </cell>
          <cell r="C68" t="str">
            <v>AJCA</v>
          </cell>
        </row>
        <row r="69">
          <cell r="C69" t="str">
            <v>KODE</v>
          </cell>
        </row>
        <row r="70">
          <cell r="A70">
            <v>1032</v>
          </cell>
          <cell r="B70" t="str">
            <v>Box 70 x 50 x 30   cm/Topi</v>
          </cell>
          <cell r="C70" t="str">
            <v>AJCB</v>
          </cell>
        </row>
        <row r="71">
          <cell r="C71" t="str">
            <v>KODE</v>
          </cell>
        </row>
        <row r="72">
          <cell r="A72">
            <v>1033</v>
          </cell>
          <cell r="B72" t="str">
            <v>Box 70 x 50 x 40   cm</v>
          </cell>
          <cell r="C72" t="str">
            <v>AJCC</v>
          </cell>
        </row>
        <row r="73">
          <cell r="C73" t="str">
            <v>KODE</v>
          </cell>
        </row>
        <row r="74">
          <cell r="A74">
            <v>1034</v>
          </cell>
          <cell r="B74" t="str">
            <v>Box 80 x 60 x 20   cm</v>
          </cell>
          <cell r="C74" t="str">
            <v>AJCD</v>
          </cell>
        </row>
        <row r="75">
          <cell r="C75" t="str">
            <v>KODE</v>
          </cell>
        </row>
        <row r="76">
          <cell r="A76">
            <v>1035</v>
          </cell>
          <cell r="B76" t="str">
            <v>Box 80 x 70 x 30   cm</v>
          </cell>
          <cell r="C76" t="str">
            <v>AJCE</v>
          </cell>
        </row>
        <row r="77">
          <cell r="C77" t="str">
            <v>KODE</v>
          </cell>
        </row>
        <row r="78">
          <cell r="A78">
            <v>1036</v>
          </cell>
          <cell r="B78" t="str">
            <v>Box 100 x 60 x 30 cm/Topi</v>
          </cell>
          <cell r="C78" t="str">
            <v>AJCF</v>
          </cell>
        </row>
        <row r="79">
          <cell r="C79" t="str">
            <v>KODE</v>
          </cell>
        </row>
        <row r="80">
          <cell r="A80">
            <v>1037</v>
          </cell>
          <cell r="B80" t="str">
            <v>Box 100x 70 x 50 cm/Topi</v>
          </cell>
          <cell r="C80" t="str">
            <v>AJCG</v>
          </cell>
        </row>
        <row r="81">
          <cell r="C81" t="str">
            <v>KODE</v>
          </cell>
        </row>
        <row r="82">
          <cell r="A82">
            <v>1038</v>
          </cell>
          <cell r="B82" t="str">
            <v>Box Presto 4 Grop</v>
          </cell>
          <cell r="C82" t="str">
            <v>AJCH</v>
          </cell>
        </row>
        <row r="83">
          <cell r="C83" t="str">
            <v>KODE</v>
          </cell>
        </row>
        <row r="84">
          <cell r="A84">
            <v>1039</v>
          </cell>
          <cell r="B84" t="str">
            <v>Box Presto 8 Grop</v>
          </cell>
          <cell r="C84" t="str">
            <v>AJCI</v>
          </cell>
        </row>
        <row r="85">
          <cell r="C85" t="str">
            <v>KODE</v>
          </cell>
        </row>
        <row r="86">
          <cell r="A86">
            <v>1040</v>
          </cell>
          <cell r="B86" t="str">
            <v>Box Presto 12 Grop</v>
          </cell>
          <cell r="C86" t="str">
            <v>AJDJ</v>
          </cell>
        </row>
        <row r="87">
          <cell r="C87" t="str">
            <v>KODE</v>
          </cell>
        </row>
        <row r="88">
          <cell r="A88">
            <v>1041</v>
          </cell>
          <cell r="B88" t="str">
            <v>Brom Impala</v>
          </cell>
          <cell r="C88" t="str">
            <v>AJDA</v>
          </cell>
        </row>
        <row r="89">
          <cell r="C89" t="str">
            <v>KODE</v>
          </cell>
        </row>
        <row r="90">
          <cell r="A90">
            <v>1042</v>
          </cell>
          <cell r="B90" t="str">
            <v>Balas PH</v>
          </cell>
          <cell r="C90" t="str">
            <v>AJDB</v>
          </cell>
        </row>
        <row r="91">
          <cell r="C91" t="str">
            <v>KODE</v>
          </cell>
        </row>
        <row r="92">
          <cell r="A92">
            <v>1043</v>
          </cell>
          <cell r="B92" t="str">
            <v>Braket Monting</v>
          </cell>
          <cell r="C92" t="str">
            <v>AJDC</v>
          </cell>
        </row>
        <row r="93">
          <cell r="C93" t="str">
            <v>KODE</v>
          </cell>
        </row>
        <row r="94">
          <cell r="A94">
            <v>1044</v>
          </cell>
          <cell r="B94" t="str">
            <v>Braket Secunder/J10</v>
          </cell>
          <cell r="C94" t="str">
            <v>AJDD</v>
          </cell>
        </row>
        <row r="95">
          <cell r="C95" t="str">
            <v>KODE</v>
          </cell>
        </row>
        <row r="96">
          <cell r="A96">
            <v>1045</v>
          </cell>
          <cell r="B96" t="str">
            <v>Braket Senter</v>
          </cell>
          <cell r="C96" t="str">
            <v>AJDE</v>
          </cell>
        </row>
        <row r="97">
          <cell r="C97" t="str">
            <v>KODE</v>
          </cell>
        </row>
        <row r="98">
          <cell r="A98">
            <v>1046</v>
          </cell>
          <cell r="B98" t="str">
            <v>Braket trafo</v>
          </cell>
          <cell r="C98" t="str">
            <v>AJDF</v>
          </cell>
        </row>
        <row r="99">
          <cell r="C99" t="str">
            <v>KODE</v>
          </cell>
        </row>
        <row r="100">
          <cell r="A100">
            <v>1047</v>
          </cell>
          <cell r="B100" t="str">
            <v>Bris Stil  55</v>
          </cell>
          <cell r="C100" t="str">
            <v>AJDG</v>
          </cell>
        </row>
        <row r="101">
          <cell r="C101" t="str">
            <v>KODE</v>
          </cell>
        </row>
        <row r="102">
          <cell r="A102">
            <v>1048</v>
          </cell>
          <cell r="B102" t="str">
            <v>Bris Stil  77</v>
          </cell>
          <cell r="C102" t="str">
            <v>AJDH</v>
          </cell>
        </row>
        <row r="103">
          <cell r="C103" t="str">
            <v>KODE</v>
          </cell>
        </row>
        <row r="104">
          <cell r="A104">
            <v>1049</v>
          </cell>
          <cell r="B104" t="str">
            <v>CCO 10 - 16 mm</v>
          </cell>
          <cell r="C104" t="str">
            <v>AJDI</v>
          </cell>
        </row>
        <row r="105">
          <cell r="C105" t="str">
            <v>KODE</v>
          </cell>
        </row>
        <row r="106">
          <cell r="A106">
            <v>1050</v>
          </cell>
          <cell r="B106" t="str">
            <v>CCO 16 - 70 mm</v>
          </cell>
          <cell r="C106" t="str">
            <v>AJEJ</v>
          </cell>
        </row>
        <row r="107">
          <cell r="C107" t="str">
            <v>KODE</v>
          </cell>
        </row>
        <row r="108">
          <cell r="A108">
            <v>1051</v>
          </cell>
          <cell r="B108" t="str">
            <v>CCO 35 - 35 mm/HEC</v>
          </cell>
          <cell r="C108" t="str">
            <v>AJEA</v>
          </cell>
        </row>
        <row r="109">
          <cell r="C109" t="str">
            <v>KODE</v>
          </cell>
        </row>
        <row r="110">
          <cell r="A110">
            <v>1052</v>
          </cell>
          <cell r="B110" t="str">
            <v>CCO 35 - 70 mm/HEC</v>
          </cell>
          <cell r="C110" t="str">
            <v>AJEB</v>
          </cell>
        </row>
        <row r="111">
          <cell r="C111" t="str">
            <v>KODE</v>
          </cell>
        </row>
        <row r="112">
          <cell r="A112">
            <v>1053</v>
          </cell>
          <cell r="B112" t="str">
            <v>CCO 70 - 70 mm</v>
          </cell>
          <cell r="C112" t="str">
            <v>AJEC</v>
          </cell>
        </row>
        <row r="113">
          <cell r="C113" t="str">
            <v>KODE</v>
          </cell>
        </row>
        <row r="114">
          <cell r="A114">
            <v>1054</v>
          </cell>
          <cell r="B114" t="str">
            <v>CCO 70 - 150 mm/HEC</v>
          </cell>
          <cell r="C114" t="str">
            <v>AJED</v>
          </cell>
        </row>
        <row r="115">
          <cell r="C115" t="str">
            <v>KODE</v>
          </cell>
        </row>
        <row r="116">
          <cell r="A116">
            <v>1055</v>
          </cell>
          <cell r="B116" t="str">
            <v>CCO 70 - 240 mm/HEC</v>
          </cell>
          <cell r="C116" t="str">
            <v>AJEE</v>
          </cell>
        </row>
        <row r="117">
          <cell r="C117" t="str">
            <v>KODE</v>
          </cell>
        </row>
        <row r="118">
          <cell r="A118">
            <v>1056</v>
          </cell>
          <cell r="B118" t="str">
            <v>CCO 240 - 240 mm/HEC</v>
          </cell>
          <cell r="C118" t="str">
            <v>AJEF</v>
          </cell>
        </row>
        <row r="119">
          <cell r="C119" t="str">
            <v>KODE</v>
          </cell>
        </row>
        <row r="120">
          <cell r="A120">
            <v>1057</v>
          </cell>
          <cell r="B120" t="str">
            <v>Clevel hang+Level kom</v>
          </cell>
          <cell r="C120" t="str">
            <v>AJEG</v>
          </cell>
        </row>
        <row r="121">
          <cell r="C121" t="str">
            <v>KODE</v>
          </cell>
        </row>
        <row r="122">
          <cell r="A122">
            <v>1058</v>
          </cell>
          <cell r="B122" t="str">
            <v>Clevis swinging</v>
          </cell>
          <cell r="C122" t="str">
            <v>AJEH</v>
          </cell>
        </row>
        <row r="123">
          <cell r="C123" t="str">
            <v>KODE</v>
          </cell>
        </row>
        <row r="124">
          <cell r="A124">
            <v>1059</v>
          </cell>
          <cell r="B124" t="str">
            <v>Cros am  1,5  mtr</v>
          </cell>
          <cell r="C124" t="str">
            <v>AJEI</v>
          </cell>
        </row>
        <row r="125">
          <cell r="C125" t="str">
            <v>KODE</v>
          </cell>
        </row>
        <row r="126">
          <cell r="A126">
            <v>1060</v>
          </cell>
          <cell r="B126" t="str">
            <v>Cros am  2  mtr</v>
          </cell>
          <cell r="C126" t="str">
            <v>AJFJ</v>
          </cell>
        </row>
        <row r="127">
          <cell r="C127" t="str">
            <v>KODE</v>
          </cell>
        </row>
        <row r="128">
          <cell r="A128">
            <v>1061</v>
          </cell>
          <cell r="B128" t="str">
            <v>CCO 25 - 35 mm</v>
          </cell>
          <cell r="C128" t="str">
            <v>AJFA</v>
          </cell>
        </row>
        <row r="129">
          <cell r="C129" t="str">
            <v>KODE</v>
          </cell>
        </row>
        <row r="130">
          <cell r="A130">
            <v>1062</v>
          </cell>
          <cell r="B130" t="str">
            <v>CT Ampere OTTO</v>
          </cell>
          <cell r="C130" t="str">
            <v>AJFB</v>
          </cell>
        </row>
        <row r="131">
          <cell r="C131" t="str">
            <v>KODE</v>
          </cell>
        </row>
        <row r="132">
          <cell r="A132">
            <v>1063</v>
          </cell>
          <cell r="B132" t="str">
            <v>Doble arming</v>
          </cell>
          <cell r="C132" t="str">
            <v>AJFC</v>
          </cell>
        </row>
        <row r="133">
          <cell r="C133" t="str">
            <v>KODE</v>
          </cell>
        </row>
        <row r="134">
          <cell r="A134">
            <v>1064</v>
          </cell>
          <cell r="B134" t="str">
            <v>Donlite</v>
          </cell>
          <cell r="C134" t="str">
            <v>AJFD</v>
          </cell>
        </row>
        <row r="135">
          <cell r="C135" t="str">
            <v>KODE</v>
          </cell>
        </row>
        <row r="136">
          <cell r="A136">
            <v>1065</v>
          </cell>
          <cell r="B136" t="str">
            <v>Doradus</v>
          </cell>
          <cell r="C136" t="str">
            <v>AJFE</v>
          </cell>
        </row>
        <row r="137">
          <cell r="C137" t="str">
            <v>KODE</v>
          </cell>
        </row>
        <row r="138">
          <cell r="A138">
            <v>1066</v>
          </cell>
          <cell r="B138" t="str">
            <v>Enggel klem</v>
          </cell>
          <cell r="C138" t="str">
            <v>AJFF</v>
          </cell>
        </row>
        <row r="139">
          <cell r="C139" t="str">
            <v>KODE</v>
          </cell>
        </row>
        <row r="140">
          <cell r="A140">
            <v>1067</v>
          </cell>
          <cell r="B140" t="str">
            <v>Eser werk 1 set</v>
          </cell>
          <cell r="C140" t="str">
            <v>AJFG</v>
          </cell>
        </row>
        <row r="141">
          <cell r="C141" t="str">
            <v>KODE</v>
          </cell>
        </row>
        <row r="142">
          <cell r="A142">
            <v>1068</v>
          </cell>
          <cell r="B142" t="str">
            <v>Exspanding</v>
          </cell>
          <cell r="C142" t="str">
            <v>AJFH</v>
          </cell>
        </row>
        <row r="143">
          <cell r="C143" t="str">
            <v>KODE</v>
          </cell>
        </row>
        <row r="144">
          <cell r="A144">
            <v>1069</v>
          </cell>
          <cell r="B144" t="str">
            <v>Extrabol</v>
          </cell>
          <cell r="C144" t="str">
            <v>AJFI</v>
          </cell>
        </row>
        <row r="145">
          <cell r="C145" t="str">
            <v>KODE</v>
          </cell>
        </row>
        <row r="146">
          <cell r="A146">
            <v>1070</v>
          </cell>
          <cell r="B146" t="str">
            <v>Foto Sel</v>
          </cell>
          <cell r="C146" t="str">
            <v>AJGJ</v>
          </cell>
        </row>
        <row r="147">
          <cell r="C147" t="str">
            <v>KODE</v>
          </cell>
        </row>
        <row r="148">
          <cell r="A148">
            <v>1071</v>
          </cell>
          <cell r="B148" t="str">
            <v>FCO</v>
          </cell>
          <cell r="C148" t="str">
            <v>AJGA</v>
          </cell>
        </row>
        <row r="149">
          <cell r="C149" t="str">
            <v>KODE</v>
          </cell>
        </row>
        <row r="150">
          <cell r="A150">
            <v>1072</v>
          </cell>
          <cell r="B150" t="str">
            <v>Fiting Holder</v>
          </cell>
          <cell r="C150" t="str">
            <v>AJGB</v>
          </cell>
        </row>
        <row r="151">
          <cell r="C151" t="str">
            <v>KODE</v>
          </cell>
        </row>
        <row r="152">
          <cell r="A152">
            <v>1073</v>
          </cell>
          <cell r="B152" t="str">
            <v>Fitting hias</v>
          </cell>
          <cell r="C152" t="str">
            <v>AJGC</v>
          </cell>
        </row>
        <row r="153">
          <cell r="C153" t="str">
            <v>KODE</v>
          </cell>
        </row>
        <row r="154">
          <cell r="A154">
            <v>1074</v>
          </cell>
          <cell r="B154" t="str">
            <v>Fitting miring</v>
          </cell>
          <cell r="C154" t="str">
            <v>AJGD</v>
          </cell>
        </row>
        <row r="155">
          <cell r="C155" t="str">
            <v>KODE</v>
          </cell>
        </row>
        <row r="156">
          <cell r="A156">
            <v>1075</v>
          </cell>
          <cell r="B156" t="str">
            <v>Fitting segi 4</v>
          </cell>
          <cell r="C156" t="str">
            <v>AJGE</v>
          </cell>
        </row>
        <row r="157">
          <cell r="C157" t="str">
            <v>KODE</v>
          </cell>
        </row>
        <row r="158">
          <cell r="A158">
            <v>1076</v>
          </cell>
          <cell r="B158" t="str">
            <v>Fitting segi 4 broco</v>
          </cell>
          <cell r="C158" t="str">
            <v>AJGF</v>
          </cell>
        </row>
        <row r="159">
          <cell r="C159" t="str">
            <v>KODE</v>
          </cell>
        </row>
        <row r="160">
          <cell r="A160">
            <v>1077</v>
          </cell>
          <cell r="B160" t="str">
            <v>Fitting segi 6</v>
          </cell>
          <cell r="C160" t="str">
            <v>AJGG</v>
          </cell>
        </row>
        <row r="161">
          <cell r="C161" t="str">
            <v>KODE</v>
          </cell>
        </row>
        <row r="162">
          <cell r="A162">
            <v>1078</v>
          </cell>
          <cell r="B162" t="str">
            <v>Fitting tegak</v>
          </cell>
          <cell r="C162" t="str">
            <v>AJGH</v>
          </cell>
        </row>
        <row r="163">
          <cell r="C163" t="str">
            <v>KODE</v>
          </cell>
        </row>
        <row r="164">
          <cell r="A164">
            <v>1079</v>
          </cell>
          <cell r="B164" t="str">
            <v>Fitting tegak broco</v>
          </cell>
          <cell r="C164" t="str">
            <v>AJGI</v>
          </cell>
        </row>
        <row r="165">
          <cell r="C165" t="str">
            <v>KODE</v>
          </cell>
        </row>
        <row r="166">
          <cell r="A166">
            <v>1080</v>
          </cell>
          <cell r="B166" t="str">
            <v>Fitting WD</v>
          </cell>
          <cell r="C166" t="str">
            <v>AJHJ</v>
          </cell>
        </row>
        <row r="167">
          <cell r="C167" t="str">
            <v>KODE</v>
          </cell>
        </row>
        <row r="168">
          <cell r="A168">
            <v>1081</v>
          </cell>
          <cell r="B168" t="str">
            <v>Fius slink 10 A</v>
          </cell>
          <cell r="C168" t="str">
            <v>AJHA</v>
          </cell>
        </row>
        <row r="169">
          <cell r="C169" t="str">
            <v>KODE</v>
          </cell>
        </row>
        <row r="170">
          <cell r="A170">
            <v>1082</v>
          </cell>
          <cell r="B170" t="str">
            <v>Fius slink 15 A</v>
          </cell>
          <cell r="C170" t="str">
            <v>AJHB</v>
          </cell>
        </row>
        <row r="171">
          <cell r="C171" t="str">
            <v>KODE</v>
          </cell>
        </row>
        <row r="172">
          <cell r="A172">
            <v>1083</v>
          </cell>
          <cell r="B172" t="str">
            <v>Fius slink 20 A</v>
          </cell>
          <cell r="C172" t="str">
            <v>AJHC</v>
          </cell>
        </row>
        <row r="173">
          <cell r="C173" t="str">
            <v>KODE</v>
          </cell>
        </row>
        <row r="174">
          <cell r="A174">
            <v>1084</v>
          </cell>
          <cell r="B174" t="str">
            <v>Fius slink 25 A</v>
          </cell>
          <cell r="C174" t="str">
            <v>AJHD</v>
          </cell>
        </row>
        <row r="175">
          <cell r="C175" t="str">
            <v>KODE</v>
          </cell>
        </row>
        <row r="176">
          <cell r="A176">
            <v>1085</v>
          </cell>
          <cell r="B176" t="str">
            <v>Fius slink 40 A</v>
          </cell>
          <cell r="C176" t="str">
            <v>AJHE</v>
          </cell>
        </row>
        <row r="177">
          <cell r="C177" t="str">
            <v>KODE</v>
          </cell>
        </row>
        <row r="178">
          <cell r="A178">
            <v>1086</v>
          </cell>
          <cell r="B178" t="str">
            <v>Fuse Box biasa</v>
          </cell>
          <cell r="C178" t="str">
            <v>AJHF</v>
          </cell>
        </row>
        <row r="179">
          <cell r="C179" t="str">
            <v>KODE</v>
          </cell>
        </row>
        <row r="180">
          <cell r="A180">
            <v>1087</v>
          </cell>
          <cell r="B180" t="str">
            <v>Fuse Box broco</v>
          </cell>
          <cell r="C180" t="str">
            <v>AJHG</v>
          </cell>
        </row>
        <row r="181">
          <cell r="C181" t="str">
            <v>KODE</v>
          </cell>
        </row>
        <row r="182">
          <cell r="A182">
            <v>1088</v>
          </cell>
          <cell r="B182" t="str">
            <v>Gay hook</v>
          </cell>
          <cell r="C182" t="str">
            <v>AJHH</v>
          </cell>
        </row>
        <row r="183">
          <cell r="C183" t="str">
            <v>KODE</v>
          </cell>
        </row>
        <row r="184">
          <cell r="A184">
            <v>1089</v>
          </cell>
          <cell r="B184" t="str">
            <v>Gay weare 25  mm</v>
          </cell>
          <cell r="C184" t="str">
            <v>AJHI</v>
          </cell>
        </row>
        <row r="185">
          <cell r="C185" t="str">
            <v>KODE</v>
          </cell>
        </row>
        <row r="186">
          <cell r="A186">
            <v>1090</v>
          </cell>
          <cell r="B186" t="str">
            <v>Gay weare 35  mm</v>
          </cell>
          <cell r="C186" t="str">
            <v>AJIJ</v>
          </cell>
        </row>
        <row r="187">
          <cell r="C187" t="str">
            <v>KODE</v>
          </cell>
        </row>
        <row r="188">
          <cell r="A188">
            <v>1091</v>
          </cell>
          <cell r="B188" t="str">
            <v>Gay weare 50  mm</v>
          </cell>
          <cell r="C188" t="str">
            <v>AJIA</v>
          </cell>
        </row>
        <row r="189">
          <cell r="C189" t="str">
            <v>KODE</v>
          </cell>
        </row>
        <row r="190">
          <cell r="A190">
            <v>1092</v>
          </cell>
          <cell r="B190" t="str">
            <v>Gay weare 70  mm</v>
          </cell>
          <cell r="C190" t="str">
            <v>AJIB</v>
          </cell>
        </row>
        <row r="191">
          <cell r="C191" t="str">
            <v>KODE</v>
          </cell>
        </row>
        <row r="192">
          <cell r="A192">
            <v>1093</v>
          </cell>
          <cell r="B192" t="str">
            <v>Gron rood 140 cm</v>
          </cell>
          <cell r="C192" t="str">
            <v>AJIC</v>
          </cell>
        </row>
        <row r="193">
          <cell r="C193" t="str">
            <v>KODE</v>
          </cell>
        </row>
        <row r="194">
          <cell r="A194">
            <v>1094</v>
          </cell>
          <cell r="B194" t="str">
            <v>Gron rood 270 cm</v>
          </cell>
          <cell r="C194" t="str">
            <v>AJID</v>
          </cell>
        </row>
        <row r="195">
          <cell r="C195" t="str">
            <v>KODE</v>
          </cell>
        </row>
        <row r="196">
          <cell r="A196">
            <v>1095</v>
          </cell>
          <cell r="B196" t="str">
            <v>Gron lak</v>
          </cell>
          <cell r="C196" t="str">
            <v>AJIE</v>
          </cell>
        </row>
        <row r="197">
          <cell r="C197" t="str">
            <v>KODE</v>
          </cell>
        </row>
        <row r="198">
          <cell r="A198">
            <v>1096</v>
          </cell>
          <cell r="B198" t="str">
            <v>HB SS 10 x 30</v>
          </cell>
          <cell r="C198" t="str">
            <v>AJIF</v>
          </cell>
        </row>
        <row r="199">
          <cell r="C199" t="str">
            <v>KODE</v>
          </cell>
        </row>
        <row r="200">
          <cell r="A200">
            <v>1097</v>
          </cell>
          <cell r="B200" t="str">
            <v>HB SS 12 x 30</v>
          </cell>
          <cell r="C200" t="str">
            <v>AJIG</v>
          </cell>
        </row>
        <row r="201">
          <cell r="C201" t="str">
            <v>KODE</v>
          </cell>
        </row>
        <row r="202">
          <cell r="A202">
            <v>1098</v>
          </cell>
          <cell r="B202" t="str">
            <v>HB SS 10 x 35</v>
          </cell>
          <cell r="C202" t="str">
            <v>AJIH</v>
          </cell>
        </row>
        <row r="203">
          <cell r="C203" t="str">
            <v>KODE</v>
          </cell>
        </row>
        <row r="204">
          <cell r="A204">
            <v>1099</v>
          </cell>
          <cell r="B204" t="str">
            <v>HB SS 12 x 35</v>
          </cell>
          <cell r="C204" t="str">
            <v>AJII</v>
          </cell>
        </row>
        <row r="205">
          <cell r="C205" t="str">
            <v>KODE</v>
          </cell>
        </row>
        <row r="206">
          <cell r="A206">
            <v>1100</v>
          </cell>
          <cell r="B206" t="str">
            <v>Hotlin klem 70 ( biasa )</v>
          </cell>
          <cell r="C206" t="str">
            <v>AAJJ</v>
          </cell>
        </row>
        <row r="207">
          <cell r="C207" t="str">
            <v>KODE</v>
          </cell>
        </row>
        <row r="208">
          <cell r="A208">
            <v>1101</v>
          </cell>
          <cell r="B208" t="str">
            <v>Hotlin klem 70 LLC</v>
          </cell>
          <cell r="C208" t="str">
            <v>AAJA</v>
          </cell>
        </row>
        <row r="209">
          <cell r="C209" t="str">
            <v>KODE</v>
          </cell>
        </row>
        <row r="210">
          <cell r="A210">
            <v>1102</v>
          </cell>
          <cell r="B210" t="str">
            <v>Handel 63 Amper</v>
          </cell>
          <cell r="C210" t="str">
            <v>AAJB</v>
          </cell>
        </row>
        <row r="211">
          <cell r="C211" t="str">
            <v>KODE</v>
          </cell>
        </row>
        <row r="212">
          <cell r="A212">
            <v>1103</v>
          </cell>
          <cell r="B212" t="str">
            <v>Fiteng Helogin</v>
          </cell>
          <cell r="C212" t="str">
            <v>AAJC</v>
          </cell>
        </row>
        <row r="213">
          <cell r="C213" t="str">
            <v>KODE</v>
          </cell>
        </row>
        <row r="214">
          <cell r="A214">
            <v>1104</v>
          </cell>
          <cell r="B214" t="str">
            <v>Inbodos</v>
          </cell>
          <cell r="C214" t="str">
            <v>AAJD</v>
          </cell>
        </row>
        <row r="215">
          <cell r="C215" t="str">
            <v>KODE</v>
          </cell>
        </row>
        <row r="216">
          <cell r="A216">
            <v>1105</v>
          </cell>
          <cell r="B216" t="str">
            <v>Inbodos clipsal</v>
          </cell>
          <cell r="C216" t="str">
            <v>AAJE</v>
          </cell>
        </row>
        <row r="217">
          <cell r="C217" t="str">
            <v>KODE</v>
          </cell>
        </row>
        <row r="218">
          <cell r="A218">
            <v>1106</v>
          </cell>
          <cell r="B218" t="str">
            <v>Inbodos breker</v>
          </cell>
          <cell r="C218" t="str">
            <v>AAJF</v>
          </cell>
        </row>
        <row r="219">
          <cell r="C219" t="str">
            <v>KODE</v>
          </cell>
        </row>
        <row r="220">
          <cell r="A220">
            <v>1107</v>
          </cell>
          <cell r="B220" t="str">
            <v>Isolasi</v>
          </cell>
          <cell r="C220" t="str">
            <v>AAJG</v>
          </cell>
        </row>
        <row r="221">
          <cell r="C221" t="str">
            <v>KODE</v>
          </cell>
        </row>
        <row r="222">
          <cell r="A222">
            <v>1108</v>
          </cell>
          <cell r="B222" t="str">
            <v>J 2</v>
          </cell>
          <cell r="C222" t="str">
            <v>AAJH</v>
          </cell>
        </row>
        <row r="223">
          <cell r="C223" t="str">
            <v>KODE</v>
          </cell>
        </row>
        <row r="224">
          <cell r="A224">
            <v>1109</v>
          </cell>
          <cell r="B224" t="str">
            <v>J 3</v>
          </cell>
          <cell r="C224" t="str">
            <v>AAJI</v>
          </cell>
        </row>
        <row r="225">
          <cell r="C225" t="str">
            <v>KODE</v>
          </cell>
        </row>
        <row r="226">
          <cell r="A226">
            <v>1110</v>
          </cell>
          <cell r="B226" t="str">
            <v>J 4</v>
          </cell>
          <cell r="C226" t="str">
            <v>AAAJ</v>
          </cell>
        </row>
        <row r="227">
          <cell r="C227" t="str">
            <v>KODE</v>
          </cell>
        </row>
        <row r="228">
          <cell r="A228">
            <v>1111</v>
          </cell>
          <cell r="B228" t="str">
            <v>Jon slip 16 mm</v>
          </cell>
          <cell r="C228" t="str">
            <v>AAAA</v>
          </cell>
        </row>
        <row r="229">
          <cell r="C229" t="str">
            <v>KODE</v>
          </cell>
        </row>
        <row r="230">
          <cell r="A230">
            <v>1112</v>
          </cell>
          <cell r="B230" t="str">
            <v>Jon slip 25 mm</v>
          </cell>
          <cell r="C230" t="str">
            <v>AAAB</v>
          </cell>
        </row>
        <row r="231">
          <cell r="C231" t="str">
            <v>KODE</v>
          </cell>
        </row>
        <row r="232">
          <cell r="A232">
            <v>1113</v>
          </cell>
          <cell r="B232" t="str">
            <v>Jon slip 35 mm</v>
          </cell>
          <cell r="C232" t="str">
            <v>AAAC</v>
          </cell>
        </row>
        <row r="233">
          <cell r="C233" t="str">
            <v>KODE</v>
          </cell>
        </row>
        <row r="234">
          <cell r="A234">
            <v>1114</v>
          </cell>
          <cell r="B234" t="str">
            <v>Jon slip 70 mm</v>
          </cell>
          <cell r="C234" t="str">
            <v>AAAD</v>
          </cell>
        </row>
        <row r="235">
          <cell r="C235" t="str">
            <v>KODE</v>
          </cell>
        </row>
        <row r="236">
          <cell r="A236">
            <v>1115</v>
          </cell>
          <cell r="B236" t="str">
            <v>Jon slip 150 mm</v>
          </cell>
          <cell r="C236" t="str">
            <v>AAAE</v>
          </cell>
        </row>
        <row r="237">
          <cell r="C237" t="str">
            <v>KODE</v>
          </cell>
        </row>
        <row r="238">
          <cell r="A238">
            <v>1116</v>
          </cell>
          <cell r="B238" t="str">
            <v>Jon slip 240 mm</v>
          </cell>
          <cell r="C238" t="str">
            <v>AAAF</v>
          </cell>
        </row>
        <row r="239">
          <cell r="C239" t="str">
            <v>KODE</v>
          </cell>
        </row>
        <row r="240">
          <cell r="A240">
            <v>1117</v>
          </cell>
          <cell r="B240" t="str">
            <v>Kaki NT OOI</v>
          </cell>
          <cell r="C240" t="str">
            <v>AAAG</v>
          </cell>
        </row>
        <row r="241">
          <cell r="C241" t="str">
            <v>KODE</v>
          </cell>
        </row>
        <row r="242">
          <cell r="A242">
            <v>1118</v>
          </cell>
          <cell r="B242" t="str">
            <v>Kaki NT NH O</v>
          </cell>
          <cell r="C242" t="str">
            <v>AAAH</v>
          </cell>
        </row>
        <row r="243">
          <cell r="C243" t="str">
            <v>KODE</v>
          </cell>
        </row>
        <row r="244">
          <cell r="A244">
            <v>1119</v>
          </cell>
          <cell r="B244" t="str">
            <v>Kaki NT NH 1</v>
          </cell>
          <cell r="C244" t="str">
            <v>AAAI</v>
          </cell>
        </row>
        <row r="245">
          <cell r="C245" t="str">
            <v>KODE</v>
          </cell>
        </row>
        <row r="246">
          <cell r="A246">
            <v>1120</v>
          </cell>
          <cell r="B246" t="str">
            <v>Kaki NT NH 2</v>
          </cell>
          <cell r="C246" t="str">
            <v>AABJ</v>
          </cell>
        </row>
        <row r="247">
          <cell r="C247" t="str">
            <v>KODE</v>
          </cell>
        </row>
        <row r="248">
          <cell r="A248">
            <v>1121</v>
          </cell>
          <cell r="B248" t="str">
            <v>Kanal C 125 x 50 x 2,8 cm</v>
          </cell>
          <cell r="C248" t="str">
            <v>AABA</v>
          </cell>
        </row>
        <row r="249">
          <cell r="C249" t="str">
            <v>KODE</v>
          </cell>
        </row>
        <row r="250">
          <cell r="A250">
            <v>1122</v>
          </cell>
          <cell r="B250" t="str">
            <v>Kanal UNP 5</v>
          </cell>
          <cell r="C250" t="str">
            <v>AABB</v>
          </cell>
        </row>
        <row r="251">
          <cell r="C251" t="str">
            <v>KODE</v>
          </cell>
        </row>
        <row r="252">
          <cell r="A252">
            <v>1123</v>
          </cell>
          <cell r="B252" t="str">
            <v>Kanal UNP 8</v>
          </cell>
          <cell r="C252" t="str">
            <v>AABC</v>
          </cell>
        </row>
        <row r="253">
          <cell r="C253" t="str">
            <v>KODE</v>
          </cell>
        </row>
        <row r="254">
          <cell r="A254">
            <v>1124</v>
          </cell>
          <cell r="B254" t="str">
            <v>Kanal UNP 10</v>
          </cell>
          <cell r="C254" t="str">
            <v>AABD</v>
          </cell>
        </row>
        <row r="255">
          <cell r="C255" t="str">
            <v>KODE</v>
          </cell>
        </row>
        <row r="256">
          <cell r="A256">
            <v>1125</v>
          </cell>
          <cell r="B256" t="str">
            <v>Kanal UNP 615</v>
          </cell>
          <cell r="C256" t="str">
            <v>AABE</v>
          </cell>
        </row>
        <row r="257">
          <cell r="C257" t="str">
            <v>KODE</v>
          </cell>
        </row>
        <row r="258">
          <cell r="A258">
            <v>1126</v>
          </cell>
          <cell r="B258" t="str">
            <v>Krimpit 16/16</v>
          </cell>
          <cell r="C258" t="str">
            <v>AABF</v>
          </cell>
        </row>
        <row r="259">
          <cell r="C259" t="str">
            <v>KODE</v>
          </cell>
        </row>
        <row r="260">
          <cell r="A260">
            <v>1127</v>
          </cell>
          <cell r="B260" t="str">
            <v>Krimpit 35/70</v>
          </cell>
          <cell r="C260" t="str">
            <v>AABG</v>
          </cell>
        </row>
        <row r="261">
          <cell r="C261" t="str">
            <v>KODE</v>
          </cell>
        </row>
        <row r="262">
          <cell r="A262">
            <v>1128</v>
          </cell>
          <cell r="B262" t="str">
            <v>Klem beton   No: 8</v>
          </cell>
          <cell r="C262" t="str">
            <v>AABH</v>
          </cell>
        </row>
        <row r="263">
          <cell r="C263" t="str">
            <v>KODE</v>
          </cell>
        </row>
        <row r="264">
          <cell r="A264">
            <v>1129</v>
          </cell>
          <cell r="B264" t="str">
            <v>Klem beton   No: 9</v>
          </cell>
          <cell r="C264" t="str">
            <v>AABI</v>
          </cell>
        </row>
        <row r="265">
          <cell r="C265" t="str">
            <v>KODE</v>
          </cell>
        </row>
        <row r="266">
          <cell r="A266">
            <v>1130</v>
          </cell>
          <cell r="B266" t="str">
            <v>Klem beton  No:10</v>
          </cell>
          <cell r="C266" t="str">
            <v>AACJ</v>
          </cell>
        </row>
        <row r="267">
          <cell r="C267" t="str">
            <v>KODE</v>
          </cell>
        </row>
        <row r="268">
          <cell r="A268">
            <v>1131</v>
          </cell>
          <cell r="B268" t="str">
            <v>Klem beton No:12</v>
          </cell>
          <cell r="C268" t="str">
            <v>AACA</v>
          </cell>
        </row>
        <row r="269">
          <cell r="C269" t="str">
            <v>KODE</v>
          </cell>
        </row>
        <row r="270">
          <cell r="A270">
            <v>1132</v>
          </cell>
          <cell r="B270" t="str">
            <v>Klem beton No:14</v>
          </cell>
          <cell r="C270" t="str">
            <v>AACB</v>
          </cell>
        </row>
        <row r="271">
          <cell r="C271" t="str">
            <v>KODE</v>
          </cell>
        </row>
        <row r="272">
          <cell r="A272">
            <v>1133</v>
          </cell>
          <cell r="B272" t="str">
            <v>Klem beton No:17</v>
          </cell>
          <cell r="C272" t="str">
            <v>AACC</v>
          </cell>
        </row>
        <row r="273">
          <cell r="C273" t="str">
            <v>KODE</v>
          </cell>
        </row>
        <row r="274">
          <cell r="A274">
            <v>1134</v>
          </cell>
          <cell r="B274" t="str">
            <v>Klem beton No:19</v>
          </cell>
          <cell r="C274" t="str">
            <v>AACD</v>
          </cell>
        </row>
        <row r="275">
          <cell r="C275" t="str">
            <v>KODE</v>
          </cell>
        </row>
        <row r="276">
          <cell r="A276">
            <v>1135</v>
          </cell>
          <cell r="B276" t="str">
            <v>Klem beton No:22</v>
          </cell>
          <cell r="C276" t="str">
            <v>AACE</v>
          </cell>
        </row>
        <row r="277">
          <cell r="C277" t="str">
            <v>KODE</v>
          </cell>
        </row>
        <row r="278">
          <cell r="A278">
            <v>1136</v>
          </cell>
          <cell r="B278" t="str">
            <v>Klem clipsal</v>
          </cell>
          <cell r="C278" t="str">
            <v>AACF</v>
          </cell>
        </row>
        <row r="279">
          <cell r="C279" t="str">
            <v>KODE</v>
          </cell>
        </row>
        <row r="280">
          <cell r="A280">
            <v>1137</v>
          </cell>
          <cell r="B280" t="str">
            <v>Klem seng</v>
          </cell>
          <cell r="C280" t="str">
            <v>AACG</v>
          </cell>
        </row>
        <row r="281">
          <cell r="C281" t="str">
            <v>KODE</v>
          </cell>
        </row>
        <row r="282">
          <cell r="A282">
            <v>1138</v>
          </cell>
          <cell r="B282" t="str">
            <v>Klem siser</v>
          </cell>
          <cell r="C282" t="str">
            <v>AACH</v>
          </cell>
        </row>
        <row r="283">
          <cell r="C283" t="str">
            <v>KODE</v>
          </cell>
        </row>
        <row r="284">
          <cell r="A284">
            <v>1139</v>
          </cell>
          <cell r="B284" t="str">
            <v>Kabel telp</v>
          </cell>
          <cell r="C284" t="str">
            <v>AACI</v>
          </cell>
        </row>
        <row r="285">
          <cell r="C285" t="str">
            <v>KODE</v>
          </cell>
        </row>
        <row r="286">
          <cell r="A286">
            <v>1140</v>
          </cell>
          <cell r="B286" t="str">
            <v>Kabel Antene</v>
          </cell>
          <cell r="C286" t="str">
            <v>AADJ</v>
          </cell>
        </row>
        <row r="287">
          <cell r="C287" t="str">
            <v>KODE</v>
          </cell>
        </row>
        <row r="288">
          <cell r="A288">
            <v>1141</v>
          </cell>
          <cell r="B288" t="str">
            <v>Lampu Helogin</v>
          </cell>
          <cell r="C288" t="str">
            <v>AADA</v>
          </cell>
        </row>
        <row r="289">
          <cell r="C289" t="str">
            <v>KODE</v>
          </cell>
        </row>
        <row r="290">
          <cell r="A290">
            <v>1142</v>
          </cell>
          <cell r="B290" t="str">
            <v>Lampu RM 2 x 40 wat</v>
          </cell>
          <cell r="C290" t="str">
            <v>AADB</v>
          </cell>
        </row>
        <row r="291">
          <cell r="C291" t="str">
            <v>KODE</v>
          </cell>
        </row>
        <row r="292">
          <cell r="A292">
            <v>1143</v>
          </cell>
          <cell r="B292" t="str">
            <v>Lampu Nion 40 wat</v>
          </cell>
          <cell r="C292" t="str">
            <v>AADC</v>
          </cell>
        </row>
        <row r="293">
          <cell r="C293" t="str">
            <v>KODE</v>
          </cell>
        </row>
        <row r="294">
          <cell r="A294">
            <v>1144</v>
          </cell>
          <cell r="B294" t="str">
            <v>Lampu SL 18 - 25 wat</v>
          </cell>
          <cell r="C294" t="str">
            <v>AADD</v>
          </cell>
        </row>
        <row r="295">
          <cell r="C295" t="str">
            <v>KODE</v>
          </cell>
        </row>
        <row r="296">
          <cell r="A296">
            <v>1145</v>
          </cell>
          <cell r="B296" t="str">
            <v>Lampu Indikator/Pilot</v>
          </cell>
          <cell r="C296" t="str">
            <v>AADE</v>
          </cell>
        </row>
        <row r="297">
          <cell r="C297" t="str">
            <v>KODE</v>
          </cell>
        </row>
        <row r="298">
          <cell r="A298">
            <v>1146</v>
          </cell>
          <cell r="B298" t="str">
            <v>Lampu rekolit</v>
          </cell>
          <cell r="C298" t="str">
            <v>AADF</v>
          </cell>
        </row>
        <row r="299">
          <cell r="C299" t="str">
            <v>KODE</v>
          </cell>
        </row>
        <row r="300">
          <cell r="A300">
            <v>1147</v>
          </cell>
          <cell r="B300" t="str">
            <v>Lampu TK0 20 wat</v>
          </cell>
          <cell r="C300" t="str">
            <v>AADG</v>
          </cell>
        </row>
        <row r="301">
          <cell r="C301" t="str">
            <v>KODE</v>
          </cell>
        </row>
        <row r="302">
          <cell r="A302">
            <v>1148</v>
          </cell>
          <cell r="B302" t="str">
            <v>Lampu TKO 40 wat</v>
          </cell>
          <cell r="C302" t="str">
            <v>AADH</v>
          </cell>
        </row>
        <row r="303">
          <cell r="C303" t="str">
            <v>KODE</v>
          </cell>
        </row>
        <row r="304">
          <cell r="A304">
            <v>1149</v>
          </cell>
          <cell r="B304" t="str">
            <v>Lampu TKI 2 x 20 wat</v>
          </cell>
          <cell r="C304" t="str">
            <v>AADI</v>
          </cell>
        </row>
        <row r="305">
          <cell r="C305" t="str">
            <v>KODE</v>
          </cell>
        </row>
        <row r="306">
          <cell r="A306">
            <v>1150</v>
          </cell>
          <cell r="B306" t="str">
            <v>Lampu TKI 2 x 40 wat</v>
          </cell>
          <cell r="C306" t="str">
            <v>AAEJ</v>
          </cell>
        </row>
        <row r="307">
          <cell r="C307" t="str">
            <v>KODE</v>
          </cell>
        </row>
        <row r="308">
          <cell r="A308">
            <v>1151</v>
          </cell>
          <cell r="B308" t="str">
            <v>LC 71</v>
          </cell>
          <cell r="C308" t="str">
            <v>AAEA</v>
          </cell>
        </row>
        <row r="309">
          <cell r="C309" t="str">
            <v>KODE</v>
          </cell>
        </row>
        <row r="310">
          <cell r="A310">
            <v>1152</v>
          </cell>
          <cell r="B310" t="str">
            <v>LC 74</v>
          </cell>
          <cell r="C310" t="str">
            <v>AAEB</v>
          </cell>
        </row>
        <row r="311">
          <cell r="C311" t="str">
            <v>KODE</v>
          </cell>
        </row>
        <row r="312">
          <cell r="A312">
            <v>1153</v>
          </cell>
          <cell r="B312" t="str">
            <v>Longseng</v>
          </cell>
          <cell r="C312" t="str">
            <v>AAEC</v>
          </cell>
        </row>
        <row r="313">
          <cell r="C313" t="str">
            <v>KODE</v>
          </cell>
        </row>
        <row r="314">
          <cell r="A314">
            <v>1154</v>
          </cell>
          <cell r="B314" t="str">
            <v>LVTC 1 x 70 mm</v>
          </cell>
          <cell r="C314" t="str">
            <v>AAED</v>
          </cell>
        </row>
        <row r="315">
          <cell r="C315" t="str">
            <v>KODE</v>
          </cell>
        </row>
        <row r="316">
          <cell r="A316">
            <v>1155</v>
          </cell>
          <cell r="B316" t="str">
            <v>LVTC 2 x 10 mm</v>
          </cell>
          <cell r="C316" t="str">
            <v>AAEE</v>
          </cell>
        </row>
        <row r="317">
          <cell r="C317" t="str">
            <v>KODE</v>
          </cell>
        </row>
        <row r="318">
          <cell r="A318">
            <v>1156</v>
          </cell>
          <cell r="B318" t="str">
            <v>LVTC 2 x 16 mm</v>
          </cell>
          <cell r="C318" t="str">
            <v>AAEF</v>
          </cell>
        </row>
        <row r="319">
          <cell r="C319" t="str">
            <v>KODE</v>
          </cell>
        </row>
        <row r="320">
          <cell r="A320">
            <v>1157</v>
          </cell>
          <cell r="B320" t="str">
            <v>LVTC 2 x 25 mm</v>
          </cell>
          <cell r="C320" t="str">
            <v>AAEG</v>
          </cell>
        </row>
        <row r="321">
          <cell r="C321" t="str">
            <v>KODE</v>
          </cell>
        </row>
        <row r="322">
          <cell r="A322">
            <v>1158</v>
          </cell>
          <cell r="B322" t="str">
            <v>LVTC 2 x 35 mm</v>
          </cell>
          <cell r="C322" t="str">
            <v>AAEH</v>
          </cell>
        </row>
        <row r="323">
          <cell r="C323" t="str">
            <v>KODE</v>
          </cell>
        </row>
        <row r="324">
          <cell r="A324">
            <v>1159</v>
          </cell>
          <cell r="B324" t="str">
            <v>LVTC 2 x 35 x 50 mm</v>
          </cell>
          <cell r="C324" t="str">
            <v>AAEI</v>
          </cell>
        </row>
        <row r="325">
          <cell r="C325" t="str">
            <v>KODE</v>
          </cell>
        </row>
        <row r="326">
          <cell r="A326">
            <v>1160</v>
          </cell>
          <cell r="B326" t="str">
            <v>LVTC 2 x 35 x 70 mm</v>
          </cell>
          <cell r="C326" t="str">
            <v>AAFJ</v>
          </cell>
        </row>
        <row r="327">
          <cell r="C327" t="str">
            <v>KODE</v>
          </cell>
        </row>
        <row r="328">
          <cell r="A328">
            <v>1161</v>
          </cell>
          <cell r="B328" t="str">
            <v>LVTC 2 x 50 x 70 mm</v>
          </cell>
          <cell r="C328" t="str">
            <v>AAFA</v>
          </cell>
        </row>
        <row r="329">
          <cell r="C329" t="str">
            <v>KODE</v>
          </cell>
        </row>
        <row r="330">
          <cell r="A330">
            <v>1162</v>
          </cell>
          <cell r="B330" t="str">
            <v>LVTC 2 x 70 x 50 mm</v>
          </cell>
          <cell r="C330" t="str">
            <v>AAFB</v>
          </cell>
        </row>
        <row r="331">
          <cell r="C331" t="str">
            <v>KODE</v>
          </cell>
        </row>
        <row r="332">
          <cell r="A332">
            <v>1163</v>
          </cell>
          <cell r="B332" t="str">
            <v>LVTC 3 x 25 x 25 mm</v>
          </cell>
          <cell r="C332" t="str">
            <v>AAFC</v>
          </cell>
        </row>
        <row r="333">
          <cell r="C333" t="str">
            <v>KODE</v>
          </cell>
        </row>
        <row r="334">
          <cell r="A334">
            <v>1164</v>
          </cell>
          <cell r="B334" t="str">
            <v>LVTC 3 x 35 x 25 mm</v>
          </cell>
          <cell r="C334" t="str">
            <v>AAFD</v>
          </cell>
        </row>
        <row r="335">
          <cell r="C335" t="str">
            <v>KODE</v>
          </cell>
        </row>
        <row r="336">
          <cell r="A336">
            <v>1165</v>
          </cell>
          <cell r="B336" t="str">
            <v>LVTC 3 x 35 x 50 mm</v>
          </cell>
          <cell r="C336" t="str">
            <v>AAFE</v>
          </cell>
        </row>
        <row r="337">
          <cell r="C337" t="str">
            <v>KODE</v>
          </cell>
        </row>
        <row r="338">
          <cell r="A338">
            <v>1166</v>
          </cell>
          <cell r="B338" t="str">
            <v>LVTC 3 x 50 x 70 mm</v>
          </cell>
          <cell r="C338" t="str">
            <v>AAFF</v>
          </cell>
        </row>
        <row r="339">
          <cell r="C339" t="str">
            <v>KODE</v>
          </cell>
        </row>
        <row r="340">
          <cell r="A340">
            <v>1167</v>
          </cell>
          <cell r="B340" t="str">
            <v>LVTC 3 x 70 x 50 mm</v>
          </cell>
          <cell r="C340" t="str">
            <v>AAFG</v>
          </cell>
        </row>
        <row r="341">
          <cell r="C341" t="str">
            <v>KODE</v>
          </cell>
        </row>
        <row r="342">
          <cell r="A342">
            <v>1168</v>
          </cell>
          <cell r="B342" t="str">
            <v>Meni cap jago</v>
          </cell>
          <cell r="C342" t="str">
            <v>AAFH</v>
          </cell>
        </row>
        <row r="343">
          <cell r="C343" t="str">
            <v>KODE</v>
          </cell>
        </row>
        <row r="344">
          <cell r="A344">
            <v>1169</v>
          </cell>
          <cell r="B344" t="str">
            <v>MCB 2 A</v>
          </cell>
          <cell r="C344" t="str">
            <v>AAFI</v>
          </cell>
        </row>
        <row r="345">
          <cell r="C345" t="str">
            <v>KODE</v>
          </cell>
        </row>
        <row r="346">
          <cell r="A346">
            <v>1170</v>
          </cell>
          <cell r="B346" t="str">
            <v>MCB 4 A</v>
          </cell>
          <cell r="C346" t="str">
            <v>AAGJ</v>
          </cell>
        </row>
        <row r="347">
          <cell r="C347" t="str">
            <v>KODE</v>
          </cell>
        </row>
        <row r="348">
          <cell r="A348">
            <v>1171</v>
          </cell>
          <cell r="B348" t="str">
            <v>MCB 6 A</v>
          </cell>
          <cell r="C348" t="str">
            <v>AAGA</v>
          </cell>
        </row>
        <row r="349">
          <cell r="C349" t="str">
            <v>KODE</v>
          </cell>
        </row>
        <row r="350">
          <cell r="A350">
            <v>1172</v>
          </cell>
          <cell r="B350" t="str">
            <v>MCB 10 A</v>
          </cell>
          <cell r="C350" t="str">
            <v>AAGB</v>
          </cell>
        </row>
        <row r="351">
          <cell r="C351" t="str">
            <v>KODE</v>
          </cell>
        </row>
        <row r="352">
          <cell r="A352">
            <v>1173</v>
          </cell>
          <cell r="B352" t="str">
            <v>MCB 16 A</v>
          </cell>
          <cell r="C352" t="str">
            <v>AAGC</v>
          </cell>
        </row>
        <row r="353">
          <cell r="C353" t="str">
            <v>KODE</v>
          </cell>
        </row>
        <row r="354">
          <cell r="A354">
            <v>1174</v>
          </cell>
          <cell r="B354" t="str">
            <v>MCB 20 A</v>
          </cell>
          <cell r="C354" t="str">
            <v>AAGD</v>
          </cell>
        </row>
        <row r="355">
          <cell r="C355" t="str">
            <v>KODE</v>
          </cell>
        </row>
        <row r="356">
          <cell r="A356">
            <v>1175</v>
          </cell>
          <cell r="B356" t="str">
            <v>MCB 25 A</v>
          </cell>
          <cell r="C356" t="str">
            <v>AAGE</v>
          </cell>
        </row>
        <row r="357">
          <cell r="C357" t="str">
            <v>KODE</v>
          </cell>
        </row>
        <row r="358">
          <cell r="A358">
            <v>1176</v>
          </cell>
          <cell r="B358" t="str">
            <v>MCB 35 A</v>
          </cell>
          <cell r="C358" t="str">
            <v>AAGF</v>
          </cell>
        </row>
        <row r="359">
          <cell r="C359" t="str">
            <v>KODE</v>
          </cell>
        </row>
        <row r="360">
          <cell r="A360">
            <v>1177</v>
          </cell>
          <cell r="B360" t="str">
            <v>MCB 40 A</v>
          </cell>
          <cell r="C360" t="str">
            <v>AAGG</v>
          </cell>
        </row>
        <row r="361">
          <cell r="C361" t="str">
            <v>KODE</v>
          </cell>
        </row>
        <row r="362">
          <cell r="A362">
            <v>1178</v>
          </cell>
          <cell r="B362" t="str">
            <v>MCB 60 A</v>
          </cell>
          <cell r="C362" t="str">
            <v>AAGH</v>
          </cell>
        </row>
        <row r="363">
          <cell r="C363" t="str">
            <v>KODE</v>
          </cell>
        </row>
        <row r="364">
          <cell r="A364">
            <v>1179</v>
          </cell>
          <cell r="B364" t="str">
            <v>MCCB 40 A</v>
          </cell>
          <cell r="C364" t="str">
            <v>AAGI</v>
          </cell>
        </row>
        <row r="365">
          <cell r="C365" t="str">
            <v>KODE</v>
          </cell>
        </row>
        <row r="366">
          <cell r="A366">
            <v>1180</v>
          </cell>
          <cell r="B366" t="str">
            <v>MCCB 60 A</v>
          </cell>
          <cell r="C366" t="str">
            <v>AAHJ</v>
          </cell>
        </row>
        <row r="367">
          <cell r="C367" t="str">
            <v>KODE</v>
          </cell>
        </row>
        <row r="368">
          <cell r="A368">
            <v>1181</v>
          </cell>
          <cell r="B368" t="str">
            <v>MCCB 100 A</v>
          </cell>
          <cell r="C368" t="str">
            <v>AAHA</v>
          </cell>
        </row>
        <row r="369">
          <cell r="C369" t="str">
            <v>KODE</v>
          </cell>
        </row>
        <row r="370">
          <cell r="A370">
            <v>1182</v>
          </cell>
          <cell r="B370" t="str">
            <v>NFB 400 A</v>
          </cell>
          <cell r="C370" t="str">
            <v>AAHB</v>
          </cell>
        </row>
        <row r="371">
          <cell r="C371" t="str">
            <v>KODE</v>
          </cell>
        </row>
        <row r="372">
          <cell r="A372">
            <v>1183</v>
          </cell>
          <cell r="B372" t="str">
            <v>NFB 50 A</v>
          </cell>
          <cell r="C372" t="str">
            <v>AAHC</v>
          </cell>
        </row>
        <row r="373">
          <cell r="C373" t="str">
            <v>KODE</v>
          </cell>
        </row>
        <row r="374">
          <cell r="A374">
            <v>1184</v>
          </cell>
          <cell r="B374" t="str">
            <v xml:space="preserve">NFB 60 A </v>
          </cell>
          <cell r="C374" t="str">
            <v>AAHD</v>
          </cell>
        </row>
        <row r="375">
          <cell r="C375" t="str">
            <v>KODE</v>
          </cell>
        </row>
        <row r="376">
          <cell r="A376">
            <v>1185</v>
          </cell>
          <cell r="B376" t="str">
            <v xml:space="preserve">NFB 80 A </v>
          </cell>
          <cell r="C376" t="str">
            <v>AAHE</v>
          </cell>
        </row>
        <row r="377">
          <cell r="C377" t="str">
            <v>KODE</v>
          </cell>
        </row>
        <row r="378">
          <cell r="A378">
            <v>1186</v>
          </cell>
          <cell r="B378" t="str">
            <v xml:space="preserve">NFB 100 A </v>
          </cell>
          <cell r="C378" t="str">
            <v>AAHF</v>
          </cell>
        </row>
        <row r="379">
          <cell r="C379" t="str">
            <v>KODE</v>
          </cell>
        </row>
        <row r="380">
          <cell r="A380">
            <v>1187</v>
          </cell>
          <cell r="B380" t="str">
            <v xml:space="preserve">NFB 125 A </v>
          </cell>
          <cell r="C380" t="str">
            <v>AAHG</v>
          </cell>
        </row>
        <row r="381">
          <cell r="C381" t="str">
            <v>KODE</v>
          </cell>
        </row>
        <row r="382">
          <cell r="A382">
            <v>1188</v>
          </cell>
          <cell r="B382" t="str">
            <v xml:space="preserve">NFB 150 A </v>
          </cell>
          <cell r="C382" t="str">
            <v>AAHH</v>
          </cell>
        </row>
        <row r="383">
          <cell r="C383" t="str">
            <v>KODE</v>
          </cell>
        </row>
        <row r="384">
          <cell r="A384">
            <v>1189</v>
          </cell>
          <cell r="B384" t="str">
            <v xml:space="preserve">NFB 250 A </v>
          </cell>
          <cell r="C384" t="str">
            <v>AAHI</v>
          </cell>
        </row>
        <row r="385">
          <cell r="C385" t="str">
            <v>KODE</v>
          </cell>
        </row>
        <row r="386">
          <cell r="A386">
            <v>1190</v>
          </cell>
          <cell r="B386" t="str">
            <v>Nol klem</v>
          </cell>
          <cell r="C386" t="str">
            <v>AAIJ</v>
          </cell>
        </row>
        <row r="387">
          <cell r="C387" t="str">
            <v>KODE</v>
          </cell>
        </row>
        <row r="388">
          <cell r="A388">
            <v>1191</v>
          </cell>
          <cell r="B388" t="str">
            <v>NT Fius 63 A</v>
          </cell>
          <cell r="C388" t="str">
            <v>AAIA</v>
          </cell>
        </row>
        <row r="389">
          <cell r="C389" t="str">
            <v>KODE</v>
          </cell>
        </row>
        <row r="390">
          <cell r="A390">
            <v>1192</v>
          </cell>
          <cell r="B390" t="str">
            <v>NT Fius 80 A</v>
          </cell>
          <cell r="C390" t="str">
            <v>AAIB</v>
          </cell>
        </row>
        <row r="391">
          <cell r="C391" t="str">
            <v>KODE</v>
          </cell>
        </row>
        <row r="392">
          <cell r="A392">
            <v>1193</v>
          </cell>
          <cell r="B392" t="str">
            <v>NT Fius 100 A</v>
          </cell>
          <cell r="C392" t="str">
            <v>AAIC</v>
          </cell>
        </row>
        <row r="393">
          <cell r="C393" t="str">
            <v>KODE</v>
          </cell>
        </row>
        <row r="394">
          <cell r="A394">
            <v>1194</v>
          </cell>
          <cell r="B394" t="str">
            <v>NT Fius 125 A</v>
          </cell>
          <cell r="C394" t="str">
            <v>AAID</v>
          </cell>
        </row>
        <row r="395">
          <cell r="C395" t="str">
            <v>KODE</v>
          </cell>
        </row>
        <row r="396">
          <cell r="A396">
            <v>1195</v>
          </cell>
          <cell r="B396" t="str">
            <v>NT Fius 160 A</v>
          </cell>
          <cell r="C396" t="str">
            <v>AAIE</v>
          </cell>
        </row>
        <row r="397">
          <cell r="C397" t="str">
            <v>KODE</v>
          </cell>
        </row>
        <row r="398">
          <cell r="A398">
            <v>1196</v>
          </cell>
          <cell r="B398" t="str">
            <v>NT Fius 200 A</v>
          </cell>
          <cell r="C398" t="str">
            <v>AAIF</v>
          </cell>
        </row>
        <row r="399">
          <cell r="C399" t="str">
            <v>KODE</v>
          </cell>
        </row>
        <row r="400">
          <cell r="A400">
            <v>1197</v>
          </cell>
          <cell r="B400" t="str">
            <v>NT Fius 250 A</v>
          </cell>
          <cell r="C400" t="str">
            <v>AAIG</v>
          </cell>
        </row>
        <row r="401">
          <cell r="C401" t="str">
            <v>KODE</v>
          </cell>
        </row>
        <row r="402">
          <cell r="A402">
            <v>1198</v>
          </cell>
          <cell r="B402" t="str">
            <v>NT Fius 300 A</v>
          </cell>
          <cell r="C402" t="str">
            <v>AAIH</v>
          </cell>
        </row>
        <row r="403">
          <cell r="C403" t="str">
            <v>KODE</v>
          </cell>
        </row>
        <row r="404">
          <cell r="A404">
            <v>1199</v>
          </cell>
          <cell r="B404" t="str">
            <v>NYA 1,5 mm</v>
          </cell>
          <cell r="C404" t="str">
            <v>AAII</v>
          </cell>
        </row>
        <row r="405">
          <cell r="C405" t="str">
            <v>KODE</v>
          </cell>
        </row>
        <row r="406">
          <cell r="A406">
            <v>1200</v>
          </cell>
          <cell r="B406" t="str">
            <v>NYA 2,5 mm</v>
          </cell>
          <cell r="C406" t="str">
            <v>ABJJ</v>
          </cell>
        </row>
        <row r="407">
          <cell r="C407" t="str">
            <v>KODE</v>
          </cell>
        </row>
        <row r="408">
          <cell r="A408">
            <v>1201</v>
          </cell>
          <cell r="B408" t="str">
            <v>NYM 2 x 1,5 mm</v>
          </cell>
          <cell r="C408" t="str">
            <v>ABJA</v>
          </cell>
        </row>
        <row r="409">
          <cell r="C409" t="str">
            <v>KODE</v>
          </cell>
        </row>
        <row r="410">
          <cell r="A410">
            <v>1202</v>
          </cell>
          <cell r="B410" t="str">
            <v>NYM 2 x 2,5 mm</v>
          </cell>
          <cell r="C410" t="str">
            <v>ABJB</v>
          </cell>
        </row>
        <row r="411">
          <cell r="C411" t="str">
            <v>KODE</v>
          </cell>
        </row>
        <row r="412">
          <cell r="A412">
            <v>1203</v>
          </cell>
          <cell r="B412" t="str">
            <v>NYM 3 x 1,5 mm</v>
          </cell>
          <cell r="C412" t="str">
            <v>ABJC</v>
          </cell>
        </row>
        <row r="413">
          <cell r="C413" t="str">
            <v>KODE</v>
          </cell>
        </row>
        <row r="414">
          <cell r="A414">
            <v>1204</v>
          </cell>
          <cell r="B414" t="str">
            <v>NYM 3 x 2,5 mm</v>
          </cell>
          <cell r="C414" t="str">
            <v>ABJD</v>
          </cell>
        </row>
        <row r="415">
          <cell r="C415" t="str">
            <v>KODE</v>
          </cell>
        </row>
        <row r="416">
          <cell r="A416">
            <v>1205</v>
          </cell>
          <cell r="B416" t="str">
            <v>NYM 3 x 2,5 mm/SP</v>
          </cell>
          <cell r="C416" t="str">
            <v>ABJE</v>
          </cell>
        </row>
        <row r="417">
          <cell r="C417" t="str">
            <v>KODE</v>
          </cell>
        </row>
        <row r="418">
          <cell r="A418">
            <v>1206</v>
          </cell>
          <cell r="B418" t="str">
            <v>NYM 3 x 4 mm</v>
          </cell>
          <cell r="C418" t="str">
            <v>ABJF</v>
          </cell>
        </row>
        <row r="419">
          <cell r="C419" t="str">
            <v>KODE</v>
          </cell>
        </row>
        <row r="420">
          <cell r="A420">
            <v>1207</v>
          </cell>
          <cell r="B420" t="str">
            <v>NYM 3 x 6 mm</v>
          </cell>
          <cell r="C420" t="str">
            <v>ABJG</v>
          </cell>
        </row>
        <row r="421">
          <cell r="C421" t="str">
            <v>KODE</v>
          </cell>
        </row>
        <row r="422">
          <cell r="A422">
            <v>1208</v>
          </cell>
          <cell r="B422" t="str">
            <v>NYM 4 x 2,5 mm/SP</v>
          </cell>
          <cell r="C422" t="str">
            <v>ABJH</v>
          </cell>
        </row>
        <row r="423">
          <cell r="C423" t="str">
            <v>KODE</v>
          </cell>
        </row>
        <row r="424">
          <cell r="A424">
            <v>1209</v>
          </cell>
          <cell r="B424" t="str">
            <v xml:space="preserve">NYM 4 x 2,5 mm  </v>
          </cell>
          <cell r="C424" t="str">
            <v>ABJI</v>
          </cell>
        </row>
        <row r="425">
          <cell r="C425" t="str">
            <v>KODE</v>
          </cell>
        </row>
        <row r="426">
          <cell r="A426">
            <v>1210</v>
          </cell>
          <cell r="B426" t="str">
            <v>NYM 4 x 6 mm</v>
          </cell>
          <cell r="C426" t="str">
            <v>ABAJ</v>
          </cell>
        </row>
        <row r="427">
          <cell r="C427" t="str">
            <v>KODE</v>
          </cell>
        </row>
        <row r="428">
          <cell r="A428">
            <v>1211</v>
          </cell>
          <cell r="B428" t="str">
            <v>NYY 2 x 2,5 mm</v>
          </cell>
          <cell r="C428" t="str">
            <v>ABAA</v>
          </cell>
        </row>
        <row r="429">
          <cell r="C429" t="str">
            <v>KODE</v>
          </cell>
        </row>
        <row r="430">
          <cell r="A430">
            <v>1212</v>
          </cell>
          <cell r="B430" t="str">
            <v>NYY 2 x 10 mm</v>
          </cell>
          <cell r="C430" t="str">
            <v>ABAB</v>
          </cell>
        </row>
        <row r="431">
          <cell r="C431" t="str">
            <v>KODE</v>
          </cell>
        </row>
        <row r="432">
          <cell r="A432">
            <v>1213</v>
          </cell>
          <cell r="B432" t="str">
            <v>NYY 3 x 1,5 mm</v>
          </cell>
          <cell r="C432" t="str">
            <v>ABAC</v>
          </cell>
        </row>
        <row r="433">
          <cell r="C433" t="str">
            <v>KODE</v>
          </cell>
        </row>
        <row r="434">
          <cell r="A434">
            <v>1214</v>
          </cell>
          <cell r="B434" t="str">
            <v>NYY 3 x 2,5 mm</v>
          </cell>
          <cell r="C434" t="str">
            <v>ABAD</v>
          </cell>
        </row>
        <row r="435">
          <cell r="C435" t="str">
            <v>KODE</v>
          </cell>
        </row>
        <row r="436">
          <cell r="A436">
            <v>1215</v>
          </cell>
          <cell r="B436" t="str">
            <v>NYY 3 x 4 mm</v>
          </cell>
          <cell r="C436" t="str">
            <v>ABAE</v>
          </cell>
        </row>
        <row r="437">
          <cell r="C437" t="str">
            <v>KODE</v>
          </cell>
        </row>
        <row r="438">
          <cell r="A438">
            <v>1216</v>
          </cell>
          <cell r="B438" t="str">
            <v>NYY 3 x 6 mm</v>
          </cell>
          <cell r="C438" t="str">
            <v>ABAF</v>
          </cell>
        </row>
        <row r="439">
          <cell r="C439" t="str">
            <v>KODE</v>
          </cell>
        </row>
        <row r="440">
          <cell r="A440">
            <v>1217</v>
          </cell>
          <cell r="B440" t="str">
            <v>NYY 3 x 10 mm</v>
          </cell>
          <cell r="C440" t="str">
            <v>ABAG</v>
          </cell>
        </row>
        <row r="441">
          <cell r="C441" t="str">
            <v>KODE</v>
          </cell>
        </row>
        <row r="442">
          <cell r="A442">
            <v>1218</v>
          </cell>
          <cell r="B442" t="str">
            <v>NYY 3 x 16 mm</v>
          </cell>
          <cell r="C442" t="str">
            <v>ABAH</v>
          </cell>
        </row>
        <row r="443">
          <cell r="C443" t="str">
            <v>KODE</v>
          </cell>
        </row>
        <row r="444">
          <cell r="A444">
            <v>1219</v>
          </cell>
          <cell r="B444" t="str">
            <v>NYY 4 x 1,5 mm</v>
          </cell>
          <cell r="C444" t="str">
            <v>ABAI</v>
          </cell>
        </row>
        <row r="445">
          <cell r="C445" t="str">
            <v>KODE</v>
          </cell>
        </row>
        <row r="446">
          <cell r="A446">
            <v>1220</v>
          </cell>
          <cell r="B446" t="str">
            <v>NYY 4 x 2,5 mm</v>
          </cell>
          <cell r="C446" t="str">
            <v>ABBJ</v>
          </cell>
        </row>
        <row r="447">
          <cell r="C447" t="str">
            <v>KODE</v>
          </cell>
        </row>
        <row r="448">
          <cell r="A448">
            <v>1221</v>
          </cell>
          <cell r="B448" t="str">
            <v>NYY 4 x 6 mm</v>
          </cell>
          <cell r="C448" t="str">
            <v>ABBA</v>
          </cell>
        </row>
        <row r="449">
          <cell r="C449" t="str">
            <v>KODE</v>
          </cell>
        </row>
        <row r="450">
          <cell r="A450">
            <v>1222</v>
          </cell>
          <cell r="B450" t="str">
            <v>NYY 4 x 10 mm</v>
          </cell>
          <cell r="C450" t="str">
            <v>ABBB</v>
          </cell>
        </row>
        <row r="451">
          <cell r="C451" t="str">
            <v>KODE</v>
          </cell>
        </row>
        <row r="452">
          <cell r="A452">
            <v>1223</v>
          </cell>
          <cell r="B452" t="str">
            <v>NYY 4 x 16 mm</v>
          </cell>
          <cell r="C452" t="str">
            <v>ABBC</v>
          </cell>
        </row>
        <row r="453">
          <cell r="C453" t="str">
            <v>KODE</v>
          </cell>
        </row>
        <row r="454">
          <cell r="A454">
            <v>1224</v>
          </cell>
          <cell r="B454" t="str">
            <v>NYY 4 x 25 mm</v>
          </cell>
          <cell r="C454" t="str">
            <v>ABBD</v>
          </cell>
        </row>
        <row r="455">
          <cell r="C455" t="str">
            <v>KODE</v>
          </cell>
        </row>
        <row r="456">
          <cell r="A456">
            <v>1225</v>
          </cell>
          <cell r="B456" t="str">
            <v>Oli B 40 Biesel</v>
          </cell>
          <cell r="C456" t="str">
            <v>ABBE</v>
          </cell>
        </row>
        <row r="457">
          <cell r="C457" t="str">
            <v>KODE</v>
          </cell>
        </row>
        <row r="458">
          <cell r="A458">
            <v>1226</v>
          </cell>
          <cell r="B458" t="str">
            <v>Oli Super SG Bensin</v>
          </cell>
          <cell r="C458" t="str">
            <v>ABBF</v>
          </cell>
        </row>
        <row r="459">
          <cell r="C459" t="str">
            <v>KODE</v>
          </cell>
        </row>
        <row r="460">
          <cell r="A460">
            <v>1227</v>
          </cell>
          <cell r="B460" t="str">
            <v>OK Type 1</v>
          </cell>
          <cell r="C460" t="str">
            <v>ABBG</v>
          </cell>
        </row>
        <row r="461">
          <cell r="C461" t="str">
            <v>KODE</v>
          </cell>
        </row>
        <row r="462">
          <cell r="A462">
            <v>1228</v>
          </cell>
          <cell r="B462" t="str">
            <v>OK Type 3</v>
          </cell>
          <cell r="C462" t="str">
            <v>ABBH</v>
          </cell>
        </row>
        <row r="463">
          <cell r="C463" t="str">
            <v>KODE</v>
          </cell>
        </row>
        <row r="464">
          <cell r="A464">
            <v>1229</v>
          </cell>
          <cell r="B464" t="str">
            <v>Paku reng</v>
          </cell>
          <cell r="C464" t="str">
            <v>ABBI</v>
          </cell>
        </row>
        <row r="465">
          <cell r="C465" t="str">
            <v>KODE</v>
          </cell>
        </row>
        <row r="466">
          <cell r="A466">
            <v>1230</v>
          </cell>
          <cell r="B466" t="str">
            <v>Paku sekrup</v>
          </cell>
          <cell r="C466" t="str">
            <v>ABCJ</v>
          </cell>
        </row>
        <row r="467">
          <cell r="C467" t="str">
            <v>KODE</v>
          </cell>
        </row>
        <row r="468">
          <cell r="A468">
            <v>1231</v>
          </cell>
          <cell r="B468" t="str">
            <v>Pipa 5/8 biasa</v>
          </cell>
          <cell r="C468" t="str">
            <v>ABCA</v>
          </cell>
        </row>
        <row r="469">
          <cell r="C469" t="str">
            <v>KODE</v>
          </cell>
        </row>
        <row r="470">
          <cell r="A470">
            <v>1232</v>
          </cell>
          <cell r="B470" t="str">
            <v>Pipa 5/8 maspion</v>
          </cell>
          <cell r="C470" t="str">
            <v>ABCB</v>
          </cell>
        </row>
        <row r="471">
          <cell r="C471" t="str">
            <v>KODE</v>
          </cell>
        </row>
        <row r="472">
          <cell r="A472">
            <v>1233</v>
          </cell>
          <cell r="B472" t="str">
            <v>Pipa galvanis</v>
          </cell>
          <cell r="C472" t="str">
            <v>ABCC</v>
          </cell>
        </row>
        <row r="473">
          <cell r="C473" t="str">
            <v>KODE</v>
          </cell>
        </row>
        <row r="474">
          <cell r="A474">
            <v>1234</v>
          </cell>
          <cell r="B474" t="str">
            <v>Pipa clipsal</v>
          </cell>
          <cell r="C474" t="str">
            <v>ABCD</v>
          </cell>
        </row>
        <row r="475">
          <cell r="C475" t="str">
            <v>KODE</v>
          </cell>
        </row>
        <row r="476">
          <cell r="A476">
            <v>1235</v>
          </cell>
          <cell r="B476" t="str">
            <v>Pipa midium B 2"</v>
          </cell>
          <cell r="C476" t="str">
            <v>ABCE</v>
          </cell>
        </row>
        <row r="477">
          <cell r="C477" t="str">
            <v>KODE</v>
          </cell>
        </row>
        <row r="478">
          <cell r="A478">
            <v>1236</v>
          </cell>
          <cell r="B478" t="str">
            <v>Pipa midium B 3"</v>
          </cell>
          <cell r="C478" t="str">
            <v>ABCF</v>
          </cell>
        </row>
        <row r="479">
          <cell r="C479" t="str">
            <v>KODE</v>
          </cell>
        </row>
        <row r="480">
          <cell r="A480">
            <v>1237</v>
          </cell>
          <cell r="B480" t="str">
            <v>Pipa midium B 4"</v>
          </cell>
          <cell r="C480" t="str">
            <v>ABCG</v>
          </cell>
        </row>
        <row r="481">
          <cell r="C481" t="str">
            <v>KODE</v>
          </cell>
        </row>
        <row r="482">
          <cell r="A482">
            <v>1238</v>
          </cell>
          <cell r="B482" t="str">
            <v>Pipa midium B 5"</v>
          </cell>
          <cell r="C482" t="str">
            <v>ABCH</v>
          </cell>
        </row>
        <row r="483">
          <cell r="C483" t="str">
            <v>KODE</v>
          </cell>
        </row>
        <row r="484">
          <cell r="A484">
            <v>1239</v>
          </cell>
          <cell r="B484" t="str">
            <v>Plat trafo</v>
          </cell>
          <cell r="C484" t="str">
            <v>ABCI</v>
          </cell>
        </row>
        <row r="485">
          <cell r="C485" t="str">
            <v>KODE</v>
          </cell>
        </row>
        <row r="486">
          <cell r="A486">
            <v>1240</v>
          </cell>
          <cell r="B486" t="str">
            <v>Pliser</v>
          </cell>
          <cell r="C486" t="str">
            <v>ABDJ</v>
          </cell>
        </row>
        <row r="487">
          <cell r="C487" t="str">
            <v>KODE</v>
          </cell>
        </row>
        <row r="488">
          <cell r="A488">
            <v>1241</v>
          </cell>
          <cell r="B488" t="str">
            <v>Pol C9 - 100</v>
          </cell>
          <cell r="C488" t="str">
            <v>ABDA</v>
          </cell>
        </row>
        <row r="489">
          <cell r="C489" t="str">
            <v>KODE</v>
          </cell>
        </row>
        <row r="490">
          <cell r="A490">
            <v>1242</v>
          </cell>
          <cell r="B490" t="str">
            <v>Pol C9 - 200</v>
          </cell>
          <cell r="C490" t="str">
            <v>ABDB</v>
          </cell>
        </row>
        <row r="491">
          <cell r="C491" t="str">
            <v>KODE</v>
          </cell>
        </row>
        <row r="492">
          <cell r="A492">
            <v>1243</v>
          </cell>
          <cell r="B492" t="str">
            <v>Pol C11 - 200</v>
          </cell>
          <cell r="C492" t="str">
            <v>ABDC</v>
          </cell>
        </row>
        <row r="493">
          <cell r="C493" t="str">
            <v>KODE</v>
          </cell>
        </row>
        <row r="494">
          <cell r="A494">
            <v>1244</v>
          </cell>
          <cell r="B494" t="str">
            <v>Pol C11 - 350</v>
          </cell>
          <cell r="C494" t="str">
            <v>ABDD</v>
          </cell>
        </row>
        <row r="495">
          <cell r="C495" t="str">
            <v>KODE</v>
          </cell>
        </row>
        <row r="496">
          <cell r="A496">
            <v>1245</v>
          </cell>
          <cell r="B496" t="str">
            <v>Pol C12 - 350</v>
          </cell>
          <cell r="C496" t="str">
            <v>ABDE</v>
          </cell>
        </row>
        <row r="497">
          <cell r="C497" t="str">
            <v>KODE</v>
          </cell>
        </row>
        <row r="498">
          <cell r="A498">
            <v>1246</v>
          </cell>
          <cell r="B498" t="str">
            <v>Polben Fleksibel</v>
          </cell>
          <cell r="C498" t="str">
            <v>ABDF</v>
          </cell>
        </row>
        <row r="499">
          <cell r="C499" t="str">
            <v>KODE</v>
          </cell>
        </row>
        <row r="500">
          <cell r="A500">
            <v>1247</v>
          </cell>
          <cell r="B500" t="str">
            <v>Polben DR 3,5"</v>
          </cell>
          <cell r="C500" t="str">
            <v>ABDG</v>
          </cell>
        </row>
        <row r="501">
          <cell r="C501" t="str">
            <v>KODE</v>
          </cell>
        </row>
        <row r="502">
          <cell r="A502">
            <v>1248</v>
          </cell>
          <cell r="B502" t="str">
            <v>Polben DR 4,5"</v>
          </cell>
          <cell r="C502" t="str">
            <v>ABDH</v>
          </cell>
        </row>
        <row r="503">
          <cell r="C503" t="str">
            <v>KODE</v>
          </cell>
        </row>
        <row r="504">
          <cell r="A504">
            <v>1249</v>
          </cell>
          <cell r="B504" t="str">
            <v>Polben DR 5,5".</v>
          </cell>
          <cell r="C504" t="str">
            <v>ABDI</v>
          </cell>
        </row>
        <row r="505">
          <cell r="C505" t="str">
            <v>KODE</v>
          </cell>
        </row>
        <row r="506">
          <cell r="A506">
            <v>1250</v>
          </cell>
          <cell r="B506" t="str">
            <v>Polben DR 6,5"</v>
          </cell>
          <cell r="C506" t="str">
            <v>ABEJ</v>
          </cell>
        </row>
        <row r="507">
          <cell r="C507" t="str">
            <v>KODE</v>
          </cell>
        </row>
        <row r="508">
          <cell r="A508">
            <v>1251</v>
          </cell>
          <cell r="B508" t="str">
            <v>Polben DR 7,5"</v>
          </cell>
          <cell r="C508" t="str">
            <v>ABEA</v>
          </cell>
        </row>
        <row r="509">
          <cell r="C509" t="str">
            <v>KODE</v>
          </cell>
        </row>
        <row r="510">
          <cell r="A510">
            <v>1252</v>
          </cell>
          <cell r="B510" t="str">
            <v>Polben DR 8,5"</v>
          </cell>
          <cell r="C510" t="str">
            <v>ABEB</v>
          </cell>
        </row>
        <row r="511">
          <cell r="C511" t="str">
            <v>KODE</v>
          </cell>
        </row>
        <row r="512">
          <cell r="A512">
            <v>1253</v>
          </cell>
          <cell r="B512" t="str">
            <v>Polben DR 10,5"</v>
          </cell>
          <cell r="C512" t="str">
            <v>ABEC</v>
          </cell>
        </row>
        <row r="513">
          <cell r="C513" t="str">
            <v>KODE</v>
          </cell>
        </row>
        <row r="514">
          <cell r="A514">
            <v>1254</v>
          </cell>
          <cell r="B514" t="str">
            <v>Polben SA 7,5"</v>
          </cell>
          <cell r="C514" t="str">
            <v>ABED</v>
          </cell>
        </row>
        <row r="515">
          <cell r="C515" t="str">
            <v>KODE</v>
          </cell>
        </row>
        <row r="516">
          <cell r="A516">
            <v>1255</v>
          </cell>
          <cell r="B516" t="str">
            <v>Polben SA 8,5"</v>
          </cell>
          <cell r="C516" t="str">
            <v>ABEE</v>
          </cell>
        </row>
        <row r="517">
          <cell r="C517" t="str">
            <v>KODE</v>
          </cell>
        </row>
        <row r="518">
          <cell r="A518">
            <v>1256</v>
          </cell>
          <cell r="B518" t="str">
            <v>Polben DA 4,5"</v>
          </cell>
          <cell r="C518" t="str">
            <v>ABEF</v>
          </cell>
        </row>
        <row r="519">
          <cell r="C519" t="str">
            <v>KODE</v>
          </cell>
        </row>
        <row r="520">
          <cell r="A520">
            <v>1257</v>
          </cell>
          <cell r="B520" t="str">
            <v>Polben DA 7,5"</v>
          </cell>
          <cell r="C520" t="str">
            <v>ABEG</v>
          </cell>
        </row>
        <row r="521">
          <cell r="C521" t="str">
            <v>KODE</v>
          </cell>
        </row>
        <row r="522">
          <cell r="A522">
            <v>1258</v>
          </cell>
          <cell r="B522" t="str">
            <v>Protectif</v>
          </cell>
          <cell r="C522" t="str">
            <v>ABEH</v>
          </cell>
        </row>
        <row r="523">
          <cell r="C523" t="str">
            <v>KODE</v>
          </cell>
        </row>
        <row r="524">
          <cell r="A524">
            <v>1259</v>
          </cell>
          <cell r="B524" t="str">
            <v>Rekolit 30/30</v>
          </cell>
          <cell r="C524" t="str">
            <v>ABEI</v>
          </cell>
        </row>
        <row r="525">
          <cell r="C525" t="str">
            <v>KODE</v>
          </cell>
        </row>
        <row r="526">
          <cell r="A526">
            <v>1260</v>
          </cell>
          <cell r="B526" t="str">
            <v>Rekolit 30/40</v>
          </cell>
          <cell r="C526" t="str">
            <v>ABFJ</v>
          </cell>
        </row>
        <row r="527">
          <cell r="C527" t="str">
            <v>KODE</v>
          </cell>
        </row>
        <row r="528">
          <cell r="A528">
            <v>1261</v>
          </cell>
          <cell r="B528" t="str">
            <v>R Per SS 10 mm</v>
          </cell>
          <cell r="C528" t="str">
            <v>ABFA</v>
          </cell>
        </row>
        <row r="529">
          <cell r="C529" t="str">
            <v>KODE</v>
          </cell>
        </row>
        <row r="530">
          <cell r="A530">
            <v>1262</v>
          </cell>
          <cell r="B530" t="str">
            <v>R Per SS 12 mm</v>
          </cell>
          <cell r="C530" t="str">
            <v>ABFB</v>
          </cell>
        </row>
        <row r="531">
          <cell r="C531" t="str">
            <v>KODE</v>
          </cell>
        </row>
        <row r="532">
          <cell r="A532">
            <v>1263</v>
          </cell>
          <cell r="B532" t="str">
            <v>R Plat SS 10 mm</v>
          </cell>
          <cell r="C532" t="str">
            <v>ABFC</v>
          </cell>
        </row>
        <row r="533">
          <cell r="C533" t="str">
            <v>KODE</v>
          </cell>
        </row>
        <row r="534">
          <cell r="A534">
            <v>1264</v>
          </cell>
          <cell r="B534" t="str">
            <v>R Plat SS 12 mm</v>
          </cell>
          <cell r="C534" t="str">
            <v>ABFD</v>
          </cell>
        </row>
        <row r="535">
          <cell r="C535" t="str">
            <v>KODE</v>
          </cell>
        </row>
        <row r="536">
          <cell r="A536">
            <v>1265</v>
          </cell>
          <cell r="B536" t="str">
            <v>Rel Koper</v>
          </cell>
          <cell r="C536" t="str">
            <v>ABFE</v>
          </cell>
        </row>
        <row r="537">
          <cell r="C537" t="str">
            <v>KODE</v>
          </cell>
        </row>
        <row r="538">
          <cell r="A538">
            <v>1266</v>
          </cell>
          <cell r="B538" t="str">
            <v>Rel MCB</v>
          </cell>
          <cell r="C538" t="str">
            <v>ABFF</v>
          </cell>
        </row>
        <row r="539">
          <cell r="C539" t="str">
            <v>KODE</v>
          </cell>
        </row>
        <row r="540">
          <cell r="A540">
            <v>1267</v>
          </cell>
          <cell r="B540" t="str">
            <v>Roset kayu</v>
          </cell>
          <cell r="C540" t="str">
            <v>ABFG</v>
          </cell>
        </row>
        <row r="541">
          <cell r="C541" t="str">
            <v>KODE</v>
          </cell>
        </row>
        <row r="542">
          <cell r="A542">
            <v>1268</v>
          </cell>
          <cell r="B542" t="str">
            <v>Saklar Engkel ( biasa )</v>
          </cell>
          <cell r="C542" t="str">
            <v>ABFH</v>
          </cell>
        </row>
        <row r="543">
          <cell r="C543" t="str">
            <v>KODE</v>
          </cell>
        </row>
        <row r="544">
          <cell r="A544">
            <v>1269</v>
          </cell>
          <cell r="B544" t="str">
            <v>Saklar Engkel  ( broco )</v>
          </cell>
          <cell r="C544" t="str">
            <v>ABFI</v>
          </cell>
        </row>
        <row r="545">
          <cell r="C545" t="str">
            <v>KODE</v>
          </cell>
        </row>
        <row r="546">
          <cell r="A546">
            <v>1270</v>
          </cell>
          <cell r="B546" t="str">
            <v>Saklar Engkel (  NUJI )</v>
          </cell>
          <cell r="C546" t="str">
            <v>ABGJ</v>
          </cell>
        </row>
        <row r="547">
          <cell r="C547" t="str">
            <v>KODE</v>
          </cell>
        </row>
        <row r="548">
          <cell r="A548">
            <v>1271</v>
          </cell>
          <cell r="B548" t="str">
            <v>Saklar Engkel ( Grasio )</v>
          </cell>
          <cell r="C548" t="str">
            <v>ABGA</v>
          </cell>
        </row>
        <row r="549">
          <cell r="C549" t="str">
            <v>KODE</v>
          </cell>
        </row>
        <row r="550">
          <cell r="A550">
            <v>1272</v>
          </cell>
          <cell r="B550" t="str">
            <v>Saklar Seri ( Biasa )</v>
          </cell>
          <cell r="C550" t="str">
            <v>ABGB</v>
          </cell>
        </row>
        <row r="551">
          <cell r="C551" t="str">
            <v>KODE</v>
          </cell>
        </row>
        <row r="552">
          <cell r="A552">
            <v>1273</v>
          </cell>
          <cell r="B552" t="str">
            <v>Saklar Seri ( Broco )</v>
          </cell>
          <cell r="C552" t="str">
            <v>ABGC</v>
          </cell>
        </row>
        <row r="553">
          <cell r="C553" t="str">
            <v>KODE</v>
          </cell>
        </row>
        <row r="554">
          <cell r="A554">
            <v>1274</v>
          </cell>
          <cell r="B554" t="str">
            <v>Saklar Seri ( NUJI )</v>
          </cell>
          <cell r="C554" t="str">
            <v>ABGD</v>
          </cell>
        </row>
        <row r="555">
          <cell r="C555" t="str">
            <v>KODE</v>
          </cell>
        </row>
        <row r="556">
          <cell r="A556">
            <v>1275</v>
          </cell>
          <cell r="B556" t="str">
            <v>Saklar Seri ( Grasio )</v>
          </cell>
          <cell r="C556" t="str">
            <v>ABGE</v>
          </cell>
        </row>
        <row r="557">
          <cell r="C557" t="str">
            <v>KODE</v>
          </cell>
        </row>
        <row r="558">
          <cell r="A558">
            <v>1276</v>
          </cell>
          <cell r="B558" t="str">
            <v>Stop Kontak ( biasa )</v>
          </cell>
          <cell r="C558" t="str">
            <v>ABGF</v>
          </cell>
        </row>
        <row r="559">
          <cell r="C559" t="str">
            <v>KODE</v>
          </cell>
        </row>
        <row r="560">
          <cell r="A560">
            <v>1277</v>
          </cell>
          <cell r="B560" t="str">
            <v>Stop Kontak ( Broco )</v>
          </cell>
          <cell r="C560" t="str">
            <v>ABGG</v>
          </cell>
        </row>
        <row r="561">
          <cell r="C561" t="str">
            <v>KODE</v>
          </cell>
        </row>
        <row r="562">
          <cell r="A562">
            <v>1278</v>
          </cell>
          <cell r="B562" t="str">
            <v>Stop Kontak ( NUJI )</v>
          </cell>
          <cell r="C562" t="str">
            <v>ABGH</v>
          </cell>
        </row>
        <row r="563">
          <cell r="C563" t="str">
            <v>KODE</v>
          </cell>
        </row>
        <row r="564">
          <cell r="A564">
            <v>1279</v>
          </cell>
          <cell r="B564" t="str">
            <v>Stop Kontak ( Grasio )</v>
          </cell>
          <cell r="C564" t="str">
            <v>ABGI</v>
          </cell>
        </row>
        <row r="565">
          <cell r="C565" t="str">
            <v>KODE</v>
          </cell>
        </row>
        <row r="566">
          <cell r="A566">
            <v>1280</v>
          </cell>
          <cell r="B566" t="str">
            <v>Saklar Engkel OB ( Broco )</v>
          </cell>
          <cell r="C566" t="str">
            <v>ABHJ</v>
          </cell>
        </row>
        <row r="567">
          <cell r="C567" t="str">
            <v>KODE</v>
          </cell>
        </row>
        <row r="568">
          <cell r="A568">
            <v>1281</v>
          </cell>
          <cell r="B568" t="str">
            <v>Saklar Seri     OB ( Broco )</v>
          </cell>
          <cell r="C568" t="str">
            <v>ABHA</v>
          </cell>
        </row>
        <row r="569">
          <cell r="C569" t="str">
            <v>KODE</v>
          </cell>
        </row>
        <row r="570">
          <cell r="A570">
            <v>1282</v>
          </cell>
          <cell r="B570" t="str">
            <v>Stop Kontak   OB ( Broco )</v>
          </cell>
          <cell r="C570" t="str">
            <v>ABHB</v>
          </cell>
        </row>
        <row r="571">
          <cell r="C571" t="str">
            <v>KODE</v>
          </cell>
        </row>
        <row r="572">
          <cell r="A572">
            <v>1283</v>
          </cell>
          <cell r="B572" t="str">
            <v>Saklar Seri  Legral</v>
          </cell>
          <cell r="C572" t="str">
            <v>ABHC</v>
          </cell>
        </row>
        <row r="573">
          <cell r="C573" t="str">
            <v>KODE</v>
          </cell>
        </row>
        <row r="574">
          <cell r="A574">
            <v>1284</v>
          </cell>
          <cell r="B574" t="str">
            <v>Stop Kontak Legral</v>
          </cell>
          <cell r="C574" t="str">
            <v>ABHD</v>
          </cell>
        </row>
        <row r="575">
          <cell r="C575" t="str">
            <v>KODE</v>
          </cell>
        </row>
        <row r="576">
          <cell r="A576">
            <v>1285</v>
          </cell>
          <cell r="B576" t="str">
            <v>Stop Kontak Telp</v>
          </cell>
          <cell r="C576" t="str">
            <v>ABHE</v>
          </cell>
        </row>
        <row r="577">
          <cell r="C577" t="str">
            <v>KODE</v>
          </cell>
        </row>
        <row r="578">
          <cell r="A578">
            <v>1286</v>
          </cell>
          <cell r="B578" t="str">
            <v>Stop Kontak AC</v>
          </cell>
          <cell r="C578" t="str">
            <v>ABHF</v>
          </cell>
        </row>
        <row r="579">
          <cell r="C579" t="str">
            <v>KODE</v>
          </cell>
        </row>
        <row r="580">
          <cell r="A580">
            <v>1287</v>
          </cell>
          <cell r="B580" t="str">
            <v>Stop Kontak TV</v>
          </cell>
          <cell r="C580" t="str">
            <v>ABHG</v>
          </cell>
        </row>
        <row r="581">
          <cell r="C581" t="str">
            <v>KODE</v>
          </cell>
        </row>
        <row r="582">
          <cell r="A582">
            <v>1288</v>
          </cell>
          <cell r="B582" t="str">
            <v>Set Braket</v>
          </cell>
          <cell r="C582" t="str">
            <v>ABHH</v>
          </cell>
        </row>
        <row r="583">
          <cell r="C583" t="str">
            <v>KODE</v>
          </cell>
        </row>
        <row r="584">
          <cell r="A584">
            <v>1289</v>
          </cell>
          <cell r="B584" t="str">
            <v>Siku 30 x 30 x 3 cm</v>
          </cell>
          <cell r="C584" t="str">
            <v>ABHI</v>
          </cell>
        </row>
        <row r="585">
          <cell r="C585" t="str">
            <v>KODE</v>
          </cell>
        </row>
        <row r="586">
          <cell r="A586">
            <v>1290</v>
          </cell>
          <cell r="B586" t="str">
            <v>Siku 40 x 40 x 6 cm</v>
          </cell>
          <cell r="C586" t="str">
            <v>ABIJ</v>
          </cell>
        </row>
        <row r="587">
          <cell r="C587" t="str">
            <v>KODE</v>
          </cell>
        </row>
        <row r="588">
          <cell r="A588">
            <v>1291</v>
          </cell>
          <cell r="B588" t="str">
            <v>Siku 60 x 60 x 6 cm</v>
          </cell>
          <cell r="C588" t="str">
            <v>ABIA</v>
          </cell>
        </row>
        <row r="589">
          <cell r="C589" t="str">
            <v>KODE</v>
          </cell>
        </row>
        <row r="590">
          <cell r="A590">
            <v>1292</v>
          </cell>
          <cell r="B590" t="str">
            <v>Siku 70 x 70 x 6 cm</v>
          </cell>
          <cell r="C590" t="str">
            <v>ABIB</v>
          </cell>
        </row>
        <row r="591">
          <cell r="C591" t="str">
            <v>KODE</v>
          </cell>
        </row>
        <row r="592">
          <cell r="A592">
            <v>1293</v>
          </cell>
          <cell r="B592" t="str">
            <v>Skun 10 mm</v>
          </cell>
          <cell r="C592" t="str">
            <v>ABIC</v>
          </cell>
        </row>
        <row r="593">
          <cell r="C593" t="str">
            <v>KODE</v>
          </cell>
        </row>
        <row r="594">
          <cell r="A594">
            <v>1294</v>
          </cell>
          <cell r="B594" t="str">
            <v>Skun 16 mm</v>
          </cell>
          <cell r="C594" t="str">
            <v>ABID</v>
          </cell>
        </row>
        <row r="595">
          <cell r="C595" t="str">
            <v>KODE</v>
          </cell>
        </row>
        <row r="596">
          <cell r="A596">
            <v>1295</v>
          </cell>
          <cell r="B596" t="str">
            <v>Skun 25 mm</v>
          </cell>
          <cell r="C596" t="str">
            <v>ABIE</v>
          </cell>
        </row>
        <row r="597">
          <cell r="C597" t="str">
            <v>KODE</v>
          </cell>
        </row>
        <row r="598">
          <cell r="A598">
            <v>1296</v>
          </cell>
          <cell r="B598" t="str">
            <v>Skun 35 mm</v>
          </cell>
          <cell r="C598" t="str">
            <v>ABIF</v>
          </cell>
        </row>
        <row r="599">
          <cell r="C599" t="str">
            <v>KODE</v>
          </cell>
        </row>
        <row r="600">
          <cell r="A600">
            <v>1297</v>
          </cell>
          <cell r="B600" t="str">
            <v>Skun 50 mm</v>
          </cell>
          <cell r="C600" t="str">
            <v>ABIG</v>
          </cell>
        </row>
        <row r="601">
          <cell r="C601" t="str">
            <v>KODE</v>
          </cell>
        </row>
        <row r="602">
          <cell r="A602">
            <v>1298</v>
          </cell>
          <cell r="B602" t="str">
            <v>Skun 70 mm</v>
          </cell>
          <cell r="C602" t="str">
            <v>ABIH</v>
          </cell>
        </row>
        <row r="603">
          <cell r="C603" t="str">
            <v>KODE</v>
          </cell>
        </row>
        <row r="604">
          <cell r="A604">
            <v>1299</v>
          </cell>
          <cell r="B604" t="str">
            <v>Skun 70 mm/ALCU</v>
          </cell>
          <cell r="C604" t="str">
            <v>ABII</v>
          </cell>
        </row>
        <row r="605">
          <cell r="C605" t="str">
            <v>KODE</v>
          </cell>
        </row>
        <row r="606">
          <cell r="A606">
            <v>1300</v>
          </cell>
          <cell r="B606" t="str">
            <v>Skun 70 mm/Tembaga</v>
          </cell>
          <cell r="C606" t="str">
            <v>ACJJ</v>
          </cell>
        </row>
        <row r="607">
          <cell r="C607" t="str">
            <v>KODE</v>
          </cell>
        </row>
        <row r="608">
          <cell r="A608">
            <v>1301</v>
          </cell>
          <cell r="B608" t="str">
            <v>Skun 120 mm</v>
          </cell>
          <cell r="C608" t="str">
            <v>ACJA</v>
          </cell>
        </row>
        <row r="609">
          <cell r="C609" t="str">
            <v>KODE</v>
          </cell>
        </row>
        <row r="610">
          <cell r="A610">
            <v>1302</v>
          </cell>
          <cell r="B610" t="str">
            <v>Skun 150 mm</v>
          </cell>
          <cell r="C610" t="str">
            <v>ACJB</v>
          </cell>
        </row>
        <row r="611">
          <cell r="C611" t="str">
            <v>KODE</v>
          </cell>
        </row>
        <row r="612">
          <cell r="A612">
            <v>1303</v>
          </cell>
          <cell r="B612" t="str">
            <v>Skun 240 mm/ALCU 2 lobang</v>
          </cell>
          <cell r="C612" t="str">
            <v>ACJC</v>
          </cell>
        </row>
        <row r="613">
          <cell r="C613" t="str">
            <v>KODE</v>
          </cell>
        </row>
        <row r="614">
          <cell r="A614">
            <v>1304</v>
          </cell>
          <cell r="B614" t="str">
            <v>Skun 300 mm</v>
          </cell>
          <cell r="C614" t="str">
            <v>ACJD</v>
          </cell>
        </row>
        <row r="615">
          <cell r="C615" t="str">
            <v>KODE</v>
          </cell>
        </row>
        <row r="616">
          <cell r="A616">
            <v>1305</v>
          </cell>
          <cell r="B616" t="str">
            <v>Sok</v>
          </cell>
          <cell r="C616" t="str">
            <v>ACJE</v>
          </cell>
        </row>
        <row r="617">
          <cell r="C617" t="str">
            <v>KODE</v>
          </cell>
        </row>
        <row r="618">
          <cell r="A618">
            <v>1306</v>
          </cell>
          <cell r="B618" t="str">
            <v>Spiral</v>
          </cell>
          <cell r="C618" t="str">
            <v>ACJF</v>
          </cell>
        </row>
        <row r="619">
          <cell r="C619" t="str">
            <v>KODE</v>
          </cell>
        </row>
        <row r="620">
          <cell r="A620">
            <v>1307</v>
          </cell>
          <cell r="B620" t="str">
            <v>Split 3/4"</v>
          </cell>
          <cell r="C620" t="str">
            <v>ACJG</v>
          </cell>
        </row>
        <row r="621">
          <cell r="C621" t="str">
            <v>KODE</v>
          </cell>
        </row>
        <row r="622">
          <cell r="A622">
            <v>1308</v>
          </cell>
          <cell r="B622" t="str">
            <v>Spool 532</v>
          </cell>
          <cell r="C622" t="str">
            <v>ACJH</v>
          </cell>
        </row>
        <row r="623">
          <cell r="C623" t="str">
            <v>KODE</v>
          </cell>
        </row>
        <row r="624">
          <cell r="A624">
            <v>1309</v>
          </cell>
          <cell r="B624" t="str">
            <v>Spool 534</v>
          </cell>
          <cell r="C624" t="str">
            <v>ACJI</v>
          </cell>
        </row>
        <row r="625">
          <cell r="C625" t="str">
            <v>KODE</v>
          </cell>
        </row>
        <row r="626">
          <cell r="A626">
            <v>1310</v>
          </cell>
          <cell r="B626" t="str">
            <v>Spot bar</v>
          </cell>
          <cell r="C626" t="str">
            <v>ACAJ</v>
          </cell>
        </row>
        <row r="627">
          <cell r="C627" t="str">
            <v>KODE</v>
          </cell>
        </row>
        <row r="628">
          <cell r="A628">
            <v>1311</v>
          </cell>
          <cell r="B628" t="str">
            <v>Spol Lite</v>
          </cell>
          <cell r="C628" t="str">
            <v>ACAA</v>
          </cell>
        </row>
        <row r="629">
          <cell r="C629" t="str">
            <v>KODE</v>
          </cell>
        </row>
        <row r="630">
          <cell r="A630">
            <v>1312</v>
          </cell>
          <cell r="B630" t="str">
            <v>Stang lampu</v>
          </cell>
          <cell r="C630" t="str">
            <v>ACAB</v>
          </cell>
        </row>
        <row r="631">
          <cell r="C631" t="str">
            <v>KODE</v>
          </cell>
        </row>
        <row r="632">
          <cell r="A632">
            <v>1313</v>
          </cell>
          <cell r="B632" t="str">
            <v>Stenlistil</v>
          </cell>
          <cell r="C632" t="str">
            <v>ACAC</v>
          </cell>
        </row>
        <row r="633">
          <cell r="C633" t="str">
            <v>KODE</v>
          </cell>
        </row>
        <row r="634">
          <cell r="A634">
            <v>1314</v>
          </cell>
          <cell r="B634" t="str">
            <v>Strain hook</v>
          </cell>
          <cell r="C634" t="str">
            <v>ACAD</v>
          </cell>
        </row>
        <row r="635">
          <cell r="C635" t="str">
            <v>KODE</v>
          </cell>
        </row>
        <row r="636">
          <cell r="A636">
            <v>1315</v>
          </cell>
          <cell r="B636" t="str">
            <v>String klem</v>
          </cell>
          <cell r="C636" t="str">
            <v>ACAE</v>
          </cell>
        </row>
        <row r="637">
          <cell r="C637" t="str">
            <v>KODE</v>
          </cell>
        </row>
        <row r="638">
          <cell r="A638">
            <v>1316</v>
          </cell>
          <cell r="B638" t="str">
            <v>Stroping bekel/Yokes</v>
          </cell>
          <cell r="C638" t="str">
            <v>ACAF</v>
          </cell>
        </row>
        <row r="639">
          <cell r="C639" t="str">
            <v>KODE</v>
          </cell>
        </row>
        <row r="640">
          <cell r="A640">
            <v>1317</v>
          </cell>
          <cell r="B640" t="str">
            <v>Suspensen</v>
          </cell>
          <cell r="C640" t="str">
            <v>ACAG</v>
          </cell>
        </row>
        <row r="641">
          <cell r="C641" t="str">
            <v>KODE</v>
          </cell>
        </row>
        <row r="642">
          <cell r="A642">
            <v>1318</v>
          </cell>
          <cell r="B642" t="str">
            <v>Tdos biasa</v>
          </cell>
          <cell r="C642" t="str">
            <v>ACAH</v>
          </cell>
        </row>
        <row r="643">
          <cell r="C643" t="str">
            <v>KODE</v>
          </cell>
        </row>
        <row r="644">
          <cell r="A644">
            <v>1319</v>
          </cell>
          <cell r="B644" t="str">
            <v>T dos clipsal</v>
          </cell>
          <cell r="C644" t="str">
            <v>ACAI</v>
          </cell>
        </row>
        <row r="645">
          <cell r="C645" t="str">
            <v>KODE</v>
          </cell>
        </row>
        <row r="646">
          <cell r="A646">
            <v>1320</v>
          </cell>
          <cell r="B646" t="str">
            <v>Terminal</v>
          </cell>
          <cell r="C646" t="str">
            <v>ACBJ</v>
          </cell>
        </row>
        <row r="647">
          <cell r="C647" t="str">
            <v>KODE</v>
          </cell>
        </row>
        <row r="648">
          <cell r="A648">
            <v>1321</v>
          </cell>
          <cell r="B648" t="str">
            <v>Tis Kabel</v>
          </cell>
          <cell r="C648" t="str">
            <v>ACBA</v>
          </cell>
        </row>
        <row r="649">
          <cell r="C649" t="str">
            <v>KODE</v>
          </cell>
        </row>
        <row r="650">
          <cell r="A650">
            <v>1322</v>
          </cell>
          <cell r="B650" t="str">
            <v>Tribel klem</v>
          </cell>
          <cell r="C650" t="str">
            <v>ACBB</v>
          </cell>
        </row>
        <row r="651">
          <cell r="C651" t="str">
            <v>KODE</v>
          </cell>
        </row>
        <row r="652">
          <cell r="A652">
            <v>1323</v>
          </cell>
          <cell r="B652" t="str">
            <v>Trafo 1 Ps 25 Kva</v>
          </cell>
          <cell r="C652" t="str">
            <v>ACBC</v>
          </cell>
        </row>
        <row r="653">
          <cell r="C653" t="str">
            <v>KODE</v>
          </cell>
        </row>
        <row r="654">
          <cell r="A654">
            <v>1324</v>
          </cell>
          <cell r="B654" t="str">
            <v>Trafo 1 Ps 50 Kva</v>
          </cell>
          <cell r="C654" t="str">
            <v>ACBD</v>
          </cell>
        </row>
        <row r="655">
          <cell r="C655" t="str">
            <v>KODE</v>
          </cell>
        </row>
        <row r="656">
          <cell r="A656">
            <v>1325</v>
          </cell>
          <cell r="B656" t="str">
            <v>Trafo 3 Ps 50 Kva</v>
          </cell>
          <cell r="C656" t="str">
            <v>ACBE</v>
          </cell>
        </row>
        <row r="657">
          <cell r="C657" t="str">
            <v>KODE</v>
          </cell>
        </row>
        <row r="658">
          <cell r="A658">
            <v>1326</v>
          </cell>
          <cell r="B658" t="str">
            <v>Trafo 3 Ps 100 Kva</v>
          </cell>
          <cell r="C658" t="str">
            <v>ACBF</v>
          </cell>
        </row>
        <row r="659">
          <cell r="C659" t="str">
            <v>KODE</v>
          </cell>
        </row>
        <row r="660">
          <cell r="A660">
            <v>1327</v>
          </cell>
          <cell r="B660" t="str">
            <v>Trafo 3 Ps 160 Kva</v>
          </cell>
          <cell r="C660" t="str">
            <v>ACBG</v>
          </cell>
        </row>
        <row r="661">
          <cell r="C661" t="str">
            <v>KODE</v>
          </cell>
        </row>
        <row r="662">
          <cell r="A662">
            <v>1328</v>
          </cell>
          <cell r="B662" t="str">
            <v>Trafo 3 Ps 400 Kva</v>
          </cell>
          <cell r="C662" t="str">
            <v>ACBH</v>
          </cell>
        </row>
        <row r="663">
          <cell r="C663" t="str">
            <v>KODE</v>
          </cell>
        </row>
        <row r="664">
          <cell r="A664">
            <v>1329</v>
          </cell>
          <cell r="B664" t="str">
            <v>Tensen  150 mm</v>
          </cell>
          <cell r="C664" t="str">
            <v>ACBI</v>
          </cell>
        </row>
        <row r="665">
          <cell r="C665" t="str">
            <v>KODE</v>
          </cell>
        </row>
        <row r="666">
          <cell r="A666">
            <v>1330</v>
          </cell>
          <cell r="B666" t="str">
            <v>Tensen  240 mm</v>
          </cell>
          <cell r="C666" t="str">
            <v>ACCJ</v>
          </cell>
        </row>
        <row r="667">
          <cell r="C667" t="str">
            <v>KODE</v>
          </cell>
        </row>
        <row r="668">
          <cell r="A668">
            <v>1331</v>
          </cell>
          <cell r="B668" t="str">
            <v>Ter</v>
          </cell>
          <cell r="C668" t="str">
            <v>ACCA</v>
          </cell>
        </row>
        <row r="669">
          <cell r="C669" t="str">
            <v>KODE</v>
          </cell>
        </row>
        <row r="670">
          <cell r="A670">
            <v>1332</v>
          </cell>
          <cell r="B670" t="str">
            <v>Terpentin</v>
          </cell>
          <cell r="C670" t="str">
            <v>ACCB</v>
          </cell>
        </row>
        <row r="671">
          <cell r="C671" t="str">
            <v>KODE</v>
          </cell>
        </row>
        <row r="672">
          <cell r="A672">
            <v>1333</v>
          </cell>
          <cell r="B672" t="str">
            <v>Tambang Plastik</v>
          </cell>
          <cell r="C672" t="str">
            <v>ACCC</v>
          </cell>
        </row>
        <row r="673">
          <cell r="C673" t="str">
            <v>KODE</v>
          </cell>
        </row>
        <row r="674">
          <cell r="A674">
            <v>1334</v>
          </cell>
          <cell r="B674" t="str">
            <v>Visirum baret</v>
          </cell>
          <cell r="C674" t="str">
            <v>ACCD</v>
          </cell>
        </row>
        <row r="675">
          <cell r="C675" t="str">
            <v>KODE</v>
          </cell>
        </row>
        <row r="676">
          <cell r="A676">
            <v>1335</v>
          </cell>
          <cell r="B676" t="str">
            <v xml:space="preserve">Vol meter </v>
          </cell>
          <cell r="C676" t="str">
            <v>ACCE</v>
          </cell>
        </row>
        <row r="677">
          <cell r="C677" t="str">
            <v>KODE</v>
          </cell>
        </row>
        <row r="678">
          <cell r="A678">
            <v>1336</v>
          </cell>
          <cell r="B678" t="str">
            <v>Waiser</v>
          </cell>
          <cell r="C678" t="str">
            <v>ACCF</v>
          </cell>
        </row>
        <row r="679">
          <cell r="C679" t="str">
            <v>KODE</v>
          </cell>
        </row>
        <row r="680">
          <cell r="A680">
            <v>1337</v>
          </cell>
          <cell r="B680" t="str">
            <v>Wigje type</v>
          </cell>
          <cell r="C680" t="str">
            <v>ACCG</v>
          </cell>
        </row>
        <row r="681">
          <cell r="C681" t="str">
            <v>KODE</v>
          </cell>
        </row>
        <row r="682">
          <cell r="A682">
            <v>1338</v>
          </cell>
          <cell r="B682" t="str">
            <v>NYAF 0,75 mm</v>
          </cell>
          <cell r="C682" t="str">
            <v>ACCH</v>
          </cell>
        </row>
        <row r="683">
          <cell r="C683" t="str">
            <v>KODE</v>
          </cell>
        </row>
        <row r="684">
          <cell r="A684">
            <v>1339</v>
          </cell>
          <cell r="B684" t="str">
            <v>NYY 2 x 1,5 mm</v>
          </cell>
          <cell r="C684" t="str">
            <v>ACCI</v>
          </cell>
        </row>
        <row r="685">
          <cell r="C685" t="str">
            <v>KODE</v>
          </cell>
        </row>
        <row r="686">
          <cell r="A686">
            <v>1340</v>
          </cell>
          <cell r="B686" t="str">
            <v>Trokolit hitam</v>
          </cell>
          <cell r="C686" t="str">
            <v>ACDJ</v>
          </cell>
        </row>
        <row r="687">
          <cell r="C687" t="str">
            <v>KODE</v>
          </cell>
        </row>
        <row r="688">
          <cell r="A688">
            <v>1341</v>
          </cell>
          <cell r="B688" t="str">
            <v>Lampu Nion 20 Wat</v>
          </cell>
          <cell r="C688" t="str">
            <v>ACDA</v>
          </cell>
        </row>
        <row r="689">
          <cell r="C689" t="str">
            <v>KODE</v>
          </cell>
        </row>
        <row r="690">
          <cell r="A690">
            <v>1342</v>
          </cell>
          <cell r="B690" t="str">
            <v>PH 2 x 2,5</v>
          </cell>
          <cell r="C690" t="str">
            <v>ACDB</v>
          </cell>
        </row>
        <row r="691">
          <cell r="C691" t="str">
            <v>KODE</v>
          </cell>
        </row>
        <row r="692">
          <cell r="A692">
            <v>1343</v>
          </cell>
          <cell r="B692" t="str">
            <v>PH 3 x 2,2</v>
          </cell>
          <cell r="C692" t="str">
            <v>ACDC</v>
          </cell>
        </row>
        <row r="693">
          <cell r="C693" t="str">
            <v>KODE</v>
          </cell>
        </row>
        <row r="694">
          <cell r="A694">
            <v>1344</v>
          </cell>
          <cell r="B694" t="str">
            <v>PH 4 x 2</v>
          </cell>
          <cell r="C694" t="str">
            <v>ACDD</v>
          </cell>
        </row>
        <row r="695">
          <cell r="C695" t="str">
            <v>KODE</v>
          </cell>
        </row>
        <row r="696">
          <cell r="A696">
            <v>1345</v>
          </cell>
          <cell r="B696">
            <v>0</v>
          </cell>
          <cell r="C696" t="str">
            <v>ACDE</v>
          </cell>
        </row>
        <row r="697">
          <cell r="C697" t="str">
            <v>KODE</v>
          </cell>
        </row>
        <row r="698">
          <cell r="A698">
            <v>1346</v>
          </cell>
          <cell r="B698">
            <v>0</v>
          </cell>
          <cell r="C698" t="str">
            <v>ACDF</v>
          </cell>
        </row>
        <row r="699">
          <cell r="C699" t="str">
            <v>KODE</v>
          </cell>
        </row>
        <row r="700">
          <cell r="A700">
            <v>1347</v>
          </cell>
          <cell r="B700">
            <v>0</v>
          </cell>
          <cell r="C700" t="str">
            <v>ACDG</v>
          </cell>
        </row>
        <row r="701">
          <cell r="C701" t="str">
            <v>KODE</v>
          </cell>
        </row>
        <row r="702">
          <cell r="A702">
            <v>1348</v>
          </cell>
          <cell r="B702">
            <v>0</v>
          </cell>
          <cell r="C702" t="str">
            <v>ACDH</v>
          </cell>
        </row>
        <row r="703">
          <cell r="C703" t="str">
            <v>KODE</v>
          </cell>
        </row>
        <row r="704">
          <cell r="A704">
            <v>1349</v>
          </cell>
          <cell r="B704">
            <v>0</v>
          </cell>
          <cell r="C704" t="str">
            <v>ACDI</v>
          </cell>
        </row>
        <row r="705">
          <cell r="C705" t="str">
            <v>KODE</v>
          </cell>
        </row>
        <row r="706">
          <cell r="A706">
            <v>1350</v>
          </cell>
          <cell r="B706">
            <v>0</v>
          </cell>
          <cell r="C706" t="str">
            <v>ACEJ</v>
          </cell>
        </row>
        <row r="707">
          <cell r="C707" t="str">
            <v>KODE</v>
          </cell>
        </row>
        <row r="708">
          <cell r="A708">
            <v>1351</v>
          </cell>
          <cell r="B708">
            <v>0</v>
          </cell>
          <cell r="C708" t="str">
            <v>ACEA</v>
          </cell>
        </row>
        <row r="709">
          <cell r="C709" t="str">
            <v>KODE</v>
          </cell>
        </row>
        <row r="710">
          <cell r="A710">
            <v>1352</v>
          </cell>
          <cell r="B710">
            <v>0</v>
          </cell>
          <cell r="C710" t="str">
            <v>ACEB</v>
          </cell>
        </row>
        <row r="711">
          <cell r="C711" t="str">
            <v>KODE</v>
          </cell>
        </row>
        <row r="712">
          <cell r="A712">
            <v>1353</v>
          </cell>
          <cell r="B712">
            <v>0</v>
          </cell>
          <cell r="C712" t="str">
            <v>ACEC</v>
          </cell>
        </row>
        <row r="713">
          <cell r="C713" t="str">
            <v>KODE</v>
          </cell>
        </row>
        <row r="714">
          <cell r="A714">
            <v>1354</v>
          </cell>
          <cell r="B714">
            <v>0</v>
          </cell>
          <cell r="C714" t="str">
            <v>ACED</v>
          </cell>
        </row>
        <row r="715">
          <cell r="C715" t="str">
            <v>KODE</v>
          </cell>
        </row>
        <row r="716">
          <cell r="A716">
            <v>1355</v>
          </cell>
          <cell r="B716">
            <v>0</v>
          </cell>
          <cell r="C716" t="str">
            <v>ACEE</v>
          </cell>
        </row>
        <row r="717">
          <cell r="C717" t="str">
            <v>KODE</v>
          </cell>
        </row>
        <row r="718">
          <cell r="A718">
            <v>1356</v>
          </cell>
          <cell r="B718">
            <v>0</v>
          </cell>
          <cell r="C718" t="str">
            <v>ACEF</v>
          </cell>
        </row>
        <row r="719">
          <cell r="C719" t="str">
            <v>KODE</v>
          </cell>
        </row>
        <row r="720">
          <cell r="A720">
            <v>1357</v>
          </cell>
          <cell r="B720">
            <v>0</v>
          </cell>
          <cell r="C720" t="str">
            <v>ACEG</v>
          </cell>
        </row>
        <row r="721">
          <cell r="C721" t="str">
            <v>KODE</v>
          </cell>
        </row>
        <row r="722">
          <cell r="A722">
            <v>1358</v>
          </cell>
          <cell r="B722">
            <v>0</v>
          </cell>
          <cell r="C722" t="str">
            <v>ACEH</v>
          </cell>
        </row>
        <row r="723">
          <cell r="C723" t="str">
            <v>KODE</v>
          </cell>
        </row>
        <row r="724">
          <cell r="A724">
            <v>1359</v>
          </cell>
          <cell r="B724">
            <v>0</v>
          </cell>
          <cell r="C724" t="str">
            <v>ACEI</v>
          </cell>
        </row>
        <row r="725">
          <cell r="C725" t="str">
            <v>KODE</v>
          </cell>
        </row>
        <row r="726">
          <cell r="A726">
            <v>1360</v>
          </cell>
          <cell r="B726">
            <v>0</v>
          </cell>
          <cell r="C726" t="str">
            <v>ACFJ</v>
          </cell>
        </row>
        <row r="727">
          <cell r="C727" t="str">
            <v>KODE</v>
          </cell>
        </row>
        <row r="728">
          <cell r="A728">
            <v>1361</v>
          </cell>
          <cell r="B728">
            <v>0</v>
          </cell>
          <cell r="C728" t="str">
            <v>ACFA</v>
          </cell>
        </row>
        <row r="729">
          <cell r="C729" t="str">
            <v>KODE</v>
          </cell>
        </row>
        <row r="730">
          <cell r="A730">
            <v>1362</v>
          </cell>
          <cell r="B730">
            <v>0</v>
          </cell>
          <cell r="C730" t="str">
            <v>ACFB</v>
          </cell>
        </row>
        <row r="731">
          <cell r="C731" t="str">
            <v>KODE</v>
          </cell>
        </row>
        <row r="732">
          <cell r="A732">
            <v>1363</v>
          </cell>
          <cell r="B732">
            <v>0</v>
          </cell>
          <cell r="C732" t="str">
            <v>ACFC</v>
          </cell>
        </row>
        <row r="733">
          <cell r="C733" t="str">
            <v>KODE</v>
          </cell>
        </row>
        <row r="734">
          <cell r="A734">
            <v>1364</v>
          </cell>
          <cell r="B734">
            <v>0</v>
          </cell>
          <cell r="C734" t="str">
            <v>ACFD</v>
          </cell>
        </row>
        <row r="735">
          <cell r="C735" t="str">
            <v>KODE</v>
          </cell>
        </row>
        <row r="736">
          <cell r="A736">
            <v>1365</v>
          </cell>
          <cell r="B736">
            <v>0</v>
          </cell>
          <cell r="C736" t="str">
            <v>ACFE</v>
          </cell>
        </row>
        <row r="737">
          <cell r="C737" t="str">
            <v>KODE</v>
          </cell>
        </row>
        <row r="738">
          <cell r="A738">
            <v>1366</v>
          </cell>
          <cell r="B738">
            <v>0</v>
          </cell>
          <cell r="C738" t="str">
            <v>ACFF</v>
          </cell>
        </row>
        <row r="739">
          <cell r="C739" t="str">
            <v>KODE</v>
          </cell>
        </row>
        <row r="740">
          <cell r="A740">
            <v>1367</v>
          </cell>
          <cell r="B740">
            <v>0</v>
          </cell>
          <cell r="C740" t="str">
            <v>ACFG</v>
          </cell>
        </row>
        <row r="741">
          <cell r="C741" t="str">
            <v>KODE</v>
          </cell>
        </row>
        <row r="742">
          <cell r="A742">
            <v>1368</v>
          </cell>
          <cell r="B742">
            <v>0</v>
          </cell>
          <cell r="C742" t="str">
            <v>ACFH</v>
          </cell>
        </row>
        <row r="743">
          <cell r="C743" t="str">
            <v>KODE</v>
          </cell>
        </row>
        <row r="744">
          <cell r="A744">
            <v>1369</v>
          </cell>
          <cell r="B744">
            <v>0</v>
          </cell>
          <cell r="C744" t="str">
            <v>ACFI</v>
          </cell>
        </row>
        <row r="745">
          <cell r="C745" t="str">
            <v>KODE</v>
          </cell>
        </row>
        <row r="746">
          <cell r="A746">
            <v>1370</v>
          </cell>
          <cell r="B746">
            <v>0</v>
          </cell>
          <cell r="C746" t="str">
            <v>ACGJ</v>
          </cell>
        </row>
        <row r="747">
          <cell r="C747" t="str">
            <v>KODE</v>
          </cell>
        </row>
        <row r="748">
          <cell r="A748">
            <v>1371</v>
          </cell>
          <cell r="B748">
            <v>0</v>
          </cell>
          <cell r="C748" t="str">
            <v>ACGA</v>
          </cell>
        </row>
        <row r="749">
          <cell r="C749" t="str">
            <v>KODE</v>
          </cell>
        </row>
        <row r="750">
          <cell r="A750">
            <v>1372</v>
          </cell>
          <cell r="B750">
            <v>0</v>
          </cell>
          <cell r="C750" t="str">
            <v>ACGB</v>
          </cell>
        </row>
        <row r="751">
          <cell r="C751" t="str">
            <v>KODE</v>
          </cell>
        </row>
        <row r="752">
          <cell r="A752">
            <v>1373</v>
          </cell>
          <cell r="B752">
            <v>0</v>
          </cell>
          <cell r="C752" t="str">
            <v>ACGC</v>
          </cell>
        </row>
        <row r="753">
          <cell r="C753" t="str">
            <v>KODE</v>
          </cell>
        </row>
        <row r="754">
          <cell r="A754">
            <v>1374</v>
          </cell>
          <cell r="B754">
            <v>0</v>
          </cell>
          <cell r="C754" t="str">
            <v>ACGD</v>
          </cell>
        </row>
        <row r="755">
          <cell r="C755" t="str">
            <v>KODE</v>
          </cell>
        </row>
        <row r="756">
          <cell r="A756">
            <v>1375</v>
          </cell>
          <cell r="B756">
            <v>0</v>
          </cell>
          <cell r="C756" t="str">
            <v>ACGE</v>
          </cell>
        </row>
        <row r="757">
          <cell r="C757" t="str">
            <v>KODE</v>
          </cell>
        </row>
        <row r="758">
          <cell r="A758">
            <v>1376</v>
          </cell>
          <cell r="B758">
            <v>0</v>
          </cell>
          <cell r="C758" t="str">
            <v>ACGF</v>
          </cell>
        </row>
        <row r="759">
          <cell r="C759" t="str">
            <v>KODE</v>
          </cell>
        </row>
        <row r="760">
          <cell r="A760">
            <v>1377</v>
          </cell>
          <cell r="B760">
            <v>0</v>
          </cell>
          <cell r="C760" t="str">
            <v>ACGG</v>
          </cell>
        </row>
        <row r="761">
          <cell r="C761" t="str">
            <v>KODE</v>
          </cell>
        </row>
        <row r="762">
          <cell r="A762">
            <v>1378</v>
          </cell>
          <cell r="B762">
            <v>0</v>
          </cell>
          <cell r="C762" t="str">
            <v>ACGH</v>
          </cell>
        </row>
        <row r="763">
          <cell r="C763" t="str">
            <v>KODE</v>
          </cell>
        </row>
        <row r="764">
          <cell r="A764">
            <v>1379</v>
          </cell>
          <cell r="B764">
            <v>0</v>
          </cell>
          <cell r="C764" t="str">
            <v>ACGI</v>
          </cell>
        </row>
        <row r="765">
          <cell r="C765" t="str">
            <v>KODE</v>
          </cell>
        </row>
        <row r="766">
          <cell r="A766">
            <v>1380</v>
          </cell>
          <cell r="B766">
            <v>0</v>
          </cell>
          <cell r="C766" t="str">
            <v>ACHJ</v>
          </cell>
        </row>
        <row r="767">
          <cell r="C767" t="str">
            <v>KODE</v>
          </cell>
        </row>
        <row r="768">
          <cell r="A768">
            <v>1381</v>
          </cell>
          <cell r="B768">
            <v>0</v>
          </cell>
          <cell r="C768" t="str">
            <v>ACHA</v>
          </cell>
        </row>
        <row r="769">
          <cell r="C769" t="str">
            <v>KODE</v>
          </cell>
        </row>
        <row r="770">
          <cell r="A770">
            <v>1382</v>
          </cell>
          <cell r="B770">
            <v>0</v>
          </cell>
          <cell r="C770" t="str">
            <v>ACHB</v>
          </cell>
        </row>
        <row r="771">
          <cell r="C771" t="str">
            <v>KODE</v>
          </cell>
        </row>
        <row r="772">
          <cell r="A772">
            <v>1383</v>
          </cell>
          <cell r="B772">
            <v>0</v>
          </cell>
          <cell r="C772" t="str">
            <v>ACHC</v>
          </cell>
        </row>
        <row r="773">
          <cell r="C773" t="str">
            <v>KODE</v>
          </cell>
        </row>
        <row r="774">
          <cell r="A774">
            <v>1384</v>
          </cell>
          <cell r="B774">
            <v>0</v>
          </cell>
          <cell r="C774" t="str">
            <v>ACHD</v>
          </cell>
        </row>
        <row r="775">
          <cell r="C775" t="str">
            <v>KODE</v>
          </cell>
        </row>
        <row r="776">
          <cell r="A776">
            <v>1385</v>
          </cell>
          <cell r="B776">
            <v>0</v>
          </cell>
          <cell r="C776" t="str">
            <v>ACHE</v>
          </cell>
        </row>
        <row r="777">
          <cell r="C777" t="str">
            <v>KODE</v>
          </cell>
        </row>
        <row r="778">
          <cell r="A778">
            <v>1386</v>
          </cell>
          <cell r="B778">
            <v>0</v>
          </cell>
          <cell r="C778" t="str">
            <v>ACHF</v>
          </cell>
        </row>
        <row r="779">
          <cell r="C779" t="str">
            <v>KODE</v>
          </cell>
        </row>
        <row r="780">
          <cell r="A780">
            <v>1387</v>
          </cell>
          <cell r="B780">
            <v>0</v>
          </cell>
          <cell r="C780" t="str">
            <v>ACHG</v>
          </cell>
        </row>
        <row r="781">
          <cell r="C781" t="str">
            <v>KODE</v>
          </cell>
        </row>
        <row r="782">
          <cell r="A782">
            <v>1388</v>
          </cell>
          <cell r="B782">
            <v>0</v>
          </cell>
          <cell r="C782" t="str">
            <v>ACHH</v>
          </cell>
        </row>
        <row r="783">
          <cell r="C783" t="str">
            <v>KODE</v>
          </cell>
        </row>
        <row r="784">
          <cell r="A784">
            <v>1389</v>
          </cell>
          <cell r="B784">
            <v>0</v>
          </cell>
          <cell r="C784" t="str">
            <v>ACHI</v>
          </cell>
        </row>
        <row r="785">
          <cell r="C785" t="str">
            <v>KODE</v>
          </cell>
        </row>
        <row r="786">
          <cell r="A786">
            <v>1390</v>
          </cell>
          <cell r="B786">
            <v>0</v>
          </cell>
          <cell r="C786" t="str">
            <v>ACIJ</v>
          </cell>
        </row>
        <row r="787">
          <cell r="C787" t="str">
            <v>KODE</v>
          </cell>
        </row>
        <row r="788">
          <cell r="A788">
            <v>1391</v>
          </cell>
          <cell r="B788">
            <v>0</v>
          </cell>
          <cell r="C788" t="str">
            <v>ACIA</v>
          </cell>
        </row>
        <row r="789">
          <cell r="C789" t="str">
            <v>KODE</v>
          </cell>
        </row>
        <row r="790">
          <cell r="A790">
            <v>1392</v>
          </cell>
          <cell r="B790">
            <v>0</v>
          </cell>
          <cell r="C790" t="str">
            <v>ACIB</v>
          </cell>
        </row>
        <row r="791">
          <cell r="C791" t="str">
            <v>KODE</v>
          </cell>
        </row>
        <row r="792">
          <cell r="A792">
            <v>1393</v>
          </cell>
          <cell r="B792">
            <v>0</v>
          </cell>
          <cell r="C792" t="str">
            <v>ACIC</v>
          </cell>
        </row>
        <row r="793">
          <cell r="C793" t="str">
            <v>KODE</v>
          </cell>
        </row>
        <row r="794">
          <cell r="A794">
            <v>1394</v>
          </cell>
          <cell r="B794">
            <v>0</v>
          </cell>
          <cell r="C794" t="str">
            <v>ACID</v>
          </cell>
        </row>
        <row r="795">
          <cell r="C795" t="str">
            <v>KODE</v>
          </cell>
        </row>
        <row r="796">
          <cell r="A796">
            <v>1395</v>
          </cell>
          <cell r="B796">
            <v>0</v>
          </cell>
          <cell r="C796" t="str">
            <v>ACIE</v>
          </cell>
        </row>
        <row r="797">
          <cell r="C797" t="str">
            <v>KODE</v>
          </cell>
        </row>
        <row r="798">
          <cell r="A798">
            <v>1396</v>
          </cell>
          <cell r="B798">
            <v>0</v>
          </cell>
          <cell r="C798" t="str">
            <v>ACIF</v>
          </cell>
        </row>
        <row r="799">
          <cell r="C799" t="str">
            <v>KODE</v>
          </cell>
        </row>
        <row r="800">
          <cell r="A800">
            <v>1397</v>
          </cell>
          <cell r="B800">
            <v>0</v>
          </cell>
          <cell r="C800" t="str">
            <v>ACIG</v>
          </cell>
        </row>
        <row r="801">
          <cell r="C801" t="str">
            <v>KODE</v>
          </cell>
        </row>
        <row r="802">
          <cell r="A802">
            <v>1398</v>
          </cell>
          <cell r="B802">
            <v>0</v>
          </cell>
          <cell r="C802" t="str">
            <v>ACIH</v>
          </cell>
        </row>
        <row r="803">
          <cell r="C803" t="str">
            <v>KODE</v>
          </cell>
        </row>
        <row r="804">
          <cell r="A804">
            <v>1399</v>
          </cell>
          <cell r="B804">
            <v>0</v>
          </cell>
          <cell r="C804" t="str">
            <v>ACII</v>
          </cell>
        </row>
        <row r="805">
          <cell r="C805" t="str">
            <v>KODE</v>
          </cell>
        </row>
        <row r="806">
          <cell r="A806">
            <v>1400</v>
          </cell>
          <cell r="B806">
            <v>0</v>
          </cell>
          <cell r="C806" t="str">
            <v>ADJJ</v>
          </cell>
        </row>
        <row r="807">
          <cell r="C807" t="str">
            <v>KODE</v>
          </cell>
        </row>
        <row r="808">
          <cell r="A808">
            <v>1401</v>
          </cell>
          <cell r="B808">
            <v>0</v>
          </cell>
          <cell r="C808" t="str">
            <v>ADJA</v>
          </cell>
        </row>
        <row r="809">
          <cell r="C809" t="str">
            <v>KODE</v>
          </cell>
        </row>
        <row r="810">
          <cell r="A810">
            <v>1402</v>
          </cell>
          <cell r="B810">
            <v>0</v>
          </cell>
          <cell r="C810" t="str">
            <v>ADJB</v>
          </cell>
        </row>
        <row r="811">
          <cell r="C811" t="str">
            <v>KODE</v>
          </cell>
        </row>
        <row r="812">
          <cell r="A812">
            <v>1403</v>
          </cell>
          <cell r="B812">
            <v>0</v>
          </cell>
          <cell r="C812" t="str">
            <v>ADJC</v>
          </cell>
        </row>
        <row r="813">
          <cell r="C813" t="str">
            <v>KODE</v>
          </cell>
        </row>
        <row r="814">
          <cell r="A814">
            <v>1404</v>
          </cell>
          <cell r="B814">
            <v>0</v>
          </cell>
          <cell r="C814" t="str">
            <v>ADJD</v>
          </cell>
        </row>
        <row r="815">
          <cell r="C815" t="str">
            <v>KODE</v>
          </cell>
        </row>
        <row r="816">
          <cell r="A816">
            <v>1405</v>
          </cell>
          <cell r="B816">
            <v>0</v>
          </cell>
          <cell r="C816" t="str">
            <v>ADJE</v>
          </cell>
        </row>
        <row r="817">
          <cell r="C817" t="str">
            <v>KODE</v>
          </cell>
        </row>
        <row r="818">
          <cell r="A818">
            <v>1406</v>
          </cell>
          <cell r="B818">
            <v>0</v>
          </cell>
          <cell r="C818" t="str">
            <v>ADJF</v>
          </cell>
        </row>
        <row r="819">
          <cell r="C819" t="str">
            <v>KODE</v>
          </cell>
        </row>
        <row r="820">
          <cell r="A820">
            <v>1407</v>
          </cell>
          <cell r="B820">
            <v>0</v>
          </cell>
          <cell r="C820" t="str">
            <v>ADJG</v>
          </cell>
        </row>
        <row r="821">
          <cell r="C821" t="str">
            <v>KODE</v>
          </cell>
        </row>
        <row r="822">
          <cell r="A822">
            <v>1408</v>
          </cell>
          <cell r="B822">
            <v>0</v>
          </cell>
          <cell r="C822" t="str">
            <v>ADJH</v>
          </cell>
        </row>
        <row r="823">
          <cell r="C823" t="str">
            <v>KODE</v>
          </cell>
        </row>
        <row r="824">
          <cell r="A824">
            <v>1409</v>
          </cell>
          <cell r="B824">
            <v>0</v>
          </cell>
          <cell r="C824" t="str">
            <v>ADJI</v>
          </cell>
        </row>
        <row r="825">
          <cell r="C825" t="str">
            <v>KODE</v>
          </cell>
        </row>
        <row r="826">
          <cell r="A826">
            <v>1410</v>
          </cell>
          <cell r="B826">
            <v>0</v>
          </cell>
          <cell r="C826" t="str">
            <v>ADAJ</v>
          </cell>
        </row>
        <row r="827">
          <cell r="C827" t="str">
            <v>KODE</v>
          </cell>
        </row>
        <row r="828">
          <cell r="A828">
            <v>1411</v>
          </cell>
          <cell r="B828">
            <v>0</v>
          </cell>
          <cell r="C828" t="str">
            <v>ADAA</v>
          </cell>
        </row>
        <row r="829">
          <cell r="C829" t="str">
            <v>KODE</v>
          </cell>
        </row>
        <row r="830">
          <cell r="A830">
            <v>1412</v>
          </cell>
          <cell r="B830">
            <v>0</v>
          </cell>
          <cell r="C830" t="str">
            <v>ADAB</v>
          </cell>
        </row>
        <row r="831">
          <cell r="C831" t="str">
            <v>KODE</v>
          </cell>
        </row>
        <row r="832">
          <cell r="A832">
            <v>1413</v>
          </cell>
          <cell r="B832">
            <v>0</v>
          </cell>
          <cell r="C832" t="str">
            <v>ADAC</v>
          </cell>
        </row>
        <row r="833">
          <cell r="C833" t="str">
            <v>KODE</v>
          </cell>
        </row>
        <row r="834">
          <cell r="A834">
            <v>1414</v>
          </cell>
          <cell r="B834">
            <v>0</v>
          </cell>
          <cell r="C834" t="str">
            <v>ADAD</v>
          </cell>
        </row>
        <row r="835">
          <cell r="C835" t="str">
            <v>KODE</v>
          </cell>
        </row>
        <row r="836">
          <cell r="A836">
            <v>1415</v>
          </cell>
          <cell r="B836">
            <v>0</v>
          </cell>
          <cell r="C836" t="str">
            <v>ADAE</v>
          </cell>
        </row>
        <row r="837">
          <cell r="C837" t="str">
            <v>KODE</v>
          </cell>
        </row>
        <row r="838">
          <cell r="A838">
            <v>1416</v>
          </cell>
          <cell r="B838">
            <v>0</v>
          </cell>
          <cell r="C838" t="str">
            <v>ADAF</v>
          </cell>
        </row>
        <row r="839">
          <cell r="C839" t="str">
            <v>KODE</v>
          </cell>
        </row>
        <row r="840">
          <cell r="A840">
            <v>1417</v>
          </cell>
          <cell r="B840">
            <v>0</v>
          </cell>
          <cell r="C840" t="str">
            <v>ADAG</v>
          </cell>
        </row>
        <row r="841">
          <cell r="C841" t="str">
            <v>KODE</v>
          </cell>
        </row>
        <row r="842">
          <cell r="A842">
            <v>1418</v>
          </cell>
          <cell r="B842">
            <v>0</v>
          </cell>
          <cell r="C842" t="str">
            <v>ADAH</v>
          </cell>
        </row>
        <row r="843">
          <cell r="C843" t="str">
            <v>KODE</v>
          </cell>
        </row>
        <row r="844">
          <cell r="A844">
            <v>1419</v>
          </cell>
          <cell r="B844">
            <v>0</v>
          </cell>
          <cell r="C844" t="str">
            <v>ADAI</v>
          </cell>
        </row>
        <row r="845">
          <cell r="C845" t="str">
            <v>KODE</v>
          </cell>
        </row>
        <row r="846">
          <cell r="A846">
            <v>1420</v>
          </cell>
          <cell r="B846">
            <v>0</v>
          </cell>
          <cell r="C846" t="str">
            <v>ADBJ</v>
          </cell>
        </row>
        <row r="847">
          <cell r="C847" t="str">
            <v>KODE</v>
          </cell>
        </row>
        <row r="848">
          <cell r="A848">
            <v>1421</v>
          </cell>
          <cell r="B848">
            <v>0</v>
          </cell>
          <cell r="C848" t="str">
            <v>ADBA</v>
          </cell>
        </row>
        <row r="849">
          <cell r="C849" t="str">
            <v>KODE</v>
          </cell>
        </row>
        <row r="850">
          <cell r="A850">
            <v>1422</v>
          </cell>
          <cell r="B850">
            <v>0</v>
          </cell>
          <cell r="C850" t="str">
            <v>ADBB</v>
          </cell>
        </row>
        <row r="851">
          <cell r="C851" t="str">
            <v>KODE</v>
          </cell>
        </row>
        <row r="852">
          <cell r="A852">
            <v>1423</v>
          </cell>
          <cell r="B852">
            <v>0</v>
          </cell>
          <cell r="C852" t="str">
            <v>ADBC</v>
          </cell>
        </row>
        <row r="853">
          <cell r="C853" t="str">
            <v>KODE</v>
          </cell>
        </row>
        <row r="854">
          <cell r="A854">
            <v>1424</v>
          </cell>
          <cell r="B854">
            <v>0</v>
          </cell>
          <cell r="C854" t="str">
            <v>ADBD</v>
          </cell>
        </row>
        <row r="855">
          <cell r="C855" t="str">
            <v>KODE</v>
          </cell>
        </row>
        <row r="856">
          <cell r="A856">
            <v>1425</v>
          </cell>
          <cell r="B856">
            <v>0</v>
          </cell>
          <cell r="C856" t="str">
            <v>ADBE</v>
          </cell>
        </row>
        <row r="857">
          <cell r="C857" t="str">
            <v>KODE</v>
          </cell>
        </row>
        <row r="858">
          <cell r="A858">
            <v>1426</v>
          </cell>
          <cell r="B858">
            <v>0</v>
          </cell>
          <cell r="C858" t="str">
            <v>ADBF</v>
          </cell>
        </row>
        <row r="859">
          <cell r="C859" t="str">
            <v>KODE</v>
          </cell>
        </row>
        <row r="860">
          <cell r="A860">
            <v>1427</v>
          </cell>
          <cell r="B860">
            <v>0</v>
          </cell>
          <cell r="C860" t="str">
            <v>ADBG</v>
          </cell>
        </row>
        <row r="861">
          <cell r="C861" t="str">
            <v>KODE</v>
          </cell>
        </row>
        <row r="862">
          <cell r="A862">
            <v>1428</v>
          </cell>
          <cell r="B862">
            <v>0</v>
          </cell>
          <cell r="C862" t="str">
            <v>ADBH</v>
          </cell>
        </row>
        <row r="863">
          <cell r="C863" t="str">
            <v>KODE</v>
          </cell>
        </row>
        <row r="864">
          <cell r="A864">
            <v>1429</v>
          </cell>
          <cell r="B864">
            <v>0</v>
          </cell>
          <cell r="C864" t="str">
            <v>ADBI</v>
          </cell>
        </row>
        <row r="865">
          <cell r="C865" t="str">
            <v>KODE</v>
          </cell>
        </row>
        <row r="866">
          <cell r="A866">
            <v>1430</v>
          </cell>
          <cell r="B866">
            <v>0</v>
          </cell>
          <cell r="C866" t="str">
            <v>ADCJ</v>
          </cell>
        </row>
        <row r="867">
          <cell r="C867" t="str">
            <v>KODE</v>
          </cell>
        </row>
        <row r="868">
          <cell r="A868">
            <v>1431</v>
          </cell>
          <cell r="B868">
            <v>0</v>
          </cell>
          <cell r="C868" t="str">
            <v>ADCA</v>
          </cell>
        </row>
        <row r="869">
          <cell r="C869" t="str">
            <v>KODE</v>
          </cell>
        </row>
        <row r="870">
          <cell r="A870">
            <v>1432</v>
          </cell>
          <cell r="B870">
            <v>0</v>
          </cell>
          <cell r="C870" t="str">
            <v>ADCB</v>
          </cell>
        </row>
        <row r="871">
          <cell r="C871" t="str">
            <v>KODE</v>
          </cell>
        </row>
        <row r="872">
          <cell r="A872">
            <v>1433</v>
          </cell>
          <cell r="B872">
            <v>0</v>
          </cell>
          <cell r="C872" t="str">
            <v>ADCC</v>
          </cell>
        </row>
        <row r="873">
          <cell r="C873" t="str">
            <v>KODE</v>
          </cell>
        </row>
        <row r="874">
          <cell r="A874">
            <v>1434</v>
          </cell>
          <cell r="B874">
            <v>0</v>
          </cell>
          <cell r="C874" t="str">
            <v>ADCD</v>
          </cell>
        </row>
        <row r="875">
          <cell r="C875" t="str">
            <v>KODE</v>
          </cell>
        </row>
        <row r="876">
          <cell r="A876">
            <v>1435</v>
          </cell>
          <cell r="B876">
            <v>0</v>
          </cell>
          <cell r="C876" t="str">
            <v>ADCE</v>
          </cell>
        </row>
        <row r="877">
          <cell r="C877" t="str">
            <v>KODE</v>
          </cell>
        </row>
        <row r="878">
          <cell r="A878">
            <v>1436</v>
          </cell>
          <cell r="B878">
            <v>0</v>
          </cell>
          <cell r="C878" t="str">
            <v>ADCF</v>
          </cell>
        </row>
        <row r="879">
          <cell r="C879" t="str">
            <v>KODE</v>
          </cell>
        </row>
        <row r="880">
          <cell r="A880">
            <v>1437</v>
          </cell>
          <cell r="B880">
            <v>0</v>
          </cell>
          <cell r="C880" t="str">
            <v>ADCG</v>
          </cell>
        </row>
        <row r="881">
          <cell r="C881" t="str">
            <v>KODE</v>
          </cell>
        </row>
        <row r="882">
          <cell r="A882">
            <v>1438</v>
          </cell>
          <cell r="B882">
            <v>0</v>
          </cell>
          <cell r="C882" t="str">
            <v>ADCH</v>
          </cell>
        </row>
        <row r="883">
          <cell r="C883" t="str">
            <v>KODE</v>
          </cell>
        </row>
        <row r="884">
          <cell r="A884">
            <v>1439</v>
          </cell>
          <cell r="B884">
            <v>0</v>
          </cell>
          <cell r="C884" t="str">
            <v>ADCI</v>
          </cell>
        </row>
        <row r="885">
          <cell r="C885" t="str">
            <v>KODE</v>
          </cell>
        </row>
        <row r="886">
          <cell r="A886">
            <v>1440</v>
          </cell>
          <cell r="B886">
            <v>0</v>
          </cell>
          <cell r="C886" t="str">
            <v>ADDJ</v>
          </cell>
        </row>
        <row r="887">
          <cell r="C887" t="str">
            <v>KODE</v>
          </cell>
        </row>
        <row r="888">
          <cell r="A888">
            <v>1441</v>
          </cell>
          <cell r="B888">
            <v>0</v>
          </cell>
          <cell r="C888" t="str">
            <v>ADDA</v>
          </cell>
        </row>
        <row r="889">
          <cell r="C889" t="str">
            <v>KODE</v>
          </cell>
        </row>
        <row r="890">
          <cell r="A890">
            <v>1442</v>
          </cell>
          <cell r="B890">
            <v>0</v>
          </cell>
          <cell r="C890" t="str">
            <v>ADDB</v>
          </cell>
        </row>
        <row r="891">
          <cell r="C891" t="str">
            <v>KODE</v>
          </cell>
        </row>
        <row r="892">
          <cell r="A892">
            <v>1443</v>
          </cell>
          <cell r="B892">
            <v>0</v>
          </cell>
          <cell r="C892" t="str">
            <v>ADDC</v>
          </cell>
        </row>
        <row r="893">
          <cell r="C893" t="str">
            <v>KODE</v>
          </cell>
        </row>
        <row r="894">
          <cell r="A894">
            <v>1444</v>
          </cell>
          <cell r="B894">
            <v>0</v>
          </cell>
          <cell r="C894" t="str">
            <v>ADDD</v>
          </cell>
        </row>
        <row r="895">
          <cell r="C895" t="str">
            <v>KODE</v>
          </cell>
        </row>
        <row r="896">
          <cell r="A896">
            <v>1445</v>
          </cell>
          <cell r="B896">
            <v>0</v>
          </cell>
          <cell r="C896" t="str">
            <v>ADDE</v>
          </cell>
        </row>
        <row r="897">
          <cell r="C897" t="str">
            <v>KODE</v>
          </cell>
        </row>
        <row r="898">
          <cell r="A898">
            <v>1446</v>
          </cell>
          <cell r="B898">
            <v>0</v>
          </cell>
          <cell r="C898" t="str">
            <v>ADDF</v>
          </cell>
        </row>
        <row r="899">
          <cell r="C899" t="str">
            <v>KODE</v>
          </cell>
        </row>
        <row r="900">
          <cell r="A900">
            <v>1447</v>
          </cell>
          <cell r="B900">
            <v>0</v>
          </cell>
          <cell r="C900" t="str">
            <v>ADDG</v>
          </cell>
        </row>
        <row r="901">
          <cell r="C901" t="str">
            <v>KODE</v>
          </cell>
        </row>
        <row r="902">
          <cell r="A902">
            <v>1448</v>
          </cell>
          <cell r="B902">
            <v>0</v>
          </cell>
          <cell r="C902" t="str">
            <v>ADDH</v>
          </cell>
        </row>
        <row r="903">
          <cell r="C903" t="str">
            <v>KODE</v>
          </cell>
        </row>
        <row r="904">
          <cell r="A904">
            <v>1449</v>
          </cell>
          <cell r="B904">
            <v>0</v>
          </cell>
          <cell r="C904" t="str">
            <v>ADDI</v>
          </cell>
        </row>
        <row r="905">
          <cell r="C905" t="str">
            <v>KODE</v>
          </cell>
        </row>
        <row r="906">
          <cell r="A906">
            <v>1450</v>
          </cell>
          <cell r="B906">
            <v>0</v>
          </cell>
          <cell r="C906" t="str">
            <v>ADEJ</v>
          </cell>
        </row>
        <row r="907">
          <cell r="C907" t="str">
            <v>KODE</v>
          </cell>
        </row>
        <row r="908">
          <cell r="A908">
            <v>1451</v>
          </cell>
          <cell r="B908">
            <v>0</v>
          </cell>
          <cell r="C908" t="str">
            <v>ADEA</v>
          </cell>
        </row>
        <row r="909">
          <cell r="C909" t="str">
            <v>KODE</v>
          </cell>
        </row>
        <row r="910">
          <cell r="A910">
            <v>1452</v>
          </cell>
          <cell r="B910">
            <v>0</v>
          </cell>
          <cell r="C910" t="str">
            <v>ADEB</v>
          </cell>
        </row>
        <row r="911">
          <cell r="C911" t="str">
            <v>KODE</v>
          </cell>
        </row>
        <row r="912">
          <cell r="A912">
            <v>1453</v>
          </cell>
          <cell r="B912">
            <v>0</v>
          </cell>
          <cell r="C912" t="str">
            <v>ADEC</v>
          </cell>
        </row>
        <row r="913">
          <cell r="C913" t="str">
            <v>KODE</v>
          </cell>
        </row>
        <row r="914">
          <cell r="A914">
            <v>1454</v>
          </cell>
          <cell r="B914">
            <v>0</v>
          </cell>
          <cell r="C914" t="str">
            <v>ADED</v>
          </cell>
        </row>
        <row r="915">
          <cell r="C915" t="str">
            <v>KODE</v>
          </cell>
        </row>
        <row r="916">
          <cell r="A916">
            <v>1447</v>
          </cell>
          <cell r="B916">
            <v>0</v>
          </cell>
          <cell r="C916" t="str">
            <v>ADDG</v>
          </cell>
        </row>
        <row r="917">
          <cell r="C917" t="str">
            <v>KODE</v>
          </cell>
        </row>
        <row r="918">
          <cell r="A918">
            <v>1448</v>
          </cell>
          <cell r="B918">
            <v>0</v>
          </cell>
          <cell r="C918" t="str">
            <v>ADDH</v>
          </cell>
        </row>
        <row r="919">
          <cell r="C919" t="str">
            <v>KODE</v>
          </cell>
        </row>
        <row r="920">
          <cell r="A920">
            <v>1449</v>
          </cell>
          <cell r="B920">
            <v>0</v>
          </cell>
          <cell r="C920" t="str">
            <v>ADDI</v>
          </cell>
        </row>
        <row r="921">
          <cell r="C921" t="str">
            <v>KODE</v>
          </cell>
        </row>
        <row r="922">
          <cell r="A922">
            <v>1450</v>
          </cell>
          <cell r="B922">
            <v>0</v>
          </cell>
          <cell r="C922" t="str">
            <v>ADEJ</v>
          </cell>
        </row>
        <row r="923">
          <cell r="C923" t="str">
            <v>KODE</v>
          </cell>
        </row>
        <row r="924">
          <cell r="A924">
            <v>1451</v>
          </cell>
          <cell r="B924">
            <v>0</v>
          </cell>
          <cell r="C924" t="str">
            <v>ADEA</v>
          </cell>
        </row>
        <row r="925">
          <cell r="C925" t="str">
            <v>KODE</v>
          </cell>
        </row>
        <row r="926">
          <cell r="A926">
            <v>1452</v>
          </cell>
          <cell r="B926">
            <v>0</v>
          </cell>
          <cell r="C926" t="str">
            <v>ADEB</v>
          </cell>
        </row>
        <row r="927">
          <cell r="C927" t="str">
            <v>KODE</v>
          </cell>
        </row>
        <row r="928">
          <cell r="A928">
            <v>1453</v>
          </cell>
          <cell r="B928">
            <v>0</v>
          </cell>
          <cell r="C928" t="str">
            <v>ADEC</v>
          </cell>
        </row>
        <row r="929">
          <cell r="C929" t="str">
            <v>KODE</v>
          </cell>
        </row>
        <row r="930">
          <cell r="A930">
            <v>1454</v>
          </cell>
          <cell r="B930">
            <v>0</v>
          </cell>
          <cell r="C930" t="str">
            <v>ADED</v>
          </cell>
        </row>
        <row r="931">
          <cell r="C931" t="str">
            <v>KODE</v>
          </cell>
        </row>
        <row r="932">
          <cell r="A932">
            <v>1455</v>
          </cell>
          <cell r="B932">
            <v>0</v>
          </cell>
          <cell r="C932" t="str">
            <v>ADEE</v>
          </cell>
        </row>
        <row r="933">
          <cell r="C933" t="str">
            <v>KODE</v>
          </cell>
        </row>
        <row r="934">
          <cell r="A934">
            <v>1456</v>
          </cell>
          <cell r="B934">
            <v>0</v>
          </cell>
          <cell r="C934" t="str">
            <v>ADEF</v>
          </cell>
        </row>
        <row r="935">
          <cell r="C935" t="str">
            <v>KODE</v>
          </cell>
        </row>
        <row r="936">
          <cell r="A936">
            <v>1457</v>
          </cell>
          <cell r="B936">
            <v>0</v>
          </cell>
          <cell r="C936" t="str">
            <v>ADEG</v>
          </cell>
        </row>
        <row r="937">
          <cell r="C937" t="str">
            <v>KODE</v>
          </cell>
        </row>
        <row r="938">
          <cell r="A938">
            <v>1458</v>
          </cell>
          <cell r="B938">
            <v>0</v>
          </cell>
          <cell r="C938" t="str">
            <v>ADEH</v>
          </cell>
        </row>
        <row r="939">
          <cell r="C939" t="str">
            <v>KODE</v>
          </cell>
        </row>
        <row r="940">
          <cell r="A940">
            <v>1459</v>
          </cell>
          <cell r="B940">
            <v>0</v>
          </cell>
          <cell r="C940" t="str">
            <v>ADEI</v>
          </cell>
        </row>
        <row r="941">
          <cell r="C941" t="str">
            <v>KODE</v>
          </cell>
        </row>
        <row r="942">
          <cell r="A942">
            <v>1460</v>
          </cell>
          <cell r="B942">
            <v>0</v>
          </cell>
          <cell r="C942" t="str">
            <v>ADFJ</v>
          </cell>
        </row>
        <row r="943">
          <cell r="C943" t="str">
            <v>KODE</v>
          </cell>
        </row>
      </sheetData>
      <sheetData sheetId="1"/>
      <sheetData sheetId="2"/>
      <sheetData sheetId="3">
        <row r="1">
          <cell r="A1" t="str">
            <v>Periode Maret  2005</v>
          </cell>
        </row>
        <row r="2">
          <cell r="A2" t="str">
            <v>KODE</v>
          </cell>
          <cell r="B2" t="str">
            <v>NAMA</v>
          </cell>
        </row>
        <row r="3">
          <cell r="A3" t="str">
            <v>PROYEK</v>
          </cell>
          <cell r="B3" t="str">
            <v>CV/PT</v>
          </cell>
        </row>
        <row r="4">
          <cell r="A4">
            <v>1</v>
          </cell>
          <cell r="B4" t="str">
            <v>AAAC 35 mm</v>
          </cell>
        </row>
        <row r="6">
          <cell r="A6">
            <v>2</v>
          </cell>
          <cell r="B6" t="str">
            <v>AAAC 70 mm</v>
          </cell>
        </row>
        <row r="8">
          <cell r="A8">
            <v>3</v>
          </cell>
          <cell r="B8" t="str">
            <v>AAAC 240 mm</v>
          </cell>
        </row>
        <row r="10">
          <cell r="A10">
            <v>4</v>
          </cell>
          <cell r="B10" t="str">
            <v>Alcua</v>
          </cell>
        </row>
        <row r="12">
          <cell r="A12">
            <v>5</v>
          </cell>
          <cell r="B12" t="str">
            <v>Amper meter GHE</v>
          </cell>
        </row>
        <row r="14">
          <cell r="A14">
            <v>6</v>
          </cell>
        </row>
        <row r="16">
          <cell r="A16">
            <v>7</v>
          </cell>
          <cell r="B16" t="str">
            <v>Angkur Root</v>
          </cell>
        </row>
        <row r="18">
          <cell r="A18">
            <v>8</v>
          </cell>
          <cell r="B18" t="str">
            <v>Arester</v>
          </cell>
        </row>
        <row r="20">
          <cell r="A20">
            <v>9</v>
          </cell>
          <cell r="B20" t="str">
            <v>Aye Bol</v>
          </cell>
        </row>
        <row r="22">
          <cell r="A22">
            <v>10</v>
          </cell>
          <cell r="B22" t="str">
            <v>Aye Nut</v>
          </cell>
        </row>
        <row r="24">
          <cell r="A24">
            <v>11</v>
          </cell>
          <cell r="B24" t="str">
            <v>Bandled conector</v>
          </cell>
        </row>
        <row r="26">
          <cell r="A26">
            <v>12</v>
          </cell>
          <cell r="B26" t="str">
            <v>Begel Petir</v>
          </cell>
        </row>
        <row r="28">
          <cell r="A28">
            <v>13</v>
          </cell>
          <cell r="B28" t="str">
            <v>BC 6 mm</v>
          </cell>
        </row>
        <row r="30">
          <cell r="A30">
            <v>14</v>
          </cell>
          <cell r="B30" t="str">
            <v>BC 10 mm</v>
          </cell>
        </row>
        <row r="32">
          <cell r="A32">
            <v>15</v>
          </cell>
          <cell r="B32" t="str">
            <v>BC 16 mm</v>
          </cell>
        </row>
        <row r="34">
          <cell r="A34">
            <v>16</v>
          </cell>
          <cell r="B34" t="str">
            <v>BC 25 mm</v>
          </cell>
        </row>
        <row r="36">
          <cell r="A36">
            <v>17</v>
          </cell>
          <cell r="B36" t="str">
            <v>BC 35 mm</v>
          </cell>
        </row>
        <row r="38">
          <cell r="A38">
            <v>18</v>
          </cell>
          <cell r="B38" t="str">
            <v>BC 50  mm</v>
          </cell>
        </row>
        <row r="40">
          <cell r="A40">
            <v>19</v>
          </cell>
          <cell r="B40" t="str">
            <v>Beugel U</v>
          </cell>
        </row>
        <row r="42">
          <cell r="A42">
            <v>20</v>
          </cell>
          <cell r="B42" t="str">
            <v>Bol doble Apset</v>
          </cell>
        </row>
        <row r="44">
          <cell r="A44">
            <v>21</v>
          </cell>
          <cell r="B44" t="str">
            <v>Bol Senggel Apset</v>
          </cell>
        </row>
        <row r="46">
          <cell r="A46">
            <v>22</v>
          </cell>
          <cell r="B46" t="str">
            <v>Bolmecin</v>
          </cell>
        </row>
        <row r="48">
          <cell r="A48">
            <v>23</v>
          </cell>
          <cell r="B48" t="str">
            <v>Box LVCB  70 x  50 x 30 mm</v>
          </cell>
        </row>
        <row r="50">
          <cell r="A50">
            <v>24</v>
          </cell>
          <cell r="B50" t="str">
            <v>Box 40 x 25 x 20  cm / Meteran</v>
          </cell>
        </row>
        <row r="52">
          <cell r="A52">
            <v>25</v>
          </cell>
          <cell r="B52" t="str">
            <v>Box 40 x 30 x 25   cm</v>
          </cell>
        </row>
        <row r="54">
          <cell r="A54">
            <v>26</v>
          </cell>
          <cell r="B54" t="str">
            <v>Box 50 x 40 x 25   cm/Topi</v>
          </cell>
        </row>
        <row r="56">
          <cell r="A56">
            <v>27</v>
          </cell>
          <cell r="B56" t="str">
            <v>Box 60 x 40 x 20   cm</v>
          </cell>
        </row>
        <row r="58">
          <cell r="A58">
            <v>28</v>
          </cell>
          <cell r="B58" t="str">
            <v>Box 70 x 50 x 20   cmi</v>
          </cell>
        </row>
        <row r="60">
          <cell r="A60">
            <v>29</v>
          </cell>
          <cell r="B60" t="str">
            <v>Box 70 x 50 x 20   cm/Topi</v>
          </cell>
        </row>
        <row r="62">
          <cell r="A62">
            <v>30</v>
          </cell>
          <cell r="B62" t="str">
            <v>Box 70 x 50 x 25   cm/Topi</v>
          </cell>
        </row>
        <row r="64">
          <cell r="A64">
            <v>31</v>
          </cell>
          <cell r="B64" t="str">
            <v>Box 70 x 50 x 30   cm</v>
          </cell>
        </row>
        <row r="66">
          <cell r="A66">
            <v>32</v>
          </cell>
          <cell r="B66" t="str">
            <v>Box 70 x 50 x 30   cm/Topi</v>
          </cell>
        </row>
        <row r="68">
          <cell r="A68">
            <v>33</v>
          </cell>
          <cell r="B68" t="str">
            <v>Box 70 x 50 x 40   cm</v>
          </cell>
        </row>
        <row r="70">
          <cell r="A70">
            <v>34</v>
          </cell>
          <cell r="B70" t="str">
            <v>Box 80 x 60 x 20   cm</v>
          </cell>
        </row>
        <row r="72">
          <cell r="A72">
            <v>35</v>
          </cell>
          <cell r="B72" t="str">
            <v>Box 80 x 70 x 30   cm</v>
          </cell>
        </row>
        <row r="74">
          <cell r="A74">
            <v>36</v>
          </cell>
          <cell r="B74" t="str">
            <v>Box 100 x 60 x 30 cm/Topi</v>
          </cell>
        </row>
        <row r="76">
          <cell r="A76">
            <v>37</v>
          </cell>
          <cell r="B76" t="str">
            <v>Box 100x 70 x 50 cm/Topi</v>
          </cell>
        </row>
        <row r="78">
          <cell r="A78">
            <v>38</v>
          </cell>
          <cell r="B78" t="str">
            <v>Box Presto 4 Grop</v>
          </cell>
        </row>
        <row r="80">
          <cell r="A80">
            <v>39</v>
          </cell>
          <cell r="B80" t="str">
            <v>Box Presto 8 Grop</v>
          </cell>
        </row>
        <row r="82">
          <cell r="A82">
            <v>40</v>
          </cell>
          <cell r="B82" t="str">
            <v>Box Presto 12 Grop</v>
          </cell>
        </row>
        <row r="84">
          <cell r="A84">
            <v>41</v>
          </cell>
          <cell r="B84" t="str">
            <v>Brom Impala</v>
          </cell>
        </row>
        <row r="86">
          <cell r="A86">
            <v>42</v>
          </cell>
          <cell r="B86" t="str">
            <v>Balas PH</v>
          </cell>
        </row>
        <row r="88">
          <cell r="A88">
            <v>43</v>
          </cell>
          <cell r="B88" t="str">
            <v>Braket Monting</v>
          </cell>
        </row>
        <row r="90">
          <cell r="A90">
            <v>44</v>
          </cell>
          <cell r="B90" t="str">
            <v>Braket Secunder/J10</v>
          </cell>
        </row>
        <row r="92">
          <cell r="A92">
            <v>45</v>
          </cell>
          <cell r="B92" t="str">
            <v>Braket Senter</v>
          </cell>
        </row>
        <row r="94">
          <cell r="A94">
            <v>46</v>
          </cell>
          <cell r="B94" t="str">
            <v>Braket trafo</v>
          </cell>
        </row>
        <row r="96">
          <cell r="A96">
            <v>47</v>
          </cell>
          <cell r="B96" t="str">
            <v>Bris Stil  55</v>
          </cell>
        </row>
        <row r="98">
          <cell r="A98">
            <v>48</v>
          </cell>
          <cell r="B98" t="str">
            <v>Bris Stil  77</v>
          </cell>
        </row>
        <row r="100">
          <cell r="A100">
            <v>49</v>
          </cell>
          <cell r="B100" t="str">
            <v>CCO 10 - 16 mm</v>
          </cell>
        </row>
        <row r="102">
          <cell r="A102">
            <v>50</v>
          </cell>
          <cell r="B102" t="str">
            <v>CCO 16 - 70 mm</v>
          </cell>
        </row>
        <row r="104">
          <cell r="A104">
            <v>51</v>
          </cell>
          <cell r="B104" t="str">
            <v>CCO 35 - 35 mm/HEC</v>
          </cell>
        </row>
        <row r="106">
          <cell r="A106">
            <v>52</v>
          </cell>
          <cell r="B106" t="str">
            <v>CCO 35 - 70 mm/HEC</v>
          </cell>
        </row>
        <row r="108">
          <cell r="A108">
            <v>53</v>
          </cell>
          <cell r="B108" t="str">
            <v>CCO 70 - 70 mm</v>
          </cell>
        </row>
        <row r="110">
          <cell r="A110">
            <v>54</v>
          </cell>
          <cell r="B110" t="str">
            <v>CCO 70 - 150 mm/HEC</v>
          </cell>
        </row>
        <row r="112">
          <cell r="A112">
            <v>55</v>
          </cell>
          <cell r="B112" t="str">
            <v>CCO 70 - 240 mm/HEC</v>
          </cell>
        </row>
        <row r="114">
          <cell r="A114">
            <v>56</v>
          </cell>
          <cell r="B114" t="str">
            <v>CCO 240 - 240 mm/HEC</v>
          </cell>
        </row>
        <row r="116">
          <cell r="A116">
            <v>57</v>
          </cell>
          <cell r="B116" t="str">
            <v>Clevel hang+Level kom</v>
          </cell>
        </row>
        <row r="118">
          <cell r="A118">
            <v>58</v>
          </cell>
          <cell r="B118" t="str">
            <v>Clevis swinging</v>
          </cell>
        </row>
        <row r="120">
          <cell r="A120">
            <v>59</v>
          </cell>
          <cell r="B120" t="str">
            <v>Cros am  1,5  mtr</v>
          </cell>
        </row>
        <row r="122">
          <cell r="A122">
            <v>60</v>
          </cell>
          <cell r="B122" t="str">
            <v>Cros am  2  mtr</v>
          </cell>
        </row>
        <row r="124">
          <cell r="A124">
            <v>61</v>
          </cell>
          <cell r="B124" t="str">
            <v>CCO 25 - 35 mm</v>
          </cell>
        </row>
        <row r="126">
          <cell r="A126">
            <v>62</v>
          </cell>
          <cell r="B126" t="str">
            <v>CT Ampere OTTO</v>
          </cell>
        </row>
        <row r="128">
          <cell r="A128">
            <v>63</v>
          </cell>
          <cell r="B128" t="str">
            <v>Doble arming</v>
          </cell>
        </row>
        <row r="130">
          <cell r="A130">
            <v>64</v>
          </cell>
          <cell r="B130" t="str">
            <v>Donlite</v>
          </cell>
        </row>
        <row r="132">
          <cell r="A132">
            <v>65</v>
          </cell>
          <cell r="B132" t="str">
            <v>Doradus</v>
          </cell>
        </row>
        <row r="134">
          <cell r="A134">
            <v>66</v>
          </cell>
          <cell r="B134" t="str">
            <v>Enggel klem</v>
          </cell>
        </row>
        <row r="136">
          <cell r="A136">
            <v>67</v>
          </cell>
          <cell r="B136" t="str">
            <v>Eser werk 1 set</v>
          </cell>
        </row>
        <row r="138">
          <cell r="A138">
            <v>68</v>
          </cell>
          <cell r="B138" t="str">
            <v>Exspanding</v>
          </cell>
        </row>
        <row r="140">
          <cell r="A140">
            <v>69</v>
          </cell>
          <cell r="B140" t="str">
            <v>Extrabol</v>
          </cell>
        </row>
        <row r="142">
          <cell r="A142">
            <v>70</v>
          </cell>
          <cell r="B142" t="str">
            <v>Foto Sel</v>
          </cell>
        </row>
        <row r="144">
          <cell r="A144">
            <v>71</v>
          </cell>
          <cell r="B144" t="str">
            <v>FCO</v>
          </cell>
        </row>
        <row r="146">
          <cell r="A146">
            <v>72</v>
          </cell>
          <cell r="B146" t="str">
            <v>Fiting Holder</v>
          </cell>
        </row>
        <row r="148">
          <cell r="A148">
            <v>73</v>
          </cell>
          <cell r="B148" t="str">
            <v>Fitting hias</v>
          </cell>
        </row>
        <row r="150">
          <cell r="A150">
            <v>74</v>
          </cell>
          <cell r="B150" t="str">
            <v>Fitting miring</v>
          </cell>
        </row>
        <row r="152">
          <cell r="A152">
            <v>75</v>
          </cell>
          <cell r="B152" t="str">
            <v>Fitting segi 4</v>
          </cell>
        </row>
        <row r="154">
          <cell r="A154">
            <v>76</v>
          </cell>
          <cell r="B154" t="str">
            <v>Fitting segi 4 broco</v>
          </cell>
        </row>
        <row r="156">
          <cell r="A156">
            <v>77</v>
          </cell>
          <cell r="B156" t="str">
            <v>Fitting segi 6</v>
          </cell>
        </row>
        <row r="158">
          <cell r="A158">
            <v>78</v>
          </cell>
          <cell r="B158" t="str">
            <v>Fitting tegak</v>
          </cell>
        </row>
        <row r="160">
          <cell r="A160">
            <v>79</v>
          </cell>
          <cell r="B160" t="str">
            <v>Fitting tegak broco</v>
          </cell>
        </row>
        <row r="162">
          <cell r="A162">
            <v>80</v>
          </cell>
          <cell r="B162" t="str">
            <v>Fitting WD</v>
          </cell>
        </row>
        <row r="164">
          <cell r="A164">
            <v>81</v>
          </cell>
          <cell r="B164" t="str">
            <v>Fius slink 10 A</v>
          </cell>
        </row>
        <row r="166">
          <cell r="A166">
            <v>82</v>
          </cell>
          <cell r="B166" t="str">
            <v>Fius slink 15 A</v>
          </cell>
        </row>
        <row r="168">
          <cell r="A168">
            <v>83</v>
          </cell>
          <cell r="B168" t="str">
            <v>Fius slink 20 A</v>
          </cell>
        </row>
        <row r="170">
          <cell r="A170">
            <v>84</v>
          </cell>
          <cell r="B170" t="str">
            <v>Fius slink 25 A</v>
          </cell>
        </row>
        <row r="172">
          <cell r="A172">
            <v>85</v>
          </cell>
          <cell r="B172" t="str">
            <v>Fius slink 40 A</v>
          </cell>
        </row>
        <row r="174">
          <cell r="A174">
            <v>86</v>
          </cell>
          <cell r="B174" t="str">
            <v>Fuse Box biasa</v>
          </cell>
        </row>
        <row r="176">
          <cell r="A176">
            <v>87</v>
          </cell>
          <cell r="B176" t="str">
            <v>Fuse Box broco</v>
          </cell>
        </row>
        <row r="178">
          <cell r="A178">
            <v>88</v>
          </cell>
          <cell r="B178" t="str">
            <v>Gay hook</v>
          </cell>
        </row>
        <row r="180">
          <cell r="A180">
            <v>89</v>
          </cell>
          <cell r="B180" t="str">
            <v>Gay weare 25  mm</v>
          </cell>
        </row>
        <row r="182">
          <cell r="A182">
            <v>90</v>
          </cell>
          <cell r="B182" t="str">
            <v>Gay weare 35  mm</v>
          </cell>
        </row>
        <row r="184">
          <cell r="A184">
            <v>91</v>
          </cell>
          <cell r="B184" t="str">
            <v>Gay weare 50  mm</v>
          </cell>
        </row>
        <row r="186">
          <cell r="A186">
            <v>92</v>
          </cell>
          <cell r="B186" t="str">
            <v>Gay weare 70  mm</v>
          </cell>
        </row>
        <row r="188">
          <cell r="A188">
            <v>93</v>
          </cell>
          <cell r="B188" t="str">
            <v>Gron rood 140 cm</v>
          </cell>
        </row>
        <row r="190">
          <cell r="A190">
            <v>94</v>
          </cell>
          <cell r="B190" t="str">
            <v>Gron rood 270 cm</v>
          </cell>
        </row>
        <row r="192">
          <cell r="A192">
            <v>95</v>
          </cell>
          <cell r="B192" t="str">
            <v>Gron lak</v>
          </cell>
        </row>
        <row r="194">
          <cell r="A194">
            <v>96</v>
          </cell>
          <cell r="B194" t="str">
            <v>HB SS 10 x 30</v>
          </cell>
        </row>
        <row r="196">
          <cell r="A196">
            <v>97</v>
          </cell>
          <cell r="B196" t="str">
            <v>HB SS 12 x 30</v>
          </cell>
        </row>
        <row r="198">
          <cell r="A198">
            <v>98</v>
          </cell>
          <cell r="B198" t="str">
            <v>HB SS 10 x 35</v>
          </cell>
        </row>
        <row r="200">
          <cell r="A200">
            <v>99</v>
          </cell>
          <cell r="B200" t="str">
            <v>HB SS 12 x 35</v>
          </cell>
        </row>
        <row r="202">
          <cell r="A202">
            <v>100</v>
          </cell>
          <cell r="B202" t="str">
            <v>Hotlin klem 70 ( biasa )</v>
          </cell>
        </row>
        <row r="204">
          <cell r="A204">
            <v>101</v>
          </cell>
          <cell r="B204" t="str">
            <v>Hotlin klem 70 LLC</v>
          </cell>
        </row>
        <row r="206">
          <cell r="A206">
            <v>102</v>
          </cell>
          <cell r="B206" t="str">
            <v>Handel 63 Amper</v>
          </cell>
        </row>
        <row r="208">
          <cell r="A208">
            <v>103</v>
          </cell>
          <cell r="B208" t="str">
            <v>Fiteng Helogin</v>
          </cell>
        </row>
        <row r="210">
          <cell r="A210">
            <v>104</v>
          </cell>
          <cell r="B210" t="str">
            <v>Inbodos</v>
          </cell>
        </row>
        <row r="212">
          <cell r="A212">
            <v>105</v>
          </cell>
          <cell r="B212" t="str">
            <v>Inbodos clipsal</v>
          </cell>
        </row>
        <row r="214">
          <cell r="A214">
            <v>106</v>
          </cell>
          <cell r="B214" t="str">
            <v>Inbodos breker</v>
          </cell>
        </row>
        <row r="216">
          <cell r="A216">
            <v>107</v>
          </cell>
          <cell r="B216" t="str">
            <v>Isolasi</v>
          </cell>
        </row>
        <row r="218">
          <cell r="A218">
            <v>108</v>
          </cell>
          <cell r="B218" t="str">
            <v>J 2</v>
          </cell>
        </row>
        <row r="220">
          <cell r="A220">
            <v>109</v>
          </cell>
          <cell r="B220" t="str">
            <v>J 3</v>
          </cell>
        </row>
        <row r="222">
          <cell r="A222">
            <v>110</v>
          </cell>
          <cell r="B222" t="str">
            <v>J 4</v>
          </cell>
        </row>
        <row r="224">
          <cell r="A224">
            <v>111</v>
          </cell>
          <cell r="B224" t="str">
            <v>Jon slip 16 mm</v>
          </cell>
        </row>
        <row r="226">
          <cell r="A226">
            <v>112</v>
          </cell>
          <cell r="B226" t="str">
            <v>Jon slip 25 mm</v>
          </cell>
        </row>
        <row r="228">
          <cell r="A228">
            <v>113</v>
          </cell>
          <cell r="B228" t="str">
            <v>Jon slip 35 mm</v>
          </cell>
        </row>
        <row r="230">
          <cell r="A230">
            <v>114</v>
          </cell>
          <cell r="B230" t="str">
            <v>Jon slip 70 mm</v>
          </cell>
        </row>
        <row r="232">
          <cell r="A232">
            <v>115</v>
          </cell>
          <cell r="B232" t="str">
            <v>Jon slip 150 mm</v>
          </cell>
        </row>
        <row r="234">
          <cell r="A234">
            <v>116</v>
          </cell>
          <cell r="B234" t="str">
            <v>Jon slip 240 mm</v>
          </cell>
        </row>
        <row r="236">
          <cell r="A236">
            <v>117</v>
          </cell>
          <cell r="B236" t="str">
            <v>Kaki NT OOI</v>
          </cell>
        </row>
        <row r="238">
          <cell r="A238">
            <v>118</v>
          </cell>
          <cell r="B238" t="str">
            <v>Kaki NT NH O</v>
          </cell>
        </row>
        <row r="240">
          <cell r="A240">
            <v>119</v>
          </cell>
          <cell r="B240" t="str">
            <v>Kaki NT NH 1</v>
          </cell>
        </row>
        <row r="242">
          <cell r="A242">
            <v>120</v>
          </cell>
          <cell r="B242" t="str">
            <v>Kaki NT NH 2</v>
          </cell>
        </row>
        <row r="244">
          <cell r="A244">
            <v>121</v>
          </cell>
          <cell r="B244" t="str">
            <v>Kanal C 125 x 50 x 2,8 cm</v>
          </cell>
        </row>
        <row r="246">
          <cell r="A246">
            <v>122</v>
          </cell>
          <cell r="B246" t="str">
            <v>Kanal UNP 5</v>
          </cell>
        </row>
        <row r="248">
          <cell r="A248">
            <v>123</v>
          </cell>
          <cell r="B248" t="str">
            <v>Kanal UNP 8</v>
          </cell>
        </row>
        <row r="250">
          <cell r="A250">
            <v>124</v>
          </cell>
          <cell r="B250" t="str">
            <v>Kanal UNP 10</v>
          </cell>
        </row>
        <row r="252">
          <cell r="A252">
            <v>125</v>
          </cell>
          <cell r="B252" t="str">
            <v>Kanal UNP 615</v>
          </cell>
        </row>
        <row r="254">
          <cell r="A254">
            <v>126</v>
          </cell>
          <cell r="B254" t="str">
            <v>Krimpit 16/16</v>
          </cell>
        </row>
        <row r="256">
          <cell r="A256">
            <v>127</v>
          </cell>
          <cell r="B256" t="str">
            <v>Krimpit 35/70</v>
          </cell>
        </row>
        <row r="258">
          <cell r="A258">
            <v>128</v>
          </cell>
          <cell r="B258" t="str">
            <v>Klem beton   No: 8</v>
          </cell>
        </row>
        <row r="260">
          <cell r="A260">
            <v>129</v>
          </cell>
          <cell r="B260" t="str">
            <v>Klem beton   No: 9</v>
          </cell>
        </row>
        <row r="262">
          <cell r="A262">
            <v>130</v>
          </cell>
          <cell r="B262" t="str">
            <v>Klem beton  No:10</v>
          </cell>
        </row>
        <row r="264">
          <cell r="A264">
            <v>131</v>
          </cell>
          <cell r="B264" t="str">
            <v>Klem beton No:12</v>
          </cell>
        </row>
        <row r="266">
          <cell r="A266">
            <v>132</v>
          </cell>
          <cell r="B266" t="str">
            <v>Klem beton No:14</v>
          </cell>
        </row>
        <row r="268">
          <cell r="A268">
            <v>133</v>
          </cell>
          <cell r="B268" t="str">
            <v>Klem beton No:17</v>
          </cell>
        </row>
        <row r="270">
          <cell r="A270">
            <v>134</v>
          </cell>
          <cell r="B270" t="str">
            <v>Klem beton No:19</v>
          </cell>
        </row>
        <row r="272">
          <cell r="A272">
            <v>135</v>
          </cell>
          <cell r="B272" t="str">
            <v>Klem beton No:22</v>
          </cell>
        </row>
        <row r="274">
          <cell r="A274">
            <v>136</v>
          </cell>
          <cell r="B274" t="str">
            <v>Klem clipsal</v>
          </cell>
        </row>
        <row r="276">
          <cell r="A276">
            <v>137</v>
          </cell>
          <cell r="B276" t="str">
            <v>Klem seng</v>
          </cell>
        </row>
        <row r="278">
          <cell r="A278">
            <v>138</v>
          </cell>
          <cell r="B278" t="str">
            <v>Klem siser</v>
          </cell>
        </row>
        <row r="280">
          <cell r="A280">
            <v>139</v>
          </cell>
          <cell r="B280" t="str">
            <v>Kabel telp</v>
          </cell>
        </row>
        <row r="282">
          <cell r="A282">
            <v>140</v>
          </cell>
          <cell r="B282" t="str">
            <v>Kabel Antene</v>
          </cell>
        </row>
        <row r="284">
          <cell r="A284">
            <v>141</v>
          </cell>
          <cell r="B284" t="str">
            <v>Lampu Helogin</v>
          </cell>
        </row>
        <row r="286">
          <cell r="A286">
            <v>142</v>
          </cell>
          <cell r="B286" t="str">
            <v>Lampu RM 2 x 40 wat</v>
          </cell>
        </row>
        <row r="288">
          <cell r="A288">
            <v>143</v>
          </cell>
          <cell r="B288" t="str">
            <v>Lampu Nion 40 wat</v>
          </cell>
        </row>
        <row r="290">
          <cell r="A290">
            <v>144</v>
          </cell>
          <cell r="B290" t="str">
            <v>Lampu SL 18 - 25 wat</v>
          </cell>
        </row>
        <row r="292">
          <cell r="A292">
            <v>145</v>
          </cell>
          <cell r="B292" t="str">
            <v>Lampu Indikator/Pilot</v>
          </cell>
        </row>
        <row r="294">
          <cell r="A294">
            <v>146</v>
          </cell>
          <cell r="B294" t="str">
            <v>Lampu rekolit</v>
          </cell>
        </row>
        <row r="296">
          <cell r="A296">
            <v>147</v>
          </cell>
          <cell r="B296" t="str">
            <v>Lampu TK0 20 wat</v>
          </cell>
        </row>
        <row r="298">
          <cell r="A298">
            <v>148</v>
          </cell>
          <cell r="B298" t="str">
            <v>Lampu TKO 40 wat</v>
          </cell>
        </row>
        <row r="300">
          <cell r="A300">
            <v>149</v>
          </cell>
          <cell r="B300" t="str">
            <v>Lampu TKI 2 x 20 wat</v>
          </cell>
        </row>
        <row r="302">
          <cell r="A302">
            <v>150</v>
          </cell>
          <cell r="B302" t="str">
            <v>Lampu TKI 2 x 40 wat</v>
          </cell>
        </row>
        <row r="304">
          <cell r="A304">
            <v>151</v>
          </cell>
          <cell r="B304" t="str">
            <v>LC 71</v>
          </cell>
        </row>
        <row r="306">
          <cell r="A306">
            <v>152</v>
          </cell>
          <cell r="B306" t="str">
            <v>LC 74</v>
          </cell>
        </row>
        <row r="308">
          <cell r="A308">
            <v>153</v>
          </cell>
          <cell r="B308" t="str">
            <v>Longseng</v>
          </cell>
        </row>
        <row r="310">
          <cell r="A310">
            <v>154</v>
          </cell>
          <cell r="B310" t="str">
            <v>LVTC 1 x 70 mm</v>
          </cell>
        </row>
        <row r="312">
          <cell r="A312">
            <v>155</v>
          </cell>
          <cell r="B312" t="str">
            <v>LVTC 2 x 10 mm</v>
          </cell>
        </row>
        <row r="314">
          <cell r="A314">
            <v>156</v>
          </cell>
          <cell r="B314" t="str">
            <v>LVTC 2 x 16 mm</v>
          </cell>
        </row>
        <row r="316">
          <cell r="A316">
            <v>157</v>
          </cell>
          <cell r="B316" t="str">
            <v>LVTC 2 x 25 mm</v>
          </cell>
        </row>
        <row r="318">
          <cell r="A318">
            <v>158</v>
          </cell>
          <cell r="B318" t="str">
            <v>LVTC 2 x 35 mm</v>
          </cell>
        </row>
        <row r="320">
          <cell r="A320">
            <v>159</v>
          </cell>
          <cell r="B320" t="str">
            <v>LVTC 2 x 35 x 50 mm</v>
          </cell>
        </row>
        <row r="322">
          <cell r="A322">
            <v>160</v>
          </cell>
          <cell r="B322" t="str">
            <v>LVTC 2 x 35 x 70 mm</v>
          </cell>
        </row>
        <row r="324">
          <cell r="A324">
            <v>161</v>
          </cell>
          <cell r="B324" t="str">
            <v>LVTC 2 x 50 x 70 mm</v>
          </cell>
        </row>
        <row r="326">
          <cell r="A326">
            <v>162</v>
          </cell>
          <cell r="B326" t="str">
            <v>LVTC 2 x 70 x 50 mm</v>
          </cell>
        </row>
        <row r="328">
          <cell r="A328">
            <v>163</v>
          </cell>
          <cell r="B328" t="str">
            <v>LVTC 3 x 25 x 25 mm</v>
          </cell>
        </row>
        <row r="330">
          <cell r="A330">
            <v>164</v>
          </cell>
          <cell r="B330" t="str">
            <v>LVTC 3 x 35 x 25 mm</v>
          </cell>
        </row>
        <row r="332">
          <cell r="A332">
            <v>165</v>
          </cell>
          <cell r="B332" t="str">
            <v>LVTC 3 x 35 x 50 mm</v>
          </cell>
        </row>
        <row r="334">
          <cell r="A334">
            <v>166</v>
          </cell>
          <cell r="B334" t="str">
            <v>LVTC 3 x 50 x 70 mm</v>
          </cell>
        </row>
        <row r="336">
          <cell r="A336">
            <v>167</v>
          </cell>
          <cell r="B336" t="str">
            <v>LVTC 3 x 70 x 50 mm</v>
          </cell>
        </row>
        <row r="338">
          <cell r="A338">
            <v>168</v>
          </cell>
          <cell r="B338" t="str">
            <v>Meni cap jago</v>
          </cell>
        </row>
        <row r="340">
          <cell r="A340">
            <v>169</v>
          </cell>
          <cell r="B340" t="str">
            <v>MCB 2 A</v>
          </cell>
        </row>
        <row r="342">
          <cell r="A342">
            <v>170</v>
          </cell>
          <cell r="B342" t="str">
            <v>MCB 4 A</v>
          </cell>
        </row>
        <row r="344">
          <cell r="A344">
            <v>171</v>
          </cell>
          <cell r="B344" t="str">
            <v>MCB 6 A</v>
          </cell>
        </row>
        <row r="346">
          <cell r="A346">
            <v>172</v>
          </cell>
          <cell r="B346" t="str">
            <v>MCB 10 A</v>
          </cell>
        </row>
        <row r="348">
          <cell r="A348">
            <v>173</v>
          </cell>
          <cell r="B348" t="str">
            <v>MCB 16 A</v>
          </cell>
        </row>
        <row r="350">
          <cell r="A350">
            <v>174</v>
          </cell>
          <cell r="B350" t="str">
            <v>MCB 20 A</v>
          </cell>
        </row>
        <row r="352">
          <cell r="A352">
            <v>175</v>
          </cell>
          <cell r="B352" t="str">
            <v>MCB 25 A</v>
          </cell>
        </row>
        <row r="354">
          <cell r="A354">
            <v>176</v>
          </cell>
          <cell r="B354" t="str">
            <v>MCB 35 A</v>
          </cell>
        </row>
        <row r="356">
          <cell r="A356">
            <v>177</v>
          </cell>
          <cell r="B356" t="str">
            <v>MCB 40 A</v>
          </cell>
        </row>
        <row r="358">
          <cell r="A358">
            <v>178</v>
          </cell>
          <cell r="B358" t="str">
            <v>MCB 60 A</v>
          </cell>
        </row>
        <row r="360">
          <cell r="A360">
            <v>179</v>
          </cell>
          <cell r="B360" t="str">
            <v>MCCB 40 A</v>
          </cell>
        </row>
        <row r="362">
          <cell r="A362">
            <v>180</v>
          </cell>
          <cell r="B362" t="str">
            <v>MCCB 60 A</v>
          </cell>
        </row>
        <row r="364">
          <cell r="A364">
            <v>181</v>
          </cell>
          <cell r="B364" t="str">
            <v>MCCB 100 A</v>
          </cell>
        </row>
        <row r="366">
          <cell r="A366">
            <v>182</v>
          </cell>
          <cell r="B366" t="str">
            <v>NFB 400 A</v>
          </cell>
        </row>
        <row r="368">
          <cell r="A368">
            <v>183</v>
          </cell>
          <cell r="B368" t="str">
            <v>NFB 50 A</v>
          </cell>
        </row>
        <row r="370">
          <cell r="A370">
            <v>184</v>
          </cell>
          <cell r="B370" t="str">
            <v xml:space="preserve">NFB 60 A </v>
          </cell>
        </row>
        <row r="372">
          <cell r="A372">
            <v>185</v>
          </cell>
          <cell r="B372" t="str">
            <v xml:space="preserve">NFB 80 A </v>
          </cell>
        </row>
        <row r="374">
          <cell r="A374">
            <v>186</v>
          </cell>
          <cell r="B374" t="str">
            <v xml:space="preserve">NFB 100 A </v>
          </cell>
        </row>
        <row r="376">
          <cell r="A376">
            <v>187</v>
          </cell>
          <cell r="B376" t="str">
            <v xml:space="preserve">NFB 125 A </v>
          </cell>
        </row>
        <row r="378">
          <cell r="A378">
            <v>188</v>
          </cell>
          <cell r="B378" t="str">
            <v xml:space="preserve">NFB 150 A </v>
          </cell>
        </row>
        <row r="380">
          <cell r="A380">
            <v>189</v>
          </cell>
          <cell r="B380" t="str">
            <v xml:space="preserve">NFB 250 A </v>
          </cell>
        </row>
        <row r="382">
          <cell r="A382">
            <v>190</v>
          </cell>
          <cell r="B382" t="str">
            <v>Nol klem</v>
          </cell>
        </row>
        <row r="384">
          <cell r="A384">
            <v>191</v>
          </cell>
          <cell r="B384" t="str">
            <v>NT Fius 63 A</v>
          </cell>
        </row>
        <row r="386">
          <cell r="A386">
            <v>192</v>
          </cell>
          <cell r="B386" t="str">
            <v>NT Fius 80 A</v>
          </cell>
        </row>
        <row r="388">
          <cell r="A388">
            <v>193</v>
          </cell>
          <cell r="B388" t="str">
            <v>NT Fius 100 A</v>
          </cell>
        </row>
        <row r="390">
          <cell r="A390">
            <v>194</v>
          </cell>
          <cell r="B390" t="str">
            <v>NT Fius 125 A</v>
          </cell>
        </row>
        <row r="392">
          <cell r="A392">
            <v>195</v>
          </cell>
          <cell r="B392" t="str">
            <v>NT Fius 160 A</v>
          </cell>
        </row>
        <row r="394">
          <cell r="A394">
            <v>196</v>
          </cell>
          <cell r="B394" t="str">
            <v>NT Fius 200 A</v>
          </cell>
        </row>
        <row r="396">
          <cell r="A396">
            <v>197</v>
          </cell>
          <cell r="B396" t="str">
            <v>NT Fius 250 A</v>
          </cell>
        </row>
        <row r="398">
          <cell r="A398">
            <v>198</v>
          </cell>
          <cell r="B398" t="str">
            <v>NT Fius 300 A</v>
          </cell>
        </row>
        <row r="400">
          <cell r="A400">
            <v>199</v>
          </cell>
          <cell r="B400" t="str">
            <v>NYA 1,5 mm</v>
          </cell>
        </row>
        <row r="402">
          <cell r="A402">
            <v>200</v>
          </cell>
          <cell r="B402" t="str">
            <v>NYA 2,5 mm</v>
          </cell>
        </row>
        <row r="404">
          <cell r="A404">
            <v>201</v>
          </cell>
          <cell r="B404" t="str">
            <v>NYM 2 x 1,5 mm</v>
          </cell>
        </row>
        <row r="406">
          <cell r="A406">
            <v>202</v>
          </cell>
          <cell r="B406" t="str">
            <v>NYM 2 x 2,5 mm</v>
          </cell>
        </row>
        <row r="408">
          <cell r="A408">
            <v>203</v>
          </cell>
          <cell r="B408" t="str">
            <v>NYM 3 x 1,5 mm</v>
          </cell>
        </row>
        <row r="410">
          <cell r="A410">
            <v>204</v>
          </cell>
          <cell r="B410" t="str">
            <v>NYM 3 x 2,5 mm</v>
          </cell>
        </row>
        <row r="412">
          <cell r="A412">
            <v>205</v>
          </cell>
          <cell r="B412" t="str">
            <v>NYM 3 x 2,5 mm/SP</v>
          </cell>
        </row>
        <row r="414">
          <cell r="A414">
            <v>206</v>
          </cell>
          <cell r="B414" t="str">
            <v>NYM 3 x 4 mm</v>
          </cell>
        </row>
        <row r="416">
          <cell r="A416">
            <v>207</v>
          </cell>
          <cell r="B416" t="str">
            <v>NYM 3 x 6 mm</v>
          </cell>
        </row>
        <row r="418">
          <cell r="A418">
            <v>208</v>
          </cell>
          <cell r="B418" t="str">
            <v>NYM 4 x 2,5 mm/SP</v>
          </cell>
        </row>
        <row r="420">
          <cell r="A420">
            <v>209</v>
          </cell>
          <cell r="B420" t="str">
            <v xml:space="preserve">NYM 4 x 2,5 mm  </v>
          </cell>
        </row>
        <row r="422">
          <cell r="A422">
            <v>210</v>
          </cell>
          <cell r="B422" t="str">
            <v>NYM 4 x 6 mm</v>
          </cell>
        </row>
        <row r="424">
          <cell r="A424">
            <v>211</v>
          </cell>
          <cell r="B424" t="str">
            <v>NYY 2 x 2,5 mm</v>
          </cell>
        </row>
        <row r="426">
          <cell r="A426">
            <v>212</v>
          </cell>
          <cell r="B426" t="str">
            <v>NYY 2 x 10 mm</v>
          </cell>
        </row>
        <row r="428">
          <cell r="A428">
            <v>213</v>
          </cell>
          <cell r="B428" t="str">
            <v>NYY 3 x 1,5 mm</v>
          </cell>
        </row>
        <row r="430">
          <cell r="A430">
            <v>214</v>
          </cell>
          <cell r="B430" t="str">
            <v>NYY 3 x 2,5 mm</v>
          </cell>
        </row>
        <row r="432">
          <cell r="A432">
            <v>215</v>
          </cell>
          <cell r="B432" t="str">
            <v>NYY 3 x 4 mm</v>
          </cell>
        </row>
        <row r="434">
          <cell r="A434">
            <v>216</v>
          </cell>
          <cell r="B434" t="str">
            <v>NYY 3 x 6 mm</v>
          </cell>
        </row>
        <row r="436">
          <cell r="A436">
            <v>217</v>
          </cell>
          <cell r="B436" t="str">
            <v>NYY 3 x 10 mm</v>
          </cell>
        </row>
        <row r="438">
          <cell r="A438">
            <v>218</v>
          </cell>
          <cell r="B438" t="str">
            <v>NYY 3 x 16 mm</v>
          </cell>
        </row>
        <row r="440">
          <cell r="A440">
            <v>219</v>
          </cell>
          <cell r="B440" t="str">
            <v>NYY 4 x 1,5 mm</v>
          </cell>
        </row>
        <row r="442">
          <cell r="A442">
            <v>220</v>
          </cell>
          <cell r="B442" t="str">
            <v>NYY 4 x 2,5 mm</v>
          </cell>
        </row>
        <row r="444">
          <cell r="A444">
            <v>221</v>
          </cell>
          <cell r="B444" t="str">
            <v>NYY 4 x 6 mm</v>
          </cell>
        </row>
        <row r="446">
          <cell r="A446">
            <v>222</v>
          </cell>
          <cell r="B446" t="str">
            <v>NYY 4 x 10 mm</v>
          </cell>
        </row>
        <row r="448">
          <cell r="A448">
            <v>223</v>
          </cell>
          <cell r="B448" t="str">
            <v>NYY 4 x 16 mm</v>
          </cell>
        </row>
        <row r="450">
          <cell r="A450">
            <v>224</v>
          </cell>
          <cell r="B450" t="str">
            <v>NYY 4 x 25 mm</v>
          </cell>
        </row>
        <row r="452">
          <cell r="A452">
            <v>225</v>
          </cell>
          <cell r="B452" t="str">
            <v>Oli B 40 Biesel</v>
          </cell>
        </row>
        <row r="454">
          <cell r="A454">
            <v>226</v>
          </cell>
          <cell r="B454" t="str">
            <v>Oli Super SG Bensin</v>
          </cell>
        </row>
        <row r="456">
          <cell r="A456">
            <v>227</v>
          </cell>
          <cell r="B456" t="str">
            <v>OK Type 1</v>
          </cell>
        </row>
        <row r="458">
          <cell r="A458">
            <v>228</v>
          </cell>
          <cell r="B458" t="str">
            <v>OK Type 3</v>
          </cell>
        </row>
        <row r="460">
          <cell r="A460">
            <v>229</v>
          </cell>
          <cell r="B460" t="str">
            <v>Paku reng</v>
          </cell>
        </row>
        <row r="462">
          <cell r="A462">
            <v>230</v>
          </cell>
          <cell r="B462" t="str">
            <v>Paku sekrup</v>
          </cell>
        </row>
        <row r="464">
          <cell r="A464">
            <v>231</v>
          </cell>
          <cell r="B464" t="str">
            <v>Pipa 5/8 biasa</v>
          </cell>
        </row>
        <row r="466">
          <cell r="A466">
            <v>232</v>
          </cell>
          <cell r="B466" t="str">
            <v>Pipa 5/8 maspion</v>
          </cell>
        </row>
        <row r="468">
          <cell r="A468">
            <v>233</v>
          </cell>
          <cell r="B468" t="str">
            <v>Pipa galvanis</v>
          </cell>
        </row>
        <row r="470">
          <cell r="A470">
            <v>234</v>
          </cell>
          <cell r="B470" t="str">
            <v>Pipa clipsal</v>
          </cell>
        </row>
        <row r="472">
          <cell r="A472">
            <v>235</v>
          </cell>
          <cell r="B472" t="str">
            <v>Pipa midium B 2"</v>
          </cell>
        </row>
        <row r="474">
          <cell r="A474">
            <v>236</v>
          </cell>
          <cell r="B474" t="str">
            <v>Pipa midium B 3"</v>
          </cell>
        </row>
        <row r="476">
          <cell r="A476">
            <v>237</v>
          </cell>
          <cell r="B476" t="str">
            <v>Pipa midium B 4"</v>
          </cell>
        </row>
        <row r="478">
          <cell r="A478">
            <v>238</v>
          </cell>
          <cell r="B478" t="str">
            <v>Pipa midium B 5"</v>
          </cell>
        </row>
        <row r="480">
          <cell r="A480">
            <v>239</v>
          </cell>
          <cell r="B480" t="str">
            <v>Plat trafo</v>
          </cell>
        </row>
        <row r="482">
          <cell r="A482">
            <v>240</v>
          </cell>
          <cell r="B482" t="str">
            <v>Pliser</v>
          </cell>
        </row>
        <row r="484">
          <cell r="A484">
            <v>241</v>
          </cell>
          <cell r="B484" t="str">
            <v>Pol C9 - 100</v>
          </cell>
        </row>
        <row r="486">
          <cell r="A486">
            <v>242</v>
          </cell>
          <cell r="B486" t="str">
            <v>Pol C9 - 200</v>
          </cell>
        </row>
        <row r="488">
          <cell r="A488">
            <v>243</v>
          </cell>
          <cell r="B488" t="str">
            <v>Pol C11 - 200</v>
          </cell>
        </row>
        <row r="490">
          <cell r="A490">
            <v>244</v>
          </cell>
          <cell r="B490" t="str">
            <v>Pol C11 - 350</v>
          </cell>
        </row>
        <row r="492">
          <cell r="A492">
            <v>245</v>
          </cell>
          <cell r="B492" t="str">
            <v>Pol C12 - 350</v>
          </cell>
        </row>
        <row r="494">
          <cell r="A494">
            <v>246</v>
          </cell>
          <cell r="B494" t="str">
            <v>Polben Fleksibel</v>
          </cell>
        </row>
        <row r="496">
          <cell r="A496">
            <v>247</v>
          </cell>
          <cell r="B496" t="str">
            <v>Polben DR 3,5"</v>
          </cell>
        </row>
        <row r="498">
          <cell r="A498">
            <v>248</v>
          </cell>
          <cell r="B498" t="str">
            <v>Polben DR 4,5"</v>
          </cell>
        </row>
        <row r="500">
          <cell r="A500">
            <v>249</v>
          </cell>
          <cell r="B500" t="str">
            <v>Polben DR 5,5".</v>
          </cell>
        </row>
        <row r="502">
          <cell r="A502">
            <v>250</v>
          </cell>
          <cell r="B502" t="str">
            <v>Polben DR 6,5"</v>
          </cell>
        </row>
        <row r="504">
          <cell r="A504">
            <v>251</v>
          </cell>
          <cell r="B504" t="str">
            <v>Polben DR 7,5"</v>
          </cell>
        </row>
        <row r="506">
          <cell r="A506">
            <v>252</v>
          </cell>
          <cell r="B506" t="str">
            <v>Polben DR 8,5"</v>
          </cell>
        </row>
        <row r="508">
          <cell r="A508">
            <v>253</v>
          </cell>
          <cell r="B508" t="str">
            <v>Polben DR 10,5"</v>
          </cell>
        </row>
        <row r="510">
          <cell r="A510">
            <v>254</v>
          </cell>
          <cell r="B510" t="str">
            <v>Polben SA 7,5"</v>
          </cell>
        </row>
        <row r="512">
          <cell r="A512">
            <v>255</v>
          </cell>
          <cell r="B512" t="str">
            <v>Polben SA 8,5"</v>
          </cell>
        </row>
        <row r="514">
          <cell r="A514">
            <v>256</v>
          </cell>
          <cell r="B514" t="str">
            <v>Polben DA 4,5"</v>
          </cell>
        </row>
        <row r="516">
          <cell r="A516">
            <v>257</v>
          </cell>
          <cell r="B516" t="str">
            <v>Polben DA 7,5"</v>
          </cell>
        </row>
        <row r="518">
          <cell r="A518">
            <v>258</v>
          </cell>
          <cell r="B518" t="str">
            <v>Protectif</v>
          </cell>
        </row>
        <row r="520">
          <cell r="A520">
            <v>259</v>
          </cell>
          <cell r="B520" t="str">
            <v>Rekolit 30/30</v>
          </cell>
        </row>
        <row r="522">
          <cell r="A522">
            <v>260</v>
          </cell>
          <cell r="B522" t="str">
            <v>Rekolit 30/40</v>
          </cell>
        </row>
        <row r="524">
          <cell r="A524">
            <v>261</v>
          </cell>
          <cell r="B524" t="str">
            <v>R Per SS 10 mm</v>
          </cell>
        </row>
        <row r="526">
          <cell r="A526">
            <v>262</v>
          </cell>
          <cell r="B526" t="str">
            <v>R Per SS 12 mm</v>
          </cell>
        </row>
        <row r="528">
          <cell r="A528">
            <v>263</v>
          </cell>
          <cell r="B528" t="str">
            <v>R Plat SS 10 mm</v>
          </cell>
        </row>
        <row r="530">
          <cell r="A530">
            <v>264</v>
          </cell>
          <cell r="B530" t="str">
            <v>R Plat SS 12 mm</v>
          </cell>
        </row>
        <row r="532">
          <cell r="A532">
            <v>265</v>
          </cell>
          <cell r="B532" t="str">
            <v>Rel Koper</v>
          </cell>
        </row>
        <row r="534">
          <cell r="A534">
            <v>266</v>
          </cell>
          <cell r="B534" t="str">
            <v>Rel MCB</v>
          </cell>
        </row>
        <row r="536">
          <cell r="A536">
            <v>267</v>
          </cell>
          <cell r="B536" t="str">
            <v>Roset kayu</v>
          </cell>
        </row>
        <row r="538">
          <cell r="A538">
            <v>268</v>
          </cell>
          <cell r="B538" t="str">
            <v>Saklar Engkel ( biasa )</v>
          </cell>
        </row>
        <row r="540">
          <cell r="A540">
            <v>269</v>
          </cell>
          <cell r="B540" t="str">
            <v>Saklar Engkel  ( broco )</v>
          </cell>
        </row>
        <row r="542">
          <cell r="A542">
            <v>270</v>
          </cell>
          <cell r="B542" t="str">
            <v>Saklar Engkel (  NUJI )</v>
          </cell>
        </row>
        <row r="544">
          <cell r="A544">
            <v>271</v>
          </cell>
          <cell r="B544" t="str">
            <v>Saklar Engkel ( Grasio )</v>
          </cell>
        </row>
        <row r="546">
          <cell r="A546">
            <v>272</v>
          </cell>
          <cell r="B546" t="str">
            <v>Saklar Seri ( Biasa )</v>
          </cell>
        </row>
        <row r="548">
          <cell r="A548">
            <v>273</v>
          </cell>
          <cell r="B548" t="str">
            <v>Saklar Seri ( Broco )</v>
          </cell>
        </row>
        <row r="550">
          <cell r="A550">
            <v>274</v>
          </cell>
          <cell r="B550" t="str">
            <v>Saklar Seri ( NUJI )</v>
          </cell>
        </row>
        <row r="552">
          <cell r="A552">
            <v>275</v>
          </cell>
          <cell r="B552" t="str">
            <v>Saklar Seri ( Grasio )</v>
          </cell>
        </row>
        <row r="554">
          <cell r="A554">
            <v>276</v>
          </cell>
          <cell r="B554" t="str">
            <v>Stop Kontak ( biasa )</v>
          </cell>
        </row>
        <row r="556">
          <cell r="A556">
            <v>277</v>
          </cell>
          <cell r="B556" t="str">
            <v>Stop Kontak ( Broco )</v>
          </cell>
        </row>
        <row r="558">
          <cell r="A558">
            <v>278</v>
          </cell>
          <cell r="B558" t="str">
            <v>Stop Kontak ( NUJI )</v>
          </cell>
        </row>
        <row r="560">
          <cell r="A560">
            <v>279</v>
          </cell>
          <cell r="B560" t="str">
            <v>Stop Kontak ( Grasio )</v>
          </cell>
        </row>
        <row r="562">
          <cell r="A562">
            <v>280</v>
          </cell>
          <cell r="B562" t="str">
            <v>Saklar Engkel OB ( Broco )</v>
          </cell>
        </row>
        <row r="564">
          <cell r="A564">
            <v>281</v>
          </cell>
          <cell r="B564" t="str">
            <v>Saklar Seri     OB ( Broco )</v>
          </cell>
        </row>
        <row r="566">
          <cell r="A566">
            <v>282</v>
          </cell>
          <cell r="B566" t="str">
            <v>Stop Kontak   OB ( Broco )</v>
          </cell>
        </row>
        <row r="568">
          <cell r="A568">
            <v>283</v>
          </cell>
          <cell r="B568" t="str">
            <v>Saklar Seri  Legral</v>
          </cell>
        </row>
        <row r="570">
          <cell r="A570">
            <v>284</v>
          </cell>
          <cell r="B570" t="str">
            <v>Stop Kontak Legral</v>
          </cell>
        </row>
        <row r="572">
          <cell r="A572">
            <v>285</v>
          </cell>
          <cell r="B572" t="str">
            <v>Stop Kontak Telp</v>
          </cell>
        </row>
        <row r="574">
          <cell r="A574">
            <v>286</v>
          </cell>
          <cell r="B574" t="str">
            <v>Stop Kontak AC</v>
          </cell>
        </row>
        <row r="576">
          <cell r="A576">
            <v>287</v>
          </cell>
          <cell r="B576" t="str">
            <v>Stop Kontak TV</v>
          </cell>
        </row>
        <row r="578">
          <cell r="A578">
            <v>288</v>
          </cell>
          <cell r="B578" t="str">
            <v>Set Braket</v>
          </cell>
        </row>
        <row r="580">
          <cell r="A580">
            <v>289</v>
          </cell>
          <cell r="B580" t="str">
            <v>Siku 30 x 30 x 3 cm</v>
          </cell>
        </row>
        <row r="582">
          <cell r="A582">
            <v>290</v>
          </cell>
          <cell r="B582" t="str">
            <v>Siku 40 x 40 x 6 cm</v>
          </cell>
        </row>
        <row r="584">
          <cell r="A584">
            <v>291</v>
          </cell>
          <cell r="B584" t="str">
            <v>Siku 60 x 60 x 6 cm</v>
          </cell>
        </row>
        <row r="586">
          <cell r="A586">
            <v>292</v>
          </cell>
          <cell r="B586" t="str">
            <v>Siku 70 x 70 x 6 cm</v>
          </cell>
        </row>
        <row r="588">
          <cell r="A588">
            <v>293</v>
          </cell>
          <cell r="B588" t="str">
            <v>Skun 10 mm</v>
          </cell>
        </row>
        <row r="590">
          <cell r="A590">
            <v>294</v>
          </cell>
          <cell r="B590" t="str">
            <v>Skun 16 mm</v>
          </cell>
        </row>
        <row r="592">
          <cell r="A592">
            <v>295</v>
          </cell>
          <cell r="B592" t="str">
            <v>Skun 25 mm</v>
          </cell>
        </row>
        <row r="594">
          <cell r="A594">
            <v>296</v>
          </cell>
          <cell r="B594" t="str">
            <v>Skun 35 mm</v>
          </cell>
        </row>
        <row r="596">
          <cell r="A596">
            <v>297</v>
          </cell>
          <cell r="B596" t="str">
            <v>Skun 50 mm</v>
          </cell>
        </row>
        <row r="598">
          <cell r="A598">
            <v>298</v>
          </cell>
          <cell r="B598" t="str">
            <v>Skun 70 mm</v>
          </cell>
        </row>
        <row r="600">
          <cell r="A600">
            <v>299</v>
          </cell>
          <cell r="B600" t="str">
            <v>Skun 70 mm/ALCU</v>
          </cell>
        </row>
        <row r="602">
          <cell r="A602">
            <v>300</v>
          </cell>
          <cell r="B602" t="str">
            <v>Skun 70 mm/Tembaga</v>
          </cell>
        </row>
        <row r="604">
          <cell r="A604">
            <v>301</v>
          </cell>
          <cell r="B604" t="str">
            <v>Skun 120 mm</v>
          </cell>
        </row>
        <row r="606">
          <cell r="A606">
            <v>302</v>
          </cell>
          <cell r="B606" t="str">
            <v>Skun 150 mm</v>
          </cell>
        </row>
        <row r="608">
          <cell r="A608">
            <v>303</v>
          </cell>
          <cell r="B608" t="str">
            <v>Skun 240 mm/ALCU 2 lobang</v>
          </cell>
        </row>
        <row r="610">
          <cell r="A610">
            <v>304</v>
          </cell>
          <cell r="B610" t="str">
            <v>Skun 300 mm</v>
          </cell>
        </row>
        <row r="612">
          <cell r="A612">
            <v>305</v>
          </cell>
          <cell r="B612" t="str">
            <v>Sok</v>
          </cell>
        </row>
        <row r="614">
          <cell r="A614">
            <v>306</v>
          </cell>
          <cell r="B614" t="str">
            <v>Spiral</v>
          </cell>
        </row>
        <row r="616">
          <cell r="A616">
            <v>307</v>
          </cell>
          <cell r="B616" t="str">
            <v>Split 3/4"</v>
          </cell>
        </row>
        <row r="618">
          <cell r="A618">
            <v>308</v>
          </cell>
          <cell r="B618" t="str">
            <v>Spool 532</v>
          </cell>
        </row>
        <row r="620">
          <cell r="A620">
            <v>309</v>
          </cell>
          <cell r="B620" t="str">
            <v>Spool 534</v>
          </cell>
        </row>
        <row r="622">
          <cell r="A622">
            <v>310</v>
          </cell>
          <cell r="B622" t="str">
            <v>Spot bar</v>
          </cell>
        </row>
        <row r="624">
          <cell r="A624">
            <v>311</v>
          </cell>
          <cell r="B624" t="str">
            <v>Spol Lite</v>
          </cell>
        </row>
        <row r="626">
          <cell r="A626">
            <v>312</v>
          </cell>
          <cell r="B626" t="str">
            <v>Stang lampu</v>
          </cell>
        </row>
        <row r="628">
          <cell r="A628">
            <v>313</v>
          </cell>
          <cell r="B628" t="str">
            <v>Stenlistil</v>
          </cell>
        </row>
        <row r="630">
          <cell r="A630">
            <v>314</v>
          </cell>
          <cell r="B630" t="str">
            <v>Strain hook</v>
          </cell>
        </row>
        <row r="632">
          <cell r="A632">
            <v>315</v>
          </cell>
          <cell r="B632" t="str">
            <v>String klem</v>
          </cell>
        </row>
        <row r="634">
          <cell r="A634">
            <v>316</v>
          </cell>
          <cell r="B634" t="str">
            <v>Stroping bekel/Yokes</v>
          </cell>
        </row>
        <row r="636">
          <cell r="A636">
            <v>317</v>
          </cell>
          <cell r="B636" t="str">
            <v>Suspensen</v>
          </cell>
        </row>
        <row r="638">
          <cell r="A638">
            <v>318</v>
          </cell>
          <cell r="B638" t="str">
            <v>Tdos biasa</v>
          </cell>
        </row>
        <row r="640">
          <cell r="A640">
            <v>319</v>
          </cell>
          <cell r="B640" t="str">
            <v>T dos clipsal</v>
          </cell>
        </row>
        <row r="642">
          <cell r="A642">
            <v>320</v>
          </cell>
          <cell r="B642" t="str">
            <v>Terminal</v>
          </cell>
        </row>
        <row r="644">
          <cell r="A644">
            <v>321</v>
          </cell>
          <cell r="B644" t="str">
            <v>Tis Kabel</v>
          </cell>
        </row>
        <row r="646">
          <cell r="A646">
            <v>322</v>
          </cell>
          <cell r="B646" t="str">
            <v>Tribel klem</v>
          </cell>
        </row>
        <row r="648">
          <cell r="A648">
            <v>323</v>
          </cell>
          <cell r="B648" t="str">
            <v>Trafo 1 Ps 25 Kva</v>
          </cell>
        </row>
        <row r="650">
          <cell r="A650">
            <v>324</v>
          </cell>
          <cell r="B650" t="str">
            <v>Trafo 1 Ps 50 Kva</v>
          </cell>
        </row>
        <row r="652">
          <cell r="A652">
            <v>325</v>
          </cell>
          <cell r="B652" t="str">
            <v>Trafo 3 Ps 50 Kva</v>
          </cell>
        </row>
        <row r="654">
          <cell r="A654">
            <v>326</v>
          </cell>
          <cell r="B654" t="str">
            <v>Trafo 3 Ps 100 Kva</v>
          </cell>
        </row>
        <row r="656">
          <cell r="A656">
            <v>327</v>
          </cell>
          <cell r="B656" t="str">
            <v>Trafo 3 Ps 160 Kva</v>
          </cell>
        </row>
        <row r="658">
          <cell r="A658">
            <v>328</v>
          </cell>
          <cell r="B658" t="str">
            <v>Trafo 3 Ps 400 Kva</v>
          </cell>
        </row>
        <row r="660">
          <cell r="A660">
            <v>329</v>
          </cell>
          <cell r="B660" t="str">
            <v>Tensen  150 mm</v>
          </cell>
        </row>
        <row r="662">
          <cell r="A662">
            <v>330</v>
          </cell>
          <cell r="B662" t="str">
            <v>Tensen  240 mm</v>
          </cell>
        </row>
        <row r="664">
          <cell r="A664">
            <v>331</v>
          </cell>
          <cell r="B664" t="str">
            <v>Ter</v>
          </cell>
        </row>
        <row r="666">
          <cell r="A666">
            <v>332</v>
          </cell>
          <cell r="B666" t="str">
            <v>Terpentin</v>
          </cell>
        </row>
        <row r="668">
          <cell r="A668">
            <v>333</v>
          </cell>
          <cell r="B668" t="str">
            <v>Tambang Plastik</v>
          </cell>
        </row>
        <row r="670">
          <cell r="A670">
            <v>334</v>
          </cell>
          <cell r="B670" t="str">
            <v>Visirum baret</v>
          </cell>
        </row>
        <row r="672">
          <cell r="A672">
            <v>335</v>
          </cell>
          <cell r="B672" t="str">
            <v xml:space="preserve">Vol meter </v>
          </cell>
        </row>
        <row r="674">
          <cell r="A674">
            <v>336</v>
          </cell>
          <cell r="B674" t="str">
            <v>Waiser</v>
          </cell>
        </row>
        <row r="676">
          <cell r="A676">
            <v>337</v>
          </cell>
          <cell r="B676" t="str">
            <v>Wigje type</v>
          </cell>
        </row>
        <row r="678">
          <cell r="A678">
            <v>338</v>
          </cell>
          <cell r="B678" t="str">
            <v>NYAF 0,75 mm</v>
          </cell>
        </row>
        <row r="680">
          <cell r="A680">
            <v>339</v>
          </cell>
          <cell r="B680" t="str">
            <v>NYY 2 x 1,5 mm</v>
          </cell>
        </row>
        <row r="682">
          <cell r="A682">
            <v>340</v>
          </cell>
          <cell r="B682" t="str">
            <v>Trokolit hitam</v>
          </cell>
        </row>
        <row r="684">
          <cell r="A684">
            <v>341</v>
          </cell>
          <cell r="B684" t="str">
            <v>Lampu Nion 20 Wat</v>
          </cell>
        </row>
        <row r="686">
          <cell r="A686">
            <v>342</v>
          </cell>
          <cell r="B686" t="str">
            <v>PH 2 x 2,5</v>
          </cell>
        </row>
        <row r="688">
          <cell r="A688">
            <v>343</v>
          </cell>
          <cell r="B688" t="str">
            <v>PH 3 x 2,2</v>
          </cell>
        </row>
        <row r="690">
          <cell r="A690">
            <v>344</v>
          </cell>
          <cell r="B690" t="str">
            <v>PH 4 x 2</v>
          </cell>
        </row>
        <row r="692">
          <cell r="A692">
            <v>345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A2" t="str">
            <v>ADI_SUCIPTO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FORM-B"/>
      <sheetName val="Smg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/>
      <sheetData sheetId="1"/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JURNAL"/>
      <sheetName val="BB PUSAT"/>
      <sheetName val="DTstok"/>
      <sheetName val="JAN07"/>
      <sheetName val="DB"/>
      <sheetName val="NO. PRK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DATA"/>
      <sheetName val="UPDATE 25 JANUARI 2007"/>
      <sheetName val="PMT"/>
      <sheetName val="Sudah Berjalan"/>
      <sheetName val="INPBA"/>
      <sheetName val="W-NAD"/>
      <sheetName val="HARGA SATUAN"/>
      <sheetName val="SuMBER"/>
      <sheetName val="beban"/>
      <sheetName val="Sheet3"/>
      <sheetName val="TRANS"/>
      <sheetName val="FORM-B"/>
      <sheetName val="W1"/>
      <sheetName val="LAIN2"/>
    </sheetNames>
    <sheetDataSet>
      <sheetData sheetId="0">
        <row r="10">
          <cell r="A10">
            <v>1</v>
          </cell>
        </row>
      </sheetData>
      <sheetData sheetId="1">
        <row r="10">
          <cell r="A10">
            <v>1</v>
          </cell>
          <cell r="B10" t="str">
            <v>Amour Rod for AAAC 70 mm2</v>
          </cell>
          <cell r="C10" t="str">
            <v>set</v>
          </cell>
          <cell r="D10">
            <v>2</v>
          </cell>
          <cell r="E10">
            <v>48059.55</v>
          </cell>
        </row>
        <row r="11">
          <cell r="A11">
            <v>2</v>
          </cell>
          <cell r="B11" t="str">
            <v>Amour type 1/4" wide</v>
          </cell>
          <cell r="C11" t="str">
            <v>bh</v>
          </cell>
          <cell r="D11">
            <v>6</v>
          </cell>
          <cell r="E11">
            <v>4826.9059999999999</v>
          </cell>
        </row>
        <row r="12">
          <cell r="A12">
            <v>3</v>
          </cell>
          <cell r="B12" t="str">
            <v>Bimetal Conector</v>
          </cell>
          <cell r="C12" t="str">
            <v>bh</v>
          </cell>
          <cell r="D12">
            <v>4</v>
          </cell>
          <cell r="E12">
            <v>32177.670000000002</v>
          </cell>
        </row>
        <row r="13">
          <cell r="A13">
            <v>4</v>
          </cell>
          <cell r="B13" t="str">
            <v>Bolt Machine 5/8" x 10"</v>
          </cell>
          <cell r="C13" t="str">
            <v>bh</v>
          </cell>
          <cell r="D13">
            <v>4</v>
          </cell>
          <cell r="E13">
            <v>12282.396000000001</v>
          </cell>
        </row>
        <row r="14">
          <cell r="A14">
            <v>5</v>
          </cell>
          <cell r="B14" t="str">
            <v>Bracket Transformer C 115</v>
          </cell>
          <cell r="C14" t="str">
            <v>bh</v>
          </cell>
          <cell r="D14">
            <v>4</v>
          </cell>
          <cell r="E14">
            <v>292244.98800000001</v>
          </cell>
        </row>
        <row r="15">
          <cell r="A15">
            <v>6</v>
          </cell>
          <cell r="B15" t="str">
            <v>Center Bracket    12,5 KN</v>
          </cell>
          <cell r="C15" t="str">
            <v>bh</v>
          </cell>
          <cell r="D15">
            <v>2</v>
          </cell>
          <cell r="E15">
            <v>63701.26</v>
          </cell>
        </row>
        <row r="16">
          <cell r="A16">
            <v>7</v>
          </cell>
          <cell r="B16" t="str">
            <v>Clamp Ground Rod  5/8"</v>
          </cell>
          <cell r="C16" t="str">
            <v>bh</v>
          </cell>
          <cell r="D16">
            <v>2</v>
          </cell>
          <cell r="E16">
            <v>3753.806</v>
          </cell>
        </row>
        <row r="17">
          <cell r="A17">
            <v>8</v>
          </cell>
          <cell r="B17" t="str">
            <v>Clevis swinging scundary</v>
          </cell>
          <cell r="C17" t="str">
            <v>bh</v>
          </cell>
          <cell r="D17">
            <v>6</v>
          </cell>
          <cell r="E17">
            <v>10897.585999999999</v>
          </cell>
        </row>
        <row r="18">
          <cell r="A18">
            <v>9</v>
          </cell>
          <cell r="B18" t="str">
            <v>Compression Connector H Type 70 - 70 mm2</v>
          </cell>
          <cell r="C18" t="str">
            <v>bh</v>
          </cell>
          <cell r="D18">
            <v>6</v>
          </cell>
          <cell r="E18">
            <v>22820.238000000001</v>
          </cell>
        </row>
        <row r="19">
          <cell r="A19">
            <v>10</v>
          </cell>
          <cell r="B19" t="str">
            <v>Compression Terminal Lug 70 mm2</v>
          </cell>
          <cell r="C19" t="str">
            <v>bh</v>
          </cell>
          <cell r="D19">
            <v>8</v>
          </cell>
          <cell r="E19">
            <v>10711.582</v>
          </cell>
        </row>
        <row r="20">
          <cell r="A20">
            <v>11</v>
          </cell>
          <cell r="B20" t="str">
            <v>Conector Compresion(CCO) 10-16 / 10-16 mm2</v>
          </cell>
          <cell r="C20" t="str">
            <v>Bh</v>
          </cell>
          <cell r="D20">
            <v>346</v>
          </cell>
          <cell r="E20">
            <v>5363.4560000000001</v>
          </cell>
        </row>
        <row r="21">
          <cell r="A21">
            <v>12</v>
          </cell>
          <cell r="B21" t="str">
            <v>Dead End Assembly       (CJ6 - T)</v>
          </cell>
          <cell r="C21" t="str">
            <v>Bh</v>
          </cell>
          <cell r="D21">
            <v>2</v>
          </cell>
          <cell r="E21">
            <v>58238.67</v>
          </cell>
        </row>
        <row r="22">
          <cell r="A22">
            <v>13</v>
          </cell>
          <cell r="B22" t="str">
            <v>Ground Lug &amp; Washer</v>
          </cell>
          <cell r="C22" t="str">
            <v>bh</v>
          </cell>
          <cell r="D22">
            <v>6</v>
          </cell>
          <cell r="E22">
            <v>6886.2359999999999</v>
          </cell>
        </row>
        <row r="23">
          <cell r="A23">
            <v>14</v>
          </cell>
          <cell r="B23" t="str">
            <v>Ground Rod 5/8" x 8' Copper Weld</v>
          </cell>
          <cell r="C23" t="str">
            <v>Bh</v>
          </cell>
          <cell r="D23">
            <v>2</v>
          </cell>
          <cell r="E23">
            <v>95472.173999999999</v>
          </cell>
        </row>
        <row r="24">
          <cell r="A24">
            <v>15</v>
          </cell>
          <cell r="B24" t="str">
            <v>Ground Wire Cu  16  mm2</v>
          </cell>
          <cell r="C24" t="str">
            <v>Mtr</v>
          </cell>
          <cell r="D24">
            <v>8.6</v>
          </cell>
          <cell r="E24">
            <v>16089.346</v>
          </cell>
        </row>
        <row r="25">
          <cell r="A25">
            <v>16</v>
          </cell>
          <cell r="B25" t="str">
            <v xml:space="preserve">Hot Line Clamp  </v>
          </cell>
          <cell r="C25" t="str">
            <v>bh</v>
          </cell>
          <cell r="D25">
            <v>2</v>
          </cell>
          <cell r="E25">
            <v>68645.695999999996</v>
          </cell>
        </row>
        <row r="26">
          <cell r="A26">
            <v>17</v>
          </cell>
          <cell r="B26" t="str">
            <v>Isolator Tumpu ( Line Post ) 20 KV</v>
          </cell>
          <cell r="C26" t="str">
            <v>bh</v>
          </cell>
          <cell r="D26">
            <v>2</v>
          </cell>
          <cell r="E26">
            <v>171615.26200000002</v>
          </cell>
        </row>
        <row r="27">
          <cell r="A27">
            <v>18</v>
          </cell>
          <cell r="B27" t="str">
            <v>Jumper Wire AAAC 70 mm2</v>
          </cell>
          <cell r="C27" t="str">
            <v>mtr</v>
          </cell>
          <cell r="D27">
            <v>4</v>
          </cell>
          <cell r="E27">
            <v>8093.2179999999998</v>
          </cell>
        </row>
        <row r="28">
          <cell r="A28">
            <v>19</v>
          </cell>
          <cell r="B28" t="str">
            <v>Jumper Wire LVTC 2 x 70 + N 50 mm2</v>
          </cell>
          <cell r="C28" t="str">
            <v>mtr</v>
          </cell>
          <cell r="D28">
            <v>4</v>
          </cell>
          <cell r="E28">
            <v>30739.716</v>
          </cell>
        </row>
        <row r="29">
          <cell r="A29">
            <v>20</v>
          </cell>
          <cell r="B29" t="str">
            <v>Kawat segel khusus</v>
          </cell>
          <cell r="C29" t="str">
            <v>Kg</v>
          </cell>
          <cell r="D29">
            <v>0.2</v>
          </cell>
          <cell r="E29">
            <v>536296.54399999999</v>
          </cell>
        </row>
        <row r="30">
          <cell r="A30">
            <v>21</v>
          </cell>
          <cell r="B30" t="str">
            <v>Klem Beugel u pipa 1,5"</v>
          </cell>
          <cell r="C30" t="str">
            <v>Set</v>
          </cell>
          <cell r="D30">
            <v>346</v>
          </cell>
          <cell r="E30">
            <v>3486.0419999999999</v>
          </cell>
        </row>
        <row r="31">
          <cell r="A31">
            <v>22</v>
          </cell>
          <cell r="B31" t="str">
            <v>KWH Meter 1 Phs,220 V, 5/20A,Type Terpadu</v>
          </cell>
          <cell r="C31" t="str">
            <v>Bh</v>
          </cell>
          <cell r="D31">
            <v>173</v>
          </cell>
          <cell r="E31">
            <v>162551.144</v>
          </cell>
        </row>
        <row r="32">
          <cell r="A32">
            <v>23</v>
          </cell>
          <cell r="B32" t="str">
            <v>Loop dead end clamp / LC ( 35 s/d 240 ) mm2</v>
          </cell>
          <cell r="C32" t="str">
            <v>bh</v>
          </cell>
          <cell r="D32">
            <v>12</v>
          </cell>
          <cell r="E32">
            <v>20593.3</v>
          </cell>
        </row>
        <row r="33">
          <cell r="A33">
            <v>24</v>
          </cell>
          <cell r="B33" t="str">
            <v>MCB 1 Phasa 250 V, Tp PLN 4 A Lengkap</v>
          </cell>
          <cell r="C33" t="str">
            <v>Bh</v>
          </cell>
          <cell r="D33">
            <v>173</v>
          </cell>
          <cell r="E33">
            <v>0</v>
          </cell>
        </row>
        <row r="34">
          <cell r="A34">
            <v>25</v>
          </cell>
          <cell r="B34" t="str">
            <v>Oval eye nut 5/8"</v>
          </cell>
          <cell r="C34" t="str">
            <v>bh</v>
          </cell>
          <cell r="D34">
            <v>6</v>
          </cell>
          <cell r="E34">
            <v>15252.328</v>
          </cell>
        </row>
        <row r="35">
          <cell r="A35">
            <v>26</v>
          </cell>
          <cell r="B35" t="str">
            <v>Pasang SR ( 35 M )</v>
          </cell>
          <cell r="C35" t="str">
            <v>Bh</v>
          </cell>
          <cell r="D35">
            <v>6055</v>
          </cell>
          <cell r="E35">
            <v>3550.4279999999999</v>
          </cell>
        </row>
        <row r="36">
          <cell r="A36">
            <v>27</v>
          </cell>
          <cell r="B36" t="str">
            <v>Pipa galvanis 1,5" meter</v>
          </cell>
          <cell r="C36" t="str">
            <v>Btg</v>
          </cell>
          <cell r="D36">
            <v>173</v>
          </cell>
          <cell r="E36">
            <v>56847.728000000003</v>
          </cell>
        </row>
        <row r="37">
          <cell r="A37">
            <v>28</v>
          </cell>
          <cell r="B37" t="str">
            <v>Plastic Strap For Clamping</v>
          </cell>
          <cell r="C37" t="str">
            <v>Bh</v>
          </cell>
          <cell r="D37">
            <v>2</v>
          </cell>
          <cell r="E37">
            <v>1829.38</v>
          </cell>
        </row>
        <row r="38">
          <cell r="A38">
            <v>29</v>
          </cell>
          <cell r="B38" t="str">
            <v>Pole band single rack 7" atau 7 1/2"</v>
          </cell>
          <cell r="C38" t="str">
            <v>bh</v>
          </cell>
          <cell r="D38">
            <v>6</v>
          </cell>
          <cell r="E38">
            <v>23596.957999999999</v>
          </cell>
        </row>
        <row r="39">
          <cell r="A39">
            <v>30</v>
          </cell>
          <cell r="B39" t="str">
            <v>Protective cup 11/2" P</v>
          </cell>
          <cell r="C39" t="str">
            <v>Set</v>
          </cell>
          <cell r="D39">
            <v>173</v>
          </cell>
          <cell r="E39">
            <v>4022.5920000000001</v>
          </cell>
        </row>
        <row r="40">
          <cell r="A40">
            <v>31</v>
          </cell>
          <cell r="B40" t="str">
            <v>Segel plastik bernomor seri (spesifikasi PLN)</v>
          </cell>
          <cell r="C40" t="str">
            <v>Bh</v>
          </cell>
          <cell r="D40">
            <v>173</v>
          </cell>
          <cell r="E40">
            <v>2305.6320000000001</v>
          </cell>
        </row>
        <row r="41">
          <cell r="A41">
            <v>32</v>
          </cell>
          <cell r="B41" t="str">
            <v>Sepatu Kabel  AL / CU 70 mm2</v>
          </cell>
          <cell r="C41" t="str">
            <v>bh</v>
          </cell>
          <cell r="D41">
            <v>8</v>
          </cell>
          <cell r="E41">
            <v>54379.597999999998</v>
          </cell>
        </row>
        <row r="42">
          <cell r="A42">
            <v>33</v>
          </cell>
          <cell r="B42" t="str">
            <v>Service wedge Clamp 616</v>
          </cell>
          <cell r="C42" t="str">
            <v>Set</v>
          </cell>
          <cell r="D42">
            <v>346</v>
          </cell>
          <cell r="E42">
            <v>2949.4920000000002</v>
          </cell>
        </row>
        <row r="43">
          <cell r="A43">
            <v>34</v>
          </cell>
          <cell r="B43" t="str">
            <v>Spool insulator ansi 53 - 4</v>
          </cell>
          <cell r="C43" t="str">
            <v>bh</v>
          </cell>
          <cell r="D43">
            <v>6</v>
          </cell>
          <cell r="E43">
            <v>18717.93</v>
          </cell>
        </row>
        <row r="44">
          <cell r="A44">
            <v>35</v>
          </cell>
          <cell r="B44" t="str">
            <v>Stainles Steel Strap 20 X 0,7 mm2</v>
          </cell>
          <cell r="C44" t="str">
            <v>mt</v>
          </cell>
          <cell r="D44">
            <v>2</v>
          </cell>
          <cell r="E44">
            <v>8814.75</v>
          </cell>
        </row>
        <row r="45">
          <cell r="A45">
            <v>36</v>
          </cell>
          <cell r="B45" t="str">
            <v>Stoping Buckel / yokes</v>
          </cell>
          <cell r="C45" t="str">
            <v>Bh</v>
          </cell>
          <cell r="D45">
            <v>2</v>
          </cell>
          <cell r="E45">
            <v>1930.558</v>
          </cell>
        </row>
        <row r="46">
          <cell r="A46">
            <v>37</v>
          </cell>
          <cell r="B46" t="str">
            <v>Strain Hooke Clmp 1 1/2"</v>
          </cell>
          <cell r="C46" t="str">
            <v>Set</v>
          </cell>
          <cell r="D46">
            <v>173</v>
          </cell>
          <cell r="E46">
            <v>6972.0839999999998</v>
          </cell>
        </row>
        <row r="47">
          <cell r="A47">
            <v>38</v>
          </cell>
          <cell r="B47" t="str">
            <v>Tiang Besi RS9</v>
          </cell>
          <cell r="C47" t="str">
            <v>bt</v>
          </cell>
          <cell r="D47">
            <v>2</v>
          </cell>
          <cell r="E47">
            <v>0</v>
          </cell>
        </row>
        <row r="48">
          <cell r="A48">
            <v>39</v>
          </cell>
          <cell r="B48" t="str">
            <v xml:space="preserve">Tiang Beton C11 - 350 daN+E </v>
          </cell>
          <cell r="C48" t="str">
            <v>Bt</v>
          </cell>
          <cell r="D48">
            <v>2</v>
          </cell>
          <cell r="E48">
            <v>2923890.9</v>
          </cell>
        </row>
        <row r="49">
          <cell r="A49">
            <v>40</v>
          </cell>
          <cell r="B49" t="str">
            <v xml:space="preserve">Tie Wire # 4 / Allmunium bonding Wire # 20 </v>
          </cell>
          <cell r="C49" t="str">
            <v>mtr</v>
          </cell>
          <cell r="D49">
            <v>3.6</v>
          </cell>
          <cell r="E49">
            <v>3753.806</v>
          </cell>
        </row>
        <row r="50">
          <cell r="A50">
            <v>41</v>
          </cell>
          <cell r="B50" t="str">
            <v>Trafo 1 Phasa csp 50 KVA</v>
          </cell>
          <cell r="C50" t="str">
            <v>bh</v>
          </cell>
          <cell r="D50">
            <v>2</v>
          </cell>
          <cell r="E50">
            <v>25313219.973999999</v>
          </cell>
        </row>
        <row r="51">
          <cell r="A51">
            <v>42</v>
          </cell>
          <cell r="B51" t="str">
            <v>Washer Square  2 1/4"</v>
          </cell>
          <cell r="C51" t="str">
            <v>bh</v>
          </cell>
          <cell r="D51">
            <v>4</v>
          </cell>
          <cell r="E51">
            <v>1069.0119999999999</v>
          </cell>
        </row>
      </sheetData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  <sheetName val="aruskas"/>
      <sheetName val="Hal-1"/>
      <sheetName val="PICKUP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/>
      <sheetData sheetId="4"/>
      <sheetData sheetId="5"/>
      <sheetData sheetId="6" refreshError="1"/>
      <sheetData sheetId="7" refreshError="1">
        <row r="9">
          <cell r="A9">
            <v>1</v>
          </cell>
          <cell r="G9">
            <v>81.730373873580078</v>
          </cell>
        </row>
        <row r="10">
          <cell r="G10">
            <v>-5420.1364206727958</v>
          </cell>
        </row>
        <row r="11">
          <cell r="G11">
            <v>-3617.3765487410437</v>
          </cell>
        </row>
        <row r="12">
          <cell r="G12">
            <v>-2706.3479306388044</v>
          </cell>
        </row>
        <row r="13">
          <cell r="G13">
            <v>-2222.1623238111342</v>
          </cell>
        </row>
        <row r="14">
          <cell r="G14">
            <v>-972.59438216826709</v>
          </cell>
        </row>
        <row r="15">
          <cell r="G15">
            <v>-193.65713786370239</v>
          </cell>
        </row>
        <row r="16">
          <cell r="G16">
            <v>-1351.779904073735</v>
          </cell>
        </row>
        <row r="17">
          <cell r="G17">
            <v>-4579.4020658207464</v>
          </cell>
        </row>
        <row r="18">
          <cell r="G18">
            <v>-2339.220423404121</v>
          </cell>
        </row>
        <row r="19">
          <cell r="G19">
            <v>-1595.6356419282504</v>
          </cell>
        </row>
        <row r="20">
          <cell r="G20">
            <v>-1444.3991304666774</v>
          </cell>
        </row>
        <row r="21">
          <cell r="G21">
            <v>-267.78637825252872</v>
          </cell>
        </row>
        <row r="22">
          <cell r="G22">
            <v>682.98142097424011</v>
          </cell>
        </row>
        <row r="23">
          <cell r="G23">
            <v>-2010.1517775510806</v>
          </cell>
        </row>
        <row r="24">
          <cell r="G24">
            <v>-1229.5098062388315</v>
          </cell>
        </row>
        <row r="25">
          <cell r="G25">
            <v>-868.55457340691714</v>
          </cell>
        </row>
        <row r="26">
          <cell r="G26">
            <v>-561.783120077126</v>
          </cell>
        </row>
        <row r="27">
          <cell r="G27">
            <v>24.036750835009393</v>
          </cell>
        </row>
        <row r="28">
          <cell r="G28">
            <v>-610.15539769090265</v>
          </cell>
        </row>
        <row r="29">
          <cell r="G29">
            <v>-4305.7141218117176</v>
          </cell>
        </row>
        <row r="30">
          <cell r="G30">
            <v>-2309.0080171066352</v>
          </cell>
        </row>
        <row r="31">
          <cell r="G31">
            <v>-794.2910953202138</v>
          </cell>
        </row>
        <row r="32">
          <cell r="G32">
            <v>-216.26844105300202</v>
          </cell>
        </row>
        <row r="33">
          <cell r="G33">
            <v>290.64046153228054</v>
          </cell>
        </row>
        <row r="34">
          <cell r="G34">
            <v>-1242.05624034059</v>
          </cell>
        </row>
        <row r="35">
          <cell r="G35">
            <v>-1181.3997280212291</v>
          </cell>
        </row>
        <row r="36">
          <cell r="G36">
            <v>-2581.858425006139</v>
          </cell>
        </row>
        <row r="37">
          <cell r="G37">
            <v>-1120.6835212810754</v>
          </cell>
        </row>
        <row r="38">
          <cell r="G38">
            <v>-284.81830953807429</v>
          </cell>
        </row>
        <row r="39">
          <cell r="G39">
            <v>-341.17041088464845</v>
          </cell>
        </row>
        <row r="40">
          <cell r="G40">
            <v>-256.67453817879266</v>
          </cell>
        </row>
        <row r="41">
          <cell r="G41">
            <v>-74.236495671888662</v>
          </cell>
        </row>
        <row r="42">
          <cell r="G42">
            <v>-701.67106380462474</v>
          </cell>
        </row>
        <row r="43">
          <cell r="G43">
            <v>-1140.724346149934</v>
          </cell>
        </row>
        <row r="44">
          <cell r="G4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9">
          <cell r="A9">
            <v>1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</sheetNames>
    <sheetDataSet>
      <sheetData sheetId="0" refreshError="1"/>
      <sheetData sheetId="1" refreshError="1"/>
      <sheetData sheetId="2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1785000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2326000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2591000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3767000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4352000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4530000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4900000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5991000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6388000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6760000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Kode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>
        <row r="26">
          <cell r="D26">
            <v>0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/>
      <sheetData sheetId="476"/>
      <sheetData sheetId="477"/>
      <sheetData sheetId="478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co duck"/>
      <sheetName val="HB2"/>
      <sheetName val="Yanto"/>
      <sheetName val="Nur Gareng"/>
      <sheetName val="Widodo"/>
      <sheetName val="Manggono"/>
      <sheetName val="Giyanto Kentek"/>
      <sheetName val="harian"/>
      <sheetName val="master rab"/>
      <sheetName val="x"/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LAIN2"/>
      <sheetName val="Asumsi"/>
      <sheetName val="JAN07"/>
      <sheetName val="Rekap PMG."/>
      <sheetName val="FORM-B"/>
      <sheetName val="Resume"/>
    </sheetNames>
    <sheetDataSet>
      <sheetData sheetId="0" refreshError="1"/>
      <sheetData sheetId="1" refreshError="1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</v>
          </cell>
          <cell r="C4" t="str">
            <v>SATUAN</v>
          </cell>
          <cell r="D4" t="str">
            <v xml:space="preserve">HARGA 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D5" t="str">
            <v>STANDART PLN</v>
          </cell>
          <cell r="E5" t="str">
            <v xml:space="preserve">Harga Borongan 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4619.25</v>
          </cell>
          <cell r="G8">
            <v>4600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4619.25</v>
          </cell>
          <cell r="G9">
            <v>4600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4619.25</v>
          </cell>
          <cell r="G10">
            <v>4600</v>
          </cell>
          <cell r="H10">
            <v>0.45</v>
          </cell>
        </row>
        <row r="11">
          <cell r="A11" t="str">
            <v>A2A</v>
          </cell>
          <cell r="B11" t="str">
            <v>A 2 - A</v>
          </cell>
          <cell r="C11" t="str">
            <v>Unit</v>
          </cell>
          <cell r="D11">
            <v>16645</v>
          </cell>
          <cell r="E11">
            <v>7400</v>
          </cell>
          <cell r="F11">
            <v>7490.25</v>
          </cell>
          <cell r="G11">
            <v>7400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7490.25</v>
          </cell>
          <cell r="G12">
            <v>7400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7490.25</v>
          </cell>
          <cell r="G13">
            <v>7400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10820.25</v>
          </cell>
          <cell r="G14">
            <v>10800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5766.75</v>
          </cell>
          <cell r="G15">
            <v>5700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5766.75</v>
          </cell>
          <cell r="G16">
            <v>5700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5766.75</v>
          </cell>
          <cell r="G17">
            <v>5700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5766.75</v>
          </cell>
          <cell r="G18">
            <v>5700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5766.75</v>
          </cell>
          <cell r="G19">
            <v>5700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10820.25</v>
          </cell>
          <cell r="G20">
            <v>10800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1613.25</v>
          </cell>
          <cell r="G21">
            <v>1600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10971</v>
          </cell>
          <cell r="G22">
            <v>10900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14310</v>
          </cell>
          <cell r="G23">
            <v>14300</v>
          </cell>
          <cell r="H23">
            <v>0.45</v>
          </cell>
        </row>
        <row r="24">
          <cell r="E24">
            <v>0</v>
          </cell>
          <cell r="F24">
            <v>0</v>
          </cell>
          <cell r="G24">
            <v>0</v>
          </cell>
        </row>
        <row r="25">
          <cell r="A25" t="str">
            <v>BA1</v>
          </cell>
          <cell r="B25" t="str">
            <v xml:space="preserve">  Bongkar A 1 </v>
          </cell>
          <cell r="C25" t="str">
            <v>Unit</v>
          </cell>
          <cell r="E25">
            <v>4600</v>
          </cell>
          <cell r="F25">
            <v>1847.7</v>
          </cell>
          <cell r="G25">
            <v>1800</v>
          </cell>
          <cell r="H25">
            <v>0.4</v>
          </cell>
        </row>
        <row r="26">
          <cell r="A26" t="str">
            <v>BA1A</v>
          </cell>
          <cell r="B26" t="str">
            <v xml:space="preserve">  Bongkar A 1 - A</v>
          </cell>
          <cell r="C26" t="str">
            <v>Unit</v>
          </cell>
          <cell r="E26">
            <v>4600</v>
          </cell>
          <cell r="F26">
            <v>1847.7</v>
          </cell>
          <cell r="G26">
            <v>1800</v>
          </cell>
          <cell r="H26">
            <v>0.4</v>
          </cell>
        </row>
        <row r="27">
          <cell r="A27" t="str">
            <v>BA1B</v>
          </cell>
          <cell r="B27" t="str">
            <v xml:space="preserve">  Bongkar A 1 -   B</v>
          </cell>
          <cell r="C27" t="str">
            <v>Unit</v>
          </cell>
          <cell r="E27">
            <v>4600</v>
          </cell>
          <cell r="F27">
            <v>1847.7</v>
          </cell>
          <cell r="G27">
            <v>1800</v>
          </cell>
          <cell r="H27">
            <v>0.4</v>
          </cell>
        </row>
        <row r="28">
          <cell r="A28" t="str">
            <v>BA2A</v>
          </cell>
          <cell r="B28" t="str">
            <v xml:space="preserve">  Bongkar A 2 - A</v>
          </cell>
          <cell r="C28" t="str">
            <v>Unit</v>
          </cell>
          <cell r="E28">
            <v>7400</v>
          </cell>
          <cell r="F28">
            <v>2996.1000000000004</v>
          </cell>
          <cell r="G28">
            <v>2900</v>
          </cell>
          <cell r="H28">
            <v>0.4</v>
          </cell>
        </row>
        <row r="29">
          <cell r="A29" t="str">
            <v>BA21</v>
          </cell>
          <cell r="B29" t="str">
            <v xml:space="preserve">  Bongkar A 2 - 1</v>
          </cell>
          <cell r="C29" t="str">
            <v>Unit</v>
          </cell>
          <cell r="E29">
            <v>7400</v>
          </cell>
          <cell r="F29">
            <v>2996.1000000000004</v>
          </cell>
          <cell r="G29">
            <v>2900</v>
          </cell>
          <cell r="H29">
            <v>0.4</v>
          </cell>
        </row>
        <row r="30">
          <cell r="A30" t="str">
            <v>BA3</v>
          </cell>
          <cell r="B30" t="str">
            <v xml:space="preserve">  Bongkar A 3</v>
          </cell>
          <cell r="C30" t="str">
            <v>Unit</v>
          </cell>
          <cell r="E30">
            <v>7400</v>
          </cell>
          <cell r="F30">
            <v>2996.1000000000004</v>
          </cell>
          <cell r="G30">
            <v>2900</v>
          </cell>
          <cell r="H30">
            <v>0.4</v>
          </cell>
        </row>
        <row r="31">
          <cell r="A31" t="str">
            <v>BA4</v>
          </cell>
          <cell r="B31" t="str">
            <v xml:space="preserve">  Bongkar A 4</v>
          </cell>
          <cell r="C31" t="str">
            <v>Unit</v>
          </cell>
          <cell r="E31">
            <v>10800</v>
          </cell>
          <cell r="F31">
            <v>4328.1000000000004</v>
          </cell>
          <cell r="G31">
            <v>4300</v>
          </cell>
          <cell r="H31">
            <v>0.4</v>
          </cell>
        </row>
        <row r="32">
          <cell r="A32" t="str">
            <v>BA5</v>
          </cell>
          <cell r="B32" t="str">
            <v xml:space="preserve">  Bongkar A 5</v>
          </cell>
          <cell r="C32" t="str">
            <v>Unit</v>
          </cell>
          <cell r="E32">
            <v>5700</v>
          </cell>
          <cell r="F32">
            <v>2306.7000000000003</v>
          </cell>
          <cell r="G32">
            <v>2300</v>
          </cell>
          <cell r="H32">
            <v>0.4</v>
          </cell>
        </row>
        <row r="33">
          <cell r="A33" t="str">
            <v>BA51</v>
          </cell>
          <cell r="B33" t="str">
            <v xml:space="preserve">  Bongkar A 5 - 1</v>
          </cell>
          <cell r="C33" t="str">
            <v>Unit</v>
          </cell>
          <cell r="E33">
            <v>5700</v>
          </cell>
          <cell r="F33">
            <v>2306.7000000000003</v>
          </cell>
          <cell r="G33">
            <v>2300</v>
          </cell>
          <cell r="H33">
            <v>0.4</v>
          </cell>
        </row>
        <row r="34">
          <cell r="A34" t="str">
            <v>BA52</v>
          </cell>
          <cell r="B34" t="str">
            <v xml:space="preserve">  Bongkar A 5 - 2</v>
          </cell>
          <cell r="C34" t="str">
            <v>Unit</v>
          </cell>
          <cell r="E34">
            <v>5700</v>
          </cell>
          <cell r="F34">
            <v>2306.7000000000003</v>
          </cell>
          <cell r="G34">
            <v>2300</v>
          </cell>
          <cell r="H34">
            <v>0.4</v>
          </cell>
        </row>
        <row r="35">
          <cell r="A35" t="str">
            <v>BA53</v>
          </cell>
          <cell r="B35" t="str">
            <v xml:space="preserve">  Bongkar A 5 - 3</v>
          </cell>
          <cell r="C35" t="str">
            <v>Unit</v>
          </cell>
          <cell r="E35">
            <v>5700</v>
          </cell>
          <cell r="F35">
            <v>2306.7000000000003</v>
          </cell>
          <cell r="G35">
            <v>2300</v>
          </cell>
          <cell r="H35">
            <v>0.4</v>
          </cell>
        </row>
        <row r="36">
          <cell r="A36" t="str">
            <v>BA54</v>
          </cell>
          <cell r="B36" t="str">
            <v xml:space="preserve">  Bongkar A 5 - 4</v>
          </cell>
          <cell r="C36" t="str">
            <v>Unit</v>
          </cell>
          <cell r="E36">
            <v>5700</v>
          </cell>
          <cell r="F36">
            <v>2306.7000000000003</v>
          </cell>
          <cell r="G36">
            <v>2300</v>
          </cell>
          <cell r="H36">
            <v>0.4</v>
          </cell>
        </row>
        <row r="37">
          <cell r="A37" t="str">
            <v>BA6</v>
          </cell>
          <cell r="B37" t="str">
            <v xml:space="preserve">  Bongkar A 6</v>
          </cell>
          <cell r="C37" t="str">
            <v>Unit</v>
          </cell>
          <cell r="E37">
            <v>10800</v>
          </cell>
          <cell r="F37">
            <v>4328.1000000000004</v>
          </cell>
          <cell r="G37">
            <v>4300</v>
          </cell>
          <cell r="H37">
            <v>0.4</v>
          </cell>
        </row>
        <row r="38">
          <cell r="A38" t="str">
            <v>BPP</v>
          </cell>
          <cell r="B38" t="str">
            <v xml:space="preserve">  Bongkar PENGHALANG   Bongkar PANJAT</v>
          </cell>
          <cell r="C38" t="str">
            <v>Unit</v>
          </cell>
          <cell r="E38">
            <v>1600</v>
          </cell>
          <cell r="F38">
            <v>645.30000000000007</v>
          </cell>
          <cell r="G38">
            <v>600</v>
          </cell>
          <cell r="H38">
            <v>0.4</v>
          </cell>
        </row>
        <row r="39">
          <cell r="A39" t="str">
            <v>BP12A</v>
          </cell>
          <cell r="B39" t="str">
            <v xml:space="preserve">  Bongkar P12 A</v>
          </cell>
          <cell r="C39" t="str">
            <v>Unit</v>
          </cell>
          <cell r="E39">
            <v>10900</v>
          </cell>
          <cell r="F39">
            <v>4388.4000000000005</v>
          </cell>
          <cell r="G39">
            <v>4300</v>
          </cell>
          <cell r="H39">
            <v>0.4</v>
          </cell>
        </row>
        <row r="40">
          <cell r="A40" t="str">
            <v>BP12C</v>
          </cell>
          <cell r="B40" t="str">
            <v xml:space="preserve">  Bongkar P12 C</v>
          </cell>
          <cell r="C40" t="str">
            <v>Unit</v>
          </cell>
          <cell r="E40">
            <v>14300</v>
          </cell>
          <cell r="F40">
            <v>5724</v>
          </cell>
          <cell r="G40">
            <v>5700</v>
          </cell>
          <cell r="H40">
            <v>0.4</v>
          </cell>
        </row>
        <row r="41">
          <cell r="F41">
            <v>0</v>
          </cell>
          <cell r="G41">
            <v>0</v>
          </cell>
        </row>
        <row r="42">
          <cell r="B42" t="str">
            <v>KONSTRUKSI JTM 3 PHASA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C1</v>
          </cell>
          <cell r="B43" t="str">
            <v>C 1</v>
          </cell>
          <cell r="C43" t="str">
            <v>Unit</v>
          </cell>
          <cell r="D43">
            <v>26250</v>
          </cell>
          <cell r="E43">
            <v>11800</v>
          </cell>
          <cell r="F43">
            <v>11812.5</v>
          </cell>
          <cell r="G43">
            <v>11800</v>
          </cell>
          <cell r="H43">
            <v>0.45</v>
          </cell>
        </row>
        <row r="44">
          <cell r="A44" t="str">
            <v>C11</v>
          </cell>
          <cell r="B44" t="str">
            <v>C 1 - 1</v>
          </cell>
          <cell r="C44" t="str">
            <v>Unit</v>
          </cell>
          <cell r="D44">
            <v>26250</v>
          </cell>
          <cell r="E44">
            <v>11800</v>
          </cell>
          <cell r="F44">
            <v>11812.5</v>
          </cell>
          <cell r="G44">
            <v>11800</v>
          </cell>
          <cell r="H44">
            <v>0.45</v>
          </cell>
        </row>
        <row r="45">
          <cell r="A45" t="str">
            <v>C1A</v>
          </cell>
          <cell r="B45" t="str">
            <v>C 1 - A</v>
          </cell>
          <cell r="C45" t="str">
            <v>Unit</v>
          </cell>
          <cell r="D45">
            <v>27285</v>
          </cell>
          <cell r="E45">
            <v>12200</v>
          </cell>
          <cell r="F45">
            <v>12278.25</v>
          </cell>
          <cell r="G45">
            <v>12200</v>
          </cell>
          <cell r="H45">
            <v>0.45</v>
          </cell>
        </row>
        <row r="46">
          <cell r="A46" t="str">
            <v>C1C</v>
          </cell>
          <cell r="B46" t="str">
            <v>C 1 - C</v>
          </cell>
          <cell r="C46" t="str">
            <v>Unit</v>
          </cell>
          <cell r="D46">
            <v>26250</v>
          </cell>
          <cell r="E46">
            <v>11800</v>
          </cell>
          <cell r="F46">
            <v>11812.5</v>
          </cell>
          <cell r="G46">
            <v>11800</v>
          </cell>
          <cell r="H46">
            <v>0.45</v>
          </cell>
        </row>
        <row r="47">
          <cell r="A47" t="str">
            <v>C2</v>
          </cell>
          <cell r="B47" t="str">
            <v xml:space="preserve">C 2 </v>
          </cell>
          <cell r="C47" t="str">
            <v>Unit</v>
          </cell>
          <cell r="D47">
            <v>32010</v>
          </cell>
          <cell r="E47">
            <v>14400</v>
          </cell>
          <cell r="F47">
            <v>14404.5</v>
          </cell>
          <cell r="G47">
            <v>14400</v>
          </cell>
          <cell r="H47">
            <v>0.45</v>
          </cell>
        </row>
        <row r="48">
          <cell r="A48" t="str">
            <v>C2A</v>
          </cell>
          <cell r="B48" t="str">
            <v>C 2 - A</v>
          </cell>
          <cell r="C48" t="str">
            <v>Unit</v>
          </cell>
          <cell r="D48">
            <v>32010</v>
          </cell>
          <cell r="E48">
            <v>14400</v>
          </cell>
          <cell r="F48">
            <v>14404.5</v>
          </cell>
          <cell r="G48">
            <v>14400</v>
          </cell>
          <cell r="H48">
            <v>0.45</v>
          </cell>
        </row>
        <row r="49">
          <cell r="A49" t="str">
            <v>C21</v>
          </cell>
          <cell r="B49" t="str">
            <v>C 2 - 1</v>
          </cell>
          <cell r="C49" t="str">
            <v>Unit</v>
          </cell>
          <cell r="D49">
            <v>32010</v>
          </cell>
          <cell r="E49">
            <v>14400</v>
          </cell>
          <cell r="F49">
            <v>14404.5</v>
          </cell>
          <cell r="G49">
            <v>14400</v>
          </cell>
          <cell r="H49">
            <v>0.45</v>
          </cell>
        </row>
        <row r="50">
          <cell r="A50" t="str">
            <v>C3</v>
          </cell>
          <cell r="B50" t="str">
            <v>C 3</v>
          </cell>
          <cell r="C50" t="str">
            <v>Unit</v>
          </cell>
          <cell r="D50">
            <v>32010</v>
          </cell>
          <cell r="E50">
            <v>14400</v>
          </cell>
          <cell r="F50">
            <v>14404.5</v>
          </cell>
          <cell r="G50">
            <v>14400</v>
          </cell>
          <cell r="H50">
            <v>0.45</v>
          </cell>
        </row>
        <row r="51">
          <cell r="A51" t="str">
            <v>C7</v>
          </cell>
          <cell r="B51" t="str">
            <v>C 7</v>
          </cell>
          <cell r="C51" t="str">
            <v>Unit</v>
          </cell>
          <cell r="D51">
            <v>32010</v>
          </cell>
          <cell r="E51">
            <v>14400</v>
          </cell>
          <cell r="F51">
            <v>14404.5</v>
          </cell>
          <cell r="G51">
            <v>14400</v>
          </cell>
          <cell r="H51">
            <v>0.45</v>
          </cell>
        </row>
        <row r="52">
          <cell r="A52" t="str">
            <v>C7A</v>
          </cell>
          <cell r="B52" t="str">
            <v>C 7 - A</v>
          </cell>
          <cell r="C52" t="str">
            <v>Unit</v>
          </cell>
          <cell r="D52">
            <v>40790</v>
          </cell>
          <cell r="E52">
            <v>18300</v>
          </cell>
          <cell r="F52">
            <v>18355.5</v>
          </cell>
          <cell r="G52">
            <v>18300</v>
          </cell>
          <cell r="H52">
            <v>0.45</v>
          </cell>
        </row>
        <row r="53">
          <cell r="A53" t="str">
            <v>C8</v>
          </cell>
          <cell r="B53" t="str">
            <v>C 8</v>
          </cell>
          <cell r="C53" t="str">
            <v>Unit</v>
          </cell>
          <cell r="D53">
            <v>66145</v>
          </cell>
          <cell r="E53">
            <v>29700</v>
          </cell>
          <cell r="F53">
            <v>29765.25</v>
          </cell>
          <cell r="G53">
            <v>29700</v>
          </cell>
          <cell r="H53">
            <v>0.45</v>
          </cell>
        </row>
        <row r="54">
          <cell r="A54" t="str">
            <v>C8A</v>
          </cell>
          <cell r="B54" t="str">
            <v>C 8 - A</v>
          </cell>
          <cell r="C54" t="str">
            <v>Unit</v>
          </cell>
          <cell r="D54">
            <v>66145</v>
          </cell>
          <cell r="E54">
            <v>29700</v>
          </cell>
          <cell r="F54">
            <v>29765.25</v>
          </cell>
          <cell r="G54">
            <v>29700</v>
          </cell>
          <cell r="H54">
            <v>0.45</v>
          </cell>
        </row>
        <row r="55">
          <cell r="A55" t="str">
            <v>C8B</v>
          </cell>
          <cell r="B55" t="str">
            <v>C 8 - B</v>
          </cell>
          <cell r="C55" t="str">
            <v>Unit</v>
          </cell>
          <cell r="D55">
            <v>66145</v>
          </cell>
          <cell r="E55">
            <v>29700</v>
          </cell>
          <cell r="F55">
            <v>29765.25</v>
          </cell>
          <cell r="G55">
            <v>29700</v>
          </cell>
          <cell r="H55">
            <v>0.45</v>
          </cell>
        </row>
        <row r="56">
          <cell r="A56" t="str">
            <v>C9</v>
          </cell>
          <cell r="B56" t="str">
            <v>C 9</v>
          </cell>
          <cell r="C56" t="str">
            <v>Unit</v>
          </cell>
          <cell r="D56">
            <v>26250</v>
          </cell>
          <cell r="E56">
            <v>11800</v>
          </cell>
          <cell r="F56">
            <v>11812.5</v>
          </cell>
          <cell r="G56">
            <v>11800</v>
          </cell>
          <cell r="H56">
            <v>0.45</v>
          </cell>
        </row>
        <row r="57">
          <cell r="A57" t="str">
            <v>C10</v>
          </cell>
          <cell r="B57" t="str">
            <v>C 10</v>
          </cell>
          <cell r="C57" t="str">
            <v>Unit</v>
          </cell>
          <cell r="D57">
            <v>32010</v>
          </cell>
          <cell r="E57">
            <v>14400</v>
          </cell>
          <cell r="F57">
            <v>14404.5</v>
          </cell>
          <cell r="G57">
            <v>14400</v>
          </cell>
          <cell r="H57">
            <v>0.45</v>
          </cell>
        </row>
        <row r="58">
          <cell r="A58" t="str">
            <v>C11</v>
          </cell>
          <cell r="B58" t="str">
            <v>C 11</v>
          </cell>
          <cell r="C58" t="str">
            <v>Unit</v>
          </cell>
          <cell r="D58">
            <v>32010</v>
          </cell>
          <cell r="E58">
            <v>14400</v>
          </cell>
          <cell r="F58">
            <v>14404.5</v>
          </cell>
          <cell r="G58">
            <v>14400</v>
          </cell>
          <cell r="H58">
            <v>0.45</v>
          </cell>
        </row>
        <row r="60">
          <cell r="A60" t="str">
            <v>BC1</v>
          </cell>
          <cell r="B60" t="str">
            <v xml:space="preserve">  Bongkar C 1</v>
          </cell>
          <cell r="C60" t="str">
            <v>Unit</v>
          </cell>
          <cell r="E60">
            <v>11800</v>
          </cell>
          <cell r="F60">
            <v>4725</v>
          </cell>
          <cell r="G60">
            <v>4700</v>
          </cell>
          <cell r="H60">
            <v>0.4</v>
          </cell>
        </row>
        <row r="61">
          <cell r="A61" t="str">
            <v>BC11</v>
          </cell>
          <cell r="B61" t="str">
            <v xml:space="preserve">  Bongkar C 1 - 1</v>
          </cell>
          <cell r="C61" t="str">
            <v>Unit</v>
          </cell>
          <cell r="E61">
            <v>11800</v>
          </cell>
          <cell r="F61">
            <v>4725</v>
          </cell>
          <cell r="G61">
            <v>4700</v>
          </cell>
          <cell r="H61">
            <v>0.4</v>
          </cell>
        </row>
        <row r="62">
          <cell r="A62" t="str">
            <v>BC1A</v>
          </cell>
          <cell r="B62" t="str">
            <v xml:space="preserve">  Bongkar C 1 - A</v>
          </cell>
          <cell r="C62" t="str">
            <v>Unit</v>
          </cell>
          <cell r="E62">
            <v>12200</v>
          </cell>
          <cell r="F62">
            <v>4911.3</v>
          </cell>
          <cell r="G62">
            <v>4900</v>
          </cell>
          <cell r="H62">
            <v>0.4</v>
          </cell>
        </row>
        <row r="63">
          <cell r="A63" t="str">
            <v>BC1BC</v>
          </cell>
          <cell r="B63" t="str">
            <v xml:space="preserve">  Bongkar C 1 -  C</v>
          </cell>
          <cell r="C63" t="str">
            <v>Unit</v>
          </cell>
          <cell r="E63">
            <v>11800</v>
          </cell>
          <cell r="F63">
            <v>4725</v>
          </cell>
          <cell r="G63">
            <v>4700</v>
          </cell>
          <cell r="H63">
            <v>0.4</v>
          </cell>
        </row>
        <row r="64">
          <cell r="A64" t="str">
            <v>BC2</v>
          </cell>
          <cell r="B64" t="str">
            <v xml:space="preserve">  Bongkar C 2 </v>
          </cell>
          <cell r="C64" t="str">
            <v>Unit</v>
          </cell>
          <cell r="E64">
            <v>14400</v>
          </cell>
          <cell r="F64">
            <v>5761.8</v>
          </cell>
          <cell r="G64">
            <v>5700</v>
          </cell>
          <cell r="H64">
            <v>0.4</v>
          </cell>
        </row>
        <row r="65">
          <cell r="A65" t="str">
            <v>BC2A</v>
          </cell>
          <cell r="B65" t="str">
            <v xml:space="preserve">  Bongkar C 2 - A</v>
          </cell>
          <cell r="C65" t="str">
            <v>Unit</v>
          </cell>
          <cell r="E65">
            <v>14400</v>
          </cell>
          <cell r="F65">
            <v>5761.8</v>
          </cell>
          <cell r="G65">
            <v>5700</v>
          </cell>
          <cell r="H65">
            <v>0.4</v>
          </cell>
        </row>
        <row r="66">
          <cell r="A66" t="str">
            <v>BC21</v>
          </cell>
          <cell r="B66" t="str">
            <v xml:space="preserve">  Bongkar C 2 - 1</v>
          </cell>
          <cell r="C66" t="str">
            <v>Unit</v>
          </cell>
          <cell r="E66">
            <v>14400</v>
          </cell>
          <cell r="F66">
            <v>5761.8</v>
          </cell>
          <cell r="G66">
            <v>5700</v>
          </cell>
          <cell r="H66">
            <v>0.4</v>
          </cell>
        </row>
        <row r="67">
          <cell r="A67" t="str">
            <v>BC3</v>
          </cell>
          <cell r="B67" t="str">
            <v xml:space="preserve">  Bongkar C 3</v>
          </cell>
          <cell r="C67" t="str">
            <v>Unit</v>
          </cell>
          <cell r="E67">
            <v>14400</v>
          </cell>
          <cell r="F67">
            <v>5761.8</v>
          </cell>
          <cell r="G67">
            <v>5700</v>
          </cell>
          <cell r="H67">
            <v>0.4</v>
          </cell>
        </row>
        <row r="68">
          <cell r="A68" t="str">
            <v>BC7</v>
          </cell>
          <cell r="B68" t="str">
            <v xml:space="preserve">  Bongkar C 7</v>
          </cell>
          <cell r="C68" t="str">
            <v>Unit</v>
          </cell>
          <cell r="E68">
            <v>14400</v>
          </cell>
          <cell r="F68">
            <v>5761.8</v>
          </cell>
          <cell r="G68">
            <v>5700</v>
          </cell>
          <cell r="H68">
            <v>0.4</v>
          </cell>
        </row>
        <row r="69">
          <cell r="A69" t="str">
            <v>BC7A</v>
          </cell>
          <cell r="B69" t="str">
            <v xml:space="preserve">  Bongkar C 7 - A</v>
          </cell>
          <cell r="C69" t="str">
            <v>Unit</v>
          </cell>
          <cell r="E69">
            <v>18300</v>
          </cell>
          <cell r="F69">
            <v>7342.2000000000007</v>
          </cell>
          <cell r="G69">
            <v>7300</v>
          </cell>
          <cell r="H69">
            <v>0.4</v>
          </cell>
        </row>
        <row r="70">
          <cell r="A70" t="str">
            <v>BC8</v>
          </cell>
          <cell r="B70" t="str">
            <v xml:space="preserve">  Bongkar C 8</v>
          </cell>
          <cell r="C70" t="str">
            <v>Unit</v>
          </cell>
          <cell r="E70">
            <v>29700</v>
          </cell>
          <cell r="F70">
            <v>11906.1</v>
          </cell>
          <cell r="G70">
            <v>11900</v>
          </cell>
          <cell r="H70">
            <v>0.4</v>
          </cell>
        </row>
        <row r="71">
          <cell r="A71" t="str">
            <v>BC8A</v>
          </cell>
          <cell r="B71" t="str">
            <v xml:space="preserve">  Bongkar C 8 - A</v>
          </cell>
          <cell r="C71" t="str">
            <v>Unit</v>
          </cell>
          <cell r="E71">
            <v>29700</v>
          </cell>
          <cell r="F71">
            <v>11906.1</v>
          </cell>
          <cell r="G71">
            <v>11900</v>
          </cell>
          <cell r="H71">
            <v>0.4</v>
          </cell>
        </row>
        <row r="72">
          <cell r="A72" t="str">
            <v>BC8B</v>
          </cell>
          <cell r="B72" t="str">
            <v xml:space="preserve">  Bongkar C 8 -   B</v>
          </cell>
          <cell r="C72" t="str">
            <v>Unit</v>
          </cell>
          <cell r="E72">
            <v>29700</v>
          </cell>
          <cell r="F72">
            <v>11906.1</v>
          </cell>
          <cell r="G72">
            <v>11900</v>
          </cell>
          <cell r="H72">
            <v>0.4</v>
          </cell>
        </row>
        <row r="73">
          <cell r="A73" t="str">
            <v>BC9</v>
          </cell>
          <cell r="B73" t="str">
            <v xml:space="preserve">  Bongkar C 9</v>
          </cell>
          <cell r="C73" t="str">
            <v>Unit</v>
          </cell>
          <cell r="E73">
            <v>11800</v>
          </cell>
          <cell r="F73">
            <v>4725</v>
          </cell>
          <cell r="G73">
            <v>4700</v>
          </cell>
          <cell r="H73">
            <v>0.4</v>
          </cell>
        </row>
        <row r="74">
          <cell r="A74" t="str">
            <v>BC10</v>
          </cell>
          <cell r="B74" t="str">
            <v xml:space="preserve">  Bongkar C 10</v>
          </cell>
          <cell r="C74" t="str">
            <v>Unit</v>
          </cell>
          <cell r="E74">
            <v>14400</v>
          </cell>
          <cell r="F74">
            <v>5761.8</v>
          </cell>
          <cell r="G74">
            <v>5700</v>
          </cell>
          <cell r="H74">
            <v>0.4</v>
          </cell>
        </row>
        <row r="75">
          <cell r="A75" t="str">
            <v>BC11</v>
          </cell>
          <cell r="B75" t="str">
            <v xml:space="preserve">  Bongkar C 11</v>
          </cell>
          <cell r="C75" t="str">
            <v>Unit</v>
          </cell>
          <cell r="E75">
            <v>14400</v>
          </cell>
          <cell r="F75">
            <v>5761.8</v>
          </cell>
          <cell r="G75">
            <v>5700</v>
          </cell>
          <cell r="H75">
            <v>0.4</v>
          </cell>
        </row>
        <row r="77">
          <cell r="B77" t="str">
            <v>KONSTRUKSI GUY, PENTANAHAN DAN</v>
          </cell>
          <cell r="E77">
            <v>0</v>
          </cell>
          <cell r="F77">
            <v>0</v>
          </cell>
          <cell r="G77">
            <v>0</v>
          </cell>
        </row>
        <row r="78">
          <cell r="B78" t="str">
            <v>PERLENGKAPAN TAMBAHAN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M211</v>
          </cell>
          <cell r="B79" t="str">
            <v>M 2 - 11</v>
          </cell>
          <cell r="C79" t="str">
            <v>Unit</v>
          </cell>
          <cell r="D79">
            <v>22395</v>
          </cell>
          <cell r="E79">
            <v>10000</v>
          </cell>
          <cell r="F79">
            <v>11100</v>
          </cell>
          <cell r="G79">
            <v>11100</v>
          </cell>
          <cell r="H79">
            <v>0.45</v>
          </cell>
        </row>
        <row r="80">
          <cell r="A80" t="str">
            <v>M211M</v>
          </cell>
          <cell r="B80" t="str">
            <v>CM 2 - 11 M</v>
          </cell>
          <cell r="C80" t="str">
            <v>Unit</v>
          </cell>
          <cell r="D80">
            <v>25840</v>
          </cell>
          <cell r="E80">
            <v>11600</v>
          </cell>
          <cell r="F80">
            <v>11628</v>
          </cell>
          <cell r="G80">
            <v>11600</v>
          </cell>
          <cell r="H80">
            <v>0.45</v>
          </cell>
        </row>
        <row r="81">
          <cell r="A81" t="str">
            <v>M212</v>
          </cell>
          <cell r="B81" t="str">
            <v>M 2 - 12</v>
          </cell>
          <cell r="C81" t="str">
            <v>Unit</v>
          </cell>
          <cell r="D81">
            <v>4935</v>
          </cell>
          <cell r="E81">
            <v>2200</v>
          </cell>
          <cell r="F81">
            <v>2220.75</v>
          </cell>
          <cell r="G81">
            <v>2200</v>
          </cell>
          <cell r="H81">
            <v>0.45</v>
          </cell>
        </row>
        <row r="82">
          <cell r="A82" t="str">
            <v>M212A</v>
          </cell>
          <cell r="B82" t="str">
            <v>M 2 - 12A</v>
          </cell>
          <cell r="C82" t="str">
            <v>Unit</v>
          </cell>
          <cell r="D82">
            <v>6655</v>
          </cell>
          <cell r="E82">
            <v>2900</v>
          </cell>
          <cell r="F82">
            <v>2994.75</v>
          </cell>
          <cell r="G82">
            <v>2900</v>
          </cell>
          <cell r="H82">
            <v>0.45</v>
          </cell>
        </row>
        <row r="83">
          <cell r="A83" t="str">
            <v>M215</v>
          </cell>
          <cell r="B83" t="str">
            <v>M 2 - 15</v>
          </cell>
          <cell r="C83" t="str">
            <v>Unit</v>
          </cell>
          <cell r="D83">
            <v>69520</v>
          </cell>
          <cell r="E83">
            <v>31200</v>
          </cell>
          <cell r="F83">
            <v>31284</v>
          </cell>
          <cell r="G83">
            <v>31200</v>
          </cell>
          <cell r="H83">
            <v>0.45</v>
          </cell>
        </row>
        <row r="84">
          <cell r="A84" t="str">
            <v>M34</v>
          </cell>
          <cell r="B84" t="str">
            <v>M 3 - 4</v>
          </cell>
          <cell r="C84" t="str">
            <v>Unit</v>
          </cell>
          <cell r="D84">
            <v>24045</v>
          </cell>
          <cell r="E84">
            <v>10800</v>
          </cell>
          <cell r="F84">
            <v>10820.25</v>
          </cell>
          <cell r="G84">
            <v>10800</v>
          </cell>
          <cell r="H84">
            <v>0.45</v>
          </cell>
        </row>
        <row r="85">
          <cell r="A85" t="str">
            <v>M55</v>
          </cell>
          <cell r="B85" t="str">
            <v>M 5 - 2 / M 5 - 4 / M 5 - 5</v>
          </cell>
          <cell r="C85" t="str">
            <v>Unit</v>
          </cell>
          <cell r="D85">
            <v>10265</v>
          </cell>
          <cell r="E85">
            <v>4600</v>
          </cell>
          <cell r="F85">
            <v>4619.25</v>
          </cell>
          <cell r="G85">
            <v>4600</v>
          </cell>
          <cell r="H85">
            <v>0.45</v>
          </cell>
        </row>
        <row r="86">
          <cell r="A86" t="str">
            <v>M53</v>
          </cell>
          <cell r="B86" t="str">
            <v>M 5 - 3</v>
          </cell>
          <cell r="C86" t="str">
            <v>Unit</v>
          </cell>
          <cell r="D86">
            <v>7715</v>
          </cell>
          <cell r="E86">
            <v>3400</v>
          </cell>
          <cell r="F86">
            <v>3471.75</v>
          </cell>
          <cell r="G86">
            <v>3400</v>
          </cell>
          <cell r="H86">
            <v>0.45</v>
          </cell>
        </row>
        <row r="87">
          <cell r="A87" t="str">
            <v>M59</v>
          </cell>
          <cell r="B87" t="str">
            <v>M 5 - 6 / M 5 - 9 / M 5 - 10</v>
          </cell>
          <cell r="C87" t="str">
            <v>Unit</v>
          </cell>
          <cell r="D87">
            <v>24045</v>
          </cell>
          <cell r="E87">
            <v>10800</v>
          </cell>
          <cell r="F87">
            <v>10820.25</v>
          </cell>
          <cell r="G87">
            <v>10800</v>
          </cell>
          <cell r="H87">
            <v>0.45</v>
          </cell>
        </row>
        <row r="88">
          <cell r="A88" t="str">
            <v>M512</v>
          </cell>
          <cell r="B88" t="str">
            <v>M 5 - 12</v>
          </cell>
          <cell r="C88" t="str">
            <v>Unit</v>
          </cell>
          <cell r="D88">
            <v>7715</v>
          </cell>
          <cell r="E88">
            <v>3400</v>
          </cell>
          <cell r="F88">
            <v>3471.75</v>
          </cell>
          <cell r="G88">
            <v>3400</v>
          </cell>
          <cell r="H88">
            <v>0.45</v>
          </cell>
        </row>
        <row r="89">
          <cell r="A89" t="str">
            <v>M513</v>
          </cell>
          <cell r="B89" t="str">
            <v>M 5 - 13</v>
          </cell>
          <cell r="C89" t="str">
            <v>Unit</v>
          </cell>
          <cell r="D89">
            <v>7715</v>
          </cell>
          <cell r="E89">
            <v>3400</v>
          </cell>
          <cell r="F89">
            <v>3471.75</v>
          </cell>
          <cell r="G89">
            <v>3400</v>
          </cell>
          <cell r="H89">
            <v>0.45</v>
          </cell>
        </row>
        <row r="90">
          <cell r="A90" t="str">
            <v>M516</v>
          </cell>
          <cell r="B90" t="str">
            <v>M 5 - 16</v>
          </cell>
          <cell r="C90" t="str">
            <v>Unit</v>
          </cell>
          <cell r="D90">
            <v>7715</v>
          </cell>
          <cell r="E90">
            <v>3400</v>
          </cell>
          <cell r="F90">
            <v>3471.75</v>
          </cell>
          <cell r="G90">
            <v>3400</v>
          </cell>
          <cell r="H90">
            <v>0.45</v>
          </cell>
        </row>
        <row r="91">
          <cell r="A91" t="str">
            <v>M520</v>
          </cell>
          <cell r="B91" t="str">
            <v>M 5 - 8 / M 5 - 20</v>
          </cell>
          <cell r="C91" t="str">
            <v>Unit</v>
          </cell>
          <cell r="D91">
            <v>16855</v>
          </cell>
          <cell r="E91">
            <v>7500</v>
          </cell>
          <cell r="F91">
            <v>7584.75</v>
          </cell>
          <cell r="G91">
            <v>7500</v>
          </cell>
          <cell r="H91">
            <v>0.45</v>
          </cell>
        </row>
        <row r="92">
          <cell r="A92" t="str">
            <v>M41A</v>
          </cell>
          <cell r="B92" t="str">
            <v xml:space="preserve"> M40 - 10 ( 35 - 70 )</v>
          </cell>
          <cell r="C92" t="str">
            <v>Unit</v>
          </cell>
          <cell r="D92">
            <v>4770</v>
          </cell>
          <cell r="E92">
            <v>2100</v>
          </cell>
          <cell r="F92">
            <v>2146.5</v>
          </cell>
          <cell r="G92">
            <v>2100</v>
          </cell>
          <cell r="H92">
            <v>0.45</v>
          </cell>
        </row>
        <row r="93">
          <cell r="A93" t="str">
            <v>M41B</v>
          </cell>
          <cell r="B93" t="str">
            <v xml:space="preserve"> M40 - 10 ( 150 - 240 )</v>
          </cell>
          <cell r="C93" t="str">
            <v>Unit</v>
          </cell>
          <cell r="D93">
            <v>4770</v>
          </cell>
          <cell r="E93">
            <v>2100</v>
          </cell>
          <cell r="F93">
            <v>2146.5</v>
          </cell>
          <cell r="G93">
            <v>2100</v>
          </cell>
          <cell r="H93">
            <v>0.45</v>
          </cell>
        </row>
        <row r="94">
          <cell r="A94" t="str">
            <v>M4211</v>
          </cell>
          <cell r="B94" t="str">
            <v xml:space="preserve"> M42 - 11</v>
          </cell>
          <cell r="C94" t="str">
            <v>Unit</v>
          </cell>
          <cell r="D94">
            <v>13250</v>
          </cell>
          <cell r="E94">
            <v>5900</v>
          </cell>
          <cell r="F94">
            <v>5962.5</v>
          </cell>
          <cell r="G94">
            <v>5900</v>
          </cell>
          <cell r="H94">
            <v>0.45</v>
          </cell>
        </row>
        <row r="95">
          <cell r="A95" t="str">
            <v>E11</v>
          </cell>
          <cell r="B95" t="str">
            <v>E 1 - 1</v>
          </cell>
          <cell r="C95" t="str">
            <v>Unit</v>
          </cell>
          <cell r="D95">
            <v>12813.28</v>
          </cell>
          <cell r="E95">
            <v>5700</v>
          </cell>
          <cell r="F95">
            <v>5765.9760000000006</v>
          </cell>
          <cell r="G95">
            <v>5700</v>
          </cell>
          <cell r="H95">
            <v>0.45</v>
          </cell>
        </row>
        <row r="96">
          <cell r="A96" t="str">
            <v>E12</v>
          </cell>
          <cell r="B96" t="str">
            <v>E 1 - 2</v>
          </cell>
          <cell r="C96" t="str">
            <v>Unit</v>
          </cell>
          <cell r="D96">
            <v>12813.28</v>
          </cell>
          <cell r="E96">
            <v>5700</v>
          </cell>
          <cell r="F96">
            <v>5765.9760000000006</v>
          </cell>
          <cell r="G96">
            <v>5700</v>
          </cell>
          <cell r="H96">
            <v>0.45</v>
          </cell>
        </row>
        <row r="97">
          <cell r="A97" t="str">
            <v>E13</v>
          </cell>
          <cell r="B97" t="str">
            <v>E 1 - 3</v>
          </cell>
          <cell r="C97" t="str">
            <v>Unit</v>
          </cell>
          <cell r="D97">
            <v>12813.28</v>
          </cell>
          <cell r="E97">
            <v>5700</v>
          </cell>
          <cell r="F97">
            <v>5765.9760000000006</v>
          </cell>
          <cell r="G97">
            <v>5700</v>
          </cell>
          <cell r="H97">
            <v>0.45</v>
          </cell>
        </row>
        <row r="98">
          <cell r="A98" t="str">
            <v>E22</v>
          </cell>
          <cell r="B98" t="str">
            <v>E 2 - 2</v>
          </cell>
          <cell r="C98" t="str">
            <v>Unit</v>
          </cell>
          <cell r="D98">
            <v>16855</v>
          </cell>
          <cell r="E98">
            <v>7500</v>
          </cell>
          <cell r="F98">
            <v>7584.75</v>
          </cell>
          <cell r="G98">
            <v>7500</v>
          </cell>
          <cell r="H98">
            <v>0.45</v>
          </cell>
        </row>
        <row r="99">
          <cell r="A99" t="str">
            <v>E23</v>
          </cell>
          <cell r="B99" t="str">
            <v>E 2 - 3</v>
          </cell>
          <cell r="C99" t="str">
            <v>Unit</v>
          </cell>
          <cell r="D99">
            <v>16855</v>
          </cell>
          <cell r="E99">
            <v>7500</v>
          </cell>
          <cell r="F99">
            <v>7584.75</v>
          </cell>
          <cell r="G99">
            <v>7500</v>
          </cell>
          <cell r="H99">
            <v>0.45</v>
          </cell>
        </row>
        <row r="100">
          <cell r="A100" t="str">
            <v>F12</v>
          </cell>
          <cell r="B100" t="str">
            <v>F 1 - 2</v>
          </cell>
          <cell r="C100" t="str">
            <v>Unit</v>
          </cell>
          <cell r="D100">
            <v>14470</v>
          </cell>
          <cell r="E100">
            <v>6500</v>
          </cell>
          <cell r="F100">
            <v>6511.5</v>
          </cell>
          <cell r="G100">
            <v>6500</v>
          </cell>
          <cell r="H100">
            <v>0.45</v>
          </cell>
        </row>
        <row r="101">
          <cell r="A101" t="str">
            <v>F13</v>
          </cell>
          <cell r="B101" t="str">
            <v>F 1 - 3</v>
          </cell>
          <cell r="C101" t="str">
            <v>Unit</v>
          </cell>
          <cell r="D101">
            <v>17060</v>
          </cell>
          <cell r="E101">
            <v>7600</v>
          </cell>
          <cell r="F101">
            <v>7677</v>
          </cell>
          <cell r="G101">
            <v>7600</v>
          </cell>
          <cell r="H101">
            <v>0.45</v>
          </cell>
        </row>
        <row r="102">
          <cell r="A102" t="str">
            <v>REC</v>
          </cell>
          <cell r="B102" t="str">
            <v>M 5 - 24 (RECLOSER 3 PHASA 20 KV, 560 A)</v>
          </cell>
          <cell r="C102" t="str">
            <v>Unit</v>
          </cell>
          <cell r="D102">
            <v>1570920</v>
          </cell>
          <cell r="E102">
            <v>200000</v>
          </cell>
          <cell r="F102">
            <v>200000</v>
          </cell>
          <cell r="G102">
            <v>200000</v>
          </cell>
        </row>
        <row r="103">
          <cell r="A103" t="str">
            <v>ABSW</v>
          </cell>
          <cell r="B103" t="str">
            <v>M 3 - 16 ABSW</v>
          </cell>
          <cell r="C103" t="str">
            <v>Unit</v>
          </cell>
          <cell r="D103">
            <v>640770</v>
          </cell>
          <cell r="E103">
            <v>250000</v>
          </cell>
          <cell r="F103">
            <v>250000</v>
          </cell>
          <cell r="G103">
            <v>250000</v>
          </cell>
        </row>
        <row r="104">
          <cell r="B104" t="str">
            <v>Penghalang Panjat dan Papan Peringatan</v>
          </cell>
          <cell r="C104" t="str">
            <v>Unit</v>
          </cell>
          <cell r="D104">
            <v>3830</v>
          </cell>
          <cell r="E104">
            <v>1900</v>
          </cell>
          <cell r="F104">
            <v>1900</v>
          </cell>
          <cell r="G104">
            <v>1900</v>
          </cell>
        </row>
        <row r="105">
          <cell r="A105" t="str">
            <v>SC3</v>
          </cell>
          <cell r="B105" t="str">
            <v>Sectionalizer 3 Phasa</v>
          </cell>
          <cell r="C105" t="str">
            <v>Unit</v>
          </cell>
          <cell r="D105">
            <v>1312545</v>
          </cell>
          <cell r="E105">
            <v>200000</v>
          </cell>
          <cell r="F105">
            <v>200000</v>
          </cell>
          <cell r="G105">
            <v>200000</v>
          </cell>
        </row>
        <row r="106">
          <cell r="A106" t="str">
            <v>DS</v>
          </cell>
          <cell r="B106" t="str">
            <v>Pasang DS</v>
          </cell>
          <cell r="C106" t="str">
            <v>Unit</v>
          </cell>
        </row>
        <row r="108">
          <cell r="A108" t="str">
            <v>BM211</v>
          </cell>
          <cell r="B108" t="str">
            <v xml:space="preserve">  Bongkar M 2 - 11</v>
          </cell>
          <cell r="C108" t="str">
            <v>Unit</v>
          </cell>
          <cell r="F108">
            <v>6600</v>
          </cell>
          <cell r="G108">
            <v>6600</v>
          </cell>
          <cell r="H108">
            <v>0.4</v>
          </cell>
        </row>
        <row r="109">
          <cell r="A109" t="str">
            <v>BCM2-11</v>
          </cell>
          <cell r="B109" t="str">
            <v xml:space="preserve">  Bongkar C M 2 - 11  M</v>
          </cell>
          <cell r="C109" t="str">
            <v>Unit</v>
          </cell>
          <cell r="F109">
            <v>4651.2</v>
          </cell>
          <cell r="G109">
            <v>4600</v>
          </cell>
          <cell r="H109">
            <v>0.4</v>
          </cell>
        </row>
        <row r="110">
          <cell r="A110" t="str">
            <v>BM212</v>
          </cell>
          <cell r="B110" t="str">
            <v xml:space="preserve">  Bongkar M 2 - 12</v>
          </cell>
          <cell r="C110" t="str">
            <v>Unit</v>
          </cell>
          <cell r="F110">
            <v>888.30000000000007</v>
          </cell>
          <cell r="G110">
            <v>800</v>
          </cell>
          <cell r="H110">
            <v>0.4</v>
          </cell>
        </row>
        <row r="111">
          <cell r="A111" t="str">
            <v>BM212A</v>
          </cell>
          <cell r="B111" t="str">
            <v xml:space="preserve">  Bongkar M 2 - 12A</v>
          </cell>
          <cell r="C111" t="str">
            <v>Unit</v>
          </cell>
          <cell r="F111">
            <v>1197.9000000000001</v>
          </cell>
          <cell r="G111">
            <v>1100</v>
          </cell>
          <cell r="H111">
            <v>0.4</v>
          </cell>
        </row>
        <row r="112">
          <cell r="A112" t="str">
            <v>BM215</v>
          </cell>
          <cell r="B112" t="str">
            <v xml:space="preserve">  Bongkar M 2 - 15</v>
          </cell>
          <cell r="C112" t="str">
            <v>Unit</v>
          </cell>
          <cell r="F112">
            <v>12513.6</v>
          </cell>
          <cell r="G112">
            <v>12500</v>
          </cell>
          <cell r="H112">
            <v>0.4</v>
          </cell>
        </row>
        <row r="113">
          <cell r="A113" t="str">
            <v>BM34</v>
          </cell>
          <cell r="B113" t="str">
            <v xml:space="preserve">  Bongkar M 3 - 4</v>
          </cell>
          <cell r="C113" t="str">
            <v>Unit</v>
          </cell>
          <cell r="F113">
            <v>4328.1000000000004</v>
          </cell>
          <cell r="G113">
            <v>4300</v>
          </cell>
          <cell r="H113">
            <v>0.4</v>
          </cell>
        </row>
        <row r="114">
          <cell r="A114" t="str">
            <v>BM55</v>
          </cell>
          <cell r="B114" t="str">
            <v xml:space="preserve">  Bongkar M 5 - 2 / M 5 - 4 / M 5 - 5</v>
          </cell>
          <cell r="C114" t="str">
            <v>Unit</v>
          </cell>
          <cell r="F114">
            <v>1847.7</v>
          </cell>
          <cell r="G114">
            <v>1800</v>
          </cell>
          <cell r="H114">
            <v>0.4</v>
          </cell>
        </row>
        <row r="115">
          <cell r="A115" t="str">
            <v>BM53</v>
          </cell>
          <cell r="B115" t="str">
            <v xml:space="preserve">  Bongkar M 5 - 3</v>
          </cell>
          <cell r="C115" t="str">
            <v>Unit</v>
          </cell>
          <cell r="F115">
            <v>1388.7</v>
          </cell>
          <cell r="G115">
            <v>1300</v>
          </cell>
          <cell r="H115">
            <v>0.4</v>
          </cell>
        </row>
        <row r="116">
          <cell r="A116" t="str">
            <v>BM59</v>
          </cell>
          <cell r="B116" t="str">
            <v xml:space="preserve">  Bongkar M 5 - 6 / M 5 - 9 / M 5 - 10</v>
          </cell>
          <cell r="C116" t="str">
            <v>Unit</v>
          </cell>
          <cell r="F116">
            <v>4328.1000000000004</v>
          </cell>
          <cell r="G116">
            <v>4300</v>
          </cell>
          <cell r="H116">
            <v>0.4</v>
          </cell>
        </row>
        <row r="117">
          <cell r="A117" t="str">
            <v>BM512</v>
          </cell>
          <cell r="B117" t="str">
            <v xml:space="preserve">  Bongkar M 5 - 12</v>
          </cell>
          <cell r="C117" t="str">
            <v>Unit</v>
          </cell>
          <cell r="F117">
            <v>1388.7</v>
          </cell>
          <cell r="G117">
            <v>1300</v>
          </cell>
          <cell r="H117">
            <v>0.4</v>
          </cell>
        </row>
        <row r="118">
          <cell r="A118" t="str">
            <v>BM513</v>
          </cell>
          <cell r="B118" t="str">
            <v xml:space="preserve">  Bongkar M 5 - 13</v>
          </cell>
          <cell r="C118" t="str">
            <v>Unit</v>
          </cell>
          <cell r="F118">
            <v>1388.7</v>
          </cell>
          <cell r="G118">
            <v>1300</v>
          </cell>
          <cell r="H118">
            <v>0.4</v>
          </cell>
        </row>
        <row r="119">
          <cell r="A119" t="str">
            <v>BM516</v>
          </cell>
          <cell r="B119" t="str">
            <v xml:space="preserve">  Bongkar M 5 - 16</v>
          </cell>
          <cell r="C119" t="str">
            <v>Unit</v>
          </cell>
          <cell r="F119">
            <v>1388.7</v>
          </cell>
          <cell r="G119">
            <v>1300</v>
          </cell>
          <cell r="H119">
            <v>0.4</v>
          </cell>
        </row>
        <row r="120">
          <cell r="A120" t="str">
            <v>BM58</v>
          </cell>
          <cell r="B120" t="str">
            <v xml:space="preserve">  Bongkar M 5 - 8 / M 5 - 20</v>
          </cell>
          <cell r="C120" t="str">
            <v>Unit</v>
          </cell>
          <cell r="F120">
            <v>3033.9</v>
          </cell>
          <cell r="G120">
            <v>3000</v>
          </cell>
          <cell r="H120">
            <v>0.4</v>
          </cell>
        </row>
        <row r="121">
          <cell r="A121" t="str">
            <v>BM41A</v>
          </cell>
          <cell r="B121" t="str">
            <v xml:space="preserve">  Bongkar M40 - 10 ( 35 - 70 )</v>
          </cell>
          <cell r="C121" t="str">
            <v>Unit</v>
          </cell>
          <cell r="F121">
            <v>858.6</v>
          </cell>
          <cell r="G121">
            <v>800</v>
          </cell>
          <cell r="H121">
            <v>0.4</v>
          </cell>
        </row>
        <row r="122">
          <cell r="A122" t="str">
            <v>BM41B</v>
          </cell>
          <cell r="B122" t="str">
            <v xml:space="preserve">  Bongkar M40 - 10 ( 150 - 240 )</v>
          </cell>
          <cell r="C122" t="str">
            <v>Unit</v>
          </cell>
          <cell r="F122">
            <v>858.6</v>
          </cell>
          <cell r="G122">
            <v>800</v>
          </cell>
          <cell r="H122">
            <v>0.4</v>
          </cell>
        </row>
        <row r="123">
          <cell r="A123" t="str">
            <v>BM4211</v>
          </cell>
          <cell r="B123" t="str">
            <v xml:space="preserve">  Bongkar M42 - 11</v>
          </cell>
          <cell r="C123" t="str">
            <v>Unit</v>
          </cell>
          <cell r="F123">
            <v>2385</v>
          </cell>
          <cell r="G123">
            <v>2300</v>
          </cell>
          <cell r="H123">
            <v>0.4</v>
          </cell>
        </row>
        <row r="124">
          <cell r="A124" t="str">
            <v>BE11</v>
          </cell>
          <cell r="B124" t="str">
            <v xml:space="preserve">  Bongkar E 1 - 1</v>
          </cell>
          <cell r="C124" t="str">
            <v>Unit</v>
          </cell>
          <cell r="F124">
            <v>2306.3904000000002</v>
          </cell>
          <cell r="G124">
            <v>2300</v>
          </cell>
          <cell r="H124">
            <v>0.4</v>
          </cell>
        </row>
        <row r="125">
          <cell r="A125" t="str">
            <v>BE12</v>
          </cell>
          <cell r="B125" t="str">
            <v xml:space="preserve">  Bongkar E 1 - 2</v>
          </cell>
          <cell r="C125" t="str">
            <v>Unit</v>
          </cell>
          <cell r="F125">
            <v>2306.3904000000002</v>
          </cell>
          <cell r="G125">
            <v>2300</v>
          </cell>
          <cell r="H125">
            <v>0.4</v>
          </cell>
        </row>
        <row r="126">
          <cell r="A126" t="str">
            <v>BE13</v>
          </cell>
          <cell r="B126" t="str">
            <v xml:space="preserve">  Bongkar E 1 - 3</v>
          </cell>
          <cell r="C126" t="str">
            <v>Unit</v>
          </cell>
          <cell r="F126">
            <v>2306.3904000000002</v>
          </cell>
          <cell r="G126">
            <v>2300</v>
          </cell>
          <cell r="H126">
            <v>0.4</v>
          </cell>
        </row>
        <row r="127">
          <cell r="A127" t="str">
            <v>BE22</v>
          </cell>
          <cell r="B127" t="str">
            <v xml:space="preserve">  Bongkar E 2 - 2</v>
          </cell>
          <cell r="C127" t="str">
            <v>Unit</v>
          </cell>
          <cell r="F127">
            <v>3033.9</v>
          </cell>
          <cell r="G127">
            <v>3000</v>
          </cell>
          <cell r="H127">
            <v>0.4</v>
          </cell>
        </row>
        <row r="128">
          <cell r="A128" t="str">
            <v>BE23</v>
          </cell>
          <cell r="B128" t="str">
            <v xml:space="preserve">  Bongkar E 2 - 3</v>
          </cell>
          <cell r="C128" t="str">
            <v>Unit</v>
          </cell>
          <cell r="F128">
            <v>3033.9</v>
          </cell>
          <cell r="G128">
            <v>3000</v>
          </cell>
          <cell r="H128">
            <v>0.4</v>
          </cell>
        </row>
        <row r="129">
          <cell r="A129" t="str">
            <v>BF12</v>
          </cell>
          <cell r="B129" t="str">
            <v xml:space="preserve">  Bongkar F 1 - 2</v>
          </cell>
          <cell r="C129" t="str">
            <v>Unit</v>
          </cell>
          <cell r="F129">
            <v>2604.6000000000004</v>
          </cell>
          <cell r="G129">
            <v>2600</v>
          </cell>
          <cell r="H129">
            <v>0.4</v>
          </cell>
        </row>
        <row r="130">
          <cell r="A130" t="str">
            <v>BF13</v>
          </cell>
          <cell r="B130" t="str">
            <v xml:space="preserve">  Bongkar F 1 - 3</v>
          </cell>
          <cell r="C130" t="str">
            <v>Unit</v>
          </cell>
          <cell r="F130">
            <v>3070.8</v>
          </cell>
          <cell r="G130">
            <v>3000</v>
          </cell>
          <cell r="H130">
            <v>0.4</v>
          </cell>
        </row>
        <row r="131">
          <cell r="A131" t="str">
            <v>BREC</v>
          </cell>
          <cell r="B131" t="str">
            <v xml:space="preserve">  Bongkar M 5 - 24 (RECLOSER 3 PHASA 20 KV, 560 A)</v>
          </cell>
          <cell r="C131" t="str">
            <v>Unit</v>
          </cell>
          <cell r="F131">
            <v>80000</v>
          </cell>
          <cell r="G131">
            <v>80000</v>
          </cell>
          <cell r="H131">
            <v>0.4</v>
          </cell>
        </row>
        <row r="132">
          <cell r="A132" t="str">
            <v>BABSW</v>
          </cell>
          <cell r="B132" t="str">
            <v xml:space="preserve">  Bongkar M 3 - 16 A  BSW</v>
          </cell>
          <cell r="C132" t="str">
            <v>Unit</v>
          </cell>
          <cell r="F132">
            <v>100000</v>
          </cell>
          <cell r="G132">
            <v>100000</v>
          </cell>
          <cell r="H132">
            <v>0.4</v>
          </cell>
        </row>
        <row r="133">
          <cell r="B133" t="str">
            <v>Penghalang Panjat dan Papan Peringatan</v>
          </cell>
          <cell r="C133" t="str">
            <v>Unit</v>
          </cell>
          <cell r="F133">
            <v>760</v>
          </cell>
          <cell r="G133">
            <v>700</v>
          </cell>
          <cell r="H133">
            <v>0.4</v>
          </cell>
        </row>
        <row r="134">
          <cell r="A134" t="str">
            <v>BSC3</v>
          </cell>
          <cell r="B134" t="str">
            <v xml:space="preserve">  Bongkar Sectionalizer 3 Phasa</v>
          </cell>
          <cell r="C134" t="str">
            <v>Unit</v>
          </cell>
          <cell r="F134">
            <v>80000</v>
          </cell>
          <cell r="G134">
            <v>80000</v>
          </cell>
          <cell r="H134">
            <v>0.4</v>
          </cell>
        </row>
        <row r="135">
          <cell r="A135" t="str">
            <v>BDS</v>
          </cell>
          <cell r="B135" t="str">
            <v xml:space="preserve">  Bongkar Pasang DS</v>
          </cell>
          <cell r="C135" t="str">
            <v>Unit</v>
          </cell>
        </row>
        <row r="137">
          <cell r="B137" t="str">
            <v>PASANG LVCB</v>
          </cell>
        </row>
        <row r="139">
          <cell r="A139" t="str">
            <v>NTB</v>
          </cell>
          <cell r="B139" t="str">
            <v>Pasang LVCB Trafo 1Phasa (NTF Box)</v>
          </cell>
          <cell r="C139" t="str">
            <v>Unit</v>
          </cell>
          <cell r="E139">
            <v>97148.5</v>
          </cell>
          <cell r="F139">
            <v>0</v>
          </cell>
          <cell r="G139">
            <v>97148.5</v>
          </cell>
          <cell r="H139">
            <v>0.45</v>
          </cell>
        </row>
        <row r="140">
          <cell r="A140" t="str">
            <v>L1</v>
          </cell>
          <cell r="B140" t="str">
            <v>Pasang LVCB 1 Jurusan</v>
          </cell>
          <cell r="C140" t="str">
            <v>Unit</v>
          </cell>
          <cell r="E140">
            <v>113685</v>
          </cell>
          <cell r="F140">
            <v>0</v>
          </cell>
          <cell r="G140">
            <v>113700</v>
          </cell>
          <cell r="H140">
            <v>0.45</v>
          </cell>
        </row>
        <row r="141">
          <cell r="A141" t="str">
            <v>L2</v>
          </cell>
          <cell r="B141" t="str">
            <v>Pasang LVCB 2 Jurusan</v>
          </cell>
          <cell r="C141" t="str">
            <v>Unit</v>
          </cell>
          <cell r="E141">
            <v>113685</v>
          </cell>
          <cell r="F141">
            <v>0</v>
          </cell>
          <cell r="G141">
            <v>113700</v>
          </cell>
          <cell r="H141">
            <v>0.45</v>
          </cell>
        </row>
        <row r="142">
          <cell r="A142" t="str">
            <v>L3</v>
          </cell>
          <cell r="B142" t="str">
            <v>Pasang LVCB 3 Jurusan</v>
          </cell>
          <cell r="C142" t="str">
            <v>Unit</v>
          </cell>
          <cell r="E142">
            <v>113685</v>
          </cell>
          <cell r="F142">
            <v>0</v>
          </cell>
          <cell r="G142">
            <v>113700</v>
          </cell>
          <cell r="H142">
            <v>0.45</v>
          </cell>
        </row>
        <row r="144">
          <cell r="A144" t="str">
            <v>BNTB</v>
          </cell>
          <cell r="B144" t="str">
            <v xml:space="preserve">  Bongkar LVC B Trafo 1 Phasa (NTF  Box)</v>
          </cell>
          <cell r="C144" t="str">
            <v>Unit</v>
          </cell>
          <cell r="E144">
            <v>58289.1</v>
          </cell>
          <cell r="F144">
            <v>29144.55</v>
          </cell>
          <cell r="G144">
            <v>29100</v>
          </cell>
          <cell r="H144">
            <v>0.3</v>
          </cell>
        </row>
        <row r="145">
          <cell r="A145" t="str">
            <v>BL1</v>
          </cell>
          <cell r="B145" t="str">
            <v xml:space="preserve">  Bongkar LVC B 1 Jurusan</v>
          </cell>
          <cell r="C145" t="str">
            <v>Unit</v>
          </cell>
          <cell r="E145">
            <v>68211</v>
          </cell>
          <cell r="F145">
            <v>34110</v>
          </cell>
          <cell r="G145">
            <v>34100</v>
          </cell>
          <cell r="H145">
            <v>0.3</v>
          </cell>
        </row>
        <row r="146">
          <cell r="A146" t="str">
            <v>BL2</v>
          </cell>
          <cell r="B146" t="str">
            <v xml:space="preserve">  Bongkar LVC B 2 Jurusan</v>
          </cell>
          <cell r="C146" t="str">
            <v>Unit</v>
          </cell>
          <cell r="E146">
            <v>68211</v>
          </cell>
          <cell r="F146">
            <v>34110</v>
          </cell>
          <cell r="G146">
            <v>34100</v>
          </cell>
          <cell r="H146">
            <v>0.3</v>
          </cell>
        </row>
        <row r="147">
          <cell r="A147" t="str">
            <v>BL3</v>
          </cell>
          <cell r="B147" t="str">
            <v xml:space="preserve">  Bongkar LVC B 3 Jurusan</v>
          </cell>
          <cell r="C147" t="str">
            <v>Unit</v>
          </cell>
          <cell r="E147">
            <v>68211</v>
          </cell>
          <cell r="F147">
            <v>34110</v>
          </cell>
          <cell r="G147">
            <v>34100</v>
          </cell>
          <cell r="H147">
            <v>0.3</v>
          </cell>
        </row>
        <row r="148">
          <cell r="E148">
            <v>0</v>
          </cell>
          <cell r="F148">
            <v>0</v>
          </cell>
          <cell r="G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</row>
        <row r="150">
          <cell r="B150" t="str">
            <v>KONSTRUKSI JTM 1 PHASA - 3 PHASA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str">
            <v>B1A</v>
          </cell>
          <cell r="B151" t="str">
            <v>B 1 - AA'</v>
          </cell>
          <cell r="C151" t="str">
            <v>Unit</v>
          </cell>
          <cell r="D151">
            <v>26250</v>
          </cell>
          <cell r="E151">
            <v>11800</v>
          </cell>
          <cell r="F151">
            <v>11812.5</v>
          </cell>
          <cell r="G151">
            <v>11800</v>
          </cell>
          <cell r="H151">
            <v>0.45</v>
          </cell>
        </row>
        <row r="152">
          <cell r="A152" t="str">
            <v>B2A</v>
          </cell>
          <cell r="B152" t="str">
            <v>B 2 - AA'</v>
          </cell>
          <cell r="C152" t="str">
            <v>Unit</v>
          </cell>
          <cell r="D152">
            <v>32010</v>
          </cell>
          <cell r="E152">
            <v>14400</v>
          </cell>
          <cell r="F152">
            <v>14404.5</v>
          </cell>
          <cell r="G152">
            <v>14400</v>
          </cell>
          <cell r="H152">
            <v>0.45</v>
          </cell>
        </row>
        <row r="153">
          <cell r="A153" t="str">
            <v>B3A</v>
          </cell>
          <cell r="B153" t="str">
            <v>B 3 - AA'</v>
          </cell>
          <cell r="C153" t="str">
            <v>Unit</v>
          </cell>
          <cell r="D153">
            <v>32010</v>
          </cell>
          <cell r="E153">
            <v>14400</v>
          </cell>
          <cell r="F153">
            <v>14404.5</v>
          </cell>
          <cell r="G153">
            <v>14400</v>
          </cell>
          <cell r="H153">
            <v>0.45</v>
          </cell>
        </row>
        <row r="154">
          <cell r="A154" t="str">
            <v>B4A</v>
          </cell>
          <cell r="B154" t="str">
            <v>B 4 - AA'</v>
          </cell>
          <cell r="C154" t="str">
            <v>Unit</v>
          </cell>
          <cell r="D154">
            <v>32010</v>
          </cell>
          <cell r="E154">
            <v>14400</v>
          </cell>
          <cell r="F154">
            <v>14404.5</v>
          </cell>
          <cell r="G154">
            <v>14400</v>
          </cell>
          <cell r="H154">
            <v>0.45</v>
          </cell>
        </row>
        <row r="155">
          <cell r="A155" t="str">
            <v>B5A</v>
          </cell>
          <cell r="B155" t="str">
            <v>B 5 - AA'</v>
          </cell>
          <cell r="C155" t="str">
            <v>Unit</v>
          </cell>
          <cell r="D155">
            <v>32010</v>
          </cell>
          <cell r="E155">
            <v>14400</v>
          </cell>
          <cell r="F155">
            <v>14404.5</v>
          </cell>
          <cell r="G155">
            <v>14400</v>
          </cell>
          <cell r="H155">
            <v>0.45</v>
          </cell>
        </row>
        <row r="156">
          <cell r="A156" t="str">
            <v>B7A</v>
          </cell>
          <cell r="B156" t="str">
            <v>B 7 - AA'</v>
          </cell>
          <cell r="C156" t="str">
            <v>Unit</v>
          </cell>
          <cell r="D156">
            <v>32010</v>
          </cell>
          <cell r="E156">
            <v>14400</v>
          </cell>
          <cell r="F156">
            <v>14404.5</v>
          </cell>
          <cell r="G156">
            <v>14400</v>
          </cell>
          <cell r="H156">
            <v>0.45</v>
          </cell>
        </row>
        <row r="157">
          <cell r="A157" t="str">
            <v>B8A</v>
          </cell>
          <cell r="B157" t="str">
            <v>B 8 - AA'</v>
          </cell>
          <cell r="C157" t="str">
            <v>Unit</v>
          </cell>
          <cell r="D157">
            <v>66145</v>
          </cell>
          <cell r="E157">
            <v>29700</v>
          </cell>
          <cell r="F157">
            <v>29765.25</v>
          </cell>
          <cell r="G157">
            <v>29700</v>
          </cell>
          <cell r="H157">
            <v>0.45</v>
          </cell>
        </row>
        <row r="158">
          <cell r="E158">
            <v>0</v>
          </cell>
          <cell r="F158">
            <v>0</v>
          </cell>
          <cell r="G158">
            <v>0</v>
          </cell>
        </row>
        <row r="159">
          <cell r="B159" t="str">
            <v>KONSTRUKSI JTM 1 PHASA TANPA NETRAL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str">
            <v>A1'</v>
          </cell>
          <cell r="B160" t="str">
            <v>A 1'</v>
          </cell>
          <cell r="C160" t="str">
            <v>Unit</v>
          </cell>
          <cell r="D160">
            <v>8890</v>
          </cell>
          <cell r="E160">
            <v>4000</v>
          </cell>
          <cell r="F160">
            <v>4000.5</v>
          </cell>
          <cell r="G160">
            <v>4000</v>
          </cell>
          <cell r="H160">
            <v>0.45</v>
          </cell>
        </row>
        <row r="161">
          <cell r="A161" t="str">
            <v>A2'</v>
          </cell>
          <cell r="B161" t="str">
            <v>A 2'</v>
          </cell>
          <cell r="C161" t="str">
            <v>Unit</v>
          </cell>
          <cell r="D161">
            <v>15270</v>
          </cell>
          <cell r="E161">
            <v>6800</v>
          </cell>
          <cell r="F161">
            <v>6871.5</v>
          </cell>
          <cell r="G161">
            <v>6800</v>
          </cell>
          <cell r="H161">
            <v>0.45</v>
          </cell>
        </row>
        <row r="162">
          <cell r="A162" t="str">
            <v>A3'</v>
          </cell>
          <cell r="B162" t="str">
            <v>A 3'</v>
          </cell>
          <cell r="C162" t="str">
            <v>Unit</v>
          </cell>
          <cell r="D162">
            <v>15270</v>
          </cell>
          <cell r="E162">
            <v>6800</v>
          </cell>
          <cell r="F162">
            <v>6871.5</v>
          </cell>
          <cell r="G162">
            <v>6800</v>
          </cell>
          <cell r="H162">
            <v>0.45</v>
          </cell>
        </row>
        <row r="163">
          <cell r="A163" t="str">
            <v>A4'</v>
          </cell>
          <cell r="B163" t="str">
            <v>A 4'</v>
          </cell>
          <cell r="C163" t="str">
            <v>Unit</v>
          </cell>
          <cell r="D163">
            <v>22670</v>
          </cell>
          <cell r="E163">
            <v>10200</v>
          </cell>
          <cell r="F163">
            <v>10201.5</v>
          </cell>
          <cell r="G163">
            <v>10200</v>
          </cell>
          <cell r="H163">
            <v>0.45</v>
          </cell>
        </row>
        <row r="164">
          <cell r="A164" t="str">
            <v>A5'</v>
          </cell>
          <cell r="B164" t="str">
            <v>A 5'</v>
          </cell>
          <cell r="C164" t="str">
            <v>Unit</v>
          </cell>
          <cell r="D164">
            <v>11435</v>
          </cell>
          <cell r="E164">
            <v>5100</v>
          </cell>
          <cell r="F164">
            <v>5145.75</v>
          </cell>
          <cell r="G164">
            <v>5100</v>
          </cell>
          <cell r="H164">
            <v>0.45</v>
          </cell>
        </row>
        <row r="165">
          <cell r="A165" t="str">
            <v>A51'</v>
          </cell>
          <cell r="B165" t="str">
            <v>A 5 - 1'</v>
          </cell>
          <cell r="C165" t="str">
            <v>Unit</v>
          </cell>
          <cell r="D165">
            <v>11435</v>
          </cell>
          <cell r="E165">
            <v>5100</v>
          </cell>
          <cell r="F165">
            <v>5145.75</v>
          </cell>
          <cell r="G165">
            <v>5100</v>
          </cell>
          <cell r="H165">
            <v>0.45</v>
          </cell>
        </row>
        <row r="166">
          <cell r="A166" t="str">
            <v>A52'</v>
          </cell>
          <cell r="B166" t="str">
            <v>A 5 - 2'</v>
          </cell>
          <cell r="C166" t="str">
            <v>Unit</v>
          </cell>
          <cell r="D166">
            <v>11435</v>
          </cell>
          <cell r="E166">
            <v>5100</v>
          </cell>
          <cell r="F166">
            <v>5145.75</v>
          </cell>
          <cell r="G166">
            <v>5100</v>
          </cell>
          <cell r="H166">
            <v>0.45</v>
          </cell>
        </row>
        <row r="167">
          <cell r="A167" t="str">
            <v>A53'</v>
          </cell>
          <cell r="B167" t="str">
            <v>A 5 - 3'</v>
          </cell>
          <cell r="C167" t="str">
            <v>Unit</v>
          </cell>
          <cell r="D167">
            <v>11435</v>
          </cell>
          <cell r="E167">
            <v>5100</v>
          </cell>
          <cell r="F167">
            <v>5145.75</v>
          </cell>
          <cell r="G167">
            <v>5100</v>
          </cell>
          <cell r="H167">
            <v>0.45</v>
          </cell>
        </row>
        <row r="168">
          <cell r="A168" t="str">
            <v>A54'</v>
          </cell>
          <cell r="B168" t="str">
            <v>A 5 - 4'</v>
          </cell>
          <cell r="C168" t="str">
            <v>Unit</v>
          </cell>
          <cell r="D168">
            <v>12230</v>
          </cell>
          <cell r="E168">
            <v>5500</v>
          </cell>
          <cell r="F168">
            <v>5503.5</v>
          </cell>
          <cell r="G168">
            <v>5500</v>
          </cell>
          <cell r="H168">
            <v>0.45</v>
          </cell>
        </row>
        <row r="169">
          <cell r="A169" t="str">
            <v>A6'</v>
          </cell>
          <cell r="B169" t="str">
            <v>A 6'</v>
          </cell>
          <cell r="C169" t="str">
            <v>Unit</v>
          </cell>
          <cell r="D169">
            <v>22670</v>
          </cell>
          <cell r="E169">
            <v>10200</v>
          </cell>
          <cell r="F169">
            <v>10201.5</v>
          </cell>
          <cell r="G169">
            <v>10200</v>
          </cell>
          <cell r="H169">
            <v>0.45</v>
          </cell>
        </row>
        <row r="170">
          <cell r="A170" t="str">
            <v>C1'</v>
          </cell>
          <cell r="B170" t="str">
            <v>C 1'</v>
          </cell>
          <cell r="C170" t="str">
            <v>Unit</v>
          </cell>
          <cell r="D170">
            <v>24875</v>
          </cell>
          <cell r="E170">
            <v>11100</v>
          </cell>
          <cell r="F170">
            <v>11193.75</v>
          </cell>
          <cell r="G170">
            <v>11100</v>
          </cell>
          <cell r="H170">
            <v>0.45</v>
          </cell>
        </row>
        <row r="171">
          <cell r="A171" t="str">
            <v>C1A'</v>
          </cell>
          <cell r="B171" t="str">
            <v>C 1 - A'</v>
          </cell>
          <cell r="C171" t="str">
            <v>Unit</v>
          </cell>
          <cell r="D171">
            <v>25905</v>
          </cell>
          <cell r="E171">
            <v>11600</v>
          </cell>
          <cell r="F171">
            <v>11657.25</v>
          </cell>
          <cell r="G171">
            <v>11600</v>
          </cell>
          <cell r="H171">
            <v>0.45</v>
          </cell>
        </row>
        <row r="172">
          <cell r="A172" t="str">
            <v>C2'</v>
          </cell>
          <cell r="B172" t="str">
            <v>C 2'</v>
          </cell>
          <cell r="C172" t="str">
            <v>Unit</v>
          </cell>
          <cell r="D172">
            <v>30635</v>
          </cell>
          <cell r="E172">
            <v>13700</v>
          </cell>
          <cell r="F172">
            <v>13785.75</v>
          </cell>
          <cell r="G172">
            <v>13700</v>
          </cell>
          <cell r="H172">
            <v>0.45</v>
          </cell>
        </row>
        <row r="173">
          <cell r="A173" t="str">
            <v>C2A'</v>
          </cell>
          <cell r="B173" t="str">
            <v>C 2 - A'</v>
          </cell>
          <cell r="C173" t="str">
            <v>Unit</v>
          </cell>
          <cell r="D173">
            <v>30635</v>
          </cell>
          <cell r="E173">
            <v>13700</v>
          </cell>
          <cell r="F173">
            <v>13785.75</v>
          </cell>
          <cell r="G173">
            <v>13700</v>
          </cell>
          <cell r="H173">
            <v>0.45</v>
          </cell>
        </row>
        <row r="174">
          <cell r="A174" t="str">
            <v>C21'</v>
          </cell>
          <cell r="B174" t="str">
            <v>C 2 - 1'</v>
          </cell>
          <cell r="C174" t="str">
            <v>Unit</v>
          </cell>
          <cell r="D174">
            <v>30635</v>
          </cell>
          <cell r="E174">
            <v>13700</v>
          </cell>
          <cell r="F174">
            <v>13785.75</v>
          </cell>
          <cell r="G174">
            <v>13700</v>
          </cell>
          <cell r="H174">
            <v>0.45</v>
          </cell>
        </row>
        <row r="175">
          <cell r="A175" t="str">
            <v>C3'</v>
          </cell>
          <cell r="B175" t="str">
            <v>C 3'</v>
          </cell>
          <cell r="C175" t="str">
            <v>Unit</v>
          </cell>
          <cell r="D175">
            <v>30635</v>
          </cell>
          <cell r="E175">
            <v>13700</v>
          </cell>
          <cell r="F175">
            <v>13785.75</v>
          </cell>
          <cell r="G175">
            <v>13700</v>
          </cell>
          <cell r="H175">
            <v>0.45</v>
          </cell>
        </row>
        <row r="176">
          <cell r="A176" t="str">
            <v>C7'</v>
          </cell>
          <cell r="B176" t="str">
            <v>C 7'</v>
          </cell>
          <cell r="C176" t="str">
            <v>Unit</v>
          </cell>
          <cell r="D176">
            <v>30635</v>
          </cell>
          <cell r="E176">
            <v>13700</v>
          </cell>
          <cell r="F176">
            <v>13785.75</v>
          </cell>
          <cell r="G176">
            <v>13700</v>
          </cell>
          <cell r="H176">
            <v>0.45</v>
          </cell>
        </row>
        <row r="177">
          <cell r="A177" t="str">
            <v>C7A'</v>
          </cell>
          <cell r="B177" t="str">
            <v>C 7 - A'</v>
          </cell>
          <cell r="C177" t="str">
            <v>Unit</v>
          </cell>
          <cell r="D177">
            <v>39410</v>
          </cell>
          <cell r="E177">
            <v>17700</v>
          </cell>
          <cell r="F177">
            <v>17734.5</v>
          </cell>
          <cell r="G177">
            <v>17700</v>
          </cell>
          <cell r="H177">
            <v>0.45</v>
          </cell>
        </row>
        <row r="178">
          <cell r="A178" t="str">
            <v>C8'</v>
          </cell>
          <cell r="B178" t="str">
            <v>C 8'</v>
          </cell>
          <cell r="C178" t="str">
            <v>Unit</v>
          </cell>
          <cell r="D178">
            <v>64765</v>
          </cell>
          <cell r="E178">
            <v>29100</v>
          </cell>
          <cell r="F178">
            <v>29144.25</v>
          </cell>
          <cell r="G178">
            <v>29100</v>
          </cell>
          <cell r="H178">
            <v>0.45</v>
          </cell>
        </row>
        <row r="179">
          <cell r="A179" t="str">
            <v>C8A'</v>
          </cell>
          <cell r="B179" t="str">
            <v>C 8 - A'</v>
          </cell>
          <cell r="C179" t="str">
            <v>Unit</v>
          </cell>
          <cell r="D179">
            <v>64765</v>
          </cell>
          <cell r="E179">
            <v>29100</v>
          </cell>
          <cell r="F179">
            <v>29144.25</v>
          </cell>
          <cell r="G179">
            <v>29100</v>
          </cell>
          <cell r="H179">
            <v>0.45</v>
          </cell>
        </row>
        <row r="180">
          <cell r="A180" t="str">
            <v>C8B'</v>
          </cell>
          <cell r="B180" t="str">
            <v>C 8 - B'</v>
          </cell>
          <cell r="C180" t="str">
            <v>Unit</v>
          </cell>
          <cell r="D180">
            <v>64765</v>
          </cell>
          <cell r="E180">
            <v>29100</v>
          </cell>
          <cell r="F180">
            <v>29144.25</v>
          </cell>
          <cell r="G180">
            <v>29100</v>
          </cell>
          <cell r="H180">
            <v>0.45</v>
          </cell>
        </row>
        <row r="181">
          <cell r="A181" t="str">
            <v>C8C'</v>
          </cell>
          <cell r="B181" t="str">
            <v>C 8 - C'</v>
          </cell>
          <cell r="C181" t="str">
            <v>Unit</v>
          </cell>
          <cell r="D181">
            <v>102660</v>
          </cell>
          <cell r="E181">
            <v>46100</v>
          </cell>
          <cell r="F181">
            <v>46197</v>
          </cell>
          <cell r="G181">
            <v>46100</v>
          </cell>
          <cell r="H181">
            <v>0.45</v>
          </cell>
        </row>
        <row r="182">
          <cell r="A182" t="str">
            <v>C9'</v>
          </cell>
          <cell r="B182" t="str">
            <v>C 9'</v>
          </cell>
          <cell r="C182" t="str">
            <v>Unit</v>
          </cell>
          <cell r="D182">
            <v>24875</v>
          </cell>
          <cell r="E182">
            <v>11100</v>
          </cell>
          <cell r="F182">
            <v>11193.75</v>
          </cell>
          <cell r="G182">
            <v>11100</v>
          </cell>
          <cell r="H182">
            <v>0.45</v>
          </cell>
        </row>
        <row r="183">
          <cell r="A183" t="str">
            <v>C10'</v>
          </cell>
          <cell r="B183" t="str">
            <v>C 10'</v>
          </cell>
          <cell r="C183" t="str">
            <v>Unit</v>
          </cell>
          <cell r="D183">
            <v>30635</v>
          </cell>
          <cell r="E183">
            <v>13700</v>
          </cell>
          <cell r="F183">
            <v>13785.75</v>
          </cell>
          <cell r="G183">
            <v>13700</v>
          </cell>
          <cell r="H183">
            <v>0.45</v>
          </cell>
        </row>
        <row r="184">
          <cell r="A184" t="str">
            <v>C11'</v>
          </cell>
          <cell r="B184" t="str">
            <v>C 11'</v>
          </cell>
          <cell r="C184" t="str">
            <v>Unit</v>
          </cell>
          <cell r="D184">
            <v>30635</v>
          </cell>
          <cell r="E184">
            <v>13700</v>
          </cell>
          <cell r="F184">
            <v>13785.75</v>
          </cell>
          <cell r="G184">
            <v>13700</v>
          </cell>
          <cell r="H184">
            <v>0.45</v>
          </cell>
        </row>
        <row r="185">
          <cell r="E185">
            <v>0</v>
          </cell>
          <cell r="F185">
            <v>0</v>
          </cell>
          <cell r="G185">
            <v>0</v>
          </cell>
        </row>
        <row r="186">
          <cell r="A186" t="str">
            <v>BA1'</v>
          </cell>
          <cell r="B186" t="str">
            <v xml:space="preserve">  Bongkar A 1'</v>
          </cell>
          <cell r="C186" t="str">
            <v>Unit</v>
          </cell>
          <cell r="D186">
            <v>8890</v>
          </cell>
          <cell r="E186">
            <v>4000</v>
          </cell>
          <cell r="F186">
            <v>1600</v>
          </cell>
          <cell r="G186">
            <v>1600</v>
          </cell>
          <cell r="H186">
            <v>0.4</v>
          </cell>
        </row>
        <row r="187">
          <cell r="A187" t="str">
            <v>BA2'</v>
          </cell>
          <cell r="B187" t="str">
            <v xml:space="preserve">  Bongkar A 2'</v>
          </cell>
          <cell r="C187" t="str">
            <v>Unit</v>
          </cell>
          <cell r="D187">
            <v>15270</v>
          </cell>
          <cell r="E187">
            <v>6800</v>
          </cell>
          <cell r="F187">
            <v>2720</v>
          </cell>
          <cell r="G187">
            <v>2700</v>
          </cell>
          <cell r="H187">
            <v>0.4</v>
          </cell>
        </row>
        <row r="188">
          <cell r="A188" t="str">
            <v>BA3'</v>
          </cell>
          <cell r="B188" t="str">
            <v xml:space="preserve">  Bongkar A 3'</v>
          </cell>
          <cell r="C188" t="str">
            <v>Unit</v>
          </cell>
          <cell r="D188">
            <v>15270</v>
          </cell>
          <cell r="E188">
            <v>6800</v>
          </cell>
          <cell r="F188">
            <v>2720</v>
          </cell>
          <cell r="G188">
            <v>2700</v>
          </cell>
          <cell r="H188">
            <v>0.4</v>
          </cell>
        </row>
        <row r="189">
          <cell r="A189" t="str">
            <v>BA4'</v>
          </cell>
          <cell r="B189" t="str">
            <v xml:space="preserve">  Bongkar A 4'</v>
          </cell>
          <cell r="C189" t="str">
            <v>Unit</v>
          </cell>
          <cell r="D189">
            <v>22670</v>
          </cell>
          <cell r="E189">
            <v>10200</v>
          </cell>
          <cell r="F189">
            <v>4080</v>
          </cell>
          <cell r="G189">
            <v>4000</v>
          </cell>
          <cell r="H189">
            <v>0.4</v>
          </cell>
        </row>
        <row r="190">
          <cell r="A190" t="str">
            <v>BA5'</v>
          </cell>
          <cell r="B190" t="str">
            <v xml:space="preserve">  Bongkar A 5'</v>
          </cell>
          <cell r="C190" t="str">
            <v>Unit</v>
          </cell>
          <cell r="D190">
            <v>11435</v>
          </cell>
          <cell r="E190">
            <v>5100</v>
          </cell>
          <cell r="F190">
            <v>2040</v>
          </cell>
          <cell r="G190">
            <v>2000</v>
          </cell>
          <cell r="H190">
            <v>0.4</v>
          </cell>
        </row>
        <row r="191">
          <cell r="A191" t="str">
            <v>BA51'</v>
          </cell>
          <cell r="B191" t="str">
            <v xml:space="preserve">  Bongkar A 5 - 1'</v>
          </cell>
          <cell r="C191" t="str">
            <v>Unit</v>
          </cell>
          <cell r="D191">
            <v>11435</v>
          </cell>
          <cell r="E191">
            <v>5100</v>
          </cell>
          <cell r="F191">
            <v>2040</v>
          </cell>
          <cell r="G191">
            <v>2000</v>
          </cell>
          <cell r="H191">
            <v>0.4</v>
          </cell>
        </row>
        <row r="192">
          <cell r="A192" t="str">
            <v>BA52'</v>
          </cell>
          <cell r="B192" t="str">
            <v xml:space="preserve">  Bongkar A 5 - 2'</v>
          </cell>
          <cell r="C192" t="str">
            <v>Unit</v>
          </cell>
          <cell r="D192">
            <v>11435</v>
          </cell>
          <cell r="E192">
            <v>5100</v>
          </cell>
          <cell r="F192">
            <v>2040</v>
          </cell>
          <cell r="G192">
            <v>2000</v>
          </cell>
          <cell r="H192">
            <v>0.4</v>
          </cell>
        </row>
        <row r="193">
          <cell r="A193" t="str">
            <v>BA53'</v>
          </cell>
          <cell r="B193" t="str">
            <v xml:space="preserve">  Bongkar A 5 - 3'</v>
          </cell>
          <cell r="C193" t="str">
            <v>Unit</v>
          </cell>
          <cell r="D193">
            <v>11435</v>
          </cell>
          <cell r="E193">
            <v>5100</v>
          </cell>
          <cell r="F193">
            <v>2040</v>
          </cell>
          <cell r="G193">
            <v>2000</v>
          </cell>
          <cell r="H193">
            <v>0.4</v>
          </cell>
        </row>
        <row r="194">
          <cell r="A194" t="str">
            <v>BA54'</v>
          </cell>
          <cell r="B194" t="str">
            <v xml:space="preserve">  Bongkar A 5 - 4'</v>
          </cell>
          <cell r="C194" t="str">
            <v>Unit</v>
          </cell>
          <cell r="D194">
            <v>12230</v>
          </cell>
          <cell r="E194">
            <v>5500</v>
          </cell>
          <cell r="F194">
            <v>2200</v>
          </cell>
          <cell r="G194">
            <v>2200</v>
          </cell>
          <cell r="H194">
            <v>0.4</v>
          </cell>
        </row>
        <row r="195">
          <cell r="A195" t="str">
            <v>BA6'</v>
          </cell>
          <cell r="B195" t="str">
            <v xml:space="preserve">  Bongkar A 6'</v>
          </cell>
          <cell r="C195" t="str">
            <v>Unit</v>
          </cell>
          <cell r="D195">
            <v>22670</v>
          </cell>
          <cell r="E195">
            <v>10200</v>
          </cell>
          <cell r="F195">
            <v>4080</v>
          </cell>
          <cell r="G195">
            <v>4000</v>
          </cell>
          <cell r="H195">
            <v>0.4</v>
          </cell>
        </row>
        <row r="196">
          <cell r="A196" t="str">
            <v>BC1'</v>
          </cell>
          <cell r="B196" t="str">
            <v xml:space="preserve">  Bongkar C 1'</v>
          </cell>
          <cell r="C196" t="str">
            <v>Unit</v>
          </cell>
          <cell r="D196">
            <v>24875</v>
          </cell>
          <cell r="E196">
            <v>11100</v>
          </cell>
          <cell r="F196">
            <v>4440</v>
          </cell>
          <cell r="G196">
            <v>4400</v>
          </cell>
          <cell r="H196">
            <v>0.4</v>
          </cell>
        </row>
        <row r="197">
          <cell r="A197" t="str">
            <v>BC1A'</v>
          </cell>
          <cell r="B197" t="str">
            <v xml:space="preserve">  Bongkar C 1 - A'</v>
          </cell>
          <cell r="C197" t="str">
            <v>Unit</v>
          </cell>
          <cell r="D197">
            <v>25905</v>
          </cell>
          <cell r="E197">
            <v>11600</v>
          </cell>
          <cell r="F197">
            <v>4640</v>
          </cell>
          <cell r="G197">
            <v>4600</v>
          </cell>
          <cell r="H197">
            <v>0.4</v>
          </cell>
        </row>
        <row r="198">
          <cell r="A198" t="str">
            <v>BC2'</v>
          </cell>
          <cell r="B198" t="str">
            <v xml:space="preserve">  Bongkar C 2'</v>
          </cell>
          <cell r="C198" t="str">
            <v>Unit</v>
          </cell>
          <cell r="D198">
            <v>30635</v>
          </cell>
          <cell r="E198">
            <v>13700</v>
          </cell>
          <cell r="F198">
            <v>5480</v>
          </cell>
          <cell r="G198">
            <v>5400</v>
          </cell>
          <cell r="H198">
            <v>0.4</v>
          </cell>
        </row>
        <row r="199">
          <cell r="A199" t="str">
            <v>BC2A'</v>
          </cell>
          <cell r="B199" t="str">
            <v xml:space="preserve">  Bongkar C 2 - A'</v>
          </cell>
          <cell r="C199" t="str">
            <v>Unit</v>
          </cell>
          <cell r="D199">
            <v>30635</v>
          </cell>
          <cell r="E199">
            <v>13700</v>
          </cell>
          <cell r="F199">
            <v>5480</v>
          </cell>
          <cell r="G199">
            <v>5400</v>
          </cell>
          <cell r="H199">
            <v>0.4</v>
          </cell>
        </row>
        <row r="200">
          <cell r="A200" t="str">
            <v>BC21'</v>
          </cell>
          <cell r="B200" t="str">
            <v xml:space="preserve">  Bongkar C 2 - 1'</v>
          </cell>
          <cell r="C200" t="str">
            <v>Unit</v>
          </cell>
          <cell r="D200">
            <v>30635</v>
          </cell>
          <cell r="E200">
            <v>13700</v>
          </cell>
          <cell r="F200">
            <v>5480</v>
          </cell>
          <cell r="G200">
            <v>5400</v>
          </cell>
          <cell r="H200">
            <v>0.4</v>
          </cell>
        </row>
        <row r="201">
          <cell r="A201" t="str">
            <v>BC3'</v>
          </cell>
          <cell r="B201" t="str">
            <v xml:space="preserve">  Bongkar C 3'</v>
          </cell>
          <cell r="C201" t="str">
            <v>Unit</v>
          </cell>
          <cell r="D201">
            <v>30635</v>
          </cell>
          <cell r="E201">
            <v>13700</v>
          </cell>
          <cell r="F201">
            <v>5480</v>
          </cell>
          <cell r="G201">
            <v>5400</v>
          </cell>
          <cell r="H201">
            <v>0.4</v>
          </cell>
        </row>
        <row r="202">
          <cell r="A202" t="str">
            <v>BC7'</v>
          </cell>
          <cell r="B202" t="str">
            <v xml:space="preserve">  Bongkar C 7'</v>
          </cell>
          <cell r="C202" t="str">
            <v>Unit</v>
          </cell>
          <cell r="D202">
            <v>30635</v>
          </cell>
          <cell r="E202">
            <v>13700</v>
          </cell>
          <cell r="F202">
            <v>5480</v>
          </cell>
          <cell r="G202">
            <v>5400</v>
          </cell>
          <cell r="H202">
            <v>0.4</v>
          </cell>
        </row>
        <row r="203">
          <cell r="A203" t="str">
            <v>BC7A'</v>
          </cell>
          <cell r="B203" t="str">
            <v xml:space="preserve">  Bongkar C 7 - A'</v>
          </cell>
          <cell r="C203" t="str">
            <v>Unit</v>
          </cell>
          <cell r="D203">
            <v>39410</v>
          </cell>
          <cell r="E203">
            <v>17700</v>
          </cell>
          <cell r="F203">
            <v>7080</v>
          </cell>
          <cell r="G203">
            <v>7000</v>
          </cell>
          <cell r="H203">
            <v>0.4</v>
          </cell>
        </row>
        <row r="204">
          <cell r="A204" t="str">
            <v>BC8'</v>
          </cell>
          <cell r="B204" t="str">
            <v xml:space="preserve">  Bongkar C 8'</v>
          </cell>
          <cell r="C204" t="str">
            <v>Unit</v>
          </cell>
          <cell r="D204">
            <v>64765</v>
          </cell>
          <cell r="E204">
            <v>29100</v>
          </cell>
          <cell r="F204">
            <v>11640</v>
          </cell>
          <cell r="G204">
            <v>11600</v>
          </cell>
          <cell r="H204">
            <v>0.4</v>
          </cell>
        </row>
        <row r="205">
          <cell r="A205" t="str">
            <v>BC8A'</v>
          </cell>
          <cell r="B205" t="str">
            <v xml:space="preserve">  Bongkar C 8 - A'</v>
          </cell>
          <cell r="C205" t="str">
            <v>Unit</v>
          </cell>
          <cell r="D205">
            <v>64765</v>
          </cell>
          <cell r="E205">
            <v>29100</v>
          </cell>
          <cell r="F205">
            <v>11640</v>
          </cell>
          <cell r="G205">
            <v>11600</v>
          </cell>
          <cell r="H205">
            <v>0.4</v>
          </cell>
        </row>
        <row r="206">
          <cell r="A206" t="str">
            <v>BC8B'</v>
          </cell>
          <cell r="B206" t="str">
            <v xml:space="preserve">  Bongkar C 8 -   B'</v>
          </cell>
          <cell r="C206" t="str">
            <v>Unit</v>
          </cell>
          <cell r="D206">
            <v>64765</v>
          </cell>
          <cell r="E206">
            <v>29100</v>
          </cell>
          <cell r="F206">
            <v>11640</v>
          </cell>
          <cell r="G206">
            <v>11600</v>
          </cell>
          <cell r="H206">
            <v>0.4</v>
          </cell>
        </row>
        <row r="207">
          <cell r="A207" t="str">
            <v>BC8C'</v>
          </cell>
          <cell r="B207" t="str">
            <v xml:space="preserve">  Bongkar C 8 - C'</v>
          </cell>
          <cell r="C207" t="str">
            <v>Unit</v>
          </cell>
          <cell r="D207">
            <v>102660</v>
          </cell>
          <cell r="E207">
            <v>46100</v>
          </cell>
          <cell r="F207">
            <v>18440</v>
          </cell>
          <cell r="G207">
            <v>18400</v>
          </cell>
          <cell r="H207">
            <v>0.4</v>
          </cell>
        </row>
        <row r="208">
          <cell r="A208" t="str">
            <v>BC9'</v>
          </cell>
          <cell r="B208" t="str">
            <v xml:space="preserve">  Bongkar C 9'</v>
          </cell>
          <cell r="C208" t="str">
            <v>Unit</v>
          </cell>
          <cell r="D208">
            <v>24875</v>
          </cell>
          <cell r="E208">
            <v>11100</v>
          </cell>
          <cell r="F208">
            <v>4440</v>
          </cell>
          <cell r="G208">
            <v>4400</v>
          </cell>
          <cell r="H208">
            <v>0.4</v>
          </cell>
        </row>
        <row r="209">
          <cell r="A209" t="str">
            <v>BC10'</v>
          </cell>
          <cell r="B209" t="str">
            <v xml:space="preserve">  Bongkar C 10'</v>
          </cell>
          <cell r="C209" t="str">
            <v>Unit</v>
          </cell>
          <cell r="D209">
            <v>30635</v>
          </cell>
          <cell r="E209">
            <v>13700</v>
          </cell>
          <cell r="F209">
            <v>5480</v>
          </cell>
          <cell r="G209">
            <v>5400</v>
          </cell>
          <cell r="H209">
            <v>0.4</v>
          </cell>
        </row>
        <row r="210">
          <cell r="A210" t="str">
            <v>C11'</v>
          </cell>
          <cell r="B210" t="str">
            <v xml:space="preserve">  Bongkar C 11'</v>
          </cell>
          <cell r="C210" t="str">
            <v>Unit</v>
          </cell>
          <cell r="D210">
            <v>30635</v>
          </cell>
          <cell r="E210">
            <v>13700</v>
          </cell>
          <cell r="F210">
            <v>5480</v>
          </cell>
          <cell r="G210">
            <v>5400</v>
          </cell>
          <cell r="H210">
            <v>0.4</v>
          </cell>
        </row>
        <row r="211">
          <cell r="E211">
            <v>0</v>
          </cell>
          <cell r="F211">
            <v>0</v>
          </cell>
          <cell r="G211">
            <v>0</v>
          </cell>
        </row>
        <row r="212">
          <cell r="B212" t="str">
            <v>KONSTRUKSI JTM 3 PHASA DOUBLE SIRKUIT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str">
            <v>DC1</v>
          </cell>
          <cell r="B213" t="str">
            <v>DC 1</v>
          </cell>
          <cell r="C213" t="str">
            <v>Unit</v>
          </cell>
          <cell r="D213">
            <v>52500</v>
          </cell>
          <cell r="E213">
            <v>23600</v>
          </cell>
          <cell r="F213">
            <v>23625</v>
          </cell>
          <cell r="G213">
            <v>23600</v>
          </cell>
          <cell r="H213">
            <v>0.45</v>
          </cell>
        </row>
        <row r="214">
          <cell r="A214" t="str">
            <v>DC2</v>
          </cell>
          <cell r="B214" t="str">
            <v>DC 2</v>
          </cell>
          <cell r="C214" t="str">
            <v>Unit</v>
          </cell>
          <cell r="D214">
            <v>63940</v>
          </cell>
          <cell r="E214">
            <v>28700</v>
          </cell>
          <cell r="F214">
            <v>28773</v>
          </cell>
          <cell r="G214">
            <v>28700</v>
          </cell>
          <cell r="H214">
            <v>0.45</v>
          </cell>
        </row>
        <row r="215">
          <cell r="A215" t="str">
            <v>DC3</v>
          </cell>
          <cell r="B215" t="str">
            <v>DC 3</v>
          </cell>
          <cell r="C215" t="str">
            <v>Unit</v>
          </cell>
          <cell r="D215">
            <v>63940</v>
          </cell>
          <cell r="E215">
            <v>28700</v>
          </cell>
          <cell r="F215">
            <v>28773</v>
          </cell>
          <cell r="G215">
            <v>28700</v>
          </cell>
          <cell r="H215">
            <v>0.45</v>
          </cell>
        </row>
        <row r="216">
          <cell r="A216" t="str">
            <v>DC4</v>
          </cell>
          <cell r="B216" t="str">
            <v>DC 4</v>
          </cell>
          <cell r="C216" t="str">
            <v>Unit</v>
          </cell>
          <cell r="D216">
            <v>63940</v>
          </cell>
          <cell r="E216">
            <v>28700</v>
          </cell>
          <cell r="F216">
            <v>28773</v>
          </cell>
          <cell r="G216">
            <v>28700</v>
          </cell>
          <cell r="H216">
            <v>0.45</v>
          </cell>
        </row>
        <row r="217">
          <cell r="A217" t="str">
            <v>DC5</v>
          </cell>
          <cell r="B217" t="str">
            <v>DC 5</v>
          </cell>
          <cell r="C217" t="str">
            <v>Unit</v>
          </cell>
          <cell r="D217">
            <v>63940</v>
          </cell>
          <cell r="E217">
            <v>28700</v>
          </cell>
          <cell r="F217">
            <v>28773</v>
          </cell>
          <cell r="G217">
            <v>28700</v>
          </cell>
          <cell r="H217">
            <v>0.45</v>
          </cell>
        </row>
        <row r="218">
          <cell r="E218">
            <v>0</v>
          </cell>
          <cell r="F218">
            <v>0</v>
          </cell>
          <cell r="G218">
            <v>0</v>
          </cell>
        </row>
        <row r="219">
          <cell r="A219" t="str">
            <v>BDC1</v>
          </cell>
          <cell r="B219" t="str">
            <v xml:space="preserve">  Bongkar DC 1</v>
          </cell>
          <cell r="C219" t="str">
            <v>Unit</v>
          </cell>
          <cell r="D219">
            <v>52500</v>
          </cell>
          <cell r="E219">
            <v>23600</v>
          </cell>
          <cell r="F219">
            <v>9440</v>
          </cell>
          <cell r="G219">
            <v>9400</v>
          </cell>
          <cell r="H219">
            <v>0.4</v>
          </cell>
        </row>
        <row r="220">
          <cell r="A220" t="str">
            <v>BDC2</v>
          </cell>
          <cell r="B220" t="str">
            <v xml:space="preserve">  Bongkar DC 2</v>
          </cell>
          <cell r="C220" t="str">
            <v>Unit</v>
          </cell>
          <cell r="D220">
            <v>63940</v>
          </cell>
          <cell r="E220">
            <v>28700</v>
          </cell>
          <cell r="F220">
            <v>11480</v>
          </cell>
          <cell r="G220">
            <v>11400</v>
          </cell>
          <cell r="H220">
            <v>0.4</v>
          </cell>
        </row>
        <row r="221">
          <cell r="A221" t="str">
            <v>BDC3</v>
          </cell>
          <cell r="B221" t="str">
            <v xml:space="preserve">  Bongkar DC 3</v>
          </cell>
          <cell r="C221" t="str">
            <v>Unit</v>
          </cell>
          <cell r="D221">
            <v>63940</v>
          </cell>
          <cell r="E221">
            <v>28700</v>
          </cell>
          <cell r="F221">
            <v>11480</v>
          </cell>
          <cell r="G221">
            <v>11400</v>
          </cell>
          <cell r="H221">
            <v>0.4</v>
          </cell>
        </row>
        <row r="222">
          <cell r="A222" t="str">
            <v>BDC4</v>
          </cell>
          <cell r="B222" t="str">
            <v xml:space="preserve">  Bongkar DC 4</v>
          </cell>
          <cell r="C222" t="str">
            <v>Unit</v>
          </cell>
          <cell r="D222">
            <v>63940</v>
          </cell>
          <cell r="E222">
            <v>28700</v>
          </cell>
          <cell r="F222">
            <v>11480</v>
          </cell>
          <cell r="G222">
            <v>11400</v>
          </cell>
          <cell r="H222">
            <v>0.4</v>
          </cell>
        </row>
        <row r="223">
          <cell r="A223" t="str">
            <v>BDC5</v>
          </cell>
          <cell r="B223" t="str">
            <v xml:space="preserve">  Bongkar DC 5</v>
          </cell>
          <cell r="C223" t="str">
            <v>Unit</v>
          </cell>
          <cell r="D223">
            <v>63940</v>
          </cell>
          <cell r="E223">
            <v>28700</v>
          </cell>
          <cell r="F223">
            <v>11480</v>
          </cell>
          <cell r="G223">
            <v>11400</v>
          </cell>
          <cell r="H223">
            <v>0.4</v>
          </cell>
        </row>
        <row r="224">
          <cell r="E224">
            <v>0</v>
          </cell>
          <cell r="F224">
            <v>0</v>
          </cell>
          <cell r="G224">
            <v>0</v>
          </cell>
        </row>
        <row r="225">
          <cell r="B225" t="str">
            <v>PENARIKAN KAWAT JTM 3 / 1-3 PHASA u/50 METER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str">
            <v>mk32415</v>
          </cell>
          <cell r="B226" t="str">
            <v xml:space="preserve">Tarik TM 3 x A3C 240  + N 150 </v>
          </cell>
          <cell r="C226" t="str">
            <v>Span</v>
          </cell>
          <cell r="D226">
            <v>192920</v>
          </cell>
          <cell r="E226">
            <v>77100</v>
          </cell>
          <cell r="F226">
            <v>77168</v>
          </cell>
          <cell r="G226">
            <v>77100</v>
          </cell>
          <cell r="H226">
            <v>0.4</v>
          </cell>
        </row>
        <row r="227">
          <cell r="A227" t="str">
            <v>mk32412</v>
          </cell>
          <cell r="B227" t="str">
            <v xml:space="preserve">Tarik TM 3 x A3C 240  + N 120 </v>
          </cell>
          <cell r="C227" t="str">
            <v>Span</v>
          </cell>
          <cell r="D227">
            <v>192920</v>
          </cell>
          <cell r="E227">
            <v>77100</v>
          </cell>
          <cell r="F227">
            <v>77168</v>
          </cell>
          <cell r="G227">
            <v>77100</v>
          </cell>
          <cell r="H227">
            <v>0.4</v>
          </cell>
        </row>
        <row r="228">
          <cell r="A228" t="str">
            <v>mk324</v>
          </cell>
          <cell r="B228" t="str">
            <v xml:space="preserve">Tarik TM 3 x A3C 240 </v>
          </cell>
          <cell r="C228" t="str">
            <v>Span</v>
          </cell>
          <cell r="D228">
            <v>158470</v>
          </cell>
          <cell r="E228">
            <v>63300</v>
          </cell>
          <cell r="F228">
            <v>63388</v>
          </cell>
          <cell r="G228">
            <v>63300</v>
          </cell>
          <cell r="H228">
            <v>0.4</v>
          </cell>
        </row>
        <row r="229">
          <cell r="A229" t="str">
            <v>mk224</v>
          </cell>
          <cell r="B229" t="str">
            <v xml:space="preserve">Tarik TM 2 x A3C 240 </v>
          </cell>
          <cell r="C229" t="str">
            <v>Span</v>
          </cell>
          <cell r="D229">
            <v>106795</v>
          </cell>
          <cell r="E229">
            <v>48000</v>
          </cell>
          <cell r="F229">
            <v>42718</v>
          </cell>
          <cell r="G229">
            <v>42700</v>
          </cell>
          <cell r="H229">
            <v>0.4</v>
          </cell>
        </row>
        <row r="230">
          <cell r="A230" t="str">
            <v>mk31515</v>
          </cell>
          <cell r="B230" t="str">
            <v xml:space="preserve">Tarik TM 3 x A3C 150  + N 150 </v>
          </cell>
          <cell r="C230" t="str">
            <v>Span</v>
          </cell>
          <cell r="D230">
            <v>141245</v>
          </cell>
          <cell r="E230">
            <v>56400</v>
          </cell>
          <cell r="F230">
            <v>56498</v>
          </cell>
          <cell r="G230">
            <v>56400</v>
          </cell>
          <cell r="H230">
            <v>0.4</v>
          </cell>
        </row>
        <row r="231">
          <cell r="A231" t="str">
            <v>mk3157</v>
          </cell>
          <cell r="B231" t="str">
            <v xml:space="preserve">Tarik TM 3 x A3C 150  + N 70 </v>
          </cell>
          <cell r="C231" t="str">
            <v>Span</v>
          </cell>
          <cell r="D231">
            <v>141245</v>
          </cell>
          <cell r="E231">
            <v>56400</v>
          </cell>
          <cell r="F231">
            <v>56498</v>
          </cell>
          <cell r="G231">
            <v>56400</v>
          </cell>
          <cell r="H231">
            <v>0.4</v>
          </cell>
        </row>
        <row r="232">
          <cell r="A232" t="str">
            <v>mk315</v>
          </cell>
          <cell r="B232" t="str">
            <v xml:space="preserve">Tarik TM 3 x A3C 150 </v>
          </cell>
          <cell r="C232" t="str">
            <v>Span</v>
          </cell>
          <cell r="D232">
            <v>124020</v>
          </cell>
          <cell r="E232">
            <v>55800</v>
          </cell>
          <cell r="F232">
            <v>49608</v>
          </cell>
          <cell r="G232">
            <v>49600</v>
          </cell>
          <cell r="H232">
            <v>0.4</v>
          </cell>
        </row>
        <row r="233">
          <cell r="A233" t="str">
            <v>mk215</v>
          </cell>
          <cell r="B233" t="str">
            <v xml:space="preserve">Tarik TM 2 x A3C 150 </v>
          </cell>
          <cell r="C233" t="str">
            <v>Span</v>
          </cell>
          <cell r="D233">
            <v>98185</v>
          </cell>
          <cell r="E233">
            <v>44100</v>
          </cell>
          <cell r="F233">
            <v>39274</v>
          </cell>
          <cell r="G233">
            <v>39200</v>
          </cell>
          <cell r="H233">
            <v>0.4</v>
          </cell>
        </row>
        <row r="234">
          <cell r="A234" t="str">
            <v>mk377</v>
          </cell>
          <cell r="B234" t="str">
            <v xml:space="preserve">Tarik TM 3 x A3C 70  + N 70 </v>
          </cell>
          <cell r="C234" t="str">
            <v>Span</v>
          </cell>
          <cell r="D234">
            <v>124020</v>
          </cell>
          <cell r="E234">
            <v>55800</v>
          </cell>
          <cell r="F234">
            <v>49608</v>
          </cell>
          <cell r="G234">
            <v>49600</v>
          </cell>
          <cell r="H234">
            <v>0.4</v>
          </cell>
        </row>
        <row r="235">
          <cell r="A235" t="str">
            <v>mk375</v>
          </cell>
          <cell r="B235" t="str">
            <v xml:space="preserve">Tarik TM 3 x A3C 70  + N 50 </v>
          </cell>
          <cell r="C235" t="str">
            <v>Span</v>
          </cell>
          <cell r="D235">
            <v>115410</v>
          </cell>
          <cell r="E235">
            <v>51900</v>
          </cell>
          <cell r="F235">
            <v>46164</v>
          </cell>
          <cell r="G235">
            <v>46100</v>
          </cell>
          <cell r="H235">
            <v>0.4</v>
          </cell>
        </row>
        <row r="236">
          <cell r="A236" t="str">
            <v>mk3735</v>
          </cell>
          <cell r="B236" t="str">
            <v xml:space="preserve">Tarik TM 3 x A3C 70  + N 35 </v>
          </cell>
          <cell r="C236" t="str">
            <v>Span</v>
          </cell>
          <cell r="D236">
            <v>115410</v>
          </cell>
          <cell r="E236">
            <v>51900</v>
          </cell>
          <cell r="F236">
            <v>46164</v>
          </cell>
          <cell r="G236">
            <v>46100</v>
          </cell>
          <cell r="H236">
            <v>0.4</v>
          </cell>
        </row>
        <row r="237">
          <cell r="A237" t="str">
            <v>mk37</v>
          </cell>
          <cell r="B237" t="str">
            <v xml:space="preserve">Tarik TM 3 x A3C 70 </v>
          </cell>
          <cell r="C237" t="str">
            <v>Span</v>
          </cell>
          <cell r="D237">
            <v>106795</v>
          </cell>
          <cell r="E237">
            <v>48000</v>
          </cell>
          <cell r="F237">
            <v>42718</v>
          </cell>
          <cell r="G237">
            <v>42700</v>
          </cell>
          <cell r="H237">
            <v>0.4</v>
          </cell>
        </row>
        <row r="238">
          <cell r="A238" t="str">
            <v>mk27</v>
          </cell>
          <cell r="B238" t="str">
            <v xml:space="preserve">Tarik TM 2 x A3C 70 </v>
          </cell>
          <cell r="C238" t="str">
            <v>Span</v>
          </cell>
          <cell r="D238">
            <v>72345</v>
          </cell>
          <cell r="E238">
            <v>32500</v>
          </cell>
          <cell r="F238">
            <v>28938</v>
          </cell>
          <cell r="G238">
            <v>28900</v>
          </cell>
          <cell r="H238">
            <v>0.4</v>
          </cell>
        </row>
        <row r="239">
          <cell r="A239" t="str">
            <v>mk33535</v>
          </cell>
          <cell r="B239" t="str">
            <v xml:space="preserve">Tarik TM 3 x A3C 35  + N 35 </v>
          </cell>
          <cell r="C239" t="str">
            <v>Span</v>
          </cell>
          <cell r="D239">
            <v>89570</v>
          </cell>
          <cell r="E239">
            <v>40300</v>
          </cell>
          <cell r="F239">
            <v>35828</v>
          </cell>
          <cell r="G239">
            <v>35800</v>
          </cell>
          <cell r="H239">
            <v>0.4</v>
          </cell>
        </row>
        <row r="240">
          <cell r="A240" t="str">
            <v>mk335</v>
          </cell>
          <cell r="B240" t="str">
            <v xml:space="preserve">Tarik TM 3 x A3C 35 </v>
          </cell>
          <cell r="C240" t="str">
            <v>Span</v>
          </cell>
          <cell r="D240">
            <v>72345</v>
          </cell>
          <cell r="E240">
            <v>32500</v>
          </cell>
          <cell r="F240">
            <v>28938</v>
          </cell>
          <cell r="G240">
            <v>28900</v>
          </cell>
          <cell r="H240">
            <v>0.4</v>
          </cell>
        </row>
        <row r="241">
          <cell r="A241" t="str">
            <v>mk235</v>
          </cell>
          <cell r="B241" t="str">
            <v xml:space="preserve">Tarik TM 2 x A3C 35 </v>
          </cell>
          <cell r="C241" t="str">
            <v>Span</v>
          </cell>
          <cell r="D241">
            <v>55120</v>
          </cell>
          <cell r="E241">
            <v>24800</v>
          </cell>
          <cell r="F241">
            <v>22048</v>
          </cell>
          <cell r="G241">
            <v>22000</v>
          </cell>
          <cell r="H241">
            <v>0.4</v>
          </cell>
        </row>
        <row r="242">
          <cell r="A242" t="str">
            <v>mk1157</v>
          </cell>
          <cell r="B242" t="str">
            <v xml:space="preserve">Tarik TM 1 x A3C 150  + N 70 </v>
          </cell>
          <cell r="C242" t="str">
            <v>Span</v>
          </cell>
          <cell r="D242">
            <v>106795</v>
          </cell>
          <cell r="E242">
            <v>48000</v>
          </cell>
          <cell r="F242">
            <v>42718</v>
          </cell>
          <cell r="G242">
            <v>42700</v>
          </cell>
          <cell r="H242">
            <v>0.4</v>
          </cell>
        </row>
        <row r="243">
          <cell r="A243" t="str">
            <v>mk1127</v>
          </cell>
          <cell r="B243" t="str">
            <v xml:space="preserve">Tarik TM 1 x A3C 120  + N 70 </v>
          </cell>
          <cell r="C243" t="str">
            <v>Span</v>
          </cell>
          <cell r="D243">
            <v>98185</v>
          </cell>
          <cell r="E243">
            <v>44100</v>
          </cell>
          <cell r="F243">
            <v>39274</v>
          </cell>
          <cell r="G243">
            <v>39200</v>
          </cell>
          <cell r="H243">
            <v>0.4</v>
          </cell>
        </row>
        <row r="244">
          <cell r="A244" t="str">
            <v>mkl177</v>
          </cell>
          <cell r="B244" t="str">
            <v xml:space="preserve">Tarik TM 1 x A3C 70  + N 70 </v>
          </cell>
          <cell r="C244" t="str">
            <v>Span</v>
          </cell>
          <cell r="D244">
            <v>89570</v>
          </cell>
          <cell r="E244">
            <v>40300</v>
          </cell>
          <cell r="F244">
            <v>35828</v>
          </cell>
          <cell r="G244">
            <v>35800</v>
          </cell>
          <cell r="H244">
            <v>0.4</v>
          </cell>
        </row>
        <row r="245">
          <cell r="A245" t="str">
            <v>mk175</v>
          </cell>
          <cell r="B245" t="str">
            <v xml:space="preserve">Tarik TM 1 x A3C 70  + N 50 </v>
          </cell>
          <cell r="C245" t="str">
            <v>Span</v>
          </cell>
          <cell r="D245">
            <v>89570</v>
          </cell>
          <cell r="E245">
            <v>40300</v>
          </cell>
          <cell r="F245">
            <v>35828</v>
          </cell>
          <cell r="G245">
            <v>35800</v>
          </cell>
          <cell r="H245">
            <v>0.4</v>
          </cell>
        </row>
        <row r="246">
          <cell r="A246" t="str">
            <v>mk1735</v>
          </cell>
          <cell r="B246" t="str">
            <v xml:space="preserve">Tarik TM 1 x A3C 70  + N 35 </v>
          </cell>
          <cell r="C246" t="str">
            <v>Span</v>
          </cell>
          <cell r="D246">
            <v>72345</v>
          </cell>
          <cell r="E246">
            <v>32500</v>
          </cell>
          <cell r="F246">
            <v>28938</v>
          </cell>
          <cell r="G246">
            <v>28900</v>
          </cell>
          <cell r="H246">
            <v>0.4</v>
          </cell>
        </row>
        <row r="247">
          <cell r="A247" t="str">
            <v>mk13535</v>
          </cell>
          <cell r="B247" t="str">
            <v xml:space="preserve">Tarik TM 1 x A3C 35  + N 35 </v>
          </cell>
          <cell r="C247" t="str">
            <v>Span</v>
          </cell>
          <cell r="D247">
            <v>55120</v>
          </cell>
          <cell r="E247">
            <v>24800</v>
          </cell>
          <cell r="F247">
            <v>22048</v>
          </cell>
          <cell r="G247">
            <v>22000</v>
          </cell>
          <cell r="H247">
            <v>0.4</v>
          </cell>
        </row>
        <row r="248">
          <cell r="A248" t="str">
            <v>mk17</v>
          </cell>
          <cell r="B248" t="str">
            <v xml:space="preserve">Tarik TM 1 x A3C 70  </v>
          </cell>
          <cell r="C248" t="str">
            <v>Span</v>
          </cell>
          <cell r="D248">
            <v>46510</v>
          </cell>
          <cell r="E248">
            <v>20900</v>
          </cell>
          <cell r="F248">
            <v>18604</v>
          </cell>
          <cell r="G248">
            <v>18600</v>
          </cell>
          <cell r="H248">
            <v>0.4</v>
          </cell>
        </row>
        <row r="249">
          <cell r="A249" t="str">
            <v>mk15</v>
          </cell>
          <cell r="B249" t="str">
            <v xml:space="preserve">Tarik TM 1 x A3C 50 </v>
          </cell>
          <cell r="C249" t="str">
            <v>Span</v>
          </cell>
          <cell r="D249">
            <v>46510</v>
          </cell>
          <cell r="E249">
            <v>20900</v>
          </cell>
          <cell r="F249">
            <v>18604</v>
          </cell>
          <cell r="G249">
            <v>18600</v>
          </cell>
          <cell r="H249">
            <v>0.4</v>
          </cell>
        </row>
        <row r="250">
          <cell r="A250" t="str">
            <v>mk135</v>
          </cell>
          <cell r="B250" t="str">
            <v xml:space="preserve">Tarik TM 1 x A3C 35 </v>
          </cell>
          <cell r="C250" t="str">
            <v>Span</v>
          </cell>
          <cell r="D250">
            <v>37895</v>
          </cell>
          <cell r="E250">
            <v>17000</v>
          </cell>
          <cell r="F250">
            <v>15158</v>
          </cell>
          <cell r="G250">
            <v>15100</v>
          </cell>
          <cell r="H250">
            <v>0.4</v>
          </cell>
        </row>
        <row r="251">
          <cell r="A251" t="str">
            <v>mk115</v>
          </cell>
          <cell r="B251" t="str">
            <v xml:space="preserve">Tarik TM 1 x A3C 150 </v>
          </cell>
          <cell r="C251" t="str">
            <v>Span</v>
          </cell>
          <cell r="D251">
            <v>49092.5</v>
          </cell>
          <cell r="F251">
            <v>19637</v>
          </cell>
          <cell r="G251">
            <v>19600</v>
          </cell>
          <cell r="H251">
            <v>0.4</v>
          </cell>
        </row>
        <row r="252">
          <cell r="A252" t="str">
            <v>mk350</v>
          </cell>
          <cell r="B252" t="str">
            <v xml:space="preserve">Tarik TM 3 x A3C 50 </v>
          </cell>
          <cell r="C252" t="str">
            <v>Span</v>
          </cell>
          <cell r="F252">
            <v>40000</v>
          </cell>
          <cell r="G252">
            <v>40000</v>
          </cell>
        </row>
        <row r="253">
          <cell r="A253" t="str">
            <v>mk124</v>
          </cell>
          <cell r="B253" t="str">
            <v>Tarik TM 1 x A3C 240</v>
          </cell>
          <cell r="C253" t="str">
            <v>Span</v>
          </cell>
          <cell r="F253">
            <v>22000</v>
          </cell>
          <cell r="G253">
            <v>22000</v>
          </cell>
        </row>
        <row r="254">
          <cell r="E254">
            <v>0</v>
          </cell>
          <cell r="F254">
            <v>0</v>
          </cell>
          <cell r="G254">
            <v>0</v>
          </cell>
        </row>
        <row r="255">
          <cell r="A255" t="str">
            <v>smk32415</v>
          </cell>
          <cell r="B255" t="str">
            <v xml:space="preserve">Saging TM 3 x A3C 240  + N 150 </v>
          </cell>
          <cell r="C255" t="str">
            <v>Span</v>
          </cell>
          <cell r="D255">
            <v>192920</v>
          </cell>
          <cell r="E255">
            <v>77100</v>
          </cell>
          <cell r="F255">
            <v>77168</v>
          </cell>
          <cell r="G255">
            <v>38550</v>
          </cell>
          <cell r="H255">
            <v>0.4</v>
          </cell>
        </row>
        <row r="256">
          <cell r="A256" t="str">
            <v>smk32412</v>
          </cell>
          <cell r="B256" t="str">
            <v xml:space="preserve">Saging TM 3 x A3C 240  + N 120 </v>
          </cell>
          <cell r="C256" t="str">
            <v>Span</v>
          </cell>
          <cell r="D256">
            <v>192920</v>
          </cell>
          <cell r="E256">
            <v>77100</v>
          </cell>
          <cell r="F256">
            <v>77168</v>
          </cell>
          <cell r="G256">
            <v>38550</v>
          </cell>
          <cell r="H256">
            <v>0.4</v>
          </cell>
        </row>
        <row r="257">
          <cell r="A257" t="str">
            <v>smk324</v>
          </cell>
          <cell r="B257" t="str">
            <v xml:space="preserve">Saging TM 3 x A3C 240 </v>
          </cell>
          <cell r="C257" t="str">
            <v>Span</v>
          </cell>
          <cell r="D257">
            <v>158470</v>
          </cell>
          <cell r="E257">
            <v>63300</v>
          </cell>
          <cell r="F257">
            <v>63388</v>
          </cell>
          <cell r="G257">
            <v>31650</v>
          </cell>
          <cell r="H257">
            <v>0.4</v>
          </cell>
        </row>
        <row r="258">
          <cell r="A258" t="str">
            <v>smk224</v>
          </cell>
          <cell r="B258" t="str">
            <v xml:space="preserve">Saging TM 2 x A3C 240 </v>
          </cell>
          <cell r="C258" t="str">
            <v>Span</v>
          </cell>
          <cell r="D258">
            <v>106795</v>
          </cell>
          <cell r="E258">
            <v>48000</v>
          </cell>
          <cell r="F258">
            <v>42718</v>
          </cell>
          <cell r="G258">
            <v>21350</v>
          </cell>
          <cell r="H258">
            <v>0.4</v>
          </cell>
        </row>
        <row r="259">
          <cell r="A259" t="str">
            <v>smk31515</v>
          </cell>
          <cell r="B259" t="str">
            <v xml:space="preserve">Saging TM 3 x A3C 150  + N 150 </v>
          </cell>
          <cell r="C259" t="str">
            <v>Span</v>
          </cell>
          <cell r="D259">
            <v>141245</v>
          </cell>
          <cell r="E259">
            <v>56400</v>
          </cell>
          <cell r="F259">
            <v>56498</v>
          </cell>
          <cell r="G259">
            <v>28200</v>
          </cell>
          <cell r="H259">
            <v>0.4</v>
          </cell>
        </row>
        <row r="260">
          <cell r="A260" t="str">
            <v>smk3157</v>
          </cell>
          <cell r="B260" t="str">
            <v xml:space="preserve">Saging TM 3 x A3C 150  + N 70 </v>
          </cell>
          <cell r="C260" t="str">
            <v>Span</v>
          </cell>
          <cell r="D260">
            <v>141245</v>
          </cell>
          <cell r="E260">
            <v>56400</v>
          </cell>
          <cell r="F260">
            <v>56498</v>
          </cell>
          <cell r="G260">
            <v>28200</v>
          </cell>
          <cell r="H260">
            <v>0.4</v>
          </cell>
        </row>
        <row r="261">
          <cell r="A261" t="str">
            <v>smk315</v>
          </cell>
          <cell r="B261" t="str">
            <v xml:space="preserve">Saging TM 3 x A3C 150 </v>
          </cell>
          <cell r="C261" t="str">
            <v>Span</v>
          </cell>
          <cell r="D261">
            <v>124020</v>
          </cell>
          <cell r="E261">
            <v>55800</v>
          </cell>
          <cell r="F261">
            <v>49608</v>
          </cell>
          <cell r="G261">
            <v>24800</v>
          </cell>
          <cell r="H261">
            <v>0.4</v>
          </cell>
        </row>
        <row r="262">
          <cell r="A262" t="str">
            <v>smk215</v>
          </cell>
          <cell r="B262" t="str">
            <v xml:space="preserve">Saging TM 2 x A3C 150 </v>
          </cell>
          <cell r="C262" t="str">
            <v>Span</v>
          </cell>
          <cell r="D262">
            <v>98185</v>
          </cell>
          <cell r="E262">
            <v>44100</v>
          </cell>
          <cell r="F262">
            <v>39274</v>
          </cell>
          <cell r="G262">
            <v>19600</v>
          </cell>
          <cell r="H262">
            <v>0.4</v>
          </cell>
        </row>
        <row r="263">
          <cell r="A263" t="str">
            <v>smk377</v>
          </cell>
          <cell r="B263" t="str">
            <v xml:space="preserve">Saging TM 3 x A3C 70  + N 70 </v>
          </cell>
          <cell r="C263" t="str">
            <v>Span</v>
          </cell>
          <cell r="D263">
            <v>124020</v>
          </cell>
          <cell r="E263">
            <v>55800</v>
          </cell>
          <cell r="F263">
            <v>49608</v>
          </cell>
          <cell r="G263">
            <v>24800</v>
          </cell>
          <cell r="H263">
            <v>0.4</v>
          </cell>
        </row>
        <row r="264">
          <cell r="A264" t="str">
            <v>smk375</v>
          </cell>
          <cell r="B264" t="str">
            <v xml:space="preserve">Saging TM 3 x A3C 70  + N 50 </v>
          </cell>
          <cell r="C264" t="str">
            <v>Span</v>
          </cell>
          <cell r="D264">
            <v>115410</v>
          </cell>
          <cell r="E264">
            <v>51900</v>
          </cell>
          <cell r="F264">
            <v>46164</v>
          </cell>
          <cell r="G264">
            <v>23050</v>
          </cell>
          <cell r="H264">
            <v>0.4</v>
          </cell>
        </row>
        <row r="265">
          <cell r="A265" t="str">
            <v>smk3735</v>
          </cell>
          <cell r="B265" t="str">
            <v xml:space="preserve">Saging TM 3 x A3C 70  + N 35 </v>
          </cell>
          <cell r="C265" t="str">
            <v>Span</v>
          </cell>
          <cell r="D265">
            <v>115410</v>
          </cell>
          <cell r="E265">
            <v>51900</v>
          </cell>
          <cell r="F265">
            <v>46164</v>
          </cell>
          <cell r="G265">
            <v>23050</v>
          </cell>
          <cell r="H265">
            <v>0.4</v>
          </cell>
        </row>
        <row r="266">
          <cell r="A266" t="str">
            <v>smk37</v>
          </cell>
          <cell r="B266" t="str">
            <v xml:space="preserve">Saging TM 3 x A3C 70 </v>
          </cell>
          <cell r="C266" t="str">
            <v>Span</v>
          </cell>
          <cell r="D266">
            <v>106795</v>
          </cell>
          <cell r="E266">
            <v>48000</v>
          </cell>
          <cell r="F266">
            <v>42718</v>
          </cell>
          <cell r="G266">
            <v>21350</v>
          </cell>
          <cell r="H266">
            <v>0.4</v>
          </cell>
        </row>
        <row r="267">
          <cell r="A267" t="str">
            <v>smk27</v>
          </cell>
          <cell r="B267" t="str">
            <v xml:space="preserve">Saging TM 2 x A3C 70 </v>
          </cell>
          <cell r="C267" t="str">
            <v>Span</v>
          </cell>
          <cell r="D267">
            <v>72345</v>
          </cell>
          <cell r="E267">
            <v>32500</v>
          </cell>
          <cell r="F267">
            <v>28938</v>
          </cell>
          <cell r="G267">
            <v>14450</v>
          </cell>
          <cell r="H267">
            <v>0.4</v>
          </cell>
        </row>
        <row r="268">
          <cell r="A268" t="str">
            <v>smk33535</v>
          </cell>
          <cell r="B268" t="str">
            <v xml:space="preserve">Saging TM 3 x A3C 35  + N 35 </v>
          </cell>
          <cell r="C268" t="str">
            <v>Span</v>
          </cell>
          <cell r="D268">
            <v>89570</v>
          </cell>
          <cell r="E268">
            <v>40300</v>
          </cell>
          <cell r="F268">
            <v>35828</v>
          </cell>
          <cell r="G268">
            <v>17900</v>
          </cell>
          <cell r="H268">
            <v>0.4</v>
          </cell>
        </row>
        <row r="269">
          <cell r="A269" t="str">
            <v>smk335</v>
          </cell>
          <cell r="B269" t="str">
            <v xml:space="preserve">Saging TM 3 x A3C 35 </v>
          </cell>
          <cell r="C269" t="str">
            <v>Span</v>
          </cell>
          <cell r="D269">
            <v>72345</v>
          </cell>
          <cell r="E269">
            <v>32500</v>
          </cell>
          <cell r="F269">
            <v>28938</v>
          </cell>
          <cell r="G269">
            <v>14450</v>
          </cell>
          <cell r="H269">
            <v>0.4</v>
          </cell>
        </row>
        <row r="270">
          <cell r="A270" t="str">
            <v>smk235</v>
          </cell>
          <cell r="B270" t="str">
            <v xml:space="preserve">Saging TM 2 x A3C 35 </v>
          </cell>
          <cell r="C270" t="str">
            <v>Span</v>
          </cell>
          <cell r="D270">
            <v>55120</v>
          </cell>
          <cell r="E270">
            <v>24800</v>
          </cell>
          <cell r="F270">
            <v>22048</v>
          </cell>
          <cell r="G270">
            <v>11000</v>
          </cell>
          <cell r="H270">
            <v>0.4</v>
          </cell>
        </row>
        <row r="271">
          <cell r="A271" t="str">
            <v>smk1157</v>
          </cell>
          <cell r="B271" t="str">
            <v xml:space="preserve">Saging TM 1 x A3C 150  + N 70 </v>
          </cell>
          <cell r="C271" t="str">
            <v>Span</v>
          </cell>
          <cell r="D271">
            <v>106795</v>
          </cell>
          <cell r="E271">
            <v>48000</v>
          </cell>
          <cell r="F271">
            <v>42718</v>
          </cell>
          <cell r="G271">
            <v>21350</v>
          </cell>
          <cell r="H271">
            <v>0.4</v>
          </cell>
        </row>
        <row r="272">
          <cell r="A272" t="str">
            <v>smk1127</v>
          </cell>
          <cell r="B272" t="str">
            <v xml:space="preserve">Saging TM 1 x A3C 120  + N 70 </v>
          </cell>
          <cell r="C272" t="str">
            <v>Span</v>
          </cell>
          <cell r="D272">
            <v>98185</v>
          </cell>
          <cell r="E272">
            <v>44100</v>
          </cell>
          <cell r="F272">
            <v>39274</v>
          </cell>
          <cell r="G272">
            <v>19600</v>
          </cell>
          <cell r="H272">
            <v>0.4</v>
          </cell>
        </row>
        <row r="273">
          <cell r="A273" t="str">
            <v>smkl177</v>
          </cell>
          <cell r="B273" t="str">
            <v xml:space="preserve">Saging TM 1 x A3C 70  + N 70 </v>
          </cell>
          <cell r="C273" t="str">
            <v>Span</v>
          </cell>
          <cell r="D273">
            <v>89570</v>
          </cell>
          <cell r="E273">
            <v>40300</v>
          </cell>
          <cell r="F273">
            <v>35828</v>
          </cell>
          <cell r="G273">
            <v>17900</v>
          </cell>
          <cell r="H273">
            <v>0.4</v>
          </cell>
        </row>
        <row r="274">
          <cell r="A274" t="str">
            <v>smk175</v>
          </cell>
          <cell r="B274" t="str">
            <v xml:space="preserve">Saging TM 1 x A3C 70  + N 50 </v>
          </cell>
          <cell r="C274" t="str">
            <v>Span</v>
          </cell>
          <cell r="D274">
            <v>89570</v>
          </cell>
          <cell r="E274">
            <v>40300</v>
          </cell>
          <cell r="F274">
            <v>35828</v>
          </cell>
          <cell r="G274">
            <v>17900</v>
          </cell>
          <cell r="H274">
            <v>0.4</v>
          </cell>
        </row>
        <row r="275">
          <cell r="A275" t="str">
            <v>smk1735</v>
          </cell>
          <cell r="B275" t="str">
            <v xml:space="preserve">Saging TM 1 x A3C 70  + N 35 </v>
          </cell>
          <cell r="C275" t="str">
            <v>Span</v>
          </cell>
          <cell r="D275">
            <v>72345</v>
          </cell>
          <cell r="E275">
            <v>32500</v>
          </cell>
          <cell r="F275">
            <v>28938</v>
          </cell>
          <cell r="G275">
            <v>14450</v>
          </cell>
          <cell r="H275">
            <v>0.4</v>
          </cell>
        </row>
        <row r="276">
          <cell r="A276" t="str">
            <v>smk13535</v>
          </cell>
          <cell r="B276" t="str">
            <v xml:space="preserve">Saging TM 1 x A3C 35  + N 35 </v>
          </cell>
          <cell r="C276" t="str">
            <v>Span</v>
          </cell>
          <cell r="D276">
            <v>55120</v>
          </cell>
          <cell r="E276">
            <v>24800</v>
          </cell>
          <cell r="F276">
            <v>22048</v>
          </cell>
          <cell r="G276">
            <v>11000</v>
          </cell>
          <cell r="H276">
            <v>0.4</v>
          </cell>
        </row>
        <row r="277">
          <cell r="A277" t="str">
            <v>smk17</v>
          </cell>
          <cell r="B277" t="str">
            <v xml:space="preserve">Saging TM 1 x A3C 70  </v>
          </cell>
          <cell r="C277" t="str">
            <v>Span</v>
          </cell>
          <cell r="D277">
            <v>46510</v>
          </cell>
          <cell r="E277">
            <v>20900</v>
          </cell>
          <cell r="F277">
            <v>18604</v>
          </cell>
          <cell r="G277">
            <v>9300</v>
          </cell>
          <cell r="H277">
            <v>0.4</v>
          </cell>
        </row>
        <row r="278">
          <cell r="A278" t="str">
            <v>smk15</v>
          </cell>
          <cell r="B278" t="str">
            <v xml:space="preserve">Saging TM 1 x A3C 50 </v>
          </cell>
          <cell r="C278" t="str">
            <v>Span</v>
          </cell>
          <cell r="D278">
            <v>46510</v>
          </cell>
          <cell r="E278">
            <v>20900</v>
          </cell>
          <cell r="F278">
            <v>18604</v>
          </cell>
          <cell r="G278">
            <v>9300</v>
          </cell>
          <cell r="H278">
            <v>0.4</v>
          </cell>
        </row>
        <row r="279">
          <cell r="A279" t="str">
            <v>smk135</v>
          </cell>
          <cell r="B279" t="str">
            <v xml:space="preserve">Saging TM 1 x A3C 35 </v>
          </cell>
          <cell r="C279" t="str">
            <v>Span</v>
          </cell>
          <cell r="D279">
            <v>37895</v>
          </cell>
          <cell r="E279">
            <v>17000</v>
          </cell>
          <cell r="F279">
            <v>15158</v>
          </cell>
          <cell r="G279">
            <v>7550</v>
          </cell>
          <cell r="H279">
            <v>0.4</v>
          </cell>
        </row>
        <row r="280">
          <cell r="A280" t="str">
            <v>smk115</v>
          </cell>
          <cell r="B280" t="str">
            <v xml:space="preserve">Saging TM 1 x A3C 150 </v>
          </cell>
          <cell r="C280" t="str">
            <v>Span</v>
          </cell>
          <cell r="D280">
            <v>49092.5</v>
          </cell>
          <cell r="F280">
            <v>19637</v>
          </cell>
          <cell r="G280">
            <v>9800</v>
          </cell>
          <cell r="H280">
            <v>0.4</v>
          </cell>
        </row>
        <row r="281">
          <cell r="A281" t="str">
            <v>smk350</v>
          </cell>
          <cell r="B281" t="str">
            <v xml:space="preserve">Saging TM 3 x A3C 50 </v>
          </cell>
          <cell r="C281" t="str">
            <v>Span</v>
          </cell>
          <cell r="G281">
            <v>20000</v>
          </cell>
        </row>
        <row r="282">
          <cell r="A282" t="str">
            <v>smk124</v>
          </cell>
          <cell r="B282" t="str">
            <v>Saging TM 1 x A3C 240</v>
          </cell>
          <cell r="G282">
            <v>11000</v>
          </cell>
        </row>
        <row r="284">
          <cell r="A284" t="str">
            <v>bmk32415</v>
          </cell>
          <cell r="B284" t="str">
            <v xml:space="preserve">  Bongkar TM 3 x A3C 240  + N 150 </v>
          </cell>
          <cell r="C284" t="str">
            <v>Span</v>
          </cell>
          <cell r="E284">
            <v>46260</v>
          </cell>
          <cell r="F284">
            <v>30867.200000000001</v>
          </cell>
          <cell r="G284">
            <v>30800</v>
          </cell>
          <cell r="H284">
            <v>0.4</v>
          </cell>
        </row>
        <row r="285">
          <cell r="A285" t="str">
            <v>bmk32412</v>
          </cell>
          <cell r="B285" t="str">
            <v xml:space="preserve">  Bongkar TM 3 x A3C 240  + N 120 </v>
          </cell>
          <cell r="C285" t="str">
            <v>Span</v>
          </cell>
          <cell r="E285">
            <v>46260</v>
          </cell>
          <cell r="F285">
            <v>30867.200000000001</v>
          </cell>
          <cell r="G285">
            <v>30800</v>
          </cell>
          <cell r="H285">
            <v>0.4</v>
          </cell>
        </row>
        <row r="286">
          <cell r="A286" t="str">
            <v>bmk324</v>
          </cell>
          <cell r="B286" t="str">
            <v xml:space="preserve">  Bongkar TM 3 x A3C 240 </v>
          </cell>
          <cell r="C286" t="str">
            <v>Span</v>
          </cell>
          <cell r="E286">
            <v>37980</v>
          </cell>
          <cell r="F286">
            <v>25355.200000000001</v>
          </cell>
          <cell r="G286">
            <v>25300</v>
          </cell>
          <cell r="H286">
            <v>0.4</v>
          </cell>
        </row>
        <row r="287">
          <cell r="A287" t="str">
            <v>bmk224</v>
          </cell>
          <cell r="B287" t="str">
            <v xml:space="preserve">  Bongkar TM 2 x A3C 240 </v>
          </cell>
          <cell r="C287" t="str">
            <v>Span</v>
          </cell>
          <cell r="E287">
            <v>28800</v>
          </cell>
          <cell r="F287">
            <v>17087.2</v>
          </cell>
          <cell r="G287">
            <v>17000</v>
          </cell>
          <cell r="H287">
            <v>0.4</v>
          </cell>
        </row>
        <row r="288">
          <cell r="A288" t="str">
            <v>bmk31515</v>
          </cell>
          <cell r="B288" t="str">
            <v xml:space="preserve">  Bongkar TM 3 x A3C 150  + N 150 </v>
          </cell>
          <cell r="C288" t="str">
            <v>Span</v>
          </cell>
          <cell r="E288">
            <v>33840</v>
          </cell>
          <cell r="F288">
            <v>22599.200000000001</v>
          </cell>
          <cell r="G288">
            <v>22500</v>
          </cell>
          <cell r="H288">
            <v>0.4</v>
          </cell>
        </row>
        <row r="289">
          <cell r="A289" t="str">
            <v>bmk3157</v>
          </cell>
          <cell r="B289" t="str">
            <v xml:space="preserve">  Bongkar TM 3 x A3C 150  + N 70 </v>
          </cell>
          <cell r="C289" t="str">
            <v>Span</v>
          </cell>
          <cell r="E289">
            <v>33840</v>
          </cell>
          <cell r="F289">
            <v>22599.200000000001</v>
          </cell>
          <cell r="G289">
            <v>22500</v>
          </cell>
          <cell r="H289">
            <v>0.4</v>
          </cell>
        </row>
        <row r="290">
          <cell r="A290" t="str">
            <v>bmk315</v>
          </cell>
          <cell r="B290" t="str">
            <v xml:space="preserve">  Bongkar TM 3 x A3C 150 </v>
          </cell>
          <cell r="C290" t="str">
            <v>Span</v>
          </cell>
          <cell r="E290">
            <v>33480</v>
          </cell>
          <cell r="F290">
            <v>19843.2</v>
          </cell>
          <cell r="G290">
            <v>19800</v>
          </cell>
          <cell r="H290">
            <v>0.4</v>
          </cell>
        </row>
        <row r="291">
          <cell r="A291" t="str">
            <v>bmk215</v>
          </cell>
          <cell r="B291" t="str">
            <v xml:space="preserve">  Bongkar TM 2 x A3C 150 </v>
          </cell>
          <cell r="C291" t="str">
            <v>Span</v>
          </cell>
          <cell r="E291">
            <v>26460</v>
          </cell>
          <cell r="F291">
            <v>15709.6</v>
          </cell>
          <cell r="G291">
            <v>15700</v>
          </cell>
          <cell r="H291">
            <v>0.4</v>
          </cell>
        </row>
        <row r="292">
          <cell r="A292" t="str">
            <v>bmk377</v>
          </cell>
          <cell r="B292" t="str">
            <v xml:space="preserve">  Bongkar TM 3 x A3C 70  + N 70 </v>
          </cell>
          <cell r="C292" t="str">
            <v>Span</v>
          </cell>
          <cell r="E292">
            <v>33480</v>
          </cell>
          <cell r="F292">
            <v>19843.2</v>
          </cell>
          <cell r="G292">
            <v>19800</v>
          </cell>
          <cell r="H292">
            <v>0.4</v>
          </cell>
        </row>
        <row r="293">
          <cell r="A293" t="str">
            <v>bmk375</v>
          </cell>
          <cell r="B293" t="str">
            <v xml:space="preserve">  Bongkar TM 3 x A3C 70  + N 50 </v>
          </cell>
          <cell r="C293" t="str">
            <v>Span</v>
          </cell>
          <cell r="E293">
            <v>31140</v>
          </cell>
          <cell r="F293">
            <v>18465.600000000002</v>
          </cell>
          <cell r="G293">
            <v>18400</v>
          </cell>
          <cell r="H293">
            <v>0.4</v>
          </cell>
        </row>
        <row r="294">
          <cell r="A294" t="str">
            <v>bmk3735</v>
          </cell>
          <cell r="B294" t="str">
            <v xml:space="preserve">  Bongkar TM 3 x A3C 70  + N 35 </v>
          </cell>
          <cell r="C294" t="str">
            <v>Span</v>
          </cell>
          <cell r="E294">
            <v>31140</v>
          </cell>
          <cell r="F294">
            <v>18465.600000000002</v>
          </cell>
          <cell r="G294">
            <v>18400</v>
          </cell>
          <cell r="H294">
            <v>0.4</v>
          </cell>
        </row>
        <row r="295">
          <cell r="A295" t="str">
            <v>bmk37</v>
          </cell>
          <cell r="B295" t="str">
            <v xml:space="preserve">  Bongkar TM 3 x A3C 70 </v>
          </cell>
          <cell r="C295" t="str">
            <v>Span</v>
          </cell>
          <cell r="E295">
            <v>28800</v>
          </cell>
          <cell r="F295">
            <v>17087.2</v>
          </cell>
          <cell r="G295">
            <v>17000</v>
          </cell>
          <cell r="H295">
            <v>0.4</v>
          </cell>
        </row>
        <row r="296">
          <cell r="A296" t="str">
            <v>bmk27</v>
          </cell>
          <cell r="B296" t="str">
            <v xml:space="preserve">  Bongkar TM 2 x A3C 70 </v>
          </cell>
          <cell r="C296" t="str">
            <v>Span</v>
          </cell>
          <cell r="E296">
            <v>19500</v>
          </cell>
          <cell r="F296">
            <v>11575.2</v>
          </cell>
          <cell r="G296">
            <v>11500</v>
          </cell>
          <cell r="H296">
            <v>0.4</v>
          </cell>
        </row>
        <row r="297">
          <cell r="A297" t="str">
            <v>bmk33535</v>
          </cell>
          <cell r="B297" t="str">
            <v xml:space="preserve">  Bongkar TM 3 x A3C 35  + N 35 </v>
          </cell>
          <cell r="C297" t="str">
            <v>Span</v>
          </cell>
          <cell r="E297">
            <v>24180</v>
          </cell>
          <cell r="F297">
            <v>14331.2</v>
          </cell>
          <cell r="G297">
            <v>14300</v>
          </cell>
          <cell r="H297">
            <v>0.4</v>
          </cell>
        </row>
        <row r="298">
          <cell r="A298" t="str">
            <v>bmk335</v>
          </cell>
          <cell r="B298" t="str">
            <v xml:space="preserve">  Bongkar TM 3 x A3C 35 </v>
          </cell>
          <cell r="C298" t="str">
            <v>Span</v>
          </cell>
          <cell r="E298">
            <v>19500</v>
          </cell>
          <cell r="F298">
            <v>11575.2</v>
          </cell>
          <cell r="G298">
            <v>11500</v>
          </cell>
          <cell r="H298">
            <v>0.4</v>
          </cell>
        </row>
        <row r="299">
          <cell r="A299" t="str">
            <v>bmk235</v>
          </cell>
          <cell r="B299" t="str">
            <v xml:space="preserve">  Bongkar TM 2 x A3C 35 </v>
          </cell>
          <cell r="C299" t="str">
            <v>Span</v>
          </cell>
          <cell r="E299">
            <v>14880</v>
          </cell>
          <cell r="F299">
            <v>8819.2000000000007</v>
          </cell>
          <cell r="G299">
            <v>8800</v>
          </cell>
          <cell r="H299">
            <v>0.4</v>
          </cell>
        </row>
        <row r="300">
          <cell r="A300" t="str">
            <v>bmk1157</v>
          </cell>
          <cell r="B300" t="str">
            <v xml:space="preserve">  Bongkar TM 1 x A3C 150  + N 70 </v>
          </cell>
          <cell r="C300" t="str">
            <v>Span</v>
          </cell>
          <cell r="E300">
            <v>28800</v>
          </cell>
          <cell r="F300">
            <v>17087.2</v>
          </cell>
          <cell r="G300">
            <v>17000</v>
          </cell>
          <cell r="H300">
            <v>0.4</v>
          </cell>
        </row>
        <row r="301">
          <cell r="A301" t="str">
            <v>bmk1127</v>
          </cell>
          <cell r="B301" t="str">
            <v xml:space="preserve">  Bongkar TM 1 x A3C 120  + N 70 </v>
          </cell>
          <cell r="C301" t="str">
            <v>Span</v>
          </cell>
          <cell r="E301">
            <v>26460</v>
          </cell>
          <cell r="F301">
            <v>15709.6</v>
          </cell>
          <cell r="G301">
            <v>15700</v>
          </cell>
          <cell r="H301">
            <v>0.4</v>
          </cell>
        </row>
        <row r="302">
          <cell r="A302" t="str">
            <v>bmkl177</v>
          </cell>
          <cell r="B302" t="str">
            <v xml:space="preserve">  Bongkar TM 1 x A3C 70  + N 70 </v>
          </cell>
          <cell r="C302" t="str">
            <v>Span</v>
          </cell>
          <cell r="E302">
            <v>24180</v>
          </cell>
          <cell r="F302">
            <v>14331.2</v>
          </cell>
          <cell r="G302">
            <v>14300</v>
          </cell>
          <cell r="H302">
            <v>0.4</v>
          </cell>
        </row>
        <row r="303">
          <cell r="A303" t="str">
            <v>bmk175</v>
          </cell>
          <cell r="B303" t="str">
            <v xml:space="preserve">  Bongkar TM 1 x A3C 70  + N 50 </v>
          </cell>
          <cell r="C303" t="str">
            <v>Span</v>
          </cell>
          <cell r="E303">
            <v>24180</v>
          </cell>
          <cell r="F303">
            <v>14331.2</v>
          </cell>
          <cell r="G303">
            <v>14300</v>
          </cell>
          <cell r="H303">
            <v>0.4</v>
          </cell>
        </row>
        <row r="304">
          <cell r="A304" t="str">
            <v>bmk1735</v>
          </cell>
          <cell r="B304" t="str">
            <v xml:space="preserve">  Bongkar TM 1 x A3C 70  + N 35 </v>
          </cell>
          <cell r="C304" t="str">
            <v>Span</v>
          </cell>
          <cell r="E304">
            <v>19500</v>
          </cell>
          <cell r="F304">
            <v>11575.2</v>
          </cell>
          <cell r="G304">
            <v>11500</v>
          </cell>
          <cell r="H304">
            <v>0.4</v>
          </cell>
        </row>
        <row r="305">
          <cell r="A305" t="str">
            <v>bmk13535</v>
          </cell>
          <cell r="B305" t="str">
            <v xml:space="preserve">  Bongkar TM 1 x A3C 35  + N 35 </v>
          </cell>
          <cell r="C305" t="str">
            <v>Span</v>
          </cell>
          <cell r="E305">
            <v>14880</v>
          </cell>
          <cell r="F305">
            <v>8819.2000000000007</v>
          </cell>
          <cell r="G305">
            <v>8800</v>
          </cell>
          <cell r="H305">
            <v>0.4</v>
          </cell>
        </row>
        <row r="306">
          <cell r="A306" t="str">
            <v>bmk17</v>
          </cell>
          <cell r="B306" t="str">
            <v xml:space="preserve">  Bongkar TM 1 x A3C 70 </v>
          </cell>
          <cell r="C306" t="str">
            <v>Span</v>
          </cell>
          <cell r="E306">
            <v>12540</v>
          </cell>
          <cell r="F306">
            <v>7441.6</v>
          </cell>
          <cell r="G306">
            <v>7400</v>
          </cell>
          <cell r="H306">
            <v>0.4</v>
          </cell>
        </row>
        <row r="307">
          <cell r="A307" t="str">
            <v>bmk15</v>
          </cell>
          <cell r="B307" t="str">
            <v xml:space="preserve">  Bongkar TM 1 x A3C 50 </v>
          </cell>
          <cell r="C307" t="str">
            <v>Span</v>
          </cell>
          <cell r="E307">
            <v>12540</v>
          </cell>
          <cell r="F307">
            <v>7441.6</v>
          </cell>
          <cell r="G307">
            <v>7400</v>
          </cell>
          <cell r="H307">
            <v>0.4</v>
          </cell>
        </row>
        <row r="308">
          <cell r="A308" t="str">
            <v>bmk135</v>
          </cell>
          <cell r="B308" t="str">
            <v xml:space="preserve">  Bongkar TM 1 x A3C 35 </v>
          </cell>
          <cell r="C308" t="str">
            <v>Span</v>
          </cell>
          <cell r="E308">
            <v>10200</v>
          </cell>
          <cell r="F308">
            <v>6063.2000000000007</v>
          </cell>
          <cell r="G308">
            <v>6000</v>
          </cell>
          <cell r="H308">
            <v>0.4</v>
          </cell>
        </row>
        <row r="309">
          <cell r="A309" t="str">
            <v>bmk115</v>
          </cell>
          <cell r="B309" t="str">
            <v xml:space="preserve">  Bongkar TM 1 x A3C 150 </v>
          </cell>
          <cell r="C309" t="str">
            <v>Span</v>
          </cell>
          <cell r="F309">
            <v>7854.8</v>
          </cell>
          <cell r="G309">
            <v>7800</v>
          </cell>
          <cell r="H309">
            <v>0.4</v>
          </cell>
        </row>
        <row r="310">
          <cell r="A310" t="str">
            <v>bmk350</v>
          </cell>
          <cell r="B310" t="str">
            <v xml:space="preserve">  Bongkar TM 3 x A3C 50</v>
          </cell>
          <cell r="C310" t="str">
            <v>Span</v>
          </cell>
          <cell r="F310">
            <v>16000</v>
          </cell>
          <cell r="G310">
            <v>16000</v>
          </cell>
          <cell r="H310">
            <v>0.4</v>
          </cell>
        </row>
        <row r="311">
          <cell r="A311" t="str">
            <v>bmk124</v>
          </cell>
          <cell r="B311" t="str">
            <v xml:space="preserve">  Bongkar TM 1 x A3C 240</v>
          </cell>
          <cell r="C311" t="str">
            <v>Span</v>
          </cell>
          <cell r="F311">
            <v>8800</v>
          </cell>
          <cell r="G311">
            <v>8800</v>
          </cell>
          <cell r="H311">
            <v>0.4</v>
          </cell>
        </row>
        <row r="312">
          <cell r="E312">
            <v>0</v>
          </cell>
          <cell r="F312">
            <v>0</v>
          </cell>
          <cell r="G312">
            <v>0</v>
          </cell>
        </row>
        <row r="313">
          <cell r="B313" t="str">
            <v>UPAH BORONGAN PEKERJAAN JTR 220 V</v>
          </cell>
          <cell r="E313">
            <v>0</v>
          </cell>
          <cell r="F313">
            <v>0</v>
          </cell>
          <cell r="G313">
            <v>0</v>
          </cell>
        </row>
        <row r="314">
          <cell r="B314" t="str">
            <v>PEMASANGAN PERLENGKAPAN PADA TIANG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str">
            <v>J5</v>
          </cell>
          <cell r="B315" t="str">
            <v>J 5, 8 , 6X</v>
          </cell>
          <cell r="C315" t="str">
            <v>Unit</v>
          </cell>
          <cell r="D315">
            <v>8545</v>
          </cell>
          <cell r="E315">
            <v>3800</v>
          </cell>
          <cell r="F315">
            <v>3845.25</v>
          </cell>
          <cell r="G315">
            <v>3800</v>
          </cell>
          <cell r="H315">
            <v>0.45</v>
          </cell>
        </row>
        <row r="316">
          <cell r="A316" t="str">
            <v>J6</v>
          </cell>
          <cell r="B316" t="str">
            <v>J 6</v>
          </cell>
          <cell r="C316" t="str">
            <v>Unit</v>
          </cell>
          <cell r="D316">
            <v>11095</v>
          </cell>
          <cell r="E316">
            <v>4900</v>
          </cell>
          <cell r="F316">
            <v>4992.75</v>
          </cell>
          <cell r="G316">
            <v>4900</v>
          </cell>
          <cell r="H316">
            <v>0.45</v>
          </cell>
        </row>
        <row r="317">
          <cell r="A317" t="str">
            <v>J10</v>
          </cell>
          <cell r="B317" t="str">
            <v>J 10</v>
          </cell>
          <cell r="C317" t="str">
            <v>Unit</v>
          </cell>
          <cell r="D317">
            <v>14950</v>
          </cell>
          <cell r="E317">
            <v>6700</v>
          </cell>
          <cell r="F317">
            <v>6727.5</v>
          </cell>
          <cell r="G317">
            <v>6700</v>
          </cell>
          <cell r="H317">
            <v>0.45</v>
          </cell>
        </row>
        <row r="318">
          <cell r="E318">
            <v>0</v>
          </cell>
          <cell r="F318">
            <v>0</v>
          </cell>
          <cell r="G318">
            <v>0</v>
          </cell>
        </row>
        <row r="319">
          <cell r="A319" t="str">
            <v>BJ5</v>
          </cell>
          <cell r="B319" t="str">
            <v xml:space="preserve">  Bongkar J 5, 8 , 6X</v>
          </cell>
          <cell r="C319" t="str">
            <v>Unit</v>
          </cell>
          <cell r="E319">
            <v>2280</v>
          </cell>
          <cell r="F319">
            <v>1520</v>
          </cell>
          <cell r="G319">
            <v>1500</v>
          </cell>
          <cell r="H319">
            <v>0.4</v>
          </cell>
        </row>
        <row r="320">
          <cell r="A320" t="str">
            <v>BJ6</v>
          </cell>
          <cell r="B320" t="str">
            <v xml:space="preserve">  Bongkar J 6</v>
          </cell>
          <cell r="C320" t="str">
            <v>Unit</v>
          </cell>
          <cell r="E320">
            <v>2940</v>
          </cell>
          <cell r="F320">
            <v>1960</v>
          </cell>
          <cell r="G320">
            <v>1900</v>
          </cell>
          <cell r="H320">
            <v>0.4</v>
          </cell>
        </row>
        <row r="321">
          <cell r="A321" t="str">
            <v>BJ10</v>
          </cell>
          <cell r="B321" t="str">
            <v xml:space="preserve">  Bongkar J 10</v>
          </cell>
          <cell r="C321" t="str">
            <v>Unit</v>
          </cell>
          <cell r="E321">
            <v>4020</v>
          </cell>
          <cell r="F321">
            <v>2680</v>
          </cell>
          <cell r="G321">
            <v>2600</v>
          </cell>
          <cell r="H321">
            <v>0.4</v>
          </cell>
        </row>
        <row r="322">
          <cell r="F322">
            <v>0</v>
          </cell>
          <cell r="G322">
            <v>0</v>
          </cell>
        </row>
        <row r="323">
          <cell r="B323" t="str">
            <v>PEMASANGAN PERLENGKAPAN PADA TIANG</v>
          </cell>
          <cell r="F323">
            <v>0</v>
          </cell>
          <cell r="G323">
            <v>0</v>
          </cell>
        </row>
        <row r="324">
          <cell r="B324" t="str">
            <v>DENGAN TWISTED CABLE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str">
            <v>J5T</v>
          </cell>
          <cell r="B325" t="str">
            <v>B 13 B / D, J 2, J 5 T</v>
          </cell>
          <cell r="C325" t="str">
            <v>Unit</v>
          </cell>
          <cell r="D325">
            <v>8545</v>
          </cell>
          <cell r="E325">
            <v>3800</v>
          </cell>
          <cell r="F325">
            <v>3845.25</v>
          </cell>
          <cell r="G325">
            <v>3800</v>
          </cell>
          <cell r="H325">
            <v>0.45</v>
          </cell>
        </row>
        <row r="326">
          <cell r="A326" t="str">
            <v>J7T</v>
          </cell>
          <cell r="B326" t="str">
            <v>B 15 B / D, J 3, J 7 T</v>
          </cell>
          <cell r="C326" t="str">
            <v>Unit</v>
          </cell>
          <cell r="D326">
            <v>8545</v>
          </cell>
          <cell r="E326">
            <v>3800</v>
          </cell>
          <cell r="F326">
            <v>3845.25</v>
          </cell>
          <cell r="G326">
            <v>3800</v>
          </cell>
          <cell r="H326">
            <v>0.45</v>
          </cell>
        </row>
        <row r="327">
          <cell r="A327" t="str">
            <v>J6T</v>
          </cell>
          <cell r="B327" t="str">
            <v>B 16 B / D, J 4, J 6 T</v>
          </cell>
          <cell r="C327" t="str">
            <v>Unit</v>
          </cell>
          <cell r="D327">
            <v>11095</v>
          </cell>
          <cell r="E327">
            <v>4900</v>
          </cell>
          <cell r="F327">
            <v>4992.75</v>
          </cell>
          <cell r="G327">
            <v>4900</v>
          </cell>
          <cell r="H327">
            <v>0.45</v>
          </cell>
        </row>
        <row r="328">
          <cell r="A328" t="str">
            <v>MJ6T</v>
          </cell>
          <cell r="B328" t="str">
            <v>J 4 A / MJ 6 T</v>
          </cell>
          <cell r="C328" t="str">
            <v>Unit</v>
          </cell>
          <cell r="D328">
            <v>6200</v>
          </cell>
          <cell r="E328">
            <v>2700</v>
          </cell>
          <cell r="F328">
            <v>2790</v>
          </cell>
          <cell r="G328">
            <v>2700</v>
          </cell>
          <cell r="H328">
            <v>0.45</v>
          </cell>
        </row>
        <row r="329">
          <cell r="A329" t="str">
            <v>B71B</v>
          </cell>
          <cell r="B329" t="str">
            <v>B 71 B</v>
          </cell>
          <cell r="C329" t="str">
            <v>Unit</v>
          </cell>
          <cell r="D329">
            <v>8545</v>
          </cell>
          <cell r="E329">
            <v>3800</v>
          </cell>
          <cell r="F329">
            <v>3845.25</v>
          </cell>
          <cell r="G329">
            <v>3800</v>
          </cell>
          <cell r="H329">
            <v>0.45</v>
          </cell>
        </row>
        <row r="330">
          <cell r="E330">
            <v>0</v>
          </cell>
          <cell r="F330">
            <v>0</v>
          </cell>
          <cell r="G330">
            <v>0</v>
          </cell>
        </row>
        <row r="331">
          <cell r="A331" t="str">
            <v>bJ5T</v>
          </cell>
          <cell r="B331" t="str">
            <v xml:space="preserve">  Bongkar   B 13   B / D, J 2, J 5 T</v>
          </cell>
          <cell r="C331" t="str">
            <v>Unit</v>
          </cell>
          <cell r="E331">
            <v>3800</v>
          </cell>
          <cell r="F331">
            <v>1520</v>
          </cell>
          <cell r="G331">
            <v>1500</v>
          </cell>
          <cell r="H331">
            <v>0.4</v>
          </cell>
        </row>
        <row r="332">
          <cell r="A332" t="str">
            <v>bJ7T</v>
          </cell>
          <cell r="B332" t="str">
            <v xml:space="preserve">  Bongkar   B 15   B / D, J 3, J 7 T</v>
          </cell>
          <cell r="C332" t="str">
            <v>Unit</v>
          </cell>
          <cell r="E332">
            <v>3800</v>
          </cell>
          <cell r="F332">
            <v>1520</v>
          </cell>
          <cell r="G332">
            <v>1500</v>
          </cell>
          <cell r="H332">
            <v>0.4</v>
          </cell>
        </row>
        <row r="333">
          <cell r="A333" t="str">
            <v>bJ6T</v>
          </cell>
          <cell r="B333" t="str">
            <v xml:space="preserve">  Bongkar   B 16   B / D, J 4, J 6 T</v>
          </cell>
          <cell r="C333" t="str">
            <v>Unit</v>
          </cell>
          <cell r="E333">
            <v>4900</v>
          </cell>
          <cell r="F333">
            <v>1960</v>
          </cell>
          <cell r="G333">
            <v>1900</v>
          </cell>
          <cell r="H333">
            <v>0.4</v>
          </cell>
        </row>
        <row r="334">
          <cell r="A334" t="str">
            <v>bMJ6T</v>
          </cell>
          <cell r="B334" t="str">
            <v xml:space="preserve">  Bongkar J 4 A / MJ 6 T</v>
          </cell>
          <cell r="C334" t="str">
            <v>Unit</v>
          </cell>
          <cell r="E334">
            <v>2700</v>
          </cell>
          <cell r="F334">
            <v>1080</v>
          </cell>
          <cell r="G334">
            <v>1000</v>
          </cell>
          <cell r="H334">
            <v>0.4</v>
          </cell>
        </row>
        <row r="335">
          <cell r="A335" t="str">
            <v>bB71B</v>
          </cell>
          <cell r="B335" t="str">
            <v xml:space="preserve">  Bongkar   B 71   B</v>
          </cell>
          <cell r="C335" t="str">
            <v>Unit</v>
          </cell>
          <cell r="E335">
            <v>3800</v>
          </cell>
          <cell r="F335">
            <v>1520</v>
          </cell>
          <cell r="G335">
            <v>1500</v>
          </cell>
          <cell r="H335">
            <v>0.4</v>
          </cell>
        </row>
        <row r="337">
          <cell r="B337" t="str">
            <v>PENARIKAN HANTARAN JTR u/50 METER</v>
          </cell>
          <cell r="E337">
            <v>0</v>
          </cell>
          <cell r="F337">
            <v>0</v>
          </cell>
          <cell r="G337">
            <v>0</v>
          </cell>
        </row>
        <row r="338">
          <cell r="B338" t="str">
            <v>PENARIKAN KAWAT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str">
            <v>rk277</v>
          </cell>
          <cell r="B339" t="str">
            <v xml:space="preserve">Tarik TR 2 x A3C 70  + N  70 </v>
          </cell>
          <cell r="C339" t="str">
            <v>Span</v>
          </cell>
          <cell r="D339">
            <v>89570</v>
          </cell>
          <cell r="E339">
            <v>40300</v>
          </cell>
          <cell r="F339">
            <v>35828</v>
          </cell>
          <cell r="G339">
            <v>35800</v>
          </cell>
          <cell r="H339">
            <v>0.4</v>
          </cell>
        </row>
        <row r="340">
          <cell r="A340" t="str">
            <v>rk2735</v>
          </cell>
          <cell r="B340" t="str">
            <v xml:space="preserve">Tarik TR 2 x A3C 70  + N  35 </v>
          </cell>
          <cell r="C340" t="str">
            <v>Span</v>
          </cell>
          <cell r="D340">
            <v>80960</v>
          </cell>
          <cell r="E340">
            <v>36400</v>
          </cell>
          <cell r="F340">
            <v>32384</v>
          </cell>
          <cell r="G340">
            <v>32300</v>
          </cell>
          <cell r="H340">
            <v>0.4</v>
          </cell>
        </row>
        <row r="341">
          <cell r="A341" t="str">
            <v>rk3735</v>
          </cell>
          <cell r="B341" t="str">
            <v xml:space="preserve">Tarik TR 3 x A3C 70  + N  35 </v>
          </cell>
          <cell r="C341" t="str">
            <v>Span</v>
          </cell>
          <cell r="D341">
            <v>106795</v>
          </cell>
          <cell r="E341">
            <v>48000</v>
          </cell>
          <cell r="F341">
            <v>42718</v>
          </cell>
          <cell r="G341">
            <v>42700</v>
          </cell>
          <cell r="H341">
            <v>0.4</v>
          </cell>
        </row>
        <row r="342">
          <cell r="A342" t="str">
            <v>rk27</v>
          </cell>
          <cell r="B342" t="str">
            <v xml:space="preserve">Tarik TR 2 x A3C 70 </v>
          </cell>
          <cell r="C342" t="str">
            <v>Span</v>
          </cell>
          <cell r="D342">
            <v>63735</v>
          </cell>
          <cell r="E342">
            <v>28600</v>
          </cell>
          <cell r="F342">
            <v>25494</v>
          </cell>
          <cell r="G342">
            <v>25400</v>
          </cell>
          <cell r="H342">
            <v>0.4</v>
          </cell>
        </row>
        <row r="343">
          <cell r="A343" t="str">
            <v>rk255</v>
          </cell>
          <cell r="B343" t="str">
            <v xml:space="preserve">Tarik TR 2 x A3C 55  + N  55 </v>
          </cell>
          <cell r="C343" t="str">
            <v>Span</v>
          </cell>
          <cell r="D343">
            <v>55120</v>
          </cell>
          <cell r="E343">
            <v>24800</v>
          </cell>
          <cell r="F343">
            <v>22048</v>
          </cell>
          <cell r="G343">
            <v>22000</v>
          </cell>
          <cell r="H343">
            <v>0.4</v>
          </cell>
        </row>
        <row r="344">
          <cell r="A344" t="str">
            <v>rk255</v>
          </cell>
          <cell r="B344" t="str">
            <v xml:space="preserve">Tarik TR 2 x A3C 55 </v>
          </cell>
          <cell r="C344" t="str">
            <v>Span</v>
          </cell>
          <cell r="D344">
            <v>46510</v>
          </cell>
          <cell r="E344">
            <v>20900</v>
          </cell>
          <cell r="F344">
            <v>18604</v>
          </cell>
          <cell r="G344">
            <v>18600</v>
          </cell>
          <cell r="H344">
            <v>0.4</v>
          </cell>
        </row>
        <row r="345">
          <cell r="A345" t="str">
            <v>rk235</v>
          </cell>
          <cell r="B345" t="str">
            <v xml:space="preserve">Tarik TR 2 x A3C 35 </v>
          </cell>
          <cell r="C345" t="str">
            <v>Span</v>
          </cell>
          <cell r="D345">
            <v>41340</v>
          </cell>
          <cell r="E345">
            <v>18600</v>
          </cell>
          <cell r="F345">
            <v>16536</v>
          </cell>
          <cell r="G345">
            <v>16500</v>
          </cell>
          <cell r="H345">
            <v>0.4</v>
          </cell>
        </row>
        <row r="346">
          <cell r="A346" t="str">
            <v>rk335</v>
          </cell>
          <cell r="B346" t="str">
            <v>Tarik TR 3 x A3C 35</v>
          </cell>
          <cell r="C346" t="str">
            <v>Span</v>
          </cell>
          <cell r="E346">
            <v>25000</v>
          </cell>
          <cell r="F346">
            <v>0</v>
          </cell>
          <cell r="G346">
            <v>19000</v>
          </cell>
          <cell r="H346">
            <v>0.4</v>
          </cell>
        </row>
        <row r="347"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srk277</v>
          </cell>
          <cell r="B348" t="str">
            <v xml:space="preserve">Saging TR 2 x A3C 70  + N  70 </v>
          </cell>
          <cell r="C348" t="str">
            <v>Span</v>
          </cell>
          <cell r="D348">
            <v>89570</v>
          </cell>
          <cell r="E348">
            <v>40300</v>
          </cell>
          <cell r="F348">
            <v>35828</v>
          </cell>
          <cell r="G348">
            <v>17900</v>
          </cell>
          <cell r="H348">
            <v>0.4</v>
          </cell>
        </row>
        <row r="349">
          <cell r="A349" t="str">
            <v>srk2735</v>
          </cell>
          <cell r="B349" t="str">
            <v xml:space="preserve">Saging TR 2 x A3C 70  + N  35 </v>
          </cell>
          <cell r="C349" t="str">
            <v>Span</v>
          </cell>
          <cell r="D349">
            <v>80960</v>
          </cell>
          <cell r="E349">
            <v>36400</v>
          </cell>
          <cell r="F349">
            <v>32384</v>
          </cell>
          <cell r="G349">
            <v>16150</v>
          </cell>
          <cell r="H349">
            <v>0.4</v>
          </cell>
        </row>
        <row r="350">
          <cell r="A350" t="str">
            <v>srk3735</v>
          </cell>
          <cell r="B350" t="str">
            <v xml:space="preserve">Saging TR 3 x A3C 70  + N  35 </v>
          </cell>
          <cell r="C350" t="str">
            <v>Span</v>
          </cell>
          <cell r="D350">
            <v>106795</v>
          </cell>
          <cell r="E350">
            <v>48000</v>
          </cell>
          <cell r="F350">
            <v>42718</v>
          </cell>
          <cell r="G350">
            <v>21350</v>
          </cell>
          <cell r="H350">
            <v>0.4</v>
          </cell>
        </row>
        <row r="351">
          <cell r="A351" t="str">
            <v>srk27</v>
          </cell>
          <cell r="B351" t="str">
            <v xml:space="preserve">Saging TR 2 x A3C 70 </v>
          </cell>
          <cell r="C351" t="str">
            <v>Span</v>
          </cell>
          <cell r="D351">
            <v>63735</v>
          </cell>
          <cell r="E351">
            <v>28600</v>
          </cell>
          <cell r="F351">
            <v>25494</v>
          </cell>
          <cell r="G351">
            <v>12700</v>
          </cell>
          <cell r="H351">
            <v>0.4</v>
          </cell>
        </row>
        <row r="352">
          <cell r="A352" t="str">
            <v>srk255</v>
          </cell>
          <cell r="B352" t="str">
            <v xml:space="preserve">Saging TR 2 x A3C 55  + N  55 </v>
          </cell>
          <cell r="C352" t="str">
            <v>Span</v>
          </cell>
          <cell r="D352">
            <v>55120</v>
          </cell>
          <cell r="E352">
            <v>24800</v>
          </cell>
          <cell r="F352">
            <v>22048</v>
          </cell>
          <cell r="G352">
            <v>11000</v>
          </cell>
          <cell r="H352">
            <v>0.4</v>
          </cell>
        </row>
        <row r="353">
          <cell r="A353" t="str">
            <v>srk255</v>
          </cell>
          <cell r="B353" t="str">
            <v xml:space="preserve">Saging TR 2 x A3C 55 </v>
          </cell>
          <cell r="C353" t="str">
            <v>Span</v>
          </cell>
          <cell r="D353">
            <v>46510</v>
          </cell>
          <cell r="E353">
            <v>20900</v>
          </cell>
          <cell r="F353">
            <v>18604</v>
          </cell>
          <cell r="G353">
            <v>9300</v>
          </cell>
          <cell r="H353">
            <v>0.4</v>
          </cell>
        </row>
        <row r="354">
          <cell r="A354" t="str">
            <v>srk235</v>
          </cell>
          <cell r="B354" t="str">
            <v xml:space="preserve">Saging TR 2 x A3C 35 </v>
          </cell>
          <cell r="C354" t="str">
            <v>Span</v>
          </cell>
          <cell r="D354">
            <v>41340</v>
          </cell>
          <cell r="E354">
            <v>18600</v>
          </cell>
          <cell r="F354">
            <v>16536</v>
          </cell>
          <cell r="G354">
            <v>8250</v>
          </cell>
          <cell r="H354">
            <v>0.4</v>
          </cell>
        </row>
        <row r="355">
          <cell r="A355" t="str">
            <v>srk335</v>
          </cell>
          <cell r="B355" t="str">
            <v>Saging TR 3 x A3C 35</v>
          </cell>
          <cell r="C355" t="str">
            <v>Span</v>
          </cell>
          <cell r="E355">
            <v>25000</v>
          </cell>
          <cell r="F355">
            <v>0</v>
          </cell>
          <cell r="G355">
            <v>9500</v>
          </cell>
          <cell r="H355">
            <v>0.4</v>
          </cell>
        </row>
        <row r="357">
          <cell r="A357" t="str">
            <v>brk277</v>
          </cell>
          <cell r="B357" t="str">
            <v xml:space="preserve">  Bongkar TR 2 x A3C 70  + N  70 </v>
          </cell>
          <cell r="C357" t="str">
            <v>Span</v>
          </cell>
          <cell r="D357">
            <v>89570</v>
          </cell>
          <cell r="E357">
            <v>40300</v>
          </cell>
          <cell r="F357">
            <v>14320</v>
          </cell>
          <cell r="G357">
            <v>14300</v>
          </cell>
          <cell r="H357">
            <v>0.4</v>
          </cell>
        </row>
        <row r="358">
          <cell r="A358" t="str">
            <v>brk2735</v>
          </cell>
          <cell r="B358" t="str">
            <v xml:space="preserve">  Bongkar TR 2 x A3C 70  + N  35 </v>
          </cell>
          <cell r="C358" t="str">
            <v>Span</v>
          </cell>
          <cell r="D358">
            <v>80960</v>
          </cell>
          <cell r="E358">
            <v>36400</v>
          </cell>
          <cell r="F358">
            <v>12920</v>
          </cell>
          <cell r="G358">
            <v>12900</v>
          </cell>
          <cell r="H358">
            <v>0.4</v>
          </cell>
        </row>
        <row r="359">
          <cell r="A359" t="str">
            <v>brk3735</v>
          </cell>
          <cell r="B359" t="str">
            <v xml:space="preserve">  Bongkar TR 3 x A3C 70  + N  35 </v>
          </cell>
          <cell r="C359" t="str">
            <v>Span</v>
          </cell>
          <cell r="D359">
            <v>106795</v>
          </cell>
          <cell r="E359">
            <v>48000</v>
          </cell>
          <cell r="F359">
            <v>17080</v>
          </cell>
          <cell r="G359">
            <v>17000</v>
          </cell>
          <cell r="H359">
            <v>0.4</v>
          </cell>
        </row>
        <row r="360">
          <cell r="A360" t="str">
            <v>brk27</v>
          </cell>
          <cell r="B360" t="str">
            <v xml:space="preserve">  Bongkar TR 2 x A3C 70 </v>
          </cell>
          <cell r="C360" t="str">
            <v>Span</v>
          </cell>
          <cell r="D360">
            <v>63735</v>
          </cell>
          <cell r="E360">
            <v>28600</v>
          </cell>
          <cell r="F360">
            <v>10160</v>
          </cell>
          <cell r="G360">
            <v>10100</v>
          </cell>
          <cell r="H360">
            <v>0.4</v>
          </cell>
        </row>
        <row r="361">
          <cell r="A361" t="str">
            <v>brk255</v>
          </cell>
          <cell r="B361" t="str">
            <v xml:space="preserve">  Bongkar TR 2 x A3C 55  + N  55 </v>
          </cell>
          <cell r="C361" t="str">
            <v>Span</v>
          </cell>
          <cell r="D361">
            <v>55120</v>
          </cell>
          <cell r="E361">
            <v>24800</v>
          </cell>
          <cell r="F361">
            <v>8800</v>
          </cell>
          <cell r="G361">
            <v>8800</v>
          </cell>
          <cell r="H361">
            <v>0.4</v>
          </cell>
        </row>
        <row r="362">
          <cell r="A362" t="str">
            <v>brk255</v>
          </cell>
          <cell r="B362" t="str">
            <v xml:space="preserve">  Bongkar TR 2 x A3C 55 </v>
          </cell>
          <cell r="C362" t="str">
            <v>Span</v>
          </cell>
          <cell r="D362">
            <v>46510</v>
          </cell>
          <cell r="E362">
            <v>20900</v>
          </cell>
          <cell r="F362">
            <v>7440</v>
          </cell>
          <cell r="G362">
            <v>7400</v>
          </cell>
          <cell r="H362">
            <v>0.4</v>
          </cell>
        </row>
        <row r="363">
          <cell r="A363" t="str">
            <v>brk235</v>
          </cell>
          <cell r="B363" t="str">
            <v xml:space="preserve">  Bongkar TR 2 x A3C 35 </v>
          </cell>
          <cell r="C363" t="str">
            <v>Span</v>
          </cell>
          <cell r="D363">
            <v>41340</v>
          </cell>
          <cell r="E363">
            <v>18600</v>
          </cell>
          <cell r="F363">
            <v>6600</v>
          </cell>
          <cell r="G363">
            <v>6600</v>
          </cell>
          <cell r="H363">
            <v>0.4</v>
          </cell>
        </row>
        <row r="364">
          <cell r="A364" t="str">
            <v>brk335</v>
          </cell>
          <cell r="B364" t="str">
            <v xml:space="preserve">  Bongkar TR 3 x A3C 35 mm3</v>
          </cell>
          <cell r="C364" t="str">
            <v>Span</v>
          </cell>
          <cell r="F364">
            <v>7600</v>
          </cell>
          <cell r="G364">
            <v>7600</v>
          </cell>
          <cell r="H364">
            <v>0.4</v>
          </cell>
        </row>
        <row r="366">
          <cell r="B366" t="str">
            <v>PENARIKAN KABEL</v>
          </cell>
        </row>
        <row r="367">
          <cell r="A367" t="str">
            <v>RL375</v>
          </cell>
          <cell r="B367" t="str">
            <v>Tarik LVTC 3 x 70 + N 50 mm2</v>
          </cell>
          <cell r="C367" t="str">
            <v>Span</v>
          </cell>
          <cell r="D367">
            <v>89570</v>
          </cell>
          <cell r="E367">
            <v>40300</v>
          </cell>
          <cell r="F367">
            <v>35828</v>
          </cell>
          <cell r="G367">
            <v>35800</v>
          </cell>
          <cell r="H367">
            <v>0.4</v>
          </cell>
        </row>
        <row r="368">
          <cell r="A368" t="str">
            <v>RL275</v>
          </cell>
          <cell r="B368" t="str">
            <v>Tarik LVTC 2 x 70 + N 50 mm2</v>
          </cell>
          <cell r="C368" t="str">
            <v>Span</v>
          </cell>
          <cell r="D368">
            <v>72345</v>
          </cell>
          <cell r="E368">
            <v>32500</v>
          </cell>
          <cell r="F368">
            <v>28938</v>
          </cell>
          <cell r="G368">
            <v>28900</v>
          </cell>
          <cell r="H368">
            <v>0.4</v>
          </cell>
        </row>
        <row r="369">
          <cell r="A369" t="str">
            <v>RL3535</v>
          </cell>
          <cell r="B369" t="str">
            <v xml:space="preserve">Tarik LVTC 3 x 50 + N 35 </v>
          </cell>
          <cell r="C369" t="str">
            <v>Span</v>
          </cell>
          <cell r="D369">
            <v>63735</v>
          </cell>
          <cell r="E369">
            <v>28600</v>
          </cell>
          <cell r="F369">
            <v>25494</v>
          </cell>
          <cell r="G369">
            <v>25400</v>
          </cell>
          <cell r="H369">
            <v>0.4</v>
          </cell>
        </row>
        <row r="370">
          <cell r="A370" t="str">
            <v>RL255</v>
          </cell>
          <cell r="B370" t="str">
            <v xml:space="preserve">Tarik LVTC 2 x 50 + N 50 </v>
          </cell>
          <cell r="C370" t="str">
            <v>Span</v>
          </cell>
          <cell r="D370">
            <v>55120</v>
          </cell>
          <cell r="E370">
            <v>24800</v>
          </cell>
          <cell r="F370">
            <v>22048</v>
          </cell>
          <cell r="G370">
            <v>22000</v>
          </cell>
          <cell r="H370">
            <v>0.4</v>
          </cell>
        </row>
        <row r="371">
          <cell r="A371" t="str">
            <v>RL2535</v>
          </cell>
          <cell r="B371" t="str">
            <v xml:space="preserve">Tarik LVTC 2 x 50 + N 35 </v>
          </cell>
          <cell r="C371" t="str">
            <v>Span</v>
          </cell>
          <cell r="D371">
            <v>55120</v>
          </cell>
          <cell r="E371">
            <v>24800</v>
          </cell>
          <cell r="F371">
            <v>22048</v>
          </cell>
          <cell r="G371">
            <v>22000</v>
          </cell>
          <cell r="H371">
            <v>0.4</v>
          </cell>
        </row>
        <row r="372">
          <cell r="A372" t="str">
            <v>RL2355</v>
          </cell>
          <cell r="B372" t="str">
            <v xml:space="preserve">Tarik LVTC 2 x 35 + N 50 </v>
          </cell>
          <cell r="C372" t="str">
            <v>Span</v>
          </cell>
          <cell r="D372">
            <v>46510</v>
          </cell>
          <cell r="E372">
            <v>20900</v>
          </cell>
          <cell r="F372">
            <v>18604</v>
          </cell>
          <cell r="G372">
            <v>18600</v>
          </cell>
          <cell r="H372">
            <v>0.4</v>
          </cell>
        </row>
        <row r="373">
          <cell r="A373" t="str">
            <v>RL23535</v>
          </cell>
          <cell r="B373" t="str">
            <v xml:space="preserve">Tarik LVTC 2 x 35 + N 35 </v>
          </cell>
          <cell r="C373" t="str">
            <v>Span</v>
          </cell>
          <cell r="D373">
            <v>46510</v>
          </cell>
          <cell r="E373">
            <v>20900</v>
          </cell>
          <cell r="F373">
            <v>18604</v>
          </cell>
          <cell r="G373">
            <v>18600</v>
          </cell>
          <cell r="H373">
            <v>0.4</v>
          </cell>
        </row>
        <row r="374">
          <cell r="A374" t="str">
            <v>RL22525</v>
          </cell>
          <cell r="B374" t="str">
            <v xml:space="preserve">Tarik LVTC 2 x 25 + N 25 </v>
          </cell>
          <cell r="C374" t="str">
            <v>Span</v>
          </cell>
          <cell r="D374">
            <v>46510</v>
          </cell>
          <cell r="E374">
            <v>20900</v>
          </cell>
          <cell r="F374">
            <v>18604</v>
          </cell>
          <cell r="G374">
            <v>18600</v>
          </cell>
          <cell r="H374">
            <v>0.4</v>
          </cell>
        </row>
        <row r="375">
          <cell r="A375" t="str">
            <v>RL3355</v>
          </cell>
          <cell r="B375" t="str">
            <v xml:space="preserve">Tarik LVTC 3 x 35 + N 50 </v>
          </cell>
          <cell r="C375" t="str">
            <v>Span</v>
          </cell>
          <cell r="E375">
            <v>24000</v>
          </cell>
          <cell r="F375">
            <v>24000</v>
          </cell>
          <cell r="G375">
            <v>24000</v>
          </cell>
          <cell r="H375">
            <v>0.4</v>
          </cell>
        </row>
        <row r="376">
          <cell r="A376" t="str">
            <v>RL32525</v>
          </cell>
          <cell r="B376" t="str">
            <v xml:space="preserve">Tarik LVTC 3 x 25 + N 25 </v>
          </cell>
          <cell r="C376" t="str">
            <v>Span</v>
          </cell>
          <cell r="E376">
            <v>20000</v>
          </cell>
          <cell r="F376">
            <v>20000</v>
          </cell>
          <cell r="G376">
            <v>20000</v>
          </cell>
          <cell r="H376">
            <v>0.4</v>
          </cell>
        </row>
        <row r="377">
          <cell r="A377" t="str">
            <v>RL216</v>
          </cell>
          <cell r="B377" t="str">
            <v>Tarik LVTC 2 X 16</v>
          </cell>
          <cell r="C377" t="str">
            <v>Span</v>
          </cell>
          <cell r="F377">
            <v>5000</v>
          </cell>
          <cell r="G377">
            <v>5000</v>
          </cell>
        </row>
        <row r="378">
          <cell r="A378" t="str">
            <v>RL21616</v>
          </cell>
          <cell r="B378" t="str">
            <v>Tarik LVTC 2 X 16 + N 16</v>
          </cell>
          <cell r="C378" t="str">
            <v>Span</v>
          </cell>
          <cell r="F378">
            <v>6000</v>
          </cell>
          <cell r="G378">
            <v>6000</v>
          </cell>
        </row>
        <row r="379">
          <cell r="F379">
            <v>0</v>
          </cell>
          <cell r="G379">
            <v>0</v>
          </cell>
        </row>
        <row r="380">
          <cell r="A380" t="str">
            <v>BRL375</v>
          </cell>
          <cell r="B380" t="str">
            <v xml:space="preserve">  Bongkar LVTC 3 x 70 + N 50 </v>
          </cell>
          <cell r="C380" t="str">
            <v>Span</v>
          </cell>
          <cell r="D380">
            <v>89570</v>
          </cell>
          <cell r="E380">
            <v>24100</v>
          </cell>
          <cell r="F380">
            <v>14331.2</v>
          </cell>
          <cell r="G380">
            <v>14300</v>
          </cell>
          <cell r="H380">
            <v>0.4</v>
          </cell>
        </row>
        <row r="381">
          <cell r="A381" t="str">
            <v>BRL275</v>
          </cell>
          <cell r="B381" t="str">
            <v xml:space="preserve">  Bongkar LVTC 2 x 70 + N 50 </v>
          </cell>
          <cell r="C381" t="str">
            <v>Span</v>
          </cell>
          <cell r="D381">
            <v>72345</v>
          </cell>
          <cell r="E381">
            <v>19500</v>
          </cell>
          <cell r="F381">
            <v>11575.2</v>
          </cell>
          <cell r="G381">
            <v>11500</v>
          </cell>
          <cell r="H381">
            <v>0.4</v>
          </cell>
        </row>
        <row r="382">
          <cell r="A382" t="str">
            <v>BRL3535</v>
          </cell>
          <cell r="B382" t="str">
            <v xml:space="preserve">  Bongkar LVTC 3 x 50 + N 35 </v>
          </cell>
          <cell r="C382" t="str">
            <v>Span</v>
          </cell>
          <cell r="D382">
            <v>63735</v>
          </cell>
          <cell r="E382">
            <v>17200</v>
          </cell>
          <cell r="F382">
            <v>10197.6</v>
          </cell>
          <cell r="G382">
            <v>10100</v>
          </cell>
          <cell r="H382">
            <v>0.4</v>
          </cell>
        </row>
        <row r="383">
          <cell r="A383" t="str">
            <v>BRL255</v>
          </cell>
          <cell r="B383" t="str">
            <v xml:space="preserve">  Bongkar LVTC 2 x 50 + N 50 </v>
          </cell>
          <cell r="C383" t="str">
            <v>Span</v>
          </cell>
          <cell r="D383">
            <v>55120</v>
          </cell>
          <cell r="E383">
            <v>14800</v>
          </cell>
          <cell r="F383">
            <v>8819.2000000000007</v>
          </cell>
          <cell r="G383">
            <v>8800</v>
          </cell>
          <cell r="H383">
            <v>0.4</v>
          </cell>
        </row>
        <row r="384">
          <cell r="A384" t="str">
            <v>BRL2535</v>
          </cell>
          <cell r="B384" t="str">
            <v xml:space="preserve">  Bongkar LVTC 2 x 50 + N 35 </v>
          </cell>
          <cell r="C384" t="str">
            <v>Span</v>
          </cell>
          <cell r="D384">
            <v>55120</v>
          </cell>
          <cell r="E384">
            <v>14800</v>
          </cell>
          <cell r="F384">
            <v>8819.2000000000007</v>
          </cell>
          <cell r="G384">
            <v>8800</v>
          </cell>
          <cell r="H384">
            <v>0.4</v>
          </cell>
        </row>
        <row r="385">
          <cell r="A385" t="str">
            <v>BRL2355</v>
          </cell>
          <cell r="B385" t="str">
            <v xml:space="preserve">  Bongkar LVTC 2 x 35 + N 50 </v>
          </cell>
          <cell r="C385" t="str">
            <v>Span</v>
          </cell>
          <cell r="D385">
            <v>46510</v>
          </cell>
          <cell r="E385">
            <v>12500</v>
          </cell>
          <cell r="F385">
            <v>7441.6</v>
          </cell>
          <cell r="G385">
            <v>7400</v>
          </cell>
          <cell r="H385">
            <v>0.4</v>
          </cell>
        </row>
        <row r="386">
          <cell r="A386" t="str">
            <v>BRL23535</v>
          </cell>
          <cell r="B386" t="str">
            <v xml:space="preserve">  Bongkar LVTC 2 x 35 + N 35 </v>
          </cell>
          <cell r="C386" t="str">
            <v>Span</v>
          </cell>
          <cell r="D386">
            <v>46510</v>
          </cell>
          <cell r="E386">
            <v>12500</v>
          </cell>
          <cell r="F386">
            <v>7441.6</v>
          </cell>
          <cell r="G386">
            <v>7400</v>
          </cell>
          <cell r="H386">
            <v>0.4</v>
          </cell>
        </row>
        <row r="387">
          <cell r="A387" t="str">
            <v>BRL22525</v>
          </cell>
          <cell r="B387" t="str">
            <v xml:space="preserve">  Bongkar LVTC 2 x 25 + N 25 </v>
          </cell>
          <cell r="C387" t="str">
            <v>Span</v>
          </cell>
          <cell r="D387">
            <v>46510</v>
          </cell>
          <cell r="E387">
            <v>12500</v>
          </cell>
          <cell r="F387">
            <v>7441.6</v>
          </cell>
          <cell r="G387">
            <v>7400</v>
          </cell>
          <cell r="H387">
            <v>0.4</v>
          </cell>
        </row>
        <row r="388">
          <cell r="A388" t="str">
            <v>BRL3355</v>
          </cell>
          <cell r="B388" t="str">
            <v xml:space="preserve">  Bongkar LVTC 3 x 35 + N 50 </v>
          </cell>
          <cell r="C388" t="str">
            <v>Span</v>
          </cell>
          <cell r="E388">
            <v>16700</v>
          </cell>
          <cell r="F388">
            <v>9600</v>
          </cell>
          <cell r="G388">
            <v>9600</v>
          </cell>
          <cell r="H388">
            <v>0.4</v>
          </cell>
        </row>
        <row r="389">
          <cell r="A389" t="str">
            <v>BRL32525</v>
          </cell>
          <cell r="B389" t="str">
            <v xml:space="preserve">  Bongkar LVTC 3 x 25 + N 25 </v>
          </cell>
          <cell r="C389" t="str">
            <v>Span</v>
          </cell>
          <cell r="E389">
            <v>15600</v>
          </cell>
          <cell r="F389">
            <v>8000</v>
          </cell>
          <cell r="G389">
            <v>8000</v>
          </cell>
          <cell r="H389">
            <v>0.4</v>
          </cell>
        </row>
        <row r="390">
          <cell r="A390" t="str">
            <v>BRL216</v>
          </cell>
          <cell r="B390" t="str">
            <v xml:space="preserve">  Bongkar LVTC 2 X 16</v>
          </cell>
          <cell r="C390" t="str">
            <v>Span</v>
          </cell>
          <cell r="F390">
            <v>2000</v>
          </cell>
          <cell r="G390">
            <v>2000</v>
          </cell>
          <cell r="H390">
            <v>0.4</v>
          </cell>
        </row>
        <row r="391">
          <cell r="A391" t="str">
            <v>BRL21616</v>
          </cell>
          <cell r="B391" t="str">
            <v xml:space="preserve">  Bongkar LVTC 3 X 16</v>
          </cell>
          <cell r="C391" t="str">
            <v>Span</v>
          </cell>
          <cell r="F391">
            <v>2400</v>
          </cell>
          <cell r="G391">
            <v>2400</v>
          </cell>
          <cell r="H391">
            <v>0.4</v>
          </cell>
        </row>
        <row r="392">
          <cell r="F392">
            <v>0</v>
          </cell>
          <cell r="G392">
            <v>0</v>
          </cell>
        </row>
        <row r="393">
          <cell r="A393" t="str">
            <v>SRL375</v>
          </cell>
          <cell r="B393" t="str">
            <v xml:space="preserve">  Saging LVTC 3 x 70 + N 50 </v>
          </cell>
          <cell r="C393" t="str">
            <v>Span</v>
          </cell>
          <cell r="D393">
            <v>89570</v>
          </cell>
          <cell r="E393">
            <v>24100</v>
          </cell>
          <cell r="F393">
            <v>17914</v>
          </cell>
          <cell r="G393">
            <v>17900</v>
          </cell>
          <cell r="H393">
            <v>0.4</v>
          </cell>
        </row>
        <row r="394">
          <cell r="A394" t="str">
            <v>SRL275</v>
          </cell>
          <cell r="B394" t="str">
            <v xml:space="preserve">  Saging LVTC 2 x 70 + N 50 </v>
          </cell>
          <cell r="C394" t="str">
            <v>Span</v>
          </cell>
          <cell r="D394">
            <v>72345</v>
          </cell>
          <cell r="E394">
            <v>19500</v>
          </cell>
          <cell r="F394">
            <v>14469</v>
          </cell>
          <cell r="G394">
            <v>14400</v>
          </cell>
          <cell r="H394">
            <v>0.4</v>
          </cell>
        </row>
        <row r="395">
          <cell r="A395" t="str">
            <v>SRL3535</v>
          </cell>
          <cell r="B395" t="str">
            <v xml:space="preserve">  Saging LVTC 3 x 50 + N 35 </v>
          </cell>
          <cell r="C395" t="str">
            <v>Span</v>
          </cell>
          <cell r="D395">
            <v>63735</v>
          </cell>
          <cell r="E395">
            <v>17200</v>
          </cell>
          <cell r="F395">
            <v>12747</v>
          </cell>
          <cell r="G395">
            <v>12700</v>
          </cell>
          <cell r="H395">
            <v>0.4</v>
          </cell>
        </row>
        <row r="396">
          <cell r="A396" t="str">
            <v>SRL255</v>
          </cell>
          <cell r="B396" t="str">
            <v xml:space="preserve">  Saging LVTC 2 x 50 + N 50 </v>
          </cell>
          <cell r="C396" t="str">
            <v>Span</v>
          </cell>
          <cell r="D396">
            <v>55120</v>
          </cell>
          <cell r="E396">
            <v>14800</v>
          </cell>
          <cell r="F396">
            <v>11024</v>
          </cell>
          <cell r="G396">
            <v>11000</v>
          </cell>
          <cell r="H396">
            <v>0.4</v>
          </cell>
        </row>
        <row r="397">
          <cell r="A397" t="str">
            <v>SRL2535</v>
          </cell>
          <cell r="B397" t="str">
            <v xml:space="preserve">  Saging LVTC 2 x 50 + N 35 </v>
          </cell>
          <cell r="C397" t="str">
            <v>Span</v>
          </cell>
          <cell r="D397">
            <v>55120</v>
          </cell>
          <cell r="E397">
            <v>14800</v>
          </cell>
          <cell r="F397">
            <v>11024</v>
          </cell>
          <cell r="G397">
            <v>11000</v>
          </cell>
          <cell r="H397">
            <v>0.4</v>
          </cell>
        </row>
        <row r="398">
          <cell r="A398" t="str">
            <v>SRL2355</v>
          </cell>
          <cell r="B398" t="str">
            <v xml:space="preserve">  Saging LVTC 2 x 35 + N 50 </v>
          </cell>
          <cell r="C398" t="str">
            <v>Span</v>
          </cell>
          <cell r="D398">
            <v>46510</v>
          </cell>
          <cell r="E398">
            <v>12500</v>
          </cell>
          <cell r="F398">
            <v>9302</v>
          </cell>
          <cell r="G398">
            <v>9300</v>
          </cell>
          <cell r="H398">
            <v>0.4</v>
          </cell>
        </row>
        <row r="399">
          <cell r="A399" t="str">
            <v>SRL23535</v>
          </cell>
          <cell r="B399" t="str">
            <v xml:space="preserve">  Saging LVTC 2 x 35 + N 35 </v>
          </cell>
          <cell r="C399" t="str">
            <v>Span</v>
          </cell>
          <cell r="D399">
            <v>46510</v>
          </cell>
          <cell r="E399">
            <v>12500</v>
          </cell>
          <cell r="F399">
            <v>9302</v>
          </cell>
          <cell r="G399">
            <v>9300</v>
          </cell>
          <cell r="H399">
            <v>0.4</v>
          </cell>
        </row>
        <row r="400">
          <cell r="A400" t="str">
            <v>SRL22525</v>
          </cell>
          <cell r="B400" t="str">
            <v xml:space="preserve">  Saging LVTC 2 x 25 + N 25 </v>
          </cell>
          <cell r="C400" t="str">
            <v>Span</v>
          </cell>
          <cell r="D400">
            <v>46510</v>
          </cell>
          <cell r="E400">
            <v>12500</v>
          </cell>
          <cell r="F400">
            <v>9302</v>
          </cell>
          <cell r="G400">
            <v>9300</v>
          </cell>
          <cell r="H400">
            <v>0.4</v>
          </cell>
        </row>
        <row r="401">
          <cell r="A401" t="str">
            <v>SRL3355</v>
          </cell>
          <cell r="B401" t="str">
            <v xml:space="preserve">  Saging LVTC 3 x 35 + N 50 </v>
          </cell>
          <cell r="C401" t="str">
            <v>Span</v>
          </cell>
          <cell r="E401">
            <v>16700</v>
          </cell>
          <cell r="F401">
            <v>12000</v>
          </cell>
          <cell r="G401">
            <v>12000</v>
          </cell>
          <cell r="H401">
            <v>0.4</v>
          </cell>
        </row>
        <row r="402">
          <cell r="A402" t="str">
            <v>SRL32525</v>
          </cell>
          <cell r="B402" t="str">
            <v xml:space="preserve">  Saging LVTC 3 x 25 + N 25 </v>
          </cell>
          <cell r="C402" t="str">
            <v>Span</v>
          </cell>
          <cell r="E402">
            <v>15600</v>
          </cell>
          <cell r="F402">
            <v>10000</v>
          </cell>
          <cell r="G402">
            <v>10000</v>
          </cell>
          <cell r="H402">
            <v>0.4</v>
          </cell>
        </row>
        <row r="403">
          <cell r="A403" t="str">
            <v>SRL216</v>
          </cell>
          <cell r="B403" t="str">
            <v xml:space="preserve">  Saging LVTC 2 X 16</v>
          </cell>
          <cell r="C403" t="str">
            <v>Span</v>
          </cell>
          <cell r="F403">
            <v>2500</v>
          </cell>
          <cell r="G403">
            <v>2500</v>
          </cell>
          <cell r="H403">
            <v>0.4</v>
          </cell>
        </row>
        <row r="404">
          <cell r="A404" t="str">
            <v>SRL21616</v>
          </cell>
          <cell r="B404" t="str">
            <v xml:space="preserve">  Saging LVTC 3 X 16</v>
          </cell>
          <cell r="C404" t="str">
            <v>Span</v>
          </cell>
          <cell r="F404">
            <v>3000</v>
          </cell>
          <cell r="G404">
            <v>3000</v>
          </cell>
          <cell r="H404">
            <v>0.4</v>
          </cell>
        </row>
        <row r="405">
          <cell r="B405" t="str">
            <v>PENARIKAN SAMBUNGAN RUMAH (SR)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str">
            <v>SR</v>
          </cell>
          <cell r="B406" t="str">
            <v xml:space="preserve">Pasang SR </v>
          </cell>
          <cell r="C406" t="str">
            <v>Unit</v>
          </cell>
          <cell r="D406">
            <v>10850</v>
          </cell>
          <cell r="E406">
            <v>4100</v>
          </cell>
          <cell r="F406">
            <v>0</v>
          </cell>
          <cell r="G406">
            <v>4100</v>
          </cell>
        </row>
        <row r="407">
          <cell r="A407" t="str">
            <v>bsr</v>
          </cell>
          <cell r="B407" t="str">
            <v xml:space="preserve">  Bongkar SR</v>
          </cell>
          <cell r="C407" t="str">
            <v>Unit</v>
          </cell>
          <cell r="E407">
            <v>2400</v>
          </cell>
          <cell r="G407">
            <v>2400</v>
          </cell>
        </row>
        <row r="408">
          <cell r="A408" t="str">
            <v>SRT</v>
          </cell>
          <cell r="B408" t="str">
            <v>Bongkar Pasang  SR Terkait Pemindahan Pole/Split/dll</v>
          </cell>
          <cell r="C408" t="str">
            <v>Unit</v>
          </cell>
          <cell r="E408">
            <v>3000</v>
          </cell>
          <cell r="F408">
            <v>0</v>
          </cell>
          <cell r="G408">
            <v>3000</v>
          </cell>
        </row>
        <row r="409">
          <cell r="A409" t="str">
            <v>BPSR</v>
          </cell>
          <cell r="B409" t="str">
            <v xml:space="preserve">  Bongkar Pasang SR / Penggantian SR </v>
          </cell>
          <cell r="C409" t="str">
            <v>Unit</v>
          </cell>
          <cell r="E409">
            <v>6500</v>
          </cell>
          <cell r="F409">
            <v>0</v>
          </cell>
          <cell r="G409">
            <v>6500</v>
          </cell>
        </row>
        <row r="410">
          <cell r="A410" t="str">
            <v>SR3</v>
          </cell>
          <cell r="B410" t="str">
            <v>SR 3 PHASA</v>
          </cell>
          <cell r="C410" t="str">
            <v>Unit</v>
          </cell>
          <cell r="D410">
            <v>22250</v>
          </cell>
          <cell r="E410">
            <v>8900</v>
          </cell>
          <cell r="F410">
            <v>0</v>
          </cell>
          <cell r="G410">
            <v>8900</v>
          </cell>
        </row>
        <row r="411">
          <cell r="B411" t="str">
            <v>SR 3 PHASA</v>
          </cell>
          <cell r="C411" t="str">
            <v>Unit</v>
          </cell>
          <cell r="D411">
            <v>1100000</v>
          </cell>
          <cell r="F411">
            <v>0</v>
          </cell>
          <cell r="G411">
            <v>0</v>
          </cell>
        </row>
        <row r="412">
          <cell r="B412" t="str">
            <v>SR 3 PHASA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str">
            <v>bsr3</v>
          </cell>
          <cell r="B413" t="str">
            <v xml:space="preserve">  Bongkar SR 3 PHASA</v>
          </cell>
          <cell r="C413" t="str">
            <v>Unit</v>
          </cell>
          <cell r="E413">
            <v>0</v>
          </cell>
          <cell r="F413">
            <v>0</v>
          </cell>
          <cell r="G413">
            <v>5340</v>
          </cell>
        </row>
        <row r="414">
          <cell r="B414" t="str">
            <v>UPAH BORONGAN PEMASANGAN TRAFO DAN</v>
          </cell>
          <cell r="E414">
            <v>0</v>
          </cell>
          <cell r="F414">
            <v>0</v>
          </cell>
          <cell r="G414">
            <v>0</v>
          </cell>
        </row>
        <row r="415">
          <cell r="B415" t="str">
            <v>KONSTRUKSINYA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str">
            <v>T15</v>
          </cell>
          <cell r="B416" t="str">
            <v>Pasang Trafo 1 Phasa 10/15 KVA + Bracket</v>
          </cell>
          <cell r="C416" t="str">
            <v>Unit</v>
          </cell>
          <cell r="G416">
            <v>43000</v>
          </cell>
          <cell r="I416" t="str">
            <v>Komplit</v>
          </cell>
        </row>
        <row r="417">
          <cell r="A417" t="str">
            <v>T25</v>
          </cell>
          <cell r="B417" t="str">
            <v>Pasang Trafo 1 Phasa 25/50 KVA + Bracket</v>
          </cell>
          <cell r="C417" t="str">
            <v>Unit</v>
          </cell>
          <cell r="D417">
            <v>137800</v>
          </cell>
          <cell r="E417">
            <v>57500</v>
          </cell>
          <cell r="F417">
            <v>0</v>
          </cell>
          <cell r="G417">
            <v>57500</v>
          </cell>
          <cell r="I417" t="str">
            <v>Komplit</v>
          </cell>
        </row>
        <row r="418">
          <cell r="A418" t="str">
            <v>T325</v>
          </cell>
          <cell r="B418" t="str">
            <v>Pasang Trafo 3 Phasa 25 KVA (SG/CG 312 A)</v>
          </cell>
          <cell r="C418" t="str">
            <v>Unit</v>
          </cell>
          <cell r="G418">
            <v>75000</v>
          </cell>
        </row>
        <row r="419">
          <cell r="A419" t="str">
            <v>T350</v>
          </cell>
          <cell r="B419" t="str">
            <v>Pasang Trafo 3 Phasa 50 KVA (SG/CG 312 A)</v>
          </cell>
          <cell r="C419" t="str">
            <v>Unit</v>
          </cell>
          <cell r="D419">
            <v>482300</v>
          </cell>
          <cell r="E419">
            <v>100000</v>
          </cell>
          <cell r="F419">
            <v>0</v>
          </cell>
          <cell r="G419">
            <v>100000</v>
          </cell>
          <cell r="I419" t="str">
            <v>Komplit</v>
          </cell>
        </row>
        <row r="420">
          <cell r="A420" t="str">
            <v>T3100</v>
          </cell>
          <cell r="B420" t="str">
            <v>Pasang Trafo 3 Phasa 100 KVA  (SG/CG 313)</v>
          </cell>
          <cell r="C420" t="str">
            <v>Unit</v>
          </cell>
          <cell r="D420">
            <v>1398670</v>
          </cell>
          <cell r="E420">
            <v>125000</v>
          </cell>
          <cell r="F420">
            <v>0</v>
          </cell>
          <cell r="G420">
            <v>125000</v>
          </cell>
          <cell r="I420" t="str">
            <v>Komplit</v>
          </cell>
        </row>
        <row r="421">
          <cell r="A421" t="str">
            <v>T3160</v>
          </cell>
          <cell r="B421" t="str">
            <v>Pasang Trafo 3 Phasa 160 KVA  (SG/CG 313)</v>
          </cell>
          <cell r="C421" t="str">
            <v>Unit</v>
          </cell>
          <cell r="D421">
            <v>1536470</v>
          </cell>
          <cell r="E421">
            <v>150000</v>
          </cell>
          <cell r="F421">
            <v>0</v>
          </cell>
          <cell r="G421">
            <v>150000</v>
          </cell>
          <cell r="I421" t="str">
            <v>Komplit</v>
          </cell>
        </row>
        <row r="422">
          <cell r="A422" t="str">
            <v>T3200</v>
          </cell>
          <cell r="B422" t="str">
            <v>Pasang Trafo 3 Phasa 200 KVA  (SG/CG 313)</v>
          </cell>
          <cell r="C422" t="str">
            <v>Unit</v>
          </cell>
          <cell r="D422">
            <v>1674270</v>
          </cell>
          <cell r="E422">
            <v>175000</v>
          </cell>
          <cell r="F422">
            <v>0</v>
          </cell>
          <cell r="G422">
            <v>175000</v>
          </cell>
          <cell r="I422" t="str">
            <v>Komplit</v>
          </cell>
        </row>
        <row r="423">
          <cell r="A423" t="str">
            <v>GT</v>
          </cell>
          <cell r="B423" t="str">
            <v>Grounding Trafo (SM / CM 2 - 11)</v>
          </cell>
          <cell r="C423" t="str">
            <v>Unit</v>
          </cell>
          <cell r="D423">
            <v>22395</v>
          </cell>
          <cell r="E423">
            <v>11100</v>
          </cell>
          <cell r="F423">
            <v>0</v>
          </cell>
          <cell r="G423">
            <v>11100</v>
          </cell>
          <cell r="I423" t="str">
            <v>Komplit</v>
          </cell>
        </row>
        <row r="424">
          <cell r="A424" t="str">
            <v>T3250</v>
          </cell>
          <cell r="B424" t="str">
            <v>Pasang Trafo 3 Phasa 250 KVA  (SG/CG 313)</v>
          </cell>
          <cell r="C424" t="str">
            <v>Unit</v>
          </cell>
          <cell r="E424">
            <v>200000</v>
          </cell>
          <cell r="F424">
            <v>0</v>
          </cell>
          <cell r="G424">
            <v>200000</v>
          </cell>
          <cell r="I424" t="str">
            <v>Komplit</v>
          </cell>
        </row>
        <row r="425">
          <cell r="A425" t="str">
            <v>JT31</v>
          </cell>
          <cell r="B425" t="str">
            <v>Pasang Jlagrak Trafo 3 Phase 1 Tiang</v>
          </cell>
          <cell r="C425" t="str">
            <v>Unit</v>
          </cell>
          <cell r="E425">
            <v>50000</v>
          </cell>
          <cell r="F425">
            <v>0</v>
          </cell>
          <cell r="G425">
            <v>75000</v>
          </cell>
          <cell r="I425" t="str">
            <v>Komplit</v>
          </cell>
        </row>
        <row r="426">
          <cell r="A426" t="str">
            <v>JT32</v>
          </cell>
          <cell r="B426" t="str">
            <v>Pasang Jlagrak Trafo 3 Phase 2Tiang</v>
          </cell>
          <cell r="C426" t="str">
            <v>Unit</v>
          </cell>
          <cell r="E426">
            <v>75000</v>
          </cell>
          <cell r="F426">
            <v>0</v>
          </cell>
          <cell r="G426">
            <v>50000</v>
          </cell>
          <cell r="I426" t="str">
            <v>Komplit</v>
          </cell>
        </row>
        <row r="427">
          <cell r="A427" t="str">
            <v>JPT</v>
          </cell>
          <cell r="B427" t="str">
            <v>Pasang Jlagrak PT CT</v>
          </cell>
          <cell r="C427" t="str">
            <v>Unit</v>
          </cell>
          <cell r="G427">
            <v>30000</v>
          </cell>
          <cell r="I427" t="str">
            <v>Komplit</v>
          </cell>
        </row>
        <row r="429">
          <cell r="A429" t="str">
            <v>BT15</v>
          </cell>
          <cell r="B429" t="str">
            <v xml:space="preserve">   Bongkar Trafo 1 Phasa 10/15 KVA + Bracket</v>
          </cell>
          <cell r="C429" t="str">
            <v>Unit</v>
          </cell>
          <cell r="G429">
            <v>25800</v>
          </cell>
          <cell r="H429">
            <v>0.6</v>
          </cell>
          <cell r="I429" t="str">
            <v>Komplit</v>
          </cell>
        </row>
        <row r="430">
          <cell r="A430" t="str">
            <v>BT25</v>
          </cell>
          <cell r="B430" t="str">
            <v xml:space="preserve">  Bongkar Trafo 1 Phasa 25/50 KVA +   Bracket</v>
          </cell>
          <cell r="C430" t="str">
            <v>Unit</v>
          </cell>
          <cell r="D430">
            <v>137800</v>
          </cell>
          <cell r="E430">
            <v>34500</v>
          </cell>
          <cell r="G430">
            <v>34500</v>
          </cell>
          <cell r="H430">
            <v>0.6</v>
          </cell>
          <cell r="I430" t="str">
            <v>Komplit</v>
          </cell>
        </row>
        <row r="431">
          <cell r="A431" t="str">
            <v>BT325</v>
          </cell>
          <cell r="B431" t="str">
            <v xml:space="preserve">  Bongkar Trafo 3 Phasa 25 KVA  (SG/CG 312 A)</v>
          </cell>
          <cell r="C431" t="str">
            <v>unit</v>
          </cell>
          <cell r="G431">
            <v>45000</v>
          </cell>
          <cell r="H431">
            <v>0.6</v>
          </cell>
        </row>
        <row r="432">
          <cell r="A432" t="str">
            <v>BT350</v>
          </cell>
          <cell r="B432" t="str">
            <v xml:space="preserve">  Bongkar Trafo 3 Phasa 50 KVA  (SG/CG 312 A)</v>
          </cell>
          <cell r="C432" t="str">
            <v>Unit</v>
          </cell>
          <cell r="D432">
            <v>482300</v>
          </cell>
          <cell r="E432">
            <v>60000</v>
          </cell>
          <cell r="G432">
            <v>60000</v>
          </cell>
          <cell r="H432">
            <v>0.6</v>
          </cell>
          <cell r="I432" t="str">
            <v>Komplit</v>
          </cell>
        </row>
        <row r="433">
          <cell r="A433" t="str">
            <v>BT3100</v>
          </cell>
          <cell r="B433" t="str">
            <v xml:space="preserve">  Bongkar Trafo 3 Phasa 100 KVA  (SG/CG 313)</v>
          </cell>
          <cell r="C433" t="str">
            <v>Unit</v>
          </cell>
          <cell r="D433">
            <v>585650</v>
          </cell>
          <cell r="E433">
            <v>60000</v>
          </cell>
          <cell r="G433">
            <v>75000</v>
          </cell>
          <cell r="H433">
            <v>0.6</v>
          </cell>
          <cell r="I433" t="str">
            <v>Komplit</v>
          </cell>
        </row>
        <row r="434">
          <cell r="A434" t="str">
            <v>BT3160</v>
          </cell>
          <cell r="B434" t="str">
            <v xml:space="preserve">  Bongkar Trafo 3 Phasa 160 KVA  (SG/CG 313)</v>
          </cell>
          <cell r="C434" t="str">
            <v>Unit</v>
          </cell>
          <cell r="D434">
            <v>1398670</v>
          </cell>
          <cell r="E434">
            <v>75000</v>
          </cell>
          <cell r="G434">
            <v>90000</v>
          </cell>
          <cell r="H434">
            <v>0.6</v>
          </cell>
          <cell r="I434" t="str">
            <v>Komplit</v>
          </cell>
        </row>
        <row r="435">
          <cell r="A435" t="str">
            <v>BT3200</v>
          </cell>
          <cell r="B435" t="str">
            <v xml:space="preserve">  Bongkar Trafo 3 Phasa 200 KVA  (SG/CG 313)</v>
          </cell>
          <cell r="C435" t="str">
            <v>Unit</v>
          </cell>
          <cell r="D435">
            <v>1536470</v>
          </cell>
          <cell r="E435">
            <v>90000</v>
          </cell>
          <cell r="G435">
            <v>105000</v>
          </cell>
          <cell r="H435">
            <v>0.6</v>
          </cell>
          <cell r="I435" t="str">
            <v>Komplit</v>
          </cell>
        </row>
        <row r="436">
          <cell r="A436" t="str">
            <v>BGT</v>
          </cell>
          <cell r="B436" t="str">
            <v xml:space="preserve">  Bongkar Grounding Trafo (SM / CM 2 - 11)</v>
          </cell>
          <cell r="C436" t="str">
            <v>Unit</v>
          </cell>
          <cell r="D436">
            <v>22395</v>
          </cell>
          <cell r="E436">
            <v>11100</v>
          </cell>
          <cell r="F436">
            <v>13437</v>
          </cell>
          <cell r="G436">
            <v>6660</v>
          </cell>
          <cell r="H436">
            <v>0.6</v>
          </cell>
          <cell r="I436" t="str">
            <v>Komplit</v>
          </cell>
        </row>
        <row r="437">
          <cell r="A437" t="str">
            <v>BT3250</v>
          </cell>
          <cell r="B437" t="str">
            <v xml:space="preserve">  Bongkar Pasang Trafo 3 Phasa 250 KVA  (SG/CG 313)</v>
          </cell>
          <cell r="C437" t="str">
            <v>Unit</v>
          </cell>
          <cell r="E437">
            <v>200000</v>
          </cell>
          <cell r="F437">
            <v>0</v>
          </cell>
          <cell r="G437">
            <v>120000</v>
          </cell>
          <cell r="H437">
            <v>0.6</v>
          </cell>
          <cell r="I437" t="str">
            <v>Komplit</v>
          </cell>
        </row>
        <row r="438">
          <cell r="A438" t="str">
            <v>BJT31</v>
          </cell>
          <cell r="B438" t="str">
            <v xml:space="preserve">  Bongkar Jlagrak Trafo 3 Phase 1 Tiang</v>
          </cell>
          <cell r="C438" t="str">
            <v>Unit</v>
          </cell>
          <cell r="E438">
            <v>50000</v>
          </cell>
          <cell r="F438">
            <v>0</v>
          </cell>
          <cell r="G438">
            <v>30000</v>
          </cell>
          <cell r="H438">
            <v>0.4</v>
          </cell>
          <cell r="I438" t="str">
            <v>Komplit</v>
          </cell>
        </row>
        <row r="439">
          <cell r="A439" t="str">
            <v>BJT32</v>
          </cell>
          <cell r="B439" t="str">
            <v xml:space="preserve">  Bongkar Jlagrak   Bongkar Trafo 3 Phase 2Tiang</v>
          </cell>
          <cell r="C439" t="str">
            <v>Unit</v>
          </cell>
          <cell r="E439">
            <v>30000</v>
          </cell>
          <cell r="G439">
            <v>20000</v>
          </cell>
          <cell r="H439">
            <v>0.4</v>
          </cell>
          <cell r="I439" t="str">
            <v>Komplit</v>
          </cell>
        </row>
        <row r="440">
          <cell r="A440" t="str">
            <v>BJPT</v>
          </cell>
          <cell r="B440" t="str">
            <v xml:space="preserve">  Bongkar Pasang Jlagrak PT CT</v>
          </cell>
          <cell r="C440" t="str">
            <v>Unit</v>
          </cell>
          <cell r="E440">
            <v>45000</v>
          </cell>
          <cell r="G440">
            <v>12000</v>
          </cell>
          <cell r="H440">
            <v>0.4</v>
          </cell>
          <cell r="I440" t="str">
            <v>Komplit</v>
          </cell>
        </row>
        <row r="442">
          <cell r="B442" t="str">
            <v>UPAH PERBAIKAN RECLOSER</v>
          </cell>
          <cell r="H442">
            <v>0.4</v>
          </cell>
        </row>
        <row r="443">
          <cell r="B443" t="str">
            <v>Perbaikan Control Recloser</v>
          </cell>
          <cell r="E443">
            <v>0</v>
          </cell>
          <cell r="F443">
            <v>0</v>
          </cell>
          <cell r="G443" t="e">
            <v>#REF!</v>
          </cell>
        </row>
        <row r="444">
          <cell r="B444" t="str">
            <v>Perbaikan PMT Recloser</v>
          </cell>
          <cell r="C444" t="str">
            <v>Unit</v>
          </cell>
          <cell r="D444">
            <v>3180000</v>
          </cell>
          <cell r="F444">
            <v>0</v>
          </cell>
          <cell r="G444">
            <v>0</v>
          </cell>
        </row>
        <row r="445">
          <cell r="C445" t="str">
            <v>Unit</v>
          </cell>
          <cell r="D445">
            <v>3710000</v>
          </cell>
          <cell r="F445">
            <v>0</v>
          </cell>
          <cell r="G445">
            <v>0</v>
          </cell>
        </row>
        <row r="446">
          <cell r="B446" t="str">
            <v>UPAH INVESTIGASI INFRA RED</v>
          </cell>
          <cell r="E446">
            <v>0</v>
          </cell>
          <cell r="F446">
            <v>0</v>
          </cell>
          <cell r="G446">
            <v>0</v>
          </cell>
        </row>
        <row r="447">
          <cell r="C447" t="str">
            <v>titik</v>
          </cell>
          <cell r="D447">
            <v>25440</v>
          </cell>
          <cell r="E447">
            <v>10100</v>
          </cell>
          <cell r="F447">
            <v>0</v>
          </cell>
          <cell r="G447">
            <v>0</v>
          </cell>
        </row>
        <row r="448">
          <cell r="F448">
            <v>0</v>
          </cell>
          <cell r="G448">
            <v>0</v>
          </cell>
        </row>
        <row r="449">
          <cell r="B449" t="str">
            <v>UPAH Bongkar PASANG TIANG</v>
          </cell>
        </row>
        <row r="450">
          <cell r="F450">
            <v>0</v>
          </cell>
          <cell r="G450">
            <v>0</v>
          </cell>
        </row>
        <row r="451">
          <cell r="A451" t="str">
            <v>T11</v>
          </cell>
          <cell r="B451" t="str">
            <v>Penanaman Tiang  C 11 /  S11B</v>
          </cell>
          <cell r="C451" t="str">
            <v>Batang</v>
          </cell>
          <cell r="E451">
            <v>50000</v>
          </cell>
          <cell r="F451">
            <v>0</v>
          </cell>
          <cell r="G451">
            <v>50000</v>
          </cell>
        </row>
        <row r="452">
          <cell r="A452" t="str">
            <v>T9</v>
          </cell>
          <cell r="B452" t="str">
            <v>Penanaman Tiang S 9 / C 9 / RS11A</v>
          </cell>
          <cell r="C452" t="str">
            <v>Batang</v>
          </cell>
          <cell r="E452">
            <v>35000</v>
          </cell>
          <cell r="F452">
            <v>0</v>
          </cell>
          <cell r="G452">
            <v>35000</v>
          </cell>
        </row>
        <row r="453">
          <cell r="A453" t="str">
            <v>T12</v>
          </cell>
          <cell r="B453" t="str">
            <v>Penanaman Tiang C12 / S 12</v>
          </cell>
          <cell r="C453" t="str">
            <v>Batang</v>
          </cell>
          <cell r="G453">
            <v>65000</v>
          </cell>
        </row>
        <row r="454">
          <cell r="A454" t="str">
            <v>T14</v>
          </cell>
          <cell r="B454" t="str">
            <v>Penanaman Tiang C14 / S 14</v>
          </cell>
          <cell r="C454" t="str">
            <v>Batang</v>
          </cell>
          <cell r="G454">
            <v>75000</v>
          </cell>
        </row>
        <row r="455">
          <cell r="A455" t="str">
            <v>PT</v>
          </cell>
        </row>
        <row r="457">
          <cell r="A457" t="str">
            <v>BT11</v>
          </cell>
          <cell r="B457" t="str">
            <v xml:space="preserve">  Bongkar Tiang S / C /  B 11</v>
          </cell>
          <cell r="C457" t="str">
            <v>Batang</v>
          </cell>
          <cell r="E457">
            <v>30000</v>
          </cell>
          <cell r="F457">
            <v>0</v>
          </cell>
          <cell r="G457">
            <v>30000</v>
          </cell>
        </row>
        <row r="458">
          <cell r="A458" t="str">
            <v>BT9</v>
          </cell>
          <cell r="B458" t="str">
            <v xml:space="preserve">  Bongkar Tiang S 9 / C 9 / RS11A</v>
          </cell>
          <cell r="C458" t="str">
            <v>Batang</v>
          </cell>
          <cell r="E458">
            <v>21000</v>
          </cell>
          <cell r="F458">
            <v>0</v>
          </cell>
          <cell r="G458">
            <v>21000</v>
          </cell>
        </row>
        <row r="459">
          <cell r="A459" t="str">
            <v>BT12</v>
          </cell>
          <cell r="B459" t="str">
            <v xml:space="preserve">  Bongkar Tiang C12 / S12</v>
          </cell>
          <cell r="C459" t="str">
            <v>Batang</v>
          </cell>
          <cell r="G459">
            <v>39000</v>
          </cell>
        </row>
        <row r="460">
          <cell r="A460" t="str">
            <v>BT14</v>
          </cell>
          <cell r="B460" t="str">
            <v xml:space="preserve">  Bongkar Tiang C14 / S14</v>
          </cell>
          <cell r="C460" t="str">
            <v>Batang</v>
          </cell>
          <cell r="G460">
            <v>45000</v>
          </cell>
        </row>
        <row r="463">
          <cell r="B463" t="str">
            <v>PengangkutanTiang dari pabrik ke lokasi (Btl,Ygk, Slm)</v>
          </cell>
          <cell r="F463">
            <v>0</v>
          </cell>
        </row>
        <row r="464">
          <cell r="A464" t="str">
            <v>AT9</v>
          </cell>
          <cell r="B464" t="str">
            <v>Angkut Tiang C 9 Dari Pabrik Ke Lokasi</v>
          </cell>
          <cell r="C464" t="str">
            <v>Batang</v>
          </cell>
          <cell r="E464">
            <v>20000</v>
          </cell>
          <cell r="F464">
            <v>0</v>
          </cell>
          <cell r="G464">
            <v>20000</v>
          </cell>
        </row>
        <row r="465">
          <cell r="A465" t="str">
            <v>AT11</v>
          </cell>
          <cell r="B465" t="str">
            <v>Angkut Tiang C11 Dari Pabrikl Ke Lokasi</v>
          </cell>
          <cell r="C465" t="str">
            <v>Batang</v>
          </cell>
          <cell r="E465">
            <v>30000</v>
          </cell>
          <cell r="F465">
            <v>0</v>
          </cell>
          <cell r="G465">
            <v>30000</v>
          </cell>
        </row>
        <row r="466">
          <cell r="F466">
            <v>0</v>
          </cell>
        </row>
        <row r="467">
          <cell r="B467" t="str">
            <v>UPAH PENGGANTIAN KONEKTOR DARI BANLED JD CCO</v>
          </cell>
          <cell r="F467">
            <v>0</v>
          </cell>
        </row>
        <row r="468">
          <cell r="A468" t="str">
            <v>CcTM</v>
          </cell>
          <cell r="B468" t="str">
            <v>CCO TM</v>
          </cell>
          <cell r="C468" t="str">
            <v>Buah</v>
          </cell>
          <cell r="E468">
            <v>3000</v>
          </cell>
          <cell r="F468">
            <v>0</v>
          </cell>
          <cell r="G468">
            <v>4000</v>
          </cell>
          <cell r="I468" t="str">
            <v>Event Khusus</v>
          </cell>
        </row>
        <row r="469">
          <cell r="A469" t="str">
            <v>CcTrf</v>
          </cell>
          <cell r="B469" t="str">
            <v xml:space="preserve">CCO &amp; skun Trafo </v>
          </cell>
          <cell r="C469" t="str">
            <v xml:space="preserve"> unit</v>
          </cell>
          <cell r="E469">
            <v>27000</v>
          </cell>
          <cell r="F469">
            <v>0</v>
          </cell>
          <cell r="G469">
            <v>27000</v>
          </cell>
          <cell r="I469" t="str">
            <v>Event Khusus</v>
          </cell>
        </row>
        <row r="470">
          <cell r="A470" t="str">
            <v>ccTR</v>
          </cell>
          <cell r="B470" t="str">
            <v xml:space="preserve">CCO Tap JTR </v>
          </cell>
          <cell r="C470" t="str">
            <v>Buah</v>
          </cell>
          <cell r="E470">
            <v>3000</v>
          </cell>
          <cell r="F470">
            <v>0</v>
          </cell>
          <cell r="G470">
            <v>3000</v>
          </cell>
          <cell r="I470" t="str">
            <v>Event Khusus</v>
          </cell>
        </row>
        <row r="471">
          <cell r="A471" t="str">
            <v>ccTRK</v>
          </cell>
          <cell r="B471" t="str">
            <v>CCO Tap JTR (Kalasan &amp;Wates)</v>
          </cell>
          <cell r="C471" t="str">
            <v>Buah</v>
          </cell>
          <cell r="E471">
            <v>3200</v>
          </cell>
          <cell r="F471">
            <v>0</v>
          </cell>
          <cell r="G471">
            <v>3200</v>
          </cell>
          <cell r="I471" t="str">
            <v>Event Khusus</v>
          </cell>
        </row>
        <row r="472">
          <cell r="A472" t="str">
            <v>ccR1B</v>
          </cell>
          <cell r="B472" t="str">
            <v>CCO SR I (Bantul, Jogja, Sleman selatan)</v>
          </cell>
          <cell r="C472" t="str">
            <v>Buah</v>
          </cell>
          <cell r="E472">
            <v>2250</v>
          </cell>
          <cell r="F472">
            <v>0</v>
          </cell>
          <cell r="G472">
            <v>2250</v>
          </cell>
          <cell r="I472" t="str">
            <v>Event Khusus</v>
          </cell>
        </row>
        <row r="473">
          <cell r="A473" t="str">
            <v>ccR1K</v>
          </cell>
          <cell r="B473" t="str">
            <v>CCO SR I (Wates, Sleman Utara, Kalasan)</v>
          </cell>
          <cell r="C473" t="str">
            <v>Buah</v>
          </cell>
          <cell r="E473">
            <v>2400</v>
          </cell>
          <cell r="F473">
            <v>0</v>
          </cell>
          <cell r="G473">
            <v>2400</v>
          </cell>
          <cell r="I473" t="str">
            <v>Event Khusus</v>
          </cell>
        </row>
        <row r="474">
          <cell r="A474" t="str">
            <v>CRD</v>
          </cell>
          <cell r="B474" t="str">
            <v>CCO Antar Duck Rumah</v>
          </cell>
          <cell r="C474" t="str">
            <v>Buah</v>
          </cell>
          <cell r="G474">
            <v>1000</v>
          </cell>
        </row>
        <row r="476">
          <cell r="F476">
            <v>0</v>
          </cell>
        </row>
        <row r="477">
          <cell r="B477" t="str">
            <v>UPAH PENGECATAN POLE BESI</v>
          </cell>
          <cell r="F477">
            <v>0</v>
          </cell>
        </row>
        <row r="478">
          <cell r="A478" t="str">
            <v>CP9A</v>
          </cell>
          <cell r="B478" t="str">
            <v>Pengecatan Pole Type Rs 9/11A Atas</v>
          </cell>
          <cell r="C478" t="str">
            <v>pole</v>
          </cell>
          <cell r="E478">
            <v>3500</v>
          </cell>
          <cell r="F478">
            <v>0</v>
          </cell>
          <cell r="G478">
            <v>3500</v>
          </cell>
        </row>
        <row r="479">
          <cell r="A479" t="str">
            <v>CP9T</v>
          </cell>
          <cell r="B479" t="str">
            <v>Pengecatan Pole Type Rs 9/11A Tengah</v>
          </cell>
          <cell r="C479" t="str">
            <v>pole</v>
          </cell>
          <cell r="E479">
            <v>3500</v>
          </cell>
          <cell r="F479">
            <v>0</v>
          </cell>
          <cell r="G479">
            <v>3500</v>
          </cell>
        </row>
        <row r="480">
          <cell r="A480" t="str">
            <v>CP9B</v>
          </cell>
          <cell r="B480" t="str">
            <v>Pengecatan Pole Type Rs 9/11A Ter Bawah</v>
          </cell>
          <cell r="C480" t="str">
            <v>pole</v>
          </cell>
          <cell r="E480">
            <v>1250</v>
          </cell>
          <cell r="F480">
            <v>0</v>
          </cell>
          <cell r="G480">
            <v>1250</v>
          </cell>
        </row>
        <row r="481">
          <cell r="A481" t="str">
            <v>CP9M</v>
          </cell>
          <cell r="B481" t="str">
            <v>Pengecatan Pole Type Rs 9/11A Dasaran (Meni)</v>
          </cell>
          <cell r="C481" t="str">
            <v>pole</v>
          </cell>
          <cell r="E481">
            <v>4250</v>
          </cell>
          <cell r="F481">
            <v>0</v>
          </cell>
          <cell r="G481">
            <v>4250</v>
          </cell>
        </row>
        <row r="482">
          <cell r="A482" t="str">
            <v>CP11A</v>
          </cell>
          <cell r="B482" t="str">
            <v xml:space="preserve">Pengecatan Pole Type S 11 B Atas </v>
          </cell>
          <cell r="C482" t="str">
            <v>pole</v>
          </cell>
          <cell r="E482">
            <v>5000</v>
          </cell>
          <cell r="F482">
            <v>0</v>
          </cell>
          <cell r="G482">
            <v>5000</v>
          </cell>
        </row>
        <row r="483">
          <cell r="A483" t="str">
            <v>CP11T</v>
          </cell>
          <cell r="B483" t="str">
            <v>Pengecatan Pole Type S 11 B Tengah</v>
          </cell>
          <cell r="C483" t="str">
            <v>pole</v>
          </cell>
          <cell r="E483">
            <v>4000</v>
          </cell>
          <cell r="F483">
            <v>0</v>
          </cell>
          <cell r="G483">
            <v>4000</v>
          </cell>
        </row>
        <row r="484">
          <cell r="A484" t="str">
            <v>CP11B</v>
          </cell>
          <cell r="B484" t="str">
            <v>Pengecatan Pole Type S 11 B Ter Bawah</v>
          </cell>
          <cell r="C484" t="str">
            <v>pole</v>
          </cell>
          <cell r="E484">
            <v>1500</v>
          </cell>
          <cell r="F484">
            <v>0</v>
          </cell>
          <cell r="G484">
            <v>1500</v>
          </cell>
        </row>
        <row r="485">
          <cell r="A485" t="str">
            <v>CP11M</v>
          </cell>
          <cell r="B485" t="str">
            <v>Pengecatan Pole Type S 11 B Dasaran (Meni)</v>
          </cell>
          <cell r="C485" t="str">
            <v>pole</v>
          </cell>
          <cell r="E485">
            <v>5000</v>
          </cell>
          <cell r="F485">
            <v>0</v>
          </cell>
          <cell r="G485">
            <v>5000</v>
          </cell>
        </row>
        <row r="486">
          <cell r="A486" t="str">
            <v>CP9K</v>
          </cell>
          <cell r="B486" t="str">
            <v>Pengecatan Pole Type Rs 9/11A komplit</v>
          </cell>
          <cell r="C486" t="str">
            <v>Batang</v>
          </cell>
          <cell r="E486">
            <v>12500</v>
          </cell>
          <cell r="G486">
            <v>12500</v>
          </cell>
        </row>
        <row r="487">
          <cell r="A487" t="str">
            <v>CP11K</v>
          </cell>
          <cell r="B487" t="str">
            <v>Pengecatan Pole Type 11 B komplit</v>
          </cell>
          <cell r="C487" t="str">
            <v>Batang</v>
          </cell>
          <cell r="E487">
            <v>15500</v>
          </cell>
          <cell r="G487">
            <v>15500</v>
          </cell>
        </row>
        <row r="488">
          <cell r="F488">
            <v>0</v>
          </cell>
          <cell r="G488">
            <v>0</v>
          </cell>
        </row>
        <row r="489">
          <cell r="A489" t="str">
            <v>pcc1</v>
          </cell>
          <cell r="B489" t="str">
            <v>Penggantian Cross Arm C-1</v>
          </cell>
          <cell r="C489" t="str">
            <v>Unit</v>
          </cell>
          <cell r="G489">
            <v>21000</v>
          </cell>
          <cell r="I489" t="str">
            <v>Event Khusus</v>
          </cell>
        </row>
        <row r="490">
          <cell r="A490" t="str">
            <v>pcc2</v>
          </cell>
          <cell r="B490" t="str">
            <v>Penggantian Cross Arm C-2</v>
          </cell>
          <cell r="C490" t="str">
            <v>Unit</v>
          </cell>
          <cell r="G490">
            <v>25500</v>
          </cell>
          <cell r="I490" t="str">
            <v>Event Khusus</v>
          </cell>
        </row>
        <row r="491">
          <cell r="A491" t="str">
            <v>pcc3</v>
          </cell>
          <cell r="B491" t="str">
            <v>Penggantian Cross Arm C-3</v>
          </cell>
          <cell r="C491" t="str">
            <v>Unit</v>
          </cell>
          <cell r="G491">
            <v>25500</v>
          </cell>
          <cell r="I491" t="str">
            <v>Event Khusus</v>
          </cell>
        </row>
        <row r="492">
          <cell r="A492" t="str">
            <v>pcc7</v>
          </cell>
          <cell r="B492" t="str">
            <v>Penggantian Cross Arm C-7</v>
          </cell>
          <cell r="C492" t="str">
            <v>Unit</v>
          </cell>
          <cell r="G492">
            <v>25500</v>
          </cell>
          <cell r="I492" t="str">
            <v>Event Khusus</v>
          </cell>
        </row>
        <row r="493">
          <cell r="A493" t="str">
            <v>pcc8a</v>
          </cell>
          <cell r="B493" t="str">
            <v>Penggantian Cross Arm C-8 A</v>
          </cell>
          <cell r="C493" t="str">
            <v>Unit</v>
          </cell>
          <cell r="G493">
            <v>42000</v>
          </cell>
          <cell r="I493" t="str">
            <v>Event Khusus</v>
          </cell>
        </row>
        <row r="494">
          <cell r="B494" t="str">
            <v>Pondasi Tiang Beton</v>
          </cell>
          <cell r="F494">
            <v>0</v>
          </cell>
        </row>
        <row r="495">
          <cell r="A495" t="str">
            <v>PTB</v>
          </cell>
          <cell r="B495" t="str">
            <v>Pondasi Tiang Beton</v>
          </cell>
          <cell r="C495" t="str">
            <v>unit</v>
          </cell>
          <cell r="F495">
            <v>0</v>
          </cell>
          <cell r="G495">
            <v>50000</v>
          </cell>
        </row>
        <row r="496">
          <cell r="A496" t="str">
            <v>pg</v>
          </cell>
          <cell r="B496" t="str">
            <v>Pondasi Tiang Beton</v>
          </cell>
          <cell r="C496" t="str">
            <v>unit</v>
          </cell>
          <cell r="F496">
            <v>0</v>
          </cell>
          <cell r="G496">
            <v>50001</v>
          </cell>
        </row>
        <row r="497">
          <cell r="A497" t="str">
            <v>pc</v>
          </cell>
          <cell r="B497" t="str">
            <v>Pondasi Tiang Beton</v>
          </cell>
          <cell r="C497" t="str">
            <v>unit</v>
          </cell>
          <cell r="F497">
            <v>0</v>
          </cell>
          <cell r="G497">
            <v>50002</v>
          </cell>
        </row>
        <row r="498">
          <cell r="A498" t="str">
            <v>PTBK</v>
          </cell>
          <cell r="B498" t="str">
            <v>Pondasi Tiang Beton</v>
          </cell>
          <cell r="C498" t="str">
            <v>unit</v>
          </cell>
          <cell r="F498">
            <v>0</v>
          </cell>
          <cell r="G498">
            <v>55000</v>
          </cell>
          <cell r="I498" t="str">
            <v>Event khusu</v>
          </cell>
        </row>
        <row r="499">
          <cell r="A499" t="str">
            <v>RIT</v>
          </cell>
          <cell r="B499" t="str">
            <v>Rit Batu Pondasi Tiang Beton</v>
          </cell>
          <cell r="C499" t="str">
            <v>RIT</v>
          </cell>
          <cell r="G499">
            <v>25000</v>
          </cell>
          <cell r="I499" t="str">
            <v>Event khusu</v>
          </cell>
        </row>
        <row r="500">
          <cell r="A500" t="str">
            <v>psfco</v>
          </cell>
          <cell r="B500" t="str">
            <v>Pasang 2 buah sepatu kabel FCO</v>
          </cell>
          <cell r="C500" t="str">
            <v>unit</v>
          </cell>
          <cell r="G500">
            <v>6000</v>
          </cell>
        </row>
        <row r="501">
          <cell r="A501" t="str">
            <v>j</v>
          </cell>
          <cell r="B501" t="str">
            <v xml:space="preserve">                                          Jumlah Harian</v>
          </cell>
          <cell r="F501">
            <v>0</v>
          </cell>
        </row>
        <row r="502">
          <cell r="A502" t="str">
            <v>ba</v>
          </cell>
          <cell r="B502" t="str">
            <v xml:space="preserve">        Belum Ada Harga Borongan</v>
          </cell>
          <cell r="F502">
            <v>0</v>
          </cell>
          <cell r="G502">
            <v>0</v>
          </cell>
        </row>
        <row r="503">
          <cell r="A503" t="str">
            <v>pta</v>
          </cell>
          <cell r="B503" t="str">
            <v xml:space="preserve">        Perlu Tanya Ahlinya</v>
          </cell>
          <cell r="F503">
            <v>0</v>
          </cell>
          <cell r="G503">
            <v>0</v>
          </cell>
        </row>
        <row r="504">
          <cell r="A504" t="str">
            <v>PTg</v>
          </cell>
          <cell r="B504" t="str">
            <v xml:space="preserve">        Perlu tanya Yang garap</v>
          </cell>
          <cell r="F504">
            <v>0</v>
          </cell>
          <cell r="G504">
            <v>0</v>
          </cell>
        </row>
        <row r="505">
          <cell r="A505" t="str">
            <v>psu</v>
          </cell>
          <cell r="B505" t="str">
            <v>Pasang U Trafo</v>
          </cell>
          <cell r="C505" t="str">
            <v>Buah</v>
          </cell>
          <cell r="F505">
            <v>0</v>
          </cell>
          <cell r="G505">
            <v>15000</v>
          </cell>
        </row>
        <row r="506">
          <cell r="A506" t="str">
            <v>JT</v>
          </cell>
          <cell r="B506" t="str">
            <v>4 Buah Jumperan Trafo</v>
          </cell>
          <cell r="C506" t="str">
            <v>Buah</v>
          </cell>
          <cell r="F506">
            <v>0</v>
          </cell>
          <cell r="G506">
            <v>24000</v>
          </cell>
        </row>
        <row r="507">
          <cell r="A507" t="str">
            <v>Tk</v>
          </cell>
          <cell r="B507" t="str">
            <v>Transportasi Khusus</v>
          </cell>
          <cell r="C507" t="str">
            <v>Rit</v>
          </cell>
          <cell r="F507">
            <v>0</v>
          </cell>
          <cell r="G507">
            <v>20000</v>
          </cell>
          <cell r="I507" t="str">
            <v>Konfirmasi pimpinan</v>
          </cell>
        </row>
        <row r="508">
          <cell r="A508" t="str">
            <v>jt1</v>
          </cell>
          <cell r="B508" t="str">
            <v>Jumperan trafo</v>
          </cell>
          <cell r="C508" t="str">
            <v>Buah</v>
          </cell>
        </row>
        <row r="509">
          <cell r="A509" t="str">
            <v>pm59</v>
          </cell>
          <cell r="B509" t="str">
            <v xml:space="preserve">Pressing M5-9 (FCO) </v>
          </cell>
          <cell r="C509" t="str">
            <v>Buah</v>
          </cell>
          <cell r="G509">
            <v>20000</v>
          </cell>
        </row>
        <row r="510">
          <cell r="A510" t="str">
            <v>pm59a</v>
          </cell>
          <cell r="B510" t="str">
            <v>Pressing M5-9 (FCO) per A</v>
          </cell>
          <cell r="C510" t="str">
            <v>Buah</v>
          </cell>
          <cell r="G510">
            <v>26000</v>
          </cell>
        </row>
        <row r="511">
          <cell r="A511" t="str">
            <v>nomt</v>
          </cell>
          <cell r="B511" t="str">
            <v>Penomoran tiang Fersi Lama</v>
          </cell>
          <cell r="C511" t="str">
            <v>Buah</v>
          </cell>
          <cell r="G511">
            <v>1000</v>
          </cell>
        </row>
        <row r="512">
          <cell r="A512" t="str">
            <v>fang</v>
          </cell>
          <cell r="B512" t="str">
            <v>Fangnet</v>
          </cell>
          <cell r="C512" t="str">
            <v>Unit</v>
          </cell>
          <cell r="G512" t="str">
            <v>Belum</v>
          </cell>
        </row>
        <row r="513">
          <cell r="A513" t="str">
            <v>sjs</v>
          </cell>
          <cell r="B513" t="str">
            <v>Survei Jaringan Sedayu</v>
          </cell>
          <cell r="C513" t="str">
            <v>span</v>
          </cell>
          <cell r="G513">
            <v>500</v>
          </cell>
        </row>
        <row r="514">
          <cell r="A514" t="str">
            <v>bpjs240lc</v>
          </cell>
          <cell r="B514" t="str">
            <v>Bongkar Pasang Jumperan 240, Sepatu Kabel, dan LLC</v>
          </cell>
          <cell r="C514" t="str">
            <v>Unit</v>
          </cell>
          <cell r="G514">
            <v>5000</v>
          </cell>
        </row>
        <row r="515">
          <cell r="A515" t="str">
            <v>pjs240lc</v>
          </cell>
          <cell r="B515" t="str">
            <v>Pasang Jumperan 240, Sepatu Kabel, dan LLC</v>
          </cell>
          <cell r="C515" t="str">
            <v>Unit</v>
          </cell>
          <cell r="G515">
            <v>3000</v>
          </cell>
        </row>
        <row r="516">
          <cell r="A516" t="str">
            <v>sk24</v>
          </cell>
          <cell r="B516" t="str">
            <v>sepatu kabel 240</v>
          </cell>
          <cell r="C516" t="str">
            <v>Unit</v>
          </cell>
          <cell r="G516">
            <v>1500</v>
          </cell>
        </row>
        <row r="517">
          <cell r="A517" t="str">
            <v>ptp</v>
          </cell>
          <cell r="B517" t="str">
            <v>Perlu Tanya  Pimpinan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</sheetNames>
    <sheetDataSet>
      <sheetData sheetId="0"/>
      <sheetData sheetId="1"/>
      <sheetData sheetId="2"/>
      <sheetData sheetId="3"/>
      <sheetData sheetId="4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 STD 2004</v>
          </cell>
          <cell r="C4" t="str">
            <v>SATUAN</v>
          </cell>
          <cell r="D4" t="str">
            <v xml:space="preserve">HARGA sxtd pln </v>
          </cell>
          <cell r="E4" t="str">
            <v>Harga bor.</v>
          </cell>
          <cell r="F4" t="str">
            <v>Harga bor.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A5" t="str">
            <v>cek</v>
          </cell>
          <cell r="B5" t="str">
            <v>JENIS PEKERJAAN / KONSTRUKSI</v>
          </cell>
          <cell r="C5" t="str">
            <v>SATUAN</v>
          </cell>
          <cell r="D5" t="str">
            <v>STANDART PLN</v>
          </cell>
          <cell r="E5" t="str">
            <v>Lama</v>
          </cell>
          <cell r="F5">
            <v>2008</v>
          </cell>
          <cell r="G5" t="str">
            <v>baru (Bulat)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5060</v>
          </cell>
          <cell r="G8">
            <v>5000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5060</v>
          </cell>
          <cell r="G9">
            <v>5000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5060</v>
          </cell>
          <cell r="G10">
            <v>5000</v>
          </cell>
          <cell r="H10">
            <v>0.45</v>
          </cell>
        </row>
        <row r="11">
          <cell r="A11" t="str">
            <v>A2A</v>
          </cell>
          <cell r="B11" t="str">
            <v>A 2 - A/A 2</v>
          </cell>
          <cell r="C11" t="str">
            <v>Unit</v>
          </cell>
          <cell r="D11">
            <v>16645</v>
          </cell>
          <cell r="E11">
            <v>7400</v>
          </cell>
          <cell r="F11">
            <v>8140.0000000000009</v>
          </cell>
          <cell r="G11">
            <v>8100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8140.0000000000009</v>
          </cell>
          <cell r="G12">
            <v>8100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8140.0000000000009</v>
          </cell>
          <cell r="G13">
            <v>8100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11880.000000000002</v>
          </cell>
          <cell r="G14">
            <v>11800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6270.0000000000009</v>
          </cell>
          <cell r="G15">
            <v>6200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6270.0000000000009</v>
          </cell>
          <cell r="G16">
            <v>6200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6270.0000000000009</v>
          </cell>
          <cell r="G17">
            <v>6200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6270.0000000000009</v>
          </cell>
          <cell r="G18">
            <v>6200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6270.0000000000009</v>
          </cell>
          <cell r="G19">
            <v>6200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11880.000000000002</v>
          </cell>
          <cell r="G20">
            <v>11800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1760.0000000000002</v>
          </cell>
          <cell r="G21">
            <v>1700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11990.000000000002</v>
          </cell>
          <cell r="G22">
            <v>11900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15730.000000000002</v>
          </cell>
          <cell r="G23">
            <v>15700</v>
          </cell>
          <cell r="H23">
            <v>0.45</v>
          </cell>
        </row>
        <row r="24">
          <cell r="A24" t="str">
            <v>P12C'</v>
          </cell>
          <cell r="B24" t="str">
            <v>P12 C'</v>
          </cell>
          <cell r="C24" t="str">
            <v>Unit</v>
          </cell>
          <cell r="D24">
            <v>35000</v>
          </cell>
          <cell r="E24">
            <v>15700</v>
          </cell>
          <cell r="F24">
            <v>17270</v>
          </cell>
          <cell r="G24">
            <v>17200</v>
          </cell>
          <cell r="H24">
            <v>0.45</v>
          </cell>
        </row>
        <row r="25">
          <cell r="E25">
            <v>0</v>
          </cell>
          <cell r="F25">
            <v>0</v>
          </cell>
          <cell r="G25">
            <v>0</v>
          </cell>
        </row>
        <row r="26">
          <cell r="A26" t="str">
            <v>BA1</v>
          </cell>
          <cell r="B26" t="str">
            <v xml:space="preserve">  Bongkar A 1 </v>
          </cell>
          <cell r="C26" t="str">
            <v>Unit</v>
          </cell>
          <cell r="D26">
            <v>6159</v>
          </cell>
          <cell r="E26">
            <v>1800</v>
          </cell>
          <cell r="F26">
            <v>1980.0000000000002</v>
          </cell>
          <cell r="G26">
            <v>1900</v>
          </cell>
          <cell r="H26">
            <v>0.4</v>
          </cell>
        </row>
        <row r="27">
          <cell r="A27" t="str">
            <v>BA1A</v>
          </cell>
          <cell r="B27" t="str">
            <v xml:space="preserve">  Bongkar A 1 - A</v>
          </cell>
          <cell r="C27" t="str">
            <v>Unit</v>
          </cell>
          <cell r="D27">
            <v>6159</v>
          </cell>
          <cell r="E27">
            <v>1800</v>
          </cell>
          <cell r="F27">
            <v>1980.0000000000002</v>
          </cell>
          <cell r="G27">
            <v>1900</v>
          </cell>
          <cell r="H27">
            <v>0.4</v>
          </cell>
        </row>
        <row r="28">
          <cell r="A28" t="str">
            <v>BA1B</v>
          </cell>
          <cell r="B28" t="str">
            <v xml:space="preserve">  Bongkar A 1 -   B</v>
          </cell>
          <cell r="C28" t="str">
            <v>Unit</v>
          </cell>
          <cell r="D28">
            <v>6159</v>
          </cell>
          <cell r="E28">
            <v>1800</v>
          </cell>
          <cell r="F28">
            <v>1980.0000000000002</v>
          </cell>
          <cell r="G28">
            <v>1900</v>
          </cell>
          <cell r="H28">
            <v>0.4</v>
          </cell>
        </row>
        <row r="29">
          <cell r="A29" t="str">
            <v>BA2A</v>
          </cell>
          <cell r="B29" t="str">
            <v xml:space="preserve">  Bongkar A 2 - A</v>
          </cell>
          <cell r="C29" t="str">
            <v>Unit</v>
          </cell>
          <cell r="D29">
            <v>9987</v>
          </cell>
          <cell r="E29">
            <v>2900</v>
          </cell>
          <cell r="F29">
            <v>3190.0000000000005</v>
          </cell>
          <cell r="G29">
            <v>3100</v>
          </cell>
          <cell r="H29">
            <v>0.4</v>
          </cell>
        </row>
        <row r="30">
          <cell r="A30" t="str">
            <v>BA21</v>
          </cell>
          <cell r="B30" t="str">
            <v xml:space="preserve">  Bongkar A 2 - 1</v>
          </cell>
          <cell r="C30" t="str">
            <v>Unit</v>
          </cell>
          <cell r="D30">
            <v>9987</v>
          </cell>
          <cell r="E30">
            <v>2900</v>
          </cell>
          <cell r="F30">
            <v>3190.0000000000005</v>
          </cell>
          <cell r="G30">
            <v>3100</v>
          </cell>
          <cell r="H30">
            <v>0.4</v>
          </cell>
        </row>
        <row r="31">
          <cell r="A31" t="str">
            <v>BA3</v>
          </cell>
          <cell r="B31" t="str">
            <v xml:space="preserve">  Bongkar A 3</v>
          </cell>
          <cell r="C31" t="str">
            <v>Unit</v>
          </cell>
          <cell r="D31">
            <v>9987</v>
          </cell>
          <cell r="E31">
            <v>2900</v>
          </cell>
          <cell r="F31">
            <v>3190.0000000000005</v>
          </cell>
          <cell r="G31">
            <v>3100</v>
          </cell>
          <cell r="H31">
            <v>0.4</v>
          </cell>
        </row>
        <row r="32">
          <cell r="A32" t="str">
            <v>BA4</v>
          </cell>
          <cell r="B32" t="str">
            <v xml:space="preserve">  Bongkar A 4</v>
          </cell>
          <cell r="C32" t="str">
            <v>Unit</v>
          </cell>
          <cell r="D32">
            <v>14427</v>
          </cell>
          <cell r="E32">
            <v>4300</v>
          </cell>
          <cell r="F32">
            <v>4730</v>
          </cell>
          <cell r="G32">
            <v>4700</v>
          </cell>
          <cell r="H32">
            <v>0.4</v>
          </cell>
        </row>
        <row r="33">
          <cell r="A33" t="str">
            <v>BA5</v>
          </cell>
          <cell r="B33" t="str">
            <v xml:space="preserve">  Bongkar A 5</v>
          </cell>
          <cell r="C33" t="str">
            <v>Unit</v>
          </cell>
          <cell r="D33">
            <v>7689</v>
          </cell>
          <cell r="E33">
            <v>2300</v>
          </cell>
          <cell r="F33">
            <v>2530</v>
          </cell>
          <cell r="G33">
            <v>2500</v>
          </cell>
          <cell r="H33">
            <v>0.4</v>
          </cell>
        </row>
        <row r="34">
          <cell r="A34" t="str">
            <v>BA51</v>
          </cell>
          <cell r="B34" t="str">
            <v xml:space="preserve">  Bongkar A 5 - 1</v>
          </cell>
          <cell r="C34" t="str">
            <v>Unit</v>
          </cell>
          <cell r="D34">
            <v>7689</v>
          </cell>
          <cell r="E34">
            <v>2300</v>
          </cell>
          <cell r="F34">
            <v>2530</v>
          </cell>
          <cell r="G34">
            <v>2500</v>
          </cell>
          <cell r="H34">
            <v>0.4</v>
          </cell>
        </row>
        <row r="35">
          <cell r="A35" t="str">
            <v>BA52</v>
          </cell>
          <cell r="B35" t="str">
            <v xml:space="preserve">  Bongkar A 5 - 2</v>
          </cell>
          <cell r="C35" t="str">
            <v>Unit</v>
          </cell>
          <cell r="D35">
            <v>7689</v>
          </cell>
          <cell r="E35">
            <v>2300</v>
          </cell>
          <cell r="F35">
            <v>2530</v>
          </cell>
          <cell r="G35">
            <v>2500</v>
          </cell>
          <cell r="H35">
            <v>0.4</v>
          </cell>
        </row>
        <row r="36">
          <cell r="A36" t="str">
            <v>BA53</v>
          </cell>
          <cell r="B36" t="str">
            <v xml:space="preserve">  Bongkar A 5 - 3</v>
          </cell>
          <cell r="C36" t="str">
            <v>Unit</v>
          </cell>
          <cell r="D36">
            <v>7689</v>
          </cell>
          <cell r="E36">
            <v>2300</v>
          </cell>
          <cell r="F36">
            <v>2530</v>
          </cell>
          <cell r="G36">
            <v>2500</v>
          </cell>
          <cell r="H36">
            <v>0.4</v>
          </cell>
        </row>
        <row r="37">
          <cell r="A37" t="str">
            <v>BA54</v>
          </cell>
          <cell r="B37" t="str">
            <v xml:space="preserve">  Bongkar A 5 - 4</v>
          </cell>
          <cell r="C37" t="str">
            <v>Unit</v>
          </cell>
          <cell r="D37">
            <v>7689</v>
          </cell>
          <cell r="E37">
            <v>2300</v>
          </cell>
          <cell r="F37">
            <v>2530</v>
          </cell>
          <cell r="G37">
            <v>2500</v>
          </cell>
          <cell r="H37">
            <v>0.4</v>
          </cell>
        </row>
        <row r="38">
          <cell r="A38" t="str">
            <v>BA6</v>
          </cell>
          <cell r="B38" t="str">
            <v xml:space="preserve">  Bongkar A 6</v>
          </cell>
          <cell r="C38" t="str">
            <v>Unit</v>
          </cell>
          <cell r="D38">
            <v>14427</v>
          </cell>
          <cell r="E38">
            <v>4300</v>
          </cell>
          <cell r="F38">
            <v>4730</v>
          </cell>
          <cell r="G38">
            <v>4700</v>
          </cell>
          <cell r="H38">
            <v>0.4</v>
          </cell>
        </row>
        <row r="39">
          <cell r="A39" t="str">
            <v>BPP</v>
          </cell>
          <cell r="B39" t="str">
            <v xml:space="preserve">  Bongkar PENGHALANG   Bongkar PANJAT</v>
          </cell>
          <cell r="C39" t="str">
            <v>Unit</v>
          </cell>
          <cell r="D39">
            <v>2151</v>
          </cell>
          <cell r="E39">
            <v>600</v>
          </cell>
          <cell r="F39">
            <v>660</v>
          </cell>
          <cell r="G39">
            <v>600</v>
          </cell>
          <cell r="H39">
            <v>0.4</v>
          </cell>
        </row>
        <row r="40">
          <cell r="A40" t="str">
            <v>BP12A</v>
          </cell>
          <cell r="B40" t="str">
            <v xml:space="preserve">  Bongkar P12 A</v>
          </cell>
          <cell r="C40" t="str">
            <v>Unit</v>
          </cell>
          <cell r="D40">
            <v>14628</v>
          </cell>
          <cell r="E40">
            <v>4300</v>
          </cell>
          <cell r="F40">
            <v>4730</v>
          </cell>
          <cell r="G40">
            <v>4700</v>
          </cell>
          <cell r="H40">
            <v>0.4</v>
          </cell>
        </row>
        <row r="41">
          <cell r="A41" t="str">
            <v>BP12C</v>
          </cell>
          <cell r="B41" t="str">
            <v xml:space="preserve">  Bongkar P12 C</v>
          </cell>
          <cell r="C41" t="str">
            <v>Unit</v>
          </cell>
          <cell r="D41">
            <v>19080</v>
          </cell>
          <cell r="E41">
            <v>5700</v>
          </cell>
          <cell r="F41">
            <v>6270.0000000000009</v>
          </cell>
          <cell r="G41">
            <v>6200</v>
          </cell>
          <cell r="H41">
            <v>0.4</v>
          </cell>
        </row>
        <row r="42">
          <cell r="A42" t="str">
            <v>BP12C'</v>
          </cell>
          <cell r="B42" t="str">
            <v xml:space="preserve">  Bongkar P12 C</v>
          </cell>
          <cell r="C42" t="str">
            <v>Unit</v>
          </cell>
          <cell r="D42">
            <v>21000</v>
          </cell>
          <cell r="E42">
            <v>6300</v>
          </cell>
          <cell r="F42">
            <v>6930.0000000000009</v>
          </cell>
          <cell r="G42">
            <v>6900</v>
          </cell>
          <cell r="H42">
            <v>0.4</v>
          </cell>
        </row>
        <row r="43">
          <cell r="E43">
            <v>0</v>
          </cell>
          <cell r="F43">
            <v>0</v>
          </cell>
          <cell r="G43">
            <v>0</v>
          </cell>
        </row>
        <row r="44">
          <cell r="B44" t="str">
            <v>KONSTRUKSI JTM 3 PHASA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C1</v>
          </cell>
          <cell r="B45" t="str">
            <v>C 1</v>
          </cell>
          <cell r="C45" t="str">
            <v>Unit</v>
          </cell>
          <cell r="D45">
            <v>26250</v>
          </cell>
          <cell r="E45">
            <v>11800</v>
          </cell>
          <cell r="F45">
            <v>12980.000000000002</v>
          </cell>
          <cell r="G45">
            <v>12900</v>
          </cell>
          <cell r="H45">
            <v>0.45</v>
          </cell>
        </row>
        <row r="46">
          <cell r="A46" t="str">
            <v>C1-1</v>
          </cell>
          <cell r="B46" t="str">
            <v>C 1 - 1</v>
          </cell>
          <cell r="C46" t="str">
            <v>Unit</v>
          </cell>
          <cell r="D46">
            <v>26250</v>
          </cell>
          <cell r="E46">
            <v>11800</v>
          </cell>
          <cell r="F46">
            <v>12980.000000000002</v>
          </cell>
          <cell r="G46">
            <v>12900</v>
          </cell>
          <cell r="H46">
            <v>0.45</v>
          </cell>
        </row>
        <row r="47">
          <cell r="A47" t="str">
            <v>C1A</v>
          </cell>
          <cell r="B47" t="str">
            <v>C 1 - A</v>
          </cell>
          <cell r="C47" t="str">
            <v>Unit</v>
          </cell>
          <cell r="D47">
            <v>27285</v>
          </cell>
          <cell r="E47">
            <v>12200</v>
          </cell>
          <cell r="F47">
            <v>13420.000000000002</v>
          </cell>
          <cell r="G47">
            <v>13400</v>
          </cell>
          <cell r="H47">
            <v>0.45</v>
          </cell>
        </row>
        <row r="48">
          <cell r="A48" t="str">
            <v>C1C</v>
          </cell>
          <cell r="B48" t="str">
            <v>C 1 - C</v>
          </cell>
          <cell r="C48" t="str">
            <v>Unit</v>
          </cell>
          <cell r="D48">
            <v>26250</v>
          </cell>
          <cell r="E48">
            <v>11800</v>
          </cell>
          <cell r="F48">
            <v>12980.000000000002</v>
          </cell>
          <cell r="G48">
            <v>12900</v>
          </cell>
          <cell r="H48">
            <v>0.45</v>
          </cell>
        </row>
        <row r="49">
          <cell r="A49" t="str">
            <v>C2</v>
          </cell>
          <cell r="B49" t="str">
            <v xml:space="preserve">C 2 </v>
          </cell>
          <cell r="C49" t="str">
            <v>Unit</v>
          </cell>
          <cell r="D49">
            <v>32010</v>
          </cell>
          <cell r="E49">
            <v>14400</v>
          </cell>
          <cell r="F49">
            <v>15840.000000000002</v>
          </cell>
          <cell r="G49">
            <v>15800</v>
          </cell>
          <cell r="H49">
            <v>0.45</v>
          </cell>
        </row>
        <row r="50">
          <cell r="A50" t="str">
            <v>C2A</v>
          </cell>
          <cell r="B50" t="str">
            <v>C 2 - A</v>
          </cell>
          <cell r="C50" t="str">
            <v>Unit</v>
          </cell>
          <cell r="D50">
            <v>32010</v>
          </cell>
          <cell r="E50">
            <v>14400</v>
          </cell>
          <cell r="F50">
            <v>15840.000000000002</v>
          </cell>
          <cell r="G50">
            <v>15800</v>
          </cell>
          <cell r="H50">
            <v>0.45</v>
          </cell>
        </row>
        <row r="51">
          <cell r="A51" t="str">
            <v>C21</v>
          </cell>
          <cell r="B51" t="str">
            <v>C 2 - 1</v>
          </cell>
          <cell r="C51" t="str">
            <v>Unit</v>
          </cell>
          <cell r="D51">
            <v>32010</v>
          </cell>
          <cell r="E51">
            <v>14400</v>
          </cell>
          <cell r="F51">
            <v>15840.000000000002</v>
          </cell>
          <cell r="G51">
            <v>15800</v>
          </cell>
          <cell r="H51">
            <v>0.45</v>
          </cell>
        </row>
        <row r="52">
          <cell r="A52" t="str">
            <v>C3</v>
          </cell>
          <cell r="B52" t="str">
            <v>C 3</v>
          </cell>
          <cell r="C52" t="str">
            <v>Unit</v>
          </cell>
          <cell r="D52">
            <v>32010</v>
          </cell>
          <cell r="E52">
            <v>14400</v>
          </cell>
          <cell r="F52">
            <v>15840.000000000002</v>
          </cell>
          <cell r="G52">
            <v>15800</v>
          </cell>
          <cell r="H52">
            <v>0.45</v>
          </cell>
        </row>
        <row r="53">
          <cell r="A53" t="str">
            <v>C7</v>
          </cell>
          <cell r="B53" t="str">
            <v>C 7</v>
          </cell>
          <cell r="C53" t="str">
            <v>Unit</v>
          </cell>
          <cell r="D53">
            <v>32010</v>
          </cell>
          <cell r="E53">
            <v>14400</v>
          </cell>
          <cell r="F53">
            <v>15840.000000000002</v>
          </cell>
          <cell r="G53">
            <v>15800</v>
          </cell>
          <cell r="H53">
            <v>0.45</v>
          </cell>
        </row>
        <row r="54">
          <cell r="A54" t="str">
            <v>C7A</v>
          </cell>
          <cell r="B54" t="str">
            <v>C 7 - A</v>
          </cell>
          <cell r="C54" t="str">
            <v>Unit</v>
          </cell>
          <cell r="D54">
            <v>40790</v>
          </cell>
          <cell r="E54">
            <v>18300</v>
          </cell>
          <cell r="F54">
            <v>20130</v>
          </cell>
          <cell r="G54">
            <v>20100</v>
          </cell>
          <cell r="H54">
            <v>0.45</v>
          </cell>
        </row>
        <row r="55">
          <cell r="A55" t="str">
            <v>C8</v>
          </cell>
          <cell r="B55" t="str">
            <v>C 8</v>
          </cell>
          <cell r="C55" t="str">
            <v>Unit</v>
          </cell>
          <cell r="D55">
            <v>66145</v>
          </cell>
          <cell r="E55">
            <v>29700</v>
          </cell>
          <cell r="F55">
            <v>32670.000000000004</v>
          </cell>
          <cell r="G55">
            <v>32600</v>
          </cell>
          <cell r="H55">
            <v>0.45</v>
          </cell>
        </row>
        <row r="56">
          <cell r="A56" t="str">
            <v>C8A</v>
          </cell>
          <cell r="B56" t="str">
            <v>C 8 - A</v>
          </cell>
          <cell r="C56" t="str">
            <v>Unit</v>
          </cell>
          <cell r="D56">
            <v>66145</v>
          </cell>
          <cell r="E56">
            <v>29700</v>
          </cell>
          <cell r="F56">
            <v>32670.000000000004</v>
          </cell>
          <cell r="G56">
            <v>32600</v>
          </cell>
          <cell r="H56">
            <v>0.45</v>
          </cell>
        </row>
        <row r="57">
          <cell r="A57" t="str">
            <v>C8B</v>
          </cell>
          <cell r="B57" t="str">
            <v>C 8 - B</v>
          </cell>
          <cell r="C57" t="str">
            <v>Unit</v>
          </cell>
          <cell r="D57">
            <v>66145</v>
          </cell>
          <cell r="E57">
            <v>29700</v>
          </cell>
          <cell r="F57">
            <v>32670.000000000004</v>
          </cell>
          <cell r="G57">
            <v>32600</v>
          </cell>
          <cell r="H57">
            <v>0.45</v>
          </cell>
        </row>
        <row r="58">
          <cell r="A58" t="str">
            <v>C9</v>
          </cell>
          <cell r="B58" t="str">
            <v>C 9</v>
          </cell>
          <cell r="C58" t="str">
            <v>Unit</v>
          </cell>
          <cell r="D58">
            <v>26250</v>
          </cell>
          <cell r="E58">
            <v>11800</v>
          </cell>
          <cell r="F58">
            <v>12980.000000000002</v>
          </cell>
          <cell r="G58">
            <v>12900</v>
          </cell>
          <cell r="H58">
            <v>0.45</v>
          </cell>
        </row>
        <row r="59">
          <cell r="A59" t="str">
            <v>C10</v>
          </cell>
          <cell r="B59" t="str">
            <v>C 10</v>
          </cell>
          <cell r="C59" t="str">
            <v>Unit</v>
          </cell>
          <cell r="D59">
            <v>32010</v>
          </cell>
          <cell r="E59">
            <v>14400</v>
          </cell>
          <cell r="F59">
            <v>15840.000000000002</v>
          </cell>
          <cell r="G59">
            <v>15800</v>
          </cell>
          <cell r="H59">
            <v>0.45</v>
          </cell>
        </row>
        <row r="60">
          <cell r="A60" t="str">
            <v>C11</v>
          </cell>
          <cell r="B60" t="str">
            <v>C 11</v>
          </cell>
          <cell r="C60" t="str">
            <v>Unit</v>
          </cell>
          <cell r="D60">
            <v>32010</v>
          </cell>
          <cell r="E60">
            <v>14400</v>
          </cell>
          <cell r="F60">
            <v>15840.000000000002</v>
          </cell>
          <cell r="G60">
            <v>15800</v>
          </cell>
          <cell r="H60">
            <v>0.45</v>
          </cell>
        </row>
        <row r="61">
          <cell r="F61">
            <v>0</v>
          </cell>
          <cell r="G61">
            <v>0</v>
          </cell>
        </row>
        <row r="62">
          <cell r="A62" t="str">
            <v>BC1</v>
          </cell>
          <cell r="B62" t="str">
            <v xml:space="preserve">  Bongkar C 1</v>
          </cell>
          <cell r="C62" t="str">
            <v>Unit</v>
          </cell>
          <cell r="D62">
            <v>15750</v>
          </cell>
          <cell r="E62">
            <v>4700</v>
          </cell>
          <cell r="F62">
            <v>5170</v>
          </cell>
          <cell r="G62">
            <v>5100</v>
          </cell>
          <cell r="H62">
            <v>0.4</v>
          </cell>
        </row>
        <row r="63">
          <cell r="A63" t="str">
            <v>BC1-1</v>
          </cell>
          <cell r="B63" t="str">
            <v xml:space="preserve">  Bongkar C 1 - 1</v>
          </cell>
          <cell r="C63" t="str">
            <v>Unit</v>
          </cell>
          <cell r="D63">
            <v>15750</v>
          </cell>
          <cell r="E63">
            <v>4700</v>
          </cell>
          <cell r="F63">
            <v>5170</v>
          </cell>
          <cell r="G63">
            <v>5100</v>
          </cell>
          <cell r="H63">
            <v>0.4</v>
          </cell>
        </row>
        <row r="64">
          <cell r="A64" t="str">
            <v>BC1A</v>
          </cell>
          <cell r="B64" t="str">
            <v xml:space="preserve">  Bongkar C 1 - A</v>
          </cell>
          <cell r="C64" t="str">
            <v>Unit</v>
          </cell>
          <cell r="D64">
            <v>16371</v>
          </cell>
          <cell r="E64">
            <v>4900</v>
          </cell>
          <cell r="F64">
            <v>5390</v>
          </cell>
          <cell r="G64">
            <v>5300</v>
          </cell>
          <cell r="H64">
            <v>0.4</v>
          </cell>
        </row>
        <row r="65">
          <cell r="A65" t="str">
            <v>BC1BC</v>
          </cell>
          <cell r="B65" t="str">
            <v xml:space="preserve">  Bongkar C 1 -  C</v>
          </cell>
          <cell r="C65" t="str">
            <v>Unit</v>
          </cell>
          <cell r="D65">
            <v>15750</v>
          </cell>
          <cell r="E65">
            <v>4700</v>
          </cell>
          <cell r="F65">
            <v>5170</v>
          </cell>
          <cell r="G65">
            <v>5100</v>
          </cell>
          <cell r="H65">
            <v>0.4</v>
          </cell>
        </row>
        <row r="66">
          <cell r="A66" t="str">
            <v>BC2</v>
          </cell>
          <cell r="B66" t="str">
            <v xml:space="preserve">  Bongkar C 2 </v>
          </cell>
          <cell r="C66" t="str">
            <v>Unit</v>
          </cell>
          <cell r="D66">
            <v>19206</v>
          </cell>
          <cell r="E66">
            <v>5700</v>
          </cell>
          <cell r="F66">
            <v>6270.0000000000009</v>
          </cell>
          <cell r="G66">
            <v>6200</v>
          </cell>
          <cell r="H66">
            <v>0.4</v>
          </cell>
        </row>
        <row r="67">
          <cell r="A67" t="str">
            <v>BC2A</v>
          </cell>
          <cell r="B67" t="str">
            <v xml:space="preserve">  Bongkar C 2 - A</v>
          </cell>
          <cell r="C67" t="str">
            <v>Unit</v>
          </cell>
          <cell r="D67">
            <v>19206</v>
          </cell>
          <cell r="E67">
            <v>5700</v>
          </cell>
          <cell r="F67">
            <v>6270.0000000000009</v>
          </cell>
          <cell r="G67">
            <v>6200</v>
          </cell>
          <cell r="H67">
            <v>0.4</v>
          </cell>
        </row>
        <row r="68">
          <cell r="A68" t="str">
            <v>BC21</v>
          </cell>
          <cell r="B68" t="str">
            <v xml:space="preserve">  Bongkar C 2 - 1</v>
          </cell>
          <cell r="C68" t="str">
            <v>Unit</v>
          </cell>
          <cell r="D68">
            <v>19206</v>
          </cell>
          <cell r="E68">
            <v>5700</v>
          </cell>
          <cell r="F68">
            <v>6270.0000000000009</v>
          </cell>
          <cell r="G68">
            <v>6200</v>
          </cell>
          <cell r="H68">
            <v>0.4</v>
          </cell>
        </row>
        <row r="69">
          <cell r="A69" t="str">
            <v>BC3</v>
          </cell>
          <cell r="B69" t="str">
            <v xml:space="preserve">  Bongkar C 3</v>
          </cell>
          <cell r="C69" t="str">
            <v>Unit</v>
          </cell>
          <cell r="D69">
            <v>19206</v>
          </cell>
          <cell r="E69">
            <v>5700</v>
          </cell>
          <cell r="F69">
            <v>6270.0000000000009</v>
          </cell>
          <cell r="G69">
            <v>6200</v>
          </cell>
          <cell r="H69">
            <v>0.4</v>
          </cell>
        </row>
        <row r="70">
          <cell r="A70" t="str">
            <v>BC7</v>
          </cell>
          <cell r="B70" t="str">
            <v xml:space="preserve">  Bongkar C 7</v>
          </cell>
          <cell r="C70" t="str">
            <v>Unit</v>
          </cell>
          <cell r="D70">
            <v>19206</v>
          </cell>
          <cell r="E70">
            <v>5700</v>
          </cell>
          <cell r="F70">
            <v>6270.0000000000009</v>
          </cell>
          <cell r="G70">
            <v>6200</v>
          </cell>
          <cell r="H70">
            <v>0.4</v>
          </cell>
        </row>
        <row r="71">
          <cell r="A71" t="str">
            <v>BC7A</v>
          </cell>
          <cell r="B71" t="str">
            <v xml:space="preserve">  Bongkar C 7 - A</v>
          </cell>
          <cell r="C71" t="str">
            <v>Unit</v>
          </cell>
          <cell r="D71">
            <v>24474</v>
          </cell>
          <cell r="E71">
            <v>7300</v>
          </cell>
          <cell r="F71">
            <v>8030.0000000000009</v>
          </cell>
          <cell r="G71">
            <v>8000</v>
          </cell>
          <cell r="H71">
            <v>0.4</v>
          </cell>
        </row>
        <row r="72">
          <cell r="A72" t="str">
            <v>BC8</v>
          </cell>
          <cell r="B72" t="str">
            <v xml:space="preserve">  Bongkar C 8</v>
          </cell>
          <cell r="C72" t="str">
            <v>Unit</v>
          </cell>
          <cell r="D72">
            <v>39687</v>
          </cell>
          <cell r="E72">
            <v>11900</v>
          </cell>
          <cell r="F72">
            <v>13090.000000000002</v>
          </cell>
          <cell r="G72">
            <v>13000</v>
          </cell>
          <cell r="H72">
            <v>0.4</v>
          </cell>
        </row>
        <row r="73">
          <cell r="A73" t="str">
            <v>BC8A</v>
          </cell>
          <cell r="B73" t="str">
            <v xml:space="preserve">  Bongkar C 8 - A</v>
          </cell>
          <cell r="C73" t="str">
            <v>Unit</v>
          </cell>
          <cell r="D73">
            <v>39687</v>
          </cell>
          <cell r="E73">
            <v>11900</v>
          </cell>
          <cell r="F73">
            <v>13090.000000000002</v>
          </cell>
          <cell r="G73">
            <v>13000</v>
          </cell>
          <cell r="H73">
            <v>0.4</v>
          </cell>
        </row>
        <row r="74">
          <cell r="A74" t="str">
            <v>BC8B</v>
          </cell>
          <cell r="B74" t="str">
            <v xml:space="preserve">  Bongkar C 8 -   B</v>
          </cell>
          <cell r="C74" t="str">
            <v>Unit</v>
          </cell>
          <cell r="D74">
            <v>39687</v>
          </cell>
          <cell r="E74">
            <v>11900</v>
          </cell>
          <cell r="F74">
            <v>13090.000000000002</v>
          </cell>
          <cell r="G74">
            <v>13000</v>
          </cell>
          <cell r="H74">
            <v>0.4</v>
          </cell>
        </row>
        <row r="75">
          <cell r="A75" t="str">
            <v>BC9</v>
          </cell>
          <cell r="B75" t="str">
            <v xml:space="preserve">  Bongkar C 9</v>
          </cell>
          <cell r="C75" t="str">
            <v>Unit</v>
          </cell>
          <cell r="D75">
            <v>15750</v>
          </cell>
          <cell r="E75">
            <v>4700</v>
          </cell>
          <cell r="F75">
            <v>5170</v>
          </cell>
          <cell r="G75">
            <v>5100</v>
          </cell>
          <cell r="H75">
            <v>0.4</v>
          </cell>
        </row>
        <row r="76">
          <cell r="A76" t="str">
            <v>BC10</v>
          </cell>
          <cell r="B76" t="str">
            <v xml:space="preserve">  Bongkar C 10</v>
          </cell>
          <cell r="C76" t="str">
            <v>Unit</v>
          </cell>
          <cell r="D76">
            <v>19206</v>
          </cell>
          <cell r="E76">
            <v>5700</v>
          </cell>
          <cell r="F76">
            <v>6270.0000000000009</v>
          </cell>
          <cell r="G76">
            <v>6200</v>
          </cell>
          <cell r="H76">
            <v>0.4</v>
          </cell>
        </row>
        <row r="77">
          <cell r="A77" t="str">
            <v>BC11</v>
          </cell>
          <cell r="B77" t="str">
            <v xml:space="preserve">  Bongkar C 11</v>
          </cell>
          <cell r="C77" t="str">
            <v>Unit</v>
          </cell>
          <cell r="D77">
            <v>19206</v>
          </cell>
          <cell r="E77">
            <v>5700</v>
          </cell>
          <cell r="F77">
            <v>6270.0000000000009</v>
          </cell>
          <cell r="G77">
            <v>6200</v>
          </cell>
          <cell r="H77">
            <v>0.4</v>
          </cell>
        </row>
        <row r="78">
          <cell r="F78">
            <v>0</v>
          </cell>
          <cell r="G78">
            <v>0</v>
          </cell>
        </row>
        <row r="79">
          <cell r="B79" t="str">
            <v>KONSTRUKSI GUY, PENTANAHAN DAN</v>
          </cell>
          <cell r="E79">
            <v>0</v>
          </cell>
          <cell r="F79">
            <v>0</v>
          </cell>
          <cell r="G79">
            <v>0</v>
          </cell>
        </row>
        <row r="80">
          <cell r="B80" t="str">
            <v>PERLENGKAPAN TAMBAHAN</v>
          </cell>
          <cell r="E80">
            <v>0</v>
          </cell>
          <cell r="F80">
            <v>0</v>
          </cell>
          <cell r="G80">
            <v>0</v>
          </cell>
        </row>
        <row r="81">
          <cell r="A81" t="str">
            <v>M211</v>
          </cell>
          <cell r="B81" t="str">
            <v>M 2 - 11</v>
          </cell>
          <cell r="C81" t="str">
            <v>Unit</v>
          </cell>
          <cell r="D81">
            <v>22395</v>
          </cell>
          <cell r="E81">
            <v>11100</v>
          </cell>
          <cell r="F81">
            <v>12210.000000000002</v>
          </cell>
          <cell r="G81">
            <v>12200</v>
          </cell>
          <cell r="H81">
            <v>0.45</v>
          </cell>
        </row>
        <row r="82">
          <cell r="A82" t="str">
            <v>M211M</v>
          </cell>
          <cell r="B82" t="str">
            <v>CM 2 - 11 M</v>
          </cell>
          <cell r="C82" t="str">
            <v>Unit</v>
          </cell>
          <cell r="D82">
            <v>25840</v>
          </cell>
          <cell r="E82">
            <v>15000</v>
          </cell>
          <cell r="F82">
            <v>16500</v>
          </cell>
          <cell r="G82">
            <v>16500</v>
          </cell>
          <cell r="H82">
            <v>0.45</v>
          </cell>
        </row>
        <row r="83">
          <cell r="A83" t="str">
            <v>M212</v>
          </cell>
          <cell r="B83" t="str">
            <v>M 2 - 12</v>
          </cell>
          <cell r="C83" t="str">
            <v>Unit</v>
          </cell>
          <cell r="D83">
            <v>4935</v>
          </cell>
          <cell r="E83">
            <v>2200</v>
          </cell>
          <cell r="F83">
            <v>2420</v>
          </cell>
          <cell r="G83">
            <v>2400</v>
          </cell>
          <cell r="H83">
            <v>0.45</v>
          </cell>
        </row>
        <row r="84">
          <cell r="A84" t="str">
            <v>M212A</v>
          </cell>
          <cell r="B84" t="str">
            <v>M 2 - 12A</v>
          </cell>
          <cell r="C84" t="str">
            <v>Unit</v>
          </cell>
          <cell r="D84">
            <v>6655</v>
          </cell>
          <cell r="E84">
            <v>2900</v>
          </cell>
          <cell r="F84">
            <v>3190.0000000000005</v>
          </cell>
          <cell r="G84">
            <v>3100</v>
          </cell>
          <cell r="H84">
            <v>0.45</v>
          </cell>
        </row>
        <row r="85">
          <cell r="A85" t="str">
            <v>M215</v>
          </cell>
          <cell r="B85" t="str">
            <v>M 2 - 15</v>
          </cell>
          <cell r="C85" t="str">
            <v>Unit</v>
          </cell>
          <cell r="D85">
            <v>69520</v>
          </cell>
          <cell r="E85">
            <v>31200</v>
          </cell>
          <cell r="F85">
            <v>34320</v>
          </cell>
          <cell r="G85">
            <v>34300</v>
          </cell>
          <cell r="H85">
            <v>0.45</v>
          </cell>
        </row>
        <row r="86">
          <cell r="A86" t="str">
            <v>M34</v>
          </cell>
          <cell r="B86" t="str">
            <v>M 3 - 4</v>
          </cell>
          <cell r="C86" t="str">
            <v>Unit</v>
          </cell>
          <cell r="D86">
            <v>24045</v>
          </cell>
          <cell r="E86">
            <v>10800</v>
          </cell>
          <cell r="F86">
            <v>11880.000000000002</v>
          </cell>
          <cell r="G86">
            <v>11800</v>
          </cell>
          <cell r="H86">
            <v>0.45</v>
          </cell>
        </row>
        <row r="87">
          <cell r="A87" t="str">
            <v>M52</v>
          </cell>
          <cell r="B87" t="str">
            <v xml:space="preserve">M 5 - 2 </v>
          </cell>
          <cell r="C87" t="str">
            <v>Unit</v>
          </cell>
          <cell r="D87">
            <v>10265</v>
          </cell>
          <cell r="E87">
            <v>4600</v>
          </cell>
          <cell r="F87">
            <v>5060</v>
          </cell>
          <cell r="G87">
            <v>5000</v>
          </cell>
          <cell r="H87">
            <v>0.45</v>
          </cell>
        </row>
        <row r="88">
          <cell r="A88" t="str">
            <v>M54</v>
          </cell>
          <cell r="B88" t="str">
            <v xml:space="preserve">M 5 - 4 </v>
          </cell>
          <cell r="C88" t="str">
            <v>Unit</v>
          </cell>
          <cell r="D88">
            <v>10265</v>
          </cell>
          <cell r="E88">
            <v>4600</v>
          </cell>
          <cell r="F88">
            <v>5060</v>
          </cell>
          <cell r="G88">
            <v>5000</v>
          </cell>
          <cell r="H88">
            <v>0.45</v>
          </cell>
        </row>
        <row r="89">
          <cell r="A89" t="str">
            <v>M55</v>
          </cell>
          <cell r="B89" t="str">
            <v>M 5 - 5</v>
          </cell>
          <cell r="C89" t="str">
            <v>Unit</v>
          </cell>
          <cell r="D89">
            <v>10265</v>
          </cell>
          <cell r="E89">
            <v>4600</v>
          </cell>
          <cell r="F89">
            <v>5060</v>
          </cell>
          <cell r="G89">
            <v>5000</v>
          </cell>
          <cell r="H89">
            <v>0.45</v>
          </cell>
        </row>
        <row r="90">
          <cell r="A90" t="str">
            <v>M53</v>
          </cell>
          <cell r="B90" t="str">
            <v>M 5 - 3</v>
          </cell>
          <cell r="C90" t="str">
            <v>Unit</v>
          </cell>
          <cell r="D90">
            <v>7715</v>
          </cell>
          <cell r="E90">
            <v>3400</v>
          </cell>
          <cell r="F90">
            <v>3740.0000000000005</v>
          </cell>
          <cell r="G90">
            <v>3700</v>
          </cell>
          <cell r="H90">
            <v>0.45</v>
          </cell>
        </row>
        <row r="91">
          <cell r="A91" t="str">
            <v>M56</v>
          </cell>
          <cell r="B91" t="str">
            <v xml:space="preserve">M 5 - 6 </v>
          </cell>
          <cell r="C91" t="str">
            <v>Unit</v>
          </cell>
          <cell r="D91">
            <v>24045</v>
          </cell>
          <cell r="E91">
            <v>10800</v>
          </cell>
          <cell r="F91">
            <v>11880.000000000002</v>
          </cell>
          <cell r="G91">
            <v>11800</v>
          </cell>
          <cell r="H91">
            <v>0.45</v>
          </cell>
        </row>
        <row r="92">
          <cell r="A92" t="str">
            <v>M59</v>
          </cell>
          <cell r="B92" t="str">
            <v xml:space="preserve">M 5 - 9 </v>
          </cell>
          <cell r="C92" t="str">
            <v>Unit</v>
          </cell>
          <cell r="D92">
            <v>24045</v>
          </cell>
          <cell r="E92">
            <v>10800</v>
          </cell>
          <cell r="F92">
            <v>11880.000000000002</v>
          </cell>
          <cell r="G92">
            <v>11800</v>
          </cell>
          <cell r="H92">
            <v>0.45</v>
          </cell>
        </row>
        <row r="93">
          <cell r="A93" t="str">
            <v>M510</v>
          </cell>
          <cell r="B93" t="str">
            <v>M 5 - 10</v>
          </cell>
          <cell r="C93" t="str">
            <v>Unit</v>
          </cell>
          <cell r="D93">
            <v>24045</v>
          </cell>
          <cell r="E93">
            <v>10800</v>
          </cell>
          <cell r="F93">
            <v>11880.000000000002</v>
          </cell>
          <cell r="G93">
            <v>11800</v>
          </cell>
          <cell r="H93">
            <v>0.45</v>
          </cell>
        </row>
        <row r="94">
          <cell r="A94" t="str">
            <v>M512</v>
          </cell>
          <cell r="B94" t="str">
            <v>M 5 - 12</v>
          </cell>
          <cell r="C94" t="str">
            <v>Unit</v>
          </cell>
          <cell r="D94">
            <v>7715</v>
          </cell>
          <cell r="E94">
            <v>3400</v>
          </cell>
          <cell r="F94">
            <v>3740.0000000000005</v>
          </cell>
          <cell r="G94">
            <v>3700</v>
          </cell>
          <cell r="H94">
            <v>0.45</v>
          </cell>
        </row>
        <row r="95">
          <cell r="A95" t="str">
            <v>M513</v>
          </cell>
          <cell r="B95" t="str">
            <v>M 5 - 13</v>
          </cell>
          <cell r="C95" t="str">
            <v>Unit</v>
          </cell>
          <cell r="D95">
            <v>7715</v>
          </cell>
          <cell r="E95">
            <v>3400</v>
          </cell>
          <cell r="F95">
            <v>3740.0000000000005</v>
          </cell>
          <cell r="G95">
            <v>3700</v>
          </cell>
          <cell r="H95">
            <v>0.45</v>
          </cell>
        </row>
        <row r="96">
          <cell r="A96" t="str">
            <v>M516</v>
          </cell>
          <cell r="B96" t="str">
            <v>M 5 - 16</v>
          </cell>
          <cell r="C96" t="str">
            <v>Unit</v>
          </cell>
          <cell r="D96">
            <v>7715</v>
          </cell>
          <cell r="E96">
            <v>3400</v>
          </cell>
          <cell r="F96">
            <v>3740.0000000000005</v>
          </cell>
          <cell r="G96">
            <v>3700</v>
          </cell>
          <cell r="H96">
            <v>0.45</v>
          </cell>
        </row>
        <row r="97">
          <cell r="A97" t="str">
            <v>M58</v>
          </cell>
          <cell r="B97" t="str">
            <v>M 5 - 8</v>
          </cell>
          <cell r="C97" t="str">
            <v>Unit</v>
          </cell>
          <cell r="D97">
            <v>16855</v>
          </cell>
          <cell r="E97">
            <v>7500</v>
          </cell>
          <cell r="F97">
            <v>8250</v>
          </cell>
          <cell r="G97">
            <v>8200</v>
          </cell>
          <cell r="H97">
            <v>0.45</v>
          </cell>
        </row>
        <row r="98">
          <cell r="A98" t="str">
            <v>M520</v>
          </cell>
          <cell r="B98" t="str">
            <v>M 5 - 20</v>
          </cell>
          <cell r="C98" t="str">
            <v>Unit</v>
          </cell>
          <cell r="D98">
            <v>16855</v>
          </cell>
          <cell r="E98">
            <v>7500</v>
          </cell>
          <cell r="F98">
            <v>8250</v>
          </cell>
          <cell r="G98">
            <v>8200</v>
          </cell>
          <cell r="H98">
            <v>0.45</v>
          </cell>
        </row>
        <row r="99">
          <cell r="A99" t="str">
            <v>M41A</v>
          </cell>
          <cell r="B99" t="str">
            <v>M40 - 10 ( 35 - 70 )</v>
          </cell>
          <cell r="C99" t="str">
            <v>Unit</v>
          </cell>
          <cell r="D99">
            <v>4770</v>
          </cell>
          <cell r="E99">
            <v>2100</v>
          </cell>
          <cell r="F99">
            <v>2310</v>
          </cell>
          <cell r="G99">
            <v>2300</v>
          </cell>
          <cell r="H99">
            <v>0.45</v>
          </cell>
        </row>
        <row r="100">
          <cell r="A100" t="str">
            <v>M41B</v>
          </cell>
          <cell r="B100" t="str">
            <v>M40 - 10 ( 150 - 240 )</v>
          </cell>
          <cell r="C100" t="str">
            <v>Unit</v>
          </cell>
          <cell r="D100">
            <v>4770</v>
          </cell>
          <cell r="E100">
            <v>2100</v>
          </cell>
          <cell r="F100">
            <v>2310</v>
          </cell>
          <cell r="G100">
            <v>2300</v>
          </cell>
          <cell r="H100">
            <v>0.45</v>
          </cell>
        </row>
        <row r="101">
          <cell r="A101" t="str">
            <v>M4211</v>
          </cell>
          <cell r="B101" t="str">
            <v>M42 - 11</v>
          </cell>
          <cell r="C101" t="str">
            <v>Unit</v>
          </cell>
          <cell r="D101">
            <v>13250</v>
          </cell>
          <cell r="E101">
            <v>5900</v>
          </cell>
          <cell r="F101">
            <v>6490.0000000000009</v>
          </cell>
          <cell r="G101">
            <v>6400</v>
          </cell>
          <cell r="H101">
            <v>0.45</v>
          </cell>
        </row>
        <row r="102">
          <cell r="A102" t="str">
            <v>E11</v>
          </cell>
          <cell r="B102" t="str">
            <v>E 1 - 1</v>
          </cell>
          <cell r="C102" t="str">
            <v>Unit</v>
          </cell>
          <cell r="D102">
            <v>12813.28</v>
          </cell>
          <cell r="E102">
            <v>5700</v>
          </cell>
          <cell r="F102">
            <v>6270.0000000000009</v>
          </cell>
          <cell r="G102">
            <v>6200</v>
          </cell>
          <cell r="H102">
            <v>0.45</v>
          </cell>
        </row>
        <row r="103">
          <cell r="A103" t="str">
            <v>E12</v>
          </cell>
          <cell r="B103" t="str">
            <v>E 1 - 2</v>
          </cell>
          <cell r="C103" t="str">
            <v>Unit</v>
          </cell>
          <cell r="D103">
            <v>12813.28</v>
          </cell>
          <cell r="E103">
            <v>5700</v>
          </cell>
          <cell r="F103">
            <v>6270.0000000000009</v>
          </cell>
          <cell r="G103">
            <v>6200</v>
          </cell>
          <cell r="H103">
            <v>0.45</v>
          </cell>
        </row>
        <row r="104">
          <cell r="A104" t="str">
            <v>E13</v>
          </cell>
          <cell r="B104" t="str">
            <v>E 1 - 3</v>
          </cell>
          <cell r="C104" t="str">
            <v>Unit</v>
          </cell>
          <cell r="D104">
            <v>12813.28</v>
          </cell>
          <cell r="E104">
            <v>5700</v>
          </cell>
          <cell r="F104">
            <v>6270.0000000000009</v>
          </cell>
          <cell r="G104">
            <v>6200</v>
          </cell>
          <cell r="H104">
            <v>0.45</v>
          </cell>
        </row>
        <row r="105">
          <cell r="A105" t="str">
            <v>E22</v>
          </cell>
          <cell r="B105" t="str">
            <v>E 2 - 2</v>
          </cell>
          <cell r="C105" t="str">
            <v>Unit</v>
          </cell>
          <cell r="D105">
            <v>16855</v>
          </cell>
          <cell r="E105">
            <v>7500</v>
          </cell>
          <cell r="F105">
            <v>8250</v>
          </cell>
          <cell r="G105">
            <v>8200</v>
          </cell>
          <cell r="H105">
            <v>0.45</v>
          </cell>
        </row>
        <row r="106">
          <cell r="A106" t="str">
            <v>E23</v>
          </cell>
          <cell r="B106" t="str">
            <v>E 2 - 3</v>
          </cell>
          <cell r="C106" t="str">
            <v>Unit</v>
          </cell>
          <cell r="D106">
            <v>16855</v>
          </cell>
          <cell r="E106">
            <v>7500</v>
          </cell>
          <cell r="F106">
            <v>8250</v>
          </cell>
          <cell r="G106">
            <v>8200</v>
          </cell>
          <cell r="H106">
            <v>0.45</v>
          </cell>
        </row>
        <row r="107">
          <cell r="A107" t="str">
            <v>F12</v>
          </cell>
          <cell r="B107" t="str">
            <v>F 1 - 2</v>
          </cell>
          <cell r="C107" t="str">
            <v>Unit</v>
          </cell>
          <cell r="D107">
            <v>14470</v>
          </cell>
          <cell r="E107">
            <v>6500</v>
          </cell>
          <cell r="F107">
            <v>7150.0000000000009</v>
          </cell>
          <cell r="G107">
            <v>7100</v>
          </cell>
          <cell r="H107">
            <v>0.45</v>
          </cell>
        </row>
        <row r="108">
          <cell r="A108" t="str">
            <v>F13</v>
          </cell>
          <cell r="B108" t="str">
            <v>F 1 - 3</v>
          </cell>
          <cell r="C108" t="str">
            <v>Unit</v>
          </cell>
          <cell r="D108">
            <v>17060</v>
          </cell>
          <cell r="E108">
            <v>7600</v>
          </cell>
          <cell r="F108">
            <v>8360</v>
          </cell>
          <cell r="G108">
            <v>8300</v>
          </cell>
          <cell r="H108">
            <v>0.45</v>
          </cell>
        </row>
        <row r="109">
          <cell r="A109" t="str">
            <v>REC</v>
          </cell>
          <cell r="B109" t="str">
            <v>M 5 - 24 (RECLOSER 3 PHASA 20 KV, 560 A)</v>
          </cell>
          <cell r="C109" t="str">
            <v>Unit</v>
          </cell>
          <cell r="D109">
            <v>1570920</v>
          </cell>
          <cell r="E109">
            <v>300000</v>
          </cell>
          <cell r="F109">
            <v>330000</v>
          </cell>
          <cell r="G109">
            <v>330000</v>
          </cell>
        </row>
        <row r="110">
          <cell r="A110" t="str">
            <v>ABSW</v>
          </cell>
          <cell r="B110" t="str">
            <v>M 3 - 16 ABSW</v>
          </cell>
          <cell r="C110" t="str">
            <v>Unit</v>
          </cell>
          <cell r="D110">
            <v>640770</v>
          </cell>
          <cell r="E110">
            <v>300000</v>
          </cell>
          <cell r="F110">
            <v>330000</v>
          </cell>
          <cell r="G110">
            <v>330000</v>
          </cell>
        </row>
        <row r="111">
          <cell r="B111" t="str">
            <v>Penghalang Panjat dan Papan Peringatan</v>
          </cell>
          <cell r="C111" t="str">
            <v>Unit</v>
          </cell>
          <cell r="D111">
            <v>3830</v>
          </cell>
          <cell r="E111">
            <v>1900</v>
          </cell>
          <cell r="F111">
            <v>2090</v>
          </cell>
          <cell r="G111">
            <v>2000</v>
          </cell>
        </row>
        <row r="112">
          <cell r="A112" t="str">
            <v>SC3</v>
          </cell>
          <cell r="B112" t="str">
            <v>Sectionalizer 3 Phasa</v>
          </cell>
          <cell r="C112" t="str">
            <v>Unit</v>
          </cell>
          <cell r="D112">
            <v>1312545</v>
          </cell>
          <cell r="E112">
            <v>200000</v>
          </cell>
          <cell r="F112">
            <v>220000.00000000003</v>
          </cell>
          <cell r="G112">
            <v>220000</v>
          </cell>
        </row>
        <row r="113">
          <cell r="A113" t="str">
            <v>DS</v>
          </cell>
          <cell r="B113" t="str">
            <v>Pasang DS</v>
          </cell>
          <cell r="C113" t="str">
            <v>Unit</v>
          </cell>
          <cell r="D113">
            <v>24045</v>
          </cell>
          <cell r="E113">
            <v>10800</v>
          </cell>
          <cell r="F113">
            <v>11880.000000000002</v>
          </cell>
          <cell r="G113">
            <v>11800</v>
          </cell>
        </row>
        <row r="114">
          <cell r="A114" t="str">
            <v>K3</v>
          </cell>
          <cell r="B114" t="str">
            <v>Pasang Kapasitor 3 phase</v>
          </cell>
          <cell r="C114" t="str">
            <v>Unit</v>
          </cell>
          <cell r="D114">
            <v>482300</v>
          </cell>
          <cell r="E114">
            <v>100000</v>
          </cell>
          <cell r="F114">
            <v>110000.00000000001</v>
          </cell>
          <cell r="G114">
            <v>110000</v>
          </cell>
          <cell r="I114" t="str">
            <v>Komplit</v>
          </cell>
        </row>
        <row r="115">
          <cell r="A115" t="str">
            <v>pABSW</v>
          </cell>
          <cell r="B115" t="str">
            <v>PERBAIKAN M 3 - 16 ABSW</v>
          </cell>
          <cell r="C115" t="str">
            <v>Unit</v>
          </cell>
          <cell r="D115">
            <v>640770</v>
          </cell>
          <cell r="E115">
            <v>50000</v>
          </cell>
          <cell r="F115">
            <v>55000.000000000007</v>
          </cell>
          <cell r="G115">
            <v>55000</v>
          </cell>
        </row>
        <row r="116">
          <cell r="F116">
            <v>0</v>
          </cell>
          <cell r="G116">
            <v>0</v>
          </cell>
        </row>
        <row r="117">
          <cell r="A117" t="str">
            <v>BM211</v>
          </cell>
          <cell r="B117" t="str">
            <v xml:space="preserve">  Bongkar M 2 - 11</v>
          </cell>
          <cell r="C117" t="str">
            <v>Unit</v>
          </cell>
          <cell r="D117">
            <v>13437</v>
          </cell>
          <cell r="E117">
            <v>4400</v>
          </cell>
          <cell r="F117">
            <v>4840</v>
          </cell>
          <cell r="G117">
            <v>4800</v>
          </cell>
          <cell r="H117">
            <v>0.4</v>
          </cell>
        </row>
        <row r="118">
          <cell r="A118" t="str">
            <v>BM211m</v>
          </cell>
          <cell r="B118" t="str">
            <v xml:space="preserve">  Bongkar C M 2 - 11  M</v>
          </cell>
          <cell r="C118" t="str">
            <v>Unit</v>
          </cell>
          <cell r="D118">
            <v>15504</v>
          </cell>
          <cell r="E118">
            <v>6000</v>
          </cell>
          <cell r="F118">
            <v>6600.0000000000009</v>
          </cell>
          <cell r="G118">
            <v>6600</v>
          </cell>
          <cell r="H118">
            <v>0.4</v>
          </cell>
        </row>
        <row r="119">
          <cell r="A119" t="str">
            <v>BM212</v>
          </cell>
          <cell r="B119" t="str">
            <v xml:space="preserve">  Bongkar M 2 - 12</v>
          </cell>
          <cell r="C119" t="str">
            <v>Unit</v>
          </cell>
          <cell r="D119">
            <v>2961</v>
          </cell>
          <cell r="E119">
            <v>800</v>
          </cell>
          <cell r="F119">
            <v>880.00000000000011</v>
          </cell>
          <cell r="G119">
            <v>800</v>
          </cell>
          <cell r="H119">
            <v>0.4</v>
          </cell>
        </row>
        <row r="120">
          <cell r="A120" t="str">
            <v>BM212A</v>
          </cell>
          <cell r="B120" t="str">
            <v xml:space="preserve">  Bongkar M 2 - 12A</v>
          </cell>
          <cell r="C120" t="str">
            <v>Unit</v>
          </cell>
          <cell r="D120">
            <v>3993</v>
          </cell>
          <cell r="E120">
            <v>1100</v>
          </cell>
          <cell r="F120">
            <v>1210</v>
          </cell>
          <cell r="G120">
            <v>1200</v>
          </cell>
          <cell r="H120">
            <v>0.4</v>
          </cell>
        </row>
        <row r="121">
          <cell r="A121" t="str">
            <v>BM215</v>
          </cell>
          <cell r="B121" t="str">
            <v xml:space="preserve">  Bongkar M 2 - 15</v>
          </cell>
          <cell r="C121" t="str">
            <v>Unit</v>
          </cell>
          <cell r="D121">
            <v>41712</v>
          </cell>
          <cell r="E121">
            <v>12500</v>
          </cell>
          <cell r="F121">
            <v>13750.000000000002</v>
          </cell>
          <cell r="G121">
            <v>13700</v>
          </cell>
          <cell r="H121">
            <v>0.4</v>
          </cell>
        </row>
        <row r="122">
          <cell r="A122" t="str">
            <v>BM34</v>
          </cell>
          <cell r="B122" t="str">
            <v xml:space="preserve">  Bongkar M 3 - 4</v>
          </cell>
          <cell r="C122" t="str">
            <v>Unit</v>
          </cell>
          <cell r="D122">
            <v>14427</v>
          </cell>
          <cell r="E122">
            <v>4300</v>
          </cell>
          <cell r="F122">
            <v>4730</v>
          </cell>
          <cell r="G122">
            <v>4700</v>
          </cell>
          <cell r="H122">
            <v>0.4</v>
          </cell>
        </row>
        <row r="123">
          <cell r="A123" t="str">
            <v>BM52</v>
          </cell>
          <cell r="B123" t="str">
            <v xml:space="preserve">  Bongkar M 5 - 2 </v>
          </cell>
          <cell r="C123" t="str">
            <v>Unit</v>
          </cell>
          <cell r="D123">
            <v>6159</v>
          </cell>
          <cell r="E123">
            <v>1800</v>
          </cell>
          <cell r="F123">
            <v>1980.0000000000002</v>
          </cell>
          <cell r="G123">
            <v>1900</v>
          </cell>
          <cell r="H123">
            <v>0.4</v>
          </cell>
        </row>
        <row r="124">
          <cell r="A124" t="str">
            <v>BM54</v>
          </cell>
          <cell r="B124" t="str">
            <v xml:space="preserve">  Bongkar M 5 - 4 </v>
          </cell>
          <cell r="C124" t="str">
            <v>Unit</v>
          </cell>
          <cell r="D124">
            <v>6159</v>
          </cell>
          <cell r="E124">
            <v>1800</v>
          </cell>
          <cell r="F124">
            <v>1980.0000000000002</v>
          </cell>
          <cell r="G124">
            <v>1900</v>
          </cell>
          <cell r="H124">
            <v>0.4</v>
          </cell>
        </row>
        <row r="125">
          <cell r="A125" t="str">
            <v>BM55</v>
          </cell>
          <cell r="B125" t="str">
            <v xml:space="preserve">  Bongkar M 5 - 5</v>
          </cell>
          <cell r="C125" t="str">
            <v>Unit</v>
          </cell>
          <cell r="D125">
            <v>6159</v>
          </cell>
          <cell r="E125">
            <v>1800</v>
          </cell>
          <cell r="F125">
            <v>1980.0000000000002</v>
          </cell>
          <cell r="G125">
            <v>1900</v>
          </cell>
          <cell r="H125">
            <v>0.4</v>
          </cell>
        </row>
        <row r="126">
          <cell r="A126" t="str">
            <v>BM53</v>
          </cell>
          <cell r="B126" t="str">
            <v xml:space="preserve">  Bongkar M 5 - 3</v>
          </cell>
          <cell r="C126" t="str">
            <v>Unit</v>
          </cell>
          <cell r="D126">
            <v>4629</v>
          </cell>
          <cell r="E126">
            <v>1300</v>
          </cell>
          <cell r="F126">
            <v>1430.0000000000002</v>
          </cell>
          <cell r="G126">
            <v>1400</v>
          </cell>
          <cell r="H126">
            <v>0.4</v>
          </cell>
        </row>
        <row r="127">
          <cell r="A127" t="str">
            <v>BM56</v>
          </cell>
          <cell r="B127" t="str">
            <v xml:space="preserve">  Bongkar M 5 - 6 ( Arester)</v>
          </cell>
          <cell r="C127" t="str">
            <v>Unit</v>
          </cell>
          <cell r="D127">
            <v>14427</v>
          </cell>
          <cell r="E127">
            <v>4300</v>
          </cell>
          <cell r="F127">
            <v>4730</v>
          </cell>
          <cell r="G127">
            <v>4700</v>
          </cell>
          <cell r="H127">
            <v>0.4</v>
          </cell>
        </row>
        <row r="128">
          <cell r="A128" t="str">
            <v>BM59</v>
          </cell>
          <cell r="B128" t="str">
            <v xml:space="preserve">  Bongkar M 5 - 9 (FCO)</v>
          </cell>
          <cell r="C128" t="str">
            <v>Unit</v>
          </cell>
          <cell r="D128">
            <v>14427</v>
          </cell>
          <cell r="E128">
            <v>4300</v>
          </cell>
          <cell r="F128">
            <v>4730</v>
          </cell>
          <cell r="G128">
            <v>4700</v>
          </cell>
          <cell r="H128">
            <v>0.4</v>
          </cell>
        </row>
        <row r="129">
          <cell r="A129" t="str">
            <v>BM510</v>
          </cell>
          <cell r="B129" t="str">
            <v xml:space="preserve">  Bongkar M 5 - 10</v>
          </cell>
          <cell r="C129" t="str">
            <v>Unit</v>
          </cell>
          <cell r="D129">
            <v>14427</v>
          </cell>
          <cell r="E129">
            <v>4300</v>
          </cell>
          <cell r="F129">
            <v>4730</v>
          </cell>
          <cell r="G129">
            <v>4700</v>
          </cell>
          <cell r="H129">
            <v>0.4</v>
          </cell>
        </row>
        <row r="130">
          <cell r="A130" t="str">
            <v>BM512</v>
          </cell>
          <cell r="B130" t="str">
            <v xml:space="preserve">  Bongkar M 5 - 12</v>
          </cell>
          <cell r="C130" t="str">
            <v>Unit</v>
          </cell>
          <cell r="D130">
            <v>4629</v>
          </cell>
          <cell r="E130">
            <v>1300</v>
          </cell>
          <cell r="F130">
            <v>1430.0000000000002</v>
          </cell>
          <cell r="G130">
            <v>1400</v>
          </cell>
          <cell r="H130">
            <v>0.4</v>
          </cell>
        </row>
        <row r="131">
          <cell r="A131" t="str">
            <v>BM513</v>
          </cell>
          <cell r="B131" t="str">
            <v xml:space="preserve">  Bongkar M 5 - 13</v>
          </cell>
          <cell r="C131" t="str">
            <v>Unit</v>
          </cell>
          <cell r="D131">
            <v>4629</v>
          </cell>
          <cell r="E131">
            <v>1300</v>
          </cell>
          <cell r="F131">
            <v>1430.0000000000002</v>
          </cell>
          <cell r="G131">
            <v>1400</v>
          </cell>
          <cell r="H131">
            <v>0.4</v>
          </cell>
        </row>
        <row r="132">
          <cell r="A132" t="str">
            <v>BM516</v>
          </cell>
          <cell r="B132" t="str">
            <v xml:space="preserve">  Bongkar M 5 - 16</v>
          </cell>
          <cell r="C132" t="str">
            <v>Unit</v>
          </cell>
          <cell r="D132">
            <v>4629</v>
          </cell>
          <cell r="E132">
            <v>1300</v>
          </cell>
          <cell r="F132">
            <v>1430.0000000000002</v>
          </cell>
          <cell r="G132">
            <v>1400</v>
          </cell>
          <cell r="H132">
            <v>0.4</v>
          </cell>
        </row>
        <row r="133">
          <cell r="A133" t="str">
            <v>BM58</v>
          </cell>
          <cell r="B133" t="str">
            <v xml:space="preserve">  Bongkar M 5 - 8</v>
          </cell>
          <cell r="C133" t="str">
            <v>Unit</v>
          </cell>
          <cell r="D133">
            <v>10113</v>
          </cell>
          <cell r="E133">
            <v>3000</v>
          </cell>
          <cell r="F133">
            <v>3300.0000000000005</v>
          </cell>
          <cell r="G133">
            <v>3300</v>
          </cell>
          <cell r="H133">
            <v>0.4</v>
          </cell>
        </row>
        <row r="134">
          <cell r="A134" t="str">
            <v>BM520</v>
          </cell>
          <cell r="B134" t="str">
            <v xml:space="preserve">  Bongkar M 5 - 20</v>
          </cell>
          <cell r="C134" t="str">
            <v>Unit</v>
          </cell>
          <cell r="D134">
            <v>10113</v>
          </cell>
          <cell r="E134">
            <v>3000</v>
          </cell>
          <cell r="F134">
            <v>3300.0000000000005</v>
          </cell>
          <cell r="G134">
            <v>3300</v>
          </cell>
          <cell r="H134">
            <v>0.4</v>
          </cell>
        </row>
        <row r="135">
          <cell r="A135" t="str">
            <v>BM41A</v>
          </cell>
          <cell r="B135" t="str">
            <v xml:space="preserve">  Bongkar M40 - 10 ( 35 - 70 )</v>
          </cell>
          <cell r="C135" t="str">
            <v>Unit</v>
          </cell>
          <cell r="D135">
            <v>2862</v>
          </cell>
          <cell r="E135">
            <v>800</v>
          </cell>
          <cell r="F135">
            <v>880.00000000000011</v>
          </cell>
          <cell r="G135">
            <v>800</v>
          </cell>
          <cell r="H135">
            <v>0.4</v>
          </cell>
        </row>
        <row r="136">
          <cell r="A136" t="str">
            <v>BM41B</v>
          </cell>
          <cell r="B136" t="str">
            <v xml:space="preserve">  Bongkar M40 - 10 ( 150 - 240 )</v>
          </cell>
          <cell r="C136" t="str">
            <v>Unit</v>
          </cell>
          <cell r="D136">
            <v>2862</v>
          </cell>
          <cell r="E136">
            <v>800</v>
          </cell>
          <cell r="F136">
            <v>880.00000000000011</v>
          </cell>
          <cell r="G136">
            <v>800</v>
          </cell>
          <cell r="H136">
            <v>0.4</v>
          </cell>
        </row>
        <row r="137">
          <cell r="A137" t="str">
            <v>BM4211</v>
          </cell>
          <cell r="B137" t="str">
            <v xml:space="preserve">  Bongkar M42 - 11</v>
          </cell>
          <cell r="C137" t="str">
            <v>Unit</v>
          </cell>
          <cell r="D137">
            <v>7950</v>
          </cell>
          <cell r="E137">
            <v>2300</v>
          </cell>
          <cell r="F137">
            <v>2530</v>
          </cell>
          <cell r="G137">
            <v>2500</v>
          </cell>
          <cell r="H137">
            <v>0.4</v>
          </cell>
        </row>
        <row r="138">
          <cell r="A138" t="str">
            <v>BE11</v>
          </cell>
          <cell r="B138" t="str">
            <v xml:space="preserve">  Bongkar E 1 - 1</v>
          </cell>
          <cell r="C138" t="str">
            <v>Unit</v>
          </cell>
          <cell r="D138">
            <v>7687.9679999999998</v>
          </cell>
          <cell r="E138">
            <v>2300</v>
          </cell>
          <cell r="F138">
            <v>2530</v>
          </cell>
          <cell r="G138">
            <v>2500</v>
          </cell>
          <cell r="H138">
            <v>0.4</v>
          </cell>
        </row>
        <row r="139">
          <cell r="A139" t="str">
            <v>BE12</v>
          </cell>
          <cell r="B139" t="str">
            <v xml:space="preserve">  Bongkar E 1 - 2</v>
          </cell>
          <cell r="C139" t="str">
            <v>Unit</v>
          </cell>
          <cell r="D139">
            <v>7687.9679999999998</v>
          </cell>
          <cell r="E139">
            <v>2300</v>
          </cell>
          <cell r="F139">
            <v>2530</v>
          </cell>
          <cell r="G139">
            <v>2500</v>
          </cell>
          <cell r="H139">
            <v>0.4</v>
          </cell>
        </row>
        <row r="140">
          <cell r="A140" t="str">
            <v>BE13</v>
          </cell>
          <cell r="B140" t="str">
            <v xml:space="preserve">  Bongkar E 1 - 3</v>
          </cell>
          <cell r="C140" t="str">
            <v>Unit</v>
          </cell>
          <cell r="D140">
            <v>7687.9679999999998</v>
          </cell>
          <cell r="E140">
            <v>2300</v>
          </cell>
          <cell r="F140">
            <v>2530</v>
          </cell>
          <cell r="G140">
            <v>2500</v>
          </cell>
          <cell r="H140">
            <v>0.4</v>
          </cell>
        </row>
        <row r="141">
          <cell r="A141" t="str">
            <v>BE22</v>
          </cell>
          <cell r="B141" t="str">
            <v xml:space="preserve">  Bongkar E 2 - 2</v>
          </cell>
          <cell r="C141" t="str">
            <v>Unit</v>
          </cell>
          <cell r="D141">
            <v>10113</v>
          </cell>
          <cell r="E141">
            <v>3000</v>
          </cell>
          <cell r="F141">
            <v>3300.0000000000005</v>
          </cell>
          <cell r="G141">
            <v>3300</v>
          </cell>
          <cell r="H141">
            <v>0.4</v>
          </cell>
        </row>
        <row r="142">
          <cell r="A142" t="str">
            <v>BE23</v>
          </cell>
          <cell r="B142" t="str">
            <v xml:space="preserve">  Bongkar E 2 - 3</v>
          </cell>
          <cell r="C142" t="str">
            <v>Unit</v>
          </cell>
          <cell r="D142">
            <v>10113</v>
          </cell>
          <cell r="E142">
            <v>3000</v>
          </cell>
          <cell r="F142">
            <v>3300.0000000000005</v>
          </cell>
          <cell r="G142">
            <v>3300</v>
          </cell>
          <cell r="H142">
            <v>0.4</v>
          </cell>
        </row>
        <row r="143">
          <cell r="A143" t="str">
            <v>BF12</v>
          </cell>
          <cell r="B143" t="str">
            <v xml:space="preserve">  Bongkar F 1 - 2</v>
          </cell>
          <cell r="C143" t="str">
            <v>Unit</v>
          </cell>
          <cell r="D143">
            <v>8682</v>
          </cell>
          <cell r="E143">
            <v>2600</v>
          </cell>
          <cell r="F143">
            <v>2860.0000000000005</v>
          </cell>
          <cell r="G143">
            <v>2800</v>
          </cell>
          <cell r="H143">
            <v>0.4</v>
          </cell>
        </row>
        <row r="144">
          <cell r="A144" t="str">
            <v>BF13</v>
          </cell>
          <cell r="B144" t="str">
            <v xml:space="preserve">  Bongkar F 1 - 3</v>
          </cell>
          <cell r="C144" t="str">
            <v>Unit</v>
          </cell>
          <cell r="D144">
            <v>10236</v>
          </cell>
          <cell r="E144">
            <v>3000</v>
          </cell>
          <cell r="F144">
            <v>3300.0000000000005</v>
          </cell>
          <cell r="G144">
            <v>3300</v>
          </cell>
          <cell r="H144">
            <v>0.4</v>
          </cell>
        </row>
        <row r="145">
          <cell r="A145" t="str">
            <v>BREC</v>
          </cell>
          <cell r="B145" t="str">
            <v xml:space="preserve">  Bongkar M 5 - 24 (RECLOSER 3 PHASA 20 KV, 560 A)</v>
          </cell>
          <cell r="C145" t="str">
            <v>Unit</v>
          </cell>
          <cell r="D145">
            <v>942552</v>
          </cell>
          <cell r="E145">
            <v>80000</v>
          </cell>
          <cell r="F145">
            <v>88000</v>
          </cell>
          <cell r="G145">
            <v>88000</v>
          </cell>
          <cell r="H145">
            <v>0.4</v>
          </cell>
        </row>
        <row r="146">
          <cell r="A146" t="str">
            <v>BABSW</v>
          </cell>
          <cell r="B146" t="str">
            <v xml:space="preserve">  Bongkar M 3 - 16 A  BSW</v>
          </cell>
          <cell r="C146" t="str">
            <v>Unit</v>
          </cell>
          <cell r="D146">
            <v>384462</v>
          </cell>
          <cell r="E146">
            <v>100000</v>
          </cell>
          <cell r="F146">
            <v>110000.00000000001</v>
          </cell>
          <cell r="G146">
            <v>110000</v>
          </cell>
          <cell r="H146">
            <v>0.4</v>
          </cell>
        </row>
        <row r="147">
          <cell r="B147" t="str">
            <v>Penghalang Panjat dan Papan Peringatan</v>
          </cell>
          <cell r="C147" t="str">
            <v>Unit</v>
          </cell>
          <cell r="D147">
            <v>2298</v>
          </cell>
          <cell r="E147">
            <v>700</v>
          </cell>
          <cell r="F147">
            <v>770.00000000000011</v>
          </cell>
          <cell r="G147">
            <v>700</v>
          </cell>
          <cell r="H147">
            <v>0.4</v>
          </cell>
        </row>
        <row r="148">
          <cell r="A148" t="str">
            <v>BSC3</v>
          </cell>
          <cell r="B148" t="str">
            <v xml:space="preserve">  Bongkar Sectionalizer 3 Phasa</v>
          </cell>
          <cell r="C148" t="str">
            <v>Unit</v>
          </cell>
          <cell r="D148">
            <v>787527</v>
          </cell>
          <cell r="E148">
            <v>80000</v>
          </cell>
          <cell r="F148">
            <v>88000</v>
          </cell>
          <cell r="G148">
            <v>88000</v>
          </cell>
          <cell r="H148">
            <v>0.4</v>
          </cell>
        </row>
        <row r="149">
          <cell r="A149" t="str">
            <v>BDS</v>
          </cell>
          <cell r="B149" t="str">
            <v xml:space="preserve">  Bongkar Pasang DS</v>
          </cell>
          <cell r="C149" t="str">
            <v>Unit</v>
          </cell>
          <cell r="D149">
            <v>14427</v>
          </cell>
          <cell r="E149">
            <v>4300</v>
          </cell>
          <cell r="F149">
            <v>4730</v>
          </cell>
          <cell r="G149">
            <v>4700</v>
          </cell>
          <cell r="H149">
            <v>0.4</v>
          </cell>
        </row>
        <row r="150">
          <cell r="A150" t="str">
            <v>BK3</v>
          </cell>
          <cell r="B150" t="str">
            <v xml:space="preserve">  Bongkar Kapasitor 3 Phasa </v>
          </cell>
          <cell r="C150" t="str">
            <v>Unit</v>
          </cell>
          <cell r="D150">
            <v>289380</v>
          </cell>
          <cell r="E150">
            <v>60000</v>
          </cell>
          <cell r="F150">
            <v>66000</v>
          </cell>
          <cell r="G150">
            <v>66000</v>
          </cell>
          <cell r="H150">
            <v>0.6</v>
          </cell>
          <cell r="I150" t="str">
            <v>Komplit</v>
          </cell>
        </row>
        <row r="151">
          <cell r="A151" t="str">
            <v>sE12</v>
          </cell>
          <cell r="B151" t="str">
            <v>Saging E 1 - 2</v>
          </cell>
          <cell r="C151" t="str">
            <v>Unit</v>
          </cell>
          <cell r="D151">
            <v>0</v>
          </cell>
          <cell r="E151">
            <v>2500</v>
          </cell>
          <cell r="F151">
            <v>2750</v>
          </cell>
          <cell r="G151">
            <v>2700</v>
          </cell>
          <cell r="H151">
            <v>0.45</v>
          </cell>
        </row>
        <row r="152">
          <cell r="F152">
            <v>0</v>
          </cell>
          <cell r="G152">
            <v>0</v>
          </cell>
        </row>
        <row r="153">
          <cell r="B153" t="str">
            <v>PASANG LVCB</v>
          </cell>
          <cell r="F153">
            <v>0</v>
          </cell>
          <cell r="G153">
            <v>0</v>
          </cell>
        </row>
        <row r="154">
          <cell r="F154">
            <v>0</v>
          </cell>
          <cell r="G154">
            <v>0</v>
          </cell>
        </row>
        <row r="155">
          <cell r="A155" t="str">
            <v>NTB</v>
          </cell>
          <cell r="B155" t="str">
            <v>Pasang LVCB Trafo 1Phasa (NTF Box)</v>
          </cell>
          <cell r="C155" t="str">
            <v>Unit</v>
          </cell>
          <cell r="E155">
            <v>97000</v>
          </cell>
          <cell r="F155">
            <v>106700.00000000001</v>
          </cell>
          <cell r="G155">
            <v>106700</v>
          </cell>
          <cell r="H155">
            <v>0.45</v>
          </cell>
        </row>
        <row r="156">
          <cell r="A156" t="str">
            <v>L1</v>
          </cell>
          <cell r="B156" t="str">
            <v>Pasang LVCB 1 Jurusan</v>
          </cell>
          <cell r="C156" t="str">
            <v>Unit</v>
          </cell>
          <cell r="D156">
            <v>227000</v>
          </cell>
          <cell r="E156">
            <v>113700</v>
          </cell>
          <cell r="F156">
            <v>125070.00000000001</v>
          </cell>
          <cell r="G156">
            <v>125000</v>
          </cell>
          <cell r="H156">
            <v>0.45</v>
          </cell>
        </row>
        <row r="157">
          <cell r="A157" t="str">
            <v>L2</v>
          </cell>
          <cell r="B157" t="str">
            <v>Pasang LVCB 2 Jurusan</v>
          </cell>
          <cell r="C157" t="str">
            <v>Unit</v>
          </cell>
          <cell r="D157">
            <v>227000</v>
          </cell>
          <cell r="E157">
            <v>113700</v>
          </cell>
          <cell r="F157">
            <v>125070.00000000001</v>
          </cell>
          <cell r="G157">
            <v>125000</v>
          </cell>
          <cell r="H157">
            <v>0.45</v>
          </cell>
        </row>
        <row r="158">
          <cell r="A158" t="str">
            <v>L3</v>
          </cell>
          <cell r="B158" t="str">
            <v>Pasang LVCB 3 Jurusan</v>
          </cell>
          <cell r="C158" t="str">
            <v>Unit</v>
          </cell>
          <cell r="D158">
            <v>227000</v>
          </cell>
          <cell r="E158">
            <v>113700</v>
          </cell>
          <cell r="F158">
            <v>125070.00000000001</v>
          </cell>
          <cell r="G158">
            <v>125000</v>
          </cell>
          <cell r="H158">
            <v>0.45</v>
          </cell>
        </row>
        <row r="159">
          <cell r="A159" t="str">
            <v>L4</v>
          </cell>
          <cell r="B159" t="str">
            <v>Pasang LVCB 4 Jurusan</v>
          </cell>
          <cell r="C159" t="str">
            <v>Unit</v>
          </cell>
          <cell r="D159">
            <v>227000</v>
          </cell>
          <cell r="E159">
            <v>113700</v>
          </cell>
          <cell r="F159">
            <v>125070.00000000001</v>
          </cell>
          <cell r="G159">
            <v>125000</v>
          </cell>
          <cell r="H159">
            <v>0.45</v>
          </cell>
        </row>
        <row r="160">
          <cell r="F160">
            <v>0</v>
          </cell>
          <cell r="G160">
            <v>0</v>
          </cell>
        </row>
        <row r="161">
          <cell r="A161" t="str">
            <v>BNTB</v>
          </cell>
          <cell r="B161" t="str">
            <v xml:space="preserve">  Bongkar LVC B Trafo 1 Phasa (NTF  Box)</v>
          </cell>
          <cell r="C161" t="str">
            <v>Unit</v>
          </cell>
          <cell r="E161">
            <v>29100</v>
          </cell>
          <cell r="F161">
            <v>32010.000000000004</v>
          </cell>
          <cell r="G161">
            <v>32000</v>
          </cell>
          <cell r="H161">
            <v>0.3</v>
          </cell>
        </row>
        <row r="162">
          <cell r="A162" t="str">
            <v>BL1</v>
          </cell>
          <cell r="B162" t="str">
            <v xml:space="preserve">  Bongkar LVC B 1 Jurusan</v>
          </cell>
          <cell r="C162" t="str">
            <v>Unit</v>
          </cell>
          <cell r="E162">
            <v>34100</v>
          </cell>
          <cell r="F162">
            <v>37510</v>
          </cell>
          <cell r="G162">
            <v>37500</v>
          </cell>
          <cell r="H162">
            <v>0.3</v>
          </cell>
        </row>
        <row r="163">
          <cell r="A163" t="str">
            <v>BL2</v>
          </cell>
          <cell r="B163" t="str">
            <v xml:space="preserve">  Bongkar LVC B 2 Jurusan</v>
          </cell>
          <cell r="C163" t="str">
            <v>Unit</v>
          </cell>
          <cell r="E163">
            <v>34100</v>
          </cell>
          <cell r="F163">
            <v>37510</v>
          </cell>
          <cell r="G163">
            <v>37500</v>
          </cell>
          <cell r="H163">
            <v>0.3</v>
          </cell>
        </row>
        <row r="164">
          <cell r="A164" t="str">
            <v>BL3</v>
          </cell>
          <cell r="B164" t="str">
            <v xml:space="preserve">  Bongkar LVC B 3 Jurusan</v>
          </cell>
          <cell r="C164" t="str">
            <v>Unit</v>
          </cell>
          <cell r="E164">
            <v>34100</v>
          </cell>
          <cell r="F164">
            <v>37510</v>
          </cell>
          <cell r="G164">
            <v>37500</v>
          </cell>
          <cell r="H164">
            <v>0.3</v>
          </cell>
        </row>
        <row r="165">
          <cell r="A165" t="str">
            <v>BL4</v>
          </cell>
          <cell r="B165" t="str">
            <v xml:space="preserve">  Bongkar LVC B 4 Jurusan</v>
          </cell>
          <cell r="C165" t="str">
            <v>Unit</v>
          </cell>
          <cell r="E165">
            <v>34100</v>
          </cell>
          <cell r="F165">
            <v>37510</v>
          </cell>
          <cell r="G165">
            <v>37500</v>
          </cell>
          <cell r="H165">
            <v>0.3</v>
          </cell>
        </row>
        <row r="166">
          <cell r="E166">
            <v>0</v>
          </cell>
          <cell r="F166">
            <v>0</v>
          </cell>
          <cell r="G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</row>
        <row r="168">
          <cell r="B168" t="str">
            <v>KONSTRUKSI JTM 1 PHASA - 3 PHASA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B1A</v>
          </cell>
          <cell r="B169" t="str">
            <v>B 1 - AA'</v>
          </cell>
          <cell r="C169" t="str">
            <v>Unit</v>
          </cell>
          <cell r="D169">
            <v>26250</v>
          </cell>
          <cell r="E169">
            <v>11800</v>
          </cell>
          <cell r="F169">
            <v>12980.000000000002</v>
          </cell>
          <cell r="G169">
            <v>12900</v>
          </cell>
          <cell r="H169">
            <v>0.45</v>
          </cell>
        </row>
        <row r="170">
          <cell r="A170" t="str">
            <v>B2A</v>
          </cell>
          <cell r="B170" t="str">
            <v>B 2 - AA'</v>
          </cell>
          <cell r="C170" t="str">
            <v>Unit</v>
          </cell>
          <cell r="D170">
            <v>32010</v>
          </cell>
          <cell r="E170">
            <v>14400</v>
          </cell>
          <cell r="F170">
            <v>15840.000000000002</v>
          </cell>
          <cell r="G170">
            <v>15800</v>
          </cell>
          <cell r="H170">
            <v>0.45</v>
          </cell>
        </row>
        <row r="171">
          <cell r="A171" t="str">
            <v>B3A</v>
          </cell>
          <cell r="B171" t="str">
            <v>B 3 - AA'</v>
          </cell>
          <cell r="C171" t="str">
            <v>Unit</v>
          </cell>
          <cell r="D171">
            <v>32010</v>
          </cell>
          <cell r="E171">
            <v>14400</v>
          </cell>
          <cell r="F171">
            <v>15840.000000000002</v>
          </cell>
          <cell r="G171">
            <v>15800</v>
          </cell>
          <cell r="H171">
            <v>0.45</v>
          </cell>
        </row>
        <row r="172">
          <cell r="A172" t="str">
            <v>B4A</v>
          </cell>
          <cell r="B172" t="str">
            <v>B 4 - AA'</v>
          </cell>
          <cell r="C172" t="str">
            <v>Unit</v>
          </cell>
          <cell r="D172">
            <v>32010</v>
          </cell>
          <cell r="E172">
            <v>14400</v>
          </cell>
          <cell r="F172">
            <v>15840.000000000002</v>
          </cell>
          <cell r="G172">
            <v>15800</v>
          </cell>
          <cell r="H172">
            <v>0.45</v>
          </cell>
        </row>
        <row r="173">
          <cell r="A173" t="str">
            <v>B5A</v>
          </cell>
          <cell r="B173" t="str">
            <v>B 5 - AA'</v>
          </cell>
          <cell r="C173" t="str">
            <v>Unit</v>
          </cell>
          <cell r="D173">
            <v>32010</v>
          </cell>
          <cell r="E173">
            <v>14400</v>
          </cell>
          <cell r="F173">
            <v>15840.000000000002</v>
          </cell>
          <cell r="G173">
            <v>15800</v>
          </cell>
          <cell r="H173">
            <v>0.45</v>
          </cell>
        </row>
        <row r="174">
          <cell r="A174" t="str">
            <v>B7A</v>
          </cell>
          <cell r="B174" t="str">
            <v>B 7 - AA'</v>
          </cell>
          <cell r="C174" t="str">
            <v>Unit</v>
          </cell>
          <cell r="D174">
            <v>32010</v>
          </cell>
          <cell r="E174">
            <v>14400</v>
          </cell>
          <cell r="F174">
            <v>15840.000000000002</v>
          </cell>
          <cell r="G174">
            <v>15800</v>
          </cell>
          <cell r="H174">
            <v>0.45</v>
          </cell>
        </row>
        <row r="175">
          <cell r="A175" t="str">
            <v>B8A</v>
          </cell>
          <cell r="B175" t="str">
            <v>B 8 - AA'</v>
          </cell>
          <cell r="C175" t="str">
            <v>Unit</v>
          </cell>
          <cell r="D175">
            <v>66145</v>
          </cell>
          <cell r="E175">
            <v>29700</v>
          </cell>
          <cell r="F175">
            <v>32670.000000000004</v>
          </cell>
          <cell r="G175">
            <v>32600</v>
          </cell>
          <cell r="H175">
            <v>0.45</v>
          </cell>
        </row>
        <row r="176">
          <cell r="E176">
            <v>0</v>
          </cell>
          <cell r="F176">
            <v>0</v>
          </cell>
          <cell r="G176">
            <v>0</v>
          </cell>
        </row>
        <row r="177">
          <cell r="B177" t="str">
            <v>KONSTRUKSI JTM 1 PHASA TANPA NETRAL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str">
            <v>A1'</v>
          </cell>
          <cell r="B178" t="str">
            <v>A 1'</v>
          </cell>
          <cell r="C178" t="str">
            <v>Unit</v>
          </cell>
          <cell r="D178">
            <v>8890</v>
          </cell>
          <cell r="E178">
            <v>4000</v>
          </cell>
          <cell r="F178">
            <v>4400</v>
          </cell>
          <cell r="G178">
            <v>4400</v>
          </cell>
          <cell r="H178">
            <v>0.45</v>
          </cell>
        </row>
        <row r="179">
          <cell r="A179" t="str">
            <v>A2'</v>
          </cell>
          <cell r="B179" t="str">
            <v>A 2'</v>
          </cell>
          <cell r="C179" t="str">
            <v>Unit</v>
          </cell>
          <cell r="D179">
            <v>15270</v>
          </cell>
          <cell r="E179">
            <v>6800</v>
          </cell>
          <cell r="F179">
            <v>7480.0000000000009</v>
          </cell>
          <cell r="G179">
            <v>7400</v>
          </cell>
          <cell r="H179">
            <v>0.45</v>
          </cell>
        </row>
        <row r="180">
          <cell r="A180" t="str">
            <v>A3'</v>
          </cell>
          <cell r="B180" t="str">
            <v>A 3'</v>
          </cell>
          <cell r="C180" t="str">
            <v>Unit</v>
          </cell>
          <cell r="D180">
            <v>15270</v>
          </cell>
          <cell r="E180">
            <v>6800</v>
          </cell>
          <cell r="F180">
            <v>7480.0000000000009</v>
          </cell>
          <cell r="G180">
            <v>7400</v>
          </cell>
          <cell r="H180">
            <v>0.45</v>
          </cell>
        </row>
        <row r="181">
          <cell r="A181" t="str">
            <v>A4'</v>
          </cell>
          <cell r="B181" t="str">
            <v>A 4'</v>
          </cell>
          <cell r="C181" t="str">
            <v>Unit</v>
          </cell>
          <cell r="D181">
            <v>22670</v>
          </cell>
          <cell r="E181">
            <v>10200</v>
          </cell>
          <cell r="F181">
            <v>11220</v>
          </cell>
          <cell r="G181">
            <v>11200</v>
          </cell>
          <cell r="H181">
            <v>0.45</v>
          </cell>
        </row>
        <row r="182">
          <cell r="A182" t="str">
            <v>A5'</v>
          </cell>
          <cell r="B182" t="str">
            <v>A 5'</v>
          </cell>
          <cell r="C182" t="str">
            <v>Unit</v>
          </cell>
          <cell r="D182">
            <v>11435</v>
          </cell>
          <cell r="E182">
            <v>5100</v>
          </cell>
          <cell r="F182">
            <v>5610</v>
          </cell>
          <cell r="G182">
            <v>5600</v>
          </cell>
          <cell r="H182">
            <v>0.45</v>
          </cell>
        </row>
        <row r="183">
          <cell r="A183" t="str">
            <v>A51'</v>
          </cell>
          <cell r="B183" t="str">
            <v>A 5 - 1'</v>
          </cell>
          <cell r="C183" t="str">
            <v>Unit</v>
          </cell>
          <cell r="D183">
            <v>11435</v>
          </cell>
          <cell r="E183">
            <v>5100</v>
          </cell>
          <cell r="F183">
            <v>5610</v>
          </cell>
          <cell r="G183">
            <v>5600</v>
          </cell>
          <cell r="H183">
            <v>0.45</v>
          </cell>
        </row>
        <row r="184">
          <cell r="A184" t="str">
            <v>A52'</v>
          </cell>
          <cell r="B184" t="str">
            <v>A 5 - 2'</v>
          </cell>
          <cell r="C184" t="str">
            <v>Unit</v>
          </cell>
          <cell r="D184">
            <v>11435</v>
          </cell>
          <cell r="E184">
            <v>5100</v>
          </cell>
          <cell r="F184">
            <v>5610</v>
          </cell>
          <cell r="G184">
            <v>5600</v>
          </cell>
          <cell r="H184">
            <v>0.45</v>
          </cell>
        </row>
        <row r="185">
          <cell r="A185" t="str">
            <v>A53'</v>
          </cell>
          <cell r="B185" t="str">
            <v>A 5 - 3'</v>
          </cell>
          <cell r="C185" t="str">
            <v>Unit</v>
          </cell>
          <cell r="D185">
            <v>11435</v>
          </cell>
          <cell r="E185">
            <v>5100</v>
          </cell>
          <cell r="F185">
            <v>5610</v>
          </cell>
          <cell r="G185">
            <v>5600</v>
          </cell>
          <cell r="H185">
            <v>0.45</v>
          </cell>
        </row>
        <row r="186">
          <cell r="A186" t="str">
            <v>A54'</v>
          </cell>
          <cell r="B186" t="str">
            <v>A 5 - 4'</v>
          </cell>
          <cell r="C186" t="str">
            <v>Unit</v>
          </cell>
          <cell r="D186">
            <v>12230</v>
          </cell>
          <cell r="E186">
            <v>5500</v>
          </cell>
          <cell r="F186">
            <v>6050.0000000000009</v>
          </cell>
          <cell r="G186">
            <v>6000</v>
          </cell>
          <cell r="H186">
            <v>0.45</v>
          </cell>
        </row>
        <row r="187">
          <cell r="A187" t="str">
            <v>A6'</v>
          </cell>
          <cell r="B187" t="str">
            <v>A 6'</v>
          </cell>
          <cell r="C187" t="str">
            <v>Unit</v>
          </cell>
          <cell r="D187">
            <v>22670</v>
          </cell>
          <cell r="E187">
            <v>10200</v>
          </cell>
          <cell r="F187">
            <v>11220</v>
          </cell>
          <cell r="G187">
            <v>11200</v>
          </cell>
          <cell r="H187">
            <v>0.45</v>
          </cell>
        </row>
        <row r="188">
          <cell r="A188" t="str">
            <v>C1'</v>
          </cell>
          <cell r="B188" t="str">
            <v>C 1'</v>
          </cell>
          <cell r="C188" t="str">
            <v>Unit</v>
          </cell>
          <cell r="D188">
            <v>24875</v>
          </cell>
          <cell r="E188">
            <v>11100</v>
          </cell>
          <cell r="F188">
            <v>12210.000000000002</v>
          </cell>
          <cell r="G188">
            <v>12200</v>
          </cell>
          <cell r="H188">
            <v>0.45</v>
          </cell>
        </row>
        <row r="189">
          <cell r="A189" t="str">
            <v>C1A'</v>
          </cell>
          <cell r="B189" t="str">
            <v>C 1 - A'</v>
          </cell>
          <cell r="C189" t="str">
            <v>Unit</v>
          </cell>
          <cell r="D189">
            <v>25905</v>
          </cell>
          <cell r="E189">
            <v>11600</v>
          </cell>
          <cell r="F189">
            <v>12760.000000000002</v>
          </cell>
          <cell r="G189">
            <v>12700</v>
          </cell>
          <cell r="H189">
            <v>0.45</v>
          </cell>
        </row>
        <row r="190">
          <cell r="A190" t="str">
            <v>C2'</v>
          </cell>
          <cell r="B190" t="str">
            <v>C 2'</v>
          </cell>
          <cell r="C190" t="str">
            <v>Unit</v>
          </cell>
          <cell r="D190">
            <v>30635</v>
          </cell>
          <cell r="E190">
            <v>13700</v>
          </cell>
          <cell r="F190">
            <v>15070.000000000002</v>
          </cell>
          <cell r="G190">
            <v>15000</v>
          </cell>
          <cell r="H190">
            <v>0.45</v>
          </cell>
        </row>
        <row r="191">
          <cell r="A191" t="str">
            <v>C2A'</v>
          </cell>
          <cell r="B191" t="str">
            <v>C 2 - A'</v>
          </cell>
          <cell r="C191" t="str">
            <v>Unit</v>
          </cell>
          <cell r="D191">
            <v>30635</v>
          </cell>
          <cell r="E191">
            <v>13700</v>
          </cell>
          <cell r="F191">
            <v>15070.000000000002</v>
          </cell>
          <cell r="G191">
            <v>15000</v>
          </cell>
          <cell r="H191">
            <v>0.45</v>
          </cell>
        </row>
        <row r="192">
          <cell r="A192" t="str">
            <v>C21'</v>
          </cell>
          <cell r="B192" t="str">
            <v>C 2 - 1'</v>
          </cell>
          <cell r="C192" t="str">
            <v>Unit</v>
          </cell>
          <cell r="D192">
            <v>30635</v>
          </cell>
          <cell r="E192">
            <v>13700</v>
          </cell>
          <cell r="F192">
            <v>15070.000000000002</v>
          </cell>
          <cell r="G192">
            <v>15000</v>
          </cell>
          <cell r="H192">
            <v>0.45</v>
          </cell>
        </row>
        <row r="193">
          <cell r="A193" t="str">
            <v>C3'</v>
          </cell>
          <cell r="B193" t="str">
            <v>C 3'</v>
          </cell>
          <cell r="C193" t="str">
            <v>Unit</v>
          </cell>
          <cell r="D193">
            <v>30635</v>
          </cell>
          <cell r="E193">
            <v>13700</v>
          </cell>
          <cell r="F193">
            <v>15070.000000000002</v>
          </cell>
          <cell r="G193">
            <v>15000</v>
          </cell>
          <cell r="H193">
            <v>0.45</v>
          </cell>
        </row>
        <row r="194">
          <cell r="A194" t="str">
            <v>C7'</v>
          </cell>
          <cell r="B194" t="str">
            <v>C 7'</v>
          </cell>
          <cell r="C194" t="str">
            <v>Unit</v>
          </cell>
          <cell r="D194">
            <v>30635</v>
          </cell>
          <cell r="E194">
            <v>13700</v>
          </cell>
          <cell r="F194">
            <v>15070.000000000002</v>
          </cell>
          <cell r="G194">
            <v>15000</v>
          </cell>
          <cell r="H194">
            <v>0.45</v>
          </cell>
        </row>
        <row r="195">
          <cell r="A195" t="str">
            <v>C7A'</v>
          </cell>
          <cell r="B195" t="str">
            <v>C 7 - A'</v>
          </cell>
          <cell r="C195" t="str">
            <v>Unit</v>
          </cell>
          <cell r="D195">
            <v>39410</v>
          </cell>
          <cell r="E195">
            <v>17700</v>
          </cell>
          <cell r="F195">
            <v>19470</v>
          </cell>
          <cell r="G195">
            <v>19400</v>
          </cell>
          <cell r="H195">
            <v>0.45</v>
          </cell>
        </row>
        <row r="196">
          <cell r="A196" t="str">
            <v>C8'</v>
          </cell>
          <cell r="B196" t="str">
            <v>C 8'</v>
          </cell>
          <cell r="C196" t="str">
            <v>Unit</v>
          </cell>
          <cell r="D196">
            <v>64765</v>
          </cell>
          <cell r="E196">
            <v>29100</v>
          </cell>
          <cell r="F196">
            <v>32010.000000000004</v>
          </cell>
          <cell r="G196">
            <v>32000</v>
          </cell>
          <cell r="H196">
            <v>0.45</v>
          </cell>
        </row>
        <row r="197">
          <cell r="A197" t="str">
            <v>C8A'</v>
          </cell>
          <cell r="B197" t="str">
            <v>C 8 - A'</v>
          </cell>
          <cell r="C197" t="str">
            <v>Unit</v>
          </cell>
          <cell r="D197">
            <v>64765</v>
          </cell>
          <cell r="E197">
            <v>29100</v>
          </cell>
          <cell r="F197">
            <v>32010.000000000004</v>
          </cell>
          <cell r="G197">
            <v>32000</v>
          </cell>
          <cell r="H197">
            <v>0.45</v>
          </cell>
        </row>
        <row r="198">
          <cell r="A198" t="str">
            <v>C8B'</v>
          </cell>
          <cell r="B198" t="str">
            <v>C 8 - B'</v>
          </cell>
          <cell r="C198" t="str">
            <v>Unit</v>
          </cell>
          <cell r="D198">
            <v>64765</v>
          </cell>
          <cell r="E198">
            <v>29100</v>
          </cell>
          <cell r="F198">
            <v>32010.000000000004</v>
          </cell>
          <cell r="G198">
            <v>32000</v>
          </cell>
          <cell r="H198">
            <v>0.45</v>
          </cell>
        </row>
        <row r="199">
          <cell r="A199" t="str">
            <v>C8C'</v>
          </cell>
          <cell r="B199" t="str">
            <v>C 8 - C'</v>
          </cell>
          <cell r="C199" t="str">
            <v>Unit</v>
          </cell>
          <cell r="D199">
            <v>102660</v>
          </cell>
          <cell r="E199">
            <v>46100</v>
          </cell>
          <cell r="F199">
            <v>50710.000000000007</v>
          </cell>
          <cell r="G199">
            <v>50700</v>
          </cell>
          <cell r="H199">
            <v>0.45</v>
          </cell>
        </row>
        <row r="200">
          <cell r="A200" t="str">
            <v>C9'</v>
          </cell>
          <cell r="B200" t="str">
            <v>C 9'</v>
          </cell>
          <cell r="C200" t="str">
            <v>Unit</v>
          </cell>
          <cell r="D200">
            <v>24875</v>
          </cell>
          <cell r="E200">
            <v>11100</v>
          </cell>
          <cell r="F200">
            <v>12210.000000000002</v>
          </cell>
          <cell r="G200">
            <v>12200</v>
          </cell>
          <cell r="H200">
            <v>0.45</v>
          </cell>
        </row>
        <row r="201">
          <cell r="A201" t="str">
            <v>C10'</v>
          </cell>
          <cell r="B201" t="str">
            <v>C 10'</v>
          </cell>
          <cell r="C201" t="str">
            <v>Unit</v>
          </cell>
          <cell r="D201">
            <v>30635</v>
          </cell>
          <cell r="E201">
            <v>13700</v>
          </cell>
          <cell r="F201">
            <v>15070.000000000002</v>
          </cell>
          <cell r="G201">
            <v>15000</v>
          </cell>
          <cell r="H201">
            <v>0.45</v>
          </cell>
        </row>
        <row r="202">
          <cell r="A202" t="str">
            <v>C11'</v>
          </cell>
          <cell r="B202" t="str">
            <v>C 11'</v>
          </cell>
          <cell r="C202" t="str">
            <v>Unit</v>
          </cell>
          <cell r="D202">
            <v>30635</v>
          </cell>
          <cell r="E202">
            <v>13700</v>
          </cell>
          <cell r="F202">
            <v>15070.000000000002</v>
          </cell>
          <cell r="G202">
            <v>15000</v>
          </cell>
          <cell r="H202">
            <v>0.45</v>
          </cell>
        </row>
        <row r="203">
          <cell r="E203">
            <v>0</v>
          </cell>
          <cell r="F203">
            <v>0</v>
          </cell>
          <cell r="G203">
            <v>0</v>
          </cell>
        </row>
        <row r="204">
          <cell r="A204" t="str">
            <v>BA1'</v>
          </cell>
          <cell r="B204" t="str">
            <v xml:space="preserve">  Bongkar A 1'</v>
          </cell>
          <cell r="C204" t="str">
            <v>Unit</v>
          </cell>
          <cell r="D204">
            <v>5334</v>
          </cell>
          <cell r="E204">
            <v>1600</v>
          </cell>
          <cell r="F204">
            <v>1760.0000000000002</v>
          </cell>
          <cell r="G204">
            <v>1700</v>
          </cell>
          <cell r="H204">
            <v>0.4</v>
          </cell>
        </row>
        <row r="205">
          <cell r="A205" t="str">
            <v>BA2'</v>
          </cell>
          <cell r="B205" t="str">
            <v xml:space="preserve">  Bongkar A 2'</v>
          </cell>
          <cell r="C205" t="str">
            <v>Unit</v>
          </cell>
          <cell r="D205">
            <v>15270</v>
          </cell>
          <cell r="E205">
            <v>2700</v>
          </cell>
          <cell r="F205">
            <v>2970.0000000000005</v>
          </cell>
          <cell r="G205">
            <v>2900</v>
          </cell>
          <cell r="H205">
            <v>0.4</v>
          </cell>
        </row>
        <row r="206">
          <cell r="A206" t="str">
            <v>BA3'</v>
          </cell>
          <cell r="B206" t="str">
            <v xml:space="preserve">  Bongkar A 3'</v>
          </cell>
          <cell r="C206" t="str">
            <v>Unit</v>
          </cell>
          <cell r="D206">
            <v>15270</v>
          </cell>
          <cell r="E206">
            <v>2700</v>
          </cell>
          <cell r="F206">
            <v>2970.0000000000005</v>
          </cell>
          <cell r="G206">
            <v>2900</v>
          </cell>
          <cell r="H206">
            <v>0.4</v>
          </cell>
        </row>
        <row r="207">
          <cell r="A207" t="str">
            <v>BA4'</v>
          </cell>
          <cell r="B207" t="str">
            <v xml:space="preserve">  Bongkar A 4'</v>
          </cell>
          <cell r="C207" t="str">
            <v>Unit</v>
          </cell>
          <cell r="D207">
            <v>22670</v>
          </cell>
          <cell r="E207">
            <v>4000</v>
          </cell>
          <cell r="F207">
            <v>4400</v>
          </cell>
          <cell r="G207">
            <v>4400</v>
          </cell>
          <cell r="H207">
            <v>0.4</v>
          </cell>
        </row>
        <row r="208">
          <cell r="A208" t="str">
            <v>BA5'</v>
          </cell>
          <cell r="B208" t="str">
            <v xml:space="preserve">  Bongkar A 5'</v>
          </cell>
          <cell r="C208" t="str">
            <v>Unit</v>
          </cell>
          <cell r="D208">
            <v>11435</v>
          </cell>
          <cell r="E208">
            <v>2000</v>
          </cell>
          <cell r="F208">
            <v>2200</v>
          </cell>
          <cell r="G208">
            <v>2200</v>
          </cell>
          <cell r="H208">
            <v>0.4</v>
          </cell>
        </row>
        <row r="209">
          <cell r="A209" t="str">
            <v>BA51'</v>
          </cell>
          <cell r="B209" t="str">
            <v xml:space="preserve">  Bongkar A 5 - 1'</v>
          </cell>
          <cell r="C209" t="str">
            <v>Unit</v>
          </cell>
          <cell r="D209">
            <v>11435</v>
          </cell>
          <cell r="E209">
            <v>2000</v>
          </cell>
          <cell r="F209">
            <v>2200</v>
          </cell>
          <cell r="G209">
            <v>2200</v>
          </cell>
          <cell r="H209">
            <v>0.4</v>
          </cell>
        </row>
        <row r="210">
          <cell r="A210" t="str">
            <v>BA52'</v>
          </cell>
          <cell r="B210" t="str">
            <v xml:space="preserve">  Bongkar A 5 - 2'</v>
          </cell>
          <cell r="C210" t="str">
            <v>Unit</v>
          </cell>
          <cell r="D210">
            <v>11435</v>
          </cell>
          <cell r="E210">
            <v>2000</v>
          </cell>
          <cell r="F210">
            <v>2200</v>
          </cell>
          <cell r="G210">
            <v>2200</v>
          </cell>
          <cell r="H210">
            <v>0.4</v>
          </cell>
        </row>
        <row r="211">
          <cell r="A211" t="str">
            <v>BA53'</v>
          </cell>
          <cell r="B211" t="str">
            <v xml:space="preserve">  Bongkar A 5 - 3'</v>
          </cell>
          <cell r="C211" t="str">
            <v>Unit</v>
          </cell>
          <cell r="D211">
            <v>11435</v>
          </cell>
          <cell r="E211">
            <v>2000</v>
          </cell>
          <cell r="F211">
            <v>2200</v>
          </cell>
          <cell r="G211">
            <v>2200</v>
          </cell>
          <cell r="H211">
            <v>0.4</v>
          </cell>
        </row>
        <row r="212">
          <cell r="A212" t="str">
            <v>BA54'</v>
          </cell>
          <cell r="B212" t="str">
            <v xml:space="preserve">  Bongkar A 5 - 4'</v>
          </cell>
          <cell r="C212" t="str">
            <v>Unit</v>
          </cell>
          <cell r="D212">
            <v>12230</v>
          </cell>
          <cell r="E212">
            <v>2200</v>
          </cell>
          <cell r="F212">
            <v>2420</v>
          </cell>
          <cell r="G212">
            <v>2400</v>
          </cell>
          <cell r="H212">
            <v>0.4</v>
          </cell>
        </row>
        <row r="213">
          <cell r="A213" t="str">
            <v>BA6'</v>
          </cell>
          <cell r="B213" t="str">
            <v xml:space="preserve">  Bongkar A 6'</v>
          </cell>
          <cell r="C213" t="str">
            <v>Unit</v>
          </cell>
          <cell r="D213">
            <v>22670</v>
          </cell>
          <cell r="E213">
            <v>4000</v>
          </cell>
          <cell r="F213">
            <v>4400</v>
          </cell>
          <cell r="G213">
            <v>4400</v>
          </cell>
          <cell r="H213">
            <v>0.4</v>
          </cell>
        </row>
        <row r="214">
          <cell r="A214" t="str">
            <v>BC1'</v>
          </cell>
          <cell r="B214" t="str">
            <v xml:space="preserve">  Bongkar C 1'</v>
          </cell>
          <cell r="C214" t="str">
            <v>Unit</v>
          </cell>
          <cell r="D214">
            <v>24875</v>
          </cell>
          <cell r="E214">
            <v>4400</v>
          </cell>
          <cell r="F214">
            <v>4840</v>
          </cell>
          <cell r="G214">
            <v>4800</v>
          </cell>
          <cell r="H214">
            <v>0.4</v>
          </cell>
        </row>
        <row r="215">
          <cell r="A215" t="str">
            <v>BC1A'</v>
          </cell>
          <cell r="B215" t="str">
            <v xml:space="preserve">  Bongkar C 1 - A'</v>
          </cell>
          <cell r="C215" t="str">
            <v>Unit</v>
          </cell>
          <cell r="D215">
            <v>25905</v>
          </cell>
          <cell r="E215">
            <v>4600</v>
          </cell>
          <cell r="F215">
            <v>5060</v>
          </cell>
          <cell r="G215">
            <v>5000</v>
          </cell>
          <cell r="H215">
            <v>0.4</v>
          </cell>
        </row>
        <row r="216">
          <cell r="A216" t="str">
            <v>BC2'</v>
          </cell>
          <cell r="B216" t="str">
            <v xml:space="preserve">  Bongkar C 2'</v>
          </cell>
          <cell r="C216" t="str">
            <v>Unit</v>
          </cell>
          <cell r="D216">
            <v>30635</v>
          </cell>
          <cell r="E216">
            <v>5400</v>
          </cell>
          <cell r="F216">
            <v>5940.0000000000009</v>
          </cell>
          <cell r="G216">
            <v>5900</v>
          </cell>
          <cell r="H216">
            <v>0.4</v>
          </cell>
        </row>
        <row r="217">
          <cell r="A217" t="str">
            <v>BC2A'</v>
          </cell>
          <cell r="B217" t="str">
            <v xml:space="preserve">  Bongkar C 2 - A'</v>
          </cell>
          <cell r="C217" t="str">
            <v>Unit</v>
          </cell>
          <cell r="D217">
            <v>30635</v>
          </cell>
          <cell r="E217">
            <v>5400</v>
          </cell>
          <cell r="F217">
            <v>5940.0000000000009</v>
          </cell>
          <cell r="G217">
            <v>5900</v>
          </cell>
          <cell r="H217">
            <v>0.4</v>
          </cell>
        </row>
        <row r="218">
          <cell r="A218" t="str">
            <v>BC21'</v>
          </cell>
          <cell r="B218" t="str">
            <v xml:space="preserve">  Bongkar C 2 - 1'</v>
          </cell>
          <cell r="C218" t="str">
            <v>Unit</v>
          </cell>
          <cell r="D218">
            <v>30635</v>
          </cell>
          <cell r="E218">
            <v>5400</v>
          </cell>
          <cell r="F218">
            <v>5940.0000000000009</v>
          </cell>
          <cell r="G218">
            <v>5900</v>
          </cell>
          <cell r="H218">
            <v>0.4</v>
          </cell>
        </row>
        <row r="219">
          <cell r="A219" t="str">
            <v>BC3'</v>
          </cell>
          <cell r="B219" t="str">
            <v xml:space="preserve">  Bongkar C 3'</v>
          </cell>
          <cell r="C219" t="str">
            <v>Unit</v>
          </cell>
          <cell r="D219">
            <v>30635</v>
          </cell>
          <cell r="E219">
            <v>5400</v>
          </cell>
          <cell r="F219">
            <v>5940.0000000000009</v>
          </cell>
          <cell r="G219">
            <v>5900</v>
          </cell>
          <cell r="H219">
            <v>0.4</v>
          </cell>
        </row>
        <row r="220">
          <cell r="A220" t="str">
            <v>BC7'</v>
          </cell>
          <cell r="B220" t="str">
            <v xml:space="preserve">  Bongkar C 7'</v>
          </cell>
          <cell r="C220" t="str">
            <v>Unit</v>
          </cell>
          <cell r="D220">
            <v>30635</v>
          </cell>
          <cell r="E220">
            <v>5400</v>
          </cell>
          <cell r="F220">
            <v>5940.0000000000009</v>
          </cell>
          <cell r="G220">
            <v>5900</v>
          </cell>
          <cell r="H220">
            <v>0.4</v>
          </cell>
        </row>
        <row r="221">
          <cell r="A221" t="str">
            <v>BC7A'</v>
          </cell>
          <cell r="B221" t="str">
            <v xml:space="preserve">  Bongkar C 7 - A'</v>
          </cell>
          <cell r="C221" t="str">
            <v>Unit</v>
          </cell>
          <cell r="D221">
            <v>39410</v>
          </cell>
          <cell r="E221">
            <v>7000</v>
          </cell>
          <cell r="F221">
            <v>7700.0000000000009</v>
          </cell>
          <cell r="G221">
            <v>7700</v>
          </cell>
          <cell r="H221">
            <v>0.4</v>
          </cell>
        </row>
        <row r="222">
          <cell r="A222" t="str">
            <v>BC8'</v>
          </cell>
          <cell r="B222" t="str">
            <v xml:space="preserve">  Bongkar C 8'</v>
          </cell>
          <cell r="C222" t="str">
            <v>Unit</v>
          </cell>
          <cell r="D222">
            <v>64765</v>
          </cell>
          <cell r="E222">
            <v>11600</v>
          </cell>
          <cell r="F222">
            <v>12760.000000000002</v>
          </cell>
          <cell r="G222">
            <v>12700</v>
          </cell>
          <cell r="H222">
            <v>0.4</v>
          </cell>
        </row>
        <row r="223">
          <cell r="A223" t="str">
            <v>BC8A'</v>
          </cell>
          <cell r="B223" t="str">
            <v xml:space="preserve">  Bongkar C 8 - A'</v>
          </cell>
          <cell r="C223" t="str">
            <v>Unit</v>
          </cell>
          <cell r="D223">
            <v>64765</v>
          </cell>
          <cell r="E223">
            <v>11600</v>
          </cell>
          <cell r="F223">
            <v>12760.000000000002</v>
          </cell>
          <cell r="G223">
            <v>12700</v>
          </cell>
          <cell r="H223">
            <v>0.4</v>
          </cell>
        </row>
        <row r="224">
          <cell r="A224" t="str">
            <v>BC8B'</v>
          </cell>
          <cell r="B224" t="str">
            <v xml:space="preserve">  Bongkar C 8 -   B'</v>
          </cell>
          <cell r="C224" t="str">
            <v>Unit</v>
          </cell>
          <cell r="D224">
            <v>64765</v>
          </cell>
          <cell r="E224">
            <v>11600</v>
          </cell>
          <cell r="F224">
            <v>12760.000000000002</v>
          </cell>
          <cell r="G224">
            <v>12700</v>
          </cell>
          <cell r="H224">
            <v>0.4</v>
          </cell>
        </row>
        <row r="225">
          <cell r="A225" t="str">
            <v>BC8C'</v>
          </cell>
          <cell r="B225" t="str">
            <v xml:space="preserve">  Bongkar C 8 - C'</v>
          </cell>
          <cell r="C225" t="str">
            <v>Unit</v>
          </cell>
          <cell r="D225">
            <v>102660</v>
          </cell>
          <cell r="E225">
            <v>18400</v>
          </cell>
          <cell r="F225">
            <v>20240</v>
          </cell>
          <cell r="G225">
            <v>20200</v>
          </cell>
          <cell r="H225">
            <v>0.4</v>
          </cell>
        </row>
        <row r="226">
          <cell r="A226" t="str">
            <v>BC9'</v>
          </cell>
          <cell r="B226" t="str">
            <v xml:space="preserve">  Bongkar C 9'</v>
          </cell>
          <cell r="C226" t="str">
            <v>Unit</v>
          </cell>
          <cell r="D226">
            <v>24875</v>
          </cell>
          <cell r="E226">
            <v>4400</v>
          </cell>
          <cell r="F226">
            <v>4840</v>
          </cell>
          <cell r="G226">
            <v>4800</v>
          </cell>
          <cell r="H226">
            <v>0.4</v>
          </cell>
        </row>
        <row r="227">
          <cell r="A227" t="str">
            <v>BC10'</v>
          </cell>
          <cell r="B227" t="str">
            <v xml:space="preserve">  Bongkar C 10'</v>
          </cell>
          <cell r="C227" t="str">
            <v>Unit</v>
          </cell>
          <cell r="D227">
            <v>30635</v>
          </cell>
          <cell r="E227">
            <v>5400</v>
          </cell>
          <cell r="F227">
            <v>5940.0000000000009</v>
          </cell>
          <cell r="G227">
            <v>5900</v>
          </cell>
          <cell r="H227">
            <v>0.4</v>
          </cell>
        </row>
        <row r="228">
          <cell r="A228" t="str">
            <v>C11'</v>
          </cell>
          <cell r="B228" t="str">
            <v xml:space="preserve">  Bongkar C 11'</v>
          </cell>
          <cell r="C228" t="str">
            <v>Unit</v>
          </cell>
          <cell r="D228">
            <v>30635</v>
          </cell>
          <cell r="E228">
            <v>5400</v>
          </cell>
          <cell r="F228">
            <v>5940.0000000000009</v>
          </cell>
          <cell r="G228">
            <v>5900</v>
          </cell>
          <cell r="H228">
            <v>0.4</v>
          </cell>
        </row>
        <row r="229">
          <cell r="E229">
            <v>0</v>
          </cell>
          <cell r="F229">
            <v>0</v>
          </cell>
          <cell r="G229">
            <v>0</v>
          </cell>
        </row>
        <row r="230">
          <cell r="B230" t="str">
            <v>KONSTRUKSI JTM 3 PHASA DOUBLE SIRKUIT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str">
            <v>DC1</v>
          </cell>
          <cell r="B231" t="str">
            <v>DC 1</v>
          </cell>
          <cell r="C231" t="str">
            <v>Unit</v>
          </cell>
          <cell r="D231">
            <v>52500</v>
          </cell>
          <cell r="E231">
            <v>23600</v>
          </cell>
          <cell r="F231">
            <v>25960.000000000004</v>
          </cell>
          <cell r="G231">
            <v>25900</v>
          </cell>
          <cell r="H231">
            <v>0.45</v>
          </cell>
        </row>
        <row r="232">
          <cell r="A232" t="str">
            <v>DC2</v>
          </cell>
          <cell r="B232" t="str">
            <v>DC 2</v>
          </cell>
          <cell r="C232" t="str">
            <v>Unit</v>
          </cell>
          <cell r="D232">
            <v>63940</v>
          </cell>
          <cell r="E232">
            <v>28700</v>
          </cell>
          <cell r="F232">
            <v>31570.000000000004</v>
          </cell>
          <cell r="G232">
            <v>31500</v>
          </cell>
          <cell r="H232">
            <v>0.45</v>
          </cell>
        </row>
        <row r="233">
          <cell r="A233" t="str">
            <v>DC3</v>
          </cell>
          <cell r="B233" t="str">
            <v>DC 3</v>
          </cell>
          <cell r="C233" t="str">
            <v>Unit</v>
          </cell>
          <cell r="D233">
            <v>63940</v>
          </cell>
          <cell r="E233">
            <v>28700</v>
          </cell>
          <cell r="F233">
            <v>31570.000000000004</v>
          </cell>
          <cell r="G233">
            <v>31500</v>
          </cell>
          <cell r="H233">
            <v>0.45</v>
          </cell>
        </row>
        <row r="234">
          <cell r="A234" t="str">
            <v>DC4</v>
          </cell>
          <cell r="B234" t="str">
            <v>DC 4</v>
          </cell>
          <cell r="C234" t="str">
            <v>Unit</v>
          </cell>
          <cell r="D234">
            <v>63940</v>
          </cell>
          <cell r="E234">
            <v>28700</v>
          </cell>
          <cell r="F234">
            <v>31570.000000000004</v>
          </cell>
          <cell r="G234">
            <v>31500</v>
          </cell>
          <cell r="H234">
            <v>0.45</v>
          </cell>
        </row>
        <row r="235">
          <cell r="A235" t="str">
            <v>DC5</v>
          </cell>
          <cell r="B235" t="str">
            <v>DC 5</v>
          </cell>
          <cell r="C235" t="str">
            <v>Unit</v>
          </cell>
          <cell r="D235">
            <v>63940</v>
          </cell>
          <cell r="E235">
            <v>28700</v>
          </cell>
          <cell r="F235">
            <v>31570.000000000004</v>
          </cell>
          <cell r="G235">
            <v>31500</v>
          </cell>
          <cell r="H235">
            <v>0.45</v>
          </cell>
        </row>
        <row r="236">
          <cell r="E236">
            <v>0</v>
          </cell>
          <cell r="F236">
            <v>0</v>
          </cell>
          <cell r="G236">
            <v>0</v>
          </cell>
        </row>
        <row r="237">
          <cell r="A237" t="str">
            <v>BDC1</v>
          </cell>
          <cell r="B237" t="str">
            <v xml:space="preserve">  Bongkar DC 1</v>
          </cell>
          <cell r="C237" t="str">
            <v>Unit</v>
          </cell>
          <cell r="D237">
            <v>31500</v>
          </cell>
          <cell r="E237">
            <v>9400</v>
          </cell>
          <cell r="F237">
            <v>10340</v>
          </cell>
          <cell r="G237">
            <v>10300</v>
          </cell>
          <cell r="H237">
            <v>0.4</v>
          </cell>
        </row>
        <row r="238">
          <cell r="A238" t="str">
            <v>BDC2</v>
          </cell>
          <cell r="B238" t="str">
            <v xml:space="preserve">  Bongkar DC 2</v>
          </cell>
          <cell r="C238" t="str">
            <v>Unit</v>
          </cell>
          <cell r="D238">
            <v>38364</v>
          </cell>
          <cell r="E238">
            <v>11400</v>
          </cell>
          <cell r="F238">
            <v>12540.000000000002</v>
          </cell>
          <cell r="G238">
            <v>12500</v>
          </cell>
          <cell r="H238">
            <v>0.4</v>
          </cell>
        </row>
        <row r="239">
          <cell r="A239" t="str">
            <v>BDC3</v>
          </cell>
          <cell r="B239" t="str">
            <v xml:space="preserve">  Bongkar DC 3</v>
          </cell>
          <cell r="C239" t="str">
            <v>Unit</v>
          </cell>
          <cell r="D239">
            <v>38364</v>
          </cell>
          <cell r="E239">
            <v>11400</v>
          </cell>
          <cell r="F239">
            <v>12540.000000000002</v>
          </cell>
          <cell r="G239">
            <v>12500</v>
          </cell>
          <cell r="H239">
            <v>0.4</v>
          </cell>
        </row>
        <row r="240">
          <cell r="A240" t="str">
            <v>BDC4</v>
          </cell>
          <cell r="B240" t="str">
            <v xml:space="preserve">  Bongkar DC 4</v>
          </cell>
          <cell r="C240" t="str">
            <v>Unit</v>
          </cell>
          <cell r="D240">
            <v>38364</v>
          </cell>
          <cell r="E240">
            <v>11400</v>
          </cell>
          <cell r="F240">
            <v>12540.000000000002</v>
          </cell>
          <cell r="G240">
            <v>12500</v>
          </cell>
          <cell r="H240">
            <v>0.4</v>
          </cell>
        </row>
        <row r="241">
          <cell r="A241" t="str">
            <v>BDC5</v>
          </cell>
          <cell r="B241" t="str">
            <v xml:space="preserve">  Bongkar DC 5</v>
          </cell>
          <cell r="C241" t="str">
            <v>Unit</v>
          </cell>
          <cell r="D241">
            <v>38364</v>
          </cell>
          <cell r="E241">
            <v>11400</v>
          </cell>
          <cell r="F241">
            <v>12540.000000000002</v>
          </cell>
          <cell r="G241">
            <v>12500</v>
          </cell>
          <cell r="H241">
            <v>0.4</v>
          </cell>
        </row>
        <row r="242">
          <cell r="E242">
            <v>0</v>
          </cell>
          <cell r="F242">
            <v>0</v>
          </cell>
          <cell r="G242">
            <v>0</v>
          </cell>
        </row>
        <row r="243">
          <cell r="B243" t="str">
            <v>PENARIKAN KAWAT JTM 3 / 1-3 PHASA u/50 METER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str">
            <v>mk32415</v>
          </cell>
          <cell r="B244" t="str">
            <v xml:space="preserve">Tarik TM 3 x A3C 240  + N 150 </v>
          </cell>
          <cell r="C244" t="str">
            <v>Span</v>
          </cell>
          <cell r="D244">
            <v>192920</v>
          </cell>
          <cell r="E244">
            <v>77100</v>
          </cell>
          <cell r="F244">
            <v>84810</v>
          </cell>
          <cell r="G244">
            <v>84800</v>
          </cell>
          <cell r="H244">
            <v>0.4</v>
          </cell>
        </row>
        <row r="245">
          <cell r="A245" t="str">
            <v>mk32412</v>
          </cell>
          <cell r="B245" t="str">
            <v xml:space="preserve">Tarik TM 3 x A3C 240  + N 120 </v>
          </cell>
          <cell r="C245" t="str">
            <v>Span</v>
          </cell>
          <cell r="D245">
            <v>192920</v>
          </cell>
          <cell r="E245">
            <v>77100</v>
          </cell>
          <cell r="F245">
            <v>84810</v>
          </cell>
          <cell r="G245">
            <v>84800</v>
          </cell>
          <cell r="H245">
            <v>0.4</v>
          </cell>
        </row>
        <row r="246">
          <cell r="A246" t="str">
            <v>mk324</v>
          </cell>
          <cell r="B246" t="str">
            <v xml:space="preserve">Tarik TM 3 x A3C 240 </v>
          </cell>
          <cell r="C246" t="str">
            <v>Span</v>
          </cell>
          <cell r="D246">
            <v>158470</v>
          </cell>
          <cell r="E246">
            <v>63300</v>
          </cell>
          <cell r="F246">
            <v>69630</v>
          </cell>
          <cell r="G246">
            <v>69600</v>
          </cell>
          <cell r="H246">
            <v>0.4</v>
          </cell>
        </row>
        <row r="247">
          <cell r="A247" t="str">
            <v>mk224</v>
          </cell>
          <cell r="B247" t="str">
            <v xml:space="preserve">Tarik TM 2 x A3C 240 </v>
          </cell>
          <cell r="C247" t="str">
            <v>Span</v>
          </cell>
          <cell r="D247">
            <v>106795</v>
          </cell>
          <cell r="E247">
            <v>42700</v>
          </cell>
          <cell r="F247">
            <v>46970.000000000007</v>
          </cell>
          <cell r="G247">
            <v>46900</v>
          </cell>
          <cell r="H247">
            <v>0.4</v>
          </cell>
        </row>
        <row r="248">
          <cell r="A248" t="str">
            <v>mk31515</v>
          </cell>
          <cell r="B248" t="str">
            <v xml:space="preserve">Tarik TM 3 x A3C 150  + N 150 </v>
          </cell>
          <cell r="C248" t="str">
            <v>Span</v>
          </cell>
          <cell r="D248">
            <v>141245</v>
          </cell>
          <cell r="E248">
            <v>56400</v>
          </cell>
          <cell r="F248">
            <v>62040.000000000007</v>
          </cell>
          <cell r="G248">
            <v>62000</v>
          </cell>
          <cell r="H248">
            <v>0.4</v>
          </cell>
        </row>
        <row r="249">
          <cell r="A249" t="str">
            <v>mk3157</v>
          </cell>
          <cell r="B249" t="str">
            <v xml:space="preserve">Tarik TM 3 x A3C 150  + N 70 </v>
          </cell>
          <cell r="C249" t="str">
            <v>Span</v>
          </cell>
          <cell r="D249">
            <v>141245</v>
          </cell>
          <cell r="E249">
            <v>56400</v>
          </cell>
          <cell r="F249">
            <v>62040.000000000007</v>
          </cell>
          <cell r="G249">
            <v>62000</v>
          </cell>
          <cell r="H249">
            <v>0.4</v>
          </cell>
        </row>
        <row r="250">
          <cell r="A250" t="str">
            <v>mk315</v>
          </cell>
          <cell r="B250" t="str">
            <v xml:space="preserve">Tarik TM 3 x A3C 150 </v>
          </cell>
          <cell r="C250" t="str">
            <v>Span</v>
          </cell>
          <cell r="D250">
            <v>124020</v>
          </cell>
          <cell r="E250">
            <v>49600</v>
          </cell>
          <cell r="F250">
            <v>54560.000000000007</v>
          </cell>
          <cell r="G250">
            <v>54500</v>
          </cell>
          <cell r="H250">
            <v>0.4</v>
          </cell>
        </row>
        <row r="251">
          <cell r="A251" t="str">
            <v>mk215</v>
          </cell>
          <cell r="B251" t="str">
            <v xml:space="preserve">Tarik TM 2 x A3C 150 </v>
          </cell>
          <cell r="C251" t="str">
            <v>Span</v>
          </cell>
          <cell r="D251">
            <v>98185</v>
          </cell>
          <cell r="E251">
            <v>39200</v>
          </cell>
          <cell r="F251">
            <v>43120</v>
          </cell>
          <cell r="G251">
            <v>43100</v>
          </cell>
          <cell r="H251">
            <v>0.4</v>
          </cell>
        </row>
        <row r="252">
          <cell r="A252" t="str">
            <v>mk377</v>
          </cell>
          <cell r="B252" t="str">
            <v xml:space="preserve">Tarik TM 3 x A3C 70  + N 70 </v>
          </cell>
          <cell r="C252" t="str">
            <v>Span</v>
          </cell>
          <cell r="D252">
            <v>124020</v>
          </cell>
          <cell r="E252">
            <v>49600</v>
          </cell>
          <cell r="F252">
            <v>54560.000000000007</v>
          </cell>
          <cell r="G252">
            <v>54500</v>
          </cell>
          <cell r="H252">
            <v>0.4</v>
          </cell>
        </row>
        <row r="253">
          <cell r="A253" t="str">
            <v>mk375</v>
          </cell>
          <cell r="B253" t="str">
            <v xml:space="preserve">Tarik TM 3 x A3C 70  + N 50 </v>
          </cell>
          <cell r="C253" t="str">
            <v>Span</v>
          </cell>
          <cell r="D253">
            <v>115410</v>
          </cell>
          <cell r="E253">
            <v>46100</v>
          </cell>
          <cell r="F253">
            <v>50710.000000000007</v>
          </cell>
          <cell r="G253">
            <v>50700</v>
          </cell>
          <cell r="H253">
            <v>0.4</v>
          </cell>
        </row>
        <row r="254">
          <cell r="A254" t="str">
            <v>mk3735</v>
          </cell>
          <cell r="B254" t="str">
            <v xml:space="preserve">Tarik TM 3 x A3C 70  + N 35 </v>
          </cell>
          <cell r="C254" t="str">
            <v>Span</v>
          </cell>
          <cell r="D254">
            <v>115410</v>
          </cell>
          <cell r="E254">
            <v>46100</v>
          </cell>
          <cell r="F254">
            <v>50710.000000000007</v>
          </cell>
          <cell r="G254">
            <v>50700</v>
          </cell>
          <cell r="H254">
            <v>0.4</v>
          </cell>
        </row>
        <row r="255">
          <cell r="A255" t="str">
            <v>mk37</v>
          </cell>
          <cell r="B255" t="str">
            <v xml:space="preserve">Tarik TM 3 x A3C 70 </v>
          </cell>
          <cell r="C255" t="str">
            <v>Span</v>
          </cell>
          <cell r="D255">
            <v>106795</v>
          </cell>
          <cell r="E255">
            <v>42700</v>
          </cell>
          <cell r="F255">
            <v>46970.000000000007</v>
          </cell>
          <cell r="G255">
            <v>46900</v>
          </cell>
          <cell r="H255">
            <v>0.4</v>
          </cell>
        </row>
        <row r="256">
          <cell r="A256" t="str">
            <v>mk27</v>
          </cell>
          <cell r="B256" t="str">
            <v xml:space="preserve">Tarik TM 2 x A3C 70 </v>
          </cell>
          <cell r="C256" t="str">
            <v>Span</v>
          </cell>
          <cell r="D256">
            <v>72345</v>
          </cell>
          <cell r="E256">
            <v>28900</v>
          </cell>
          <cell r="F256">
            <v>31790.000000000004</v>
          </cell>
          <cell r="G256">
            <v>31700</v>
          </cell>
          <cell r="H256">
            <v>0.4</v>
          </cell>
        </row>
        <row r="257">
          <cell r="A257" t="str">
            <v>mk33535</v>
          </cell>
          <cell r="B257" t="str">
            <v xml:space="preserve">Tarik TM 3 x A3C 35  + N 35 </v>
          </cell>
          <cell r="C257" t="str">
            <v>Span</v>
          </cell>
          <cell r="D257">
            <v>89570</v>
          </cell>
          <cell r="E257">
            <v>35800</v>
          </cell>
          <cell r="F257">
            <v>39380</v>
          </cell>
          <cell r="G257">
            <v>39300</v>
          </cell>
          <cell r="H257">
            <v>0.4</v>
          </cell>
        </row>
        <row r="258">
          <cell r="A258" t="str">
            <v>mk335</v>
          </cell>
          <cell r="B258" t="str">
            <v xml:space="preserve">Tarik TM 3 x A3C 35 </v>
          </cell>
          <cell r="C258" t="str">
            <v>Span</v>
          </cell>
          <cell r="D258">
            <v>72345</v>
          </cell>
          <cell r="E258">
            <v>28900</v>
          </cell>
          <cell r="F258">
            <v>31790.000000000004</v>
          </cell>
          <cell r="G258">
            <v>31700</v>
          </cell>
          <cell r="H258">
            <v>0.4</v>
          </cell>
        </row>
        <row r="259">
          <cell r="A259" t="str">
            <v>mk235</v>
          </cell>
          <cell r="B259" t="str">
            <v xml:space="preserve">Tarik TM 2 x A3C 35 </v>
          </cell>
          <cell r="C259" t="str">
            <v>Span</v>
          </cell>
          <cell r="D259">
            <v>55120</v>
          </cell>
          <cell r="E259">
            <v>22000</v>
          </cell>
          <cell r="F259">
            <v>24200.000000000004</v>
          </cell>
          <cell r="G259">
            <v>24200</v>
          </cell>
          <cell r="H259">
            <v>0.4</v>
          </cell>
        </row>
        <row r="260">
          <cell r="A260" t="str">
            <v>mk1157</v>
          </cell>
          <cell r="B260" t="str">
            <v xml:space="preserve">Tarik TM 1 x A3C 150  + N 70 </v>
          </cell>
          <cell r="C260" t="str">
            <v>Span</v>
          </cell>
          <cell r="D260">
            <v>106795</v>
          </cell>
          <cell r="E260">
            <v>42700</v>
          </cell>
          <cell r="F260">
            <v>46970.000000000007</v>
          </cell>
          <cell r="G260">
            <v>46900</v>
          </cell>
          <cell r="H260">
            <v>0.4</v>
          </cell>
        </row>
        <row r="261">
          <cell r="A261" t="str">
            <v>mk1127</v>
          </cell>
          <cell r="B261" t="str">
            <v xml:space="preserve">Tarik TM 1 x A3C 120  + N 70 </v>
          </cell>
          <cell r="C261" t="str">
            <v>Span</v>
          </cell>
          <cell r="D261">
            <v>98185</v>
          </cell>
          <cell r="E261">
            <v>39200</v>
          </cell>
          <cell r="F261">
            <v>43120</v>
          </cell>
          <cell r="G261">
            <v>43100</v>
          </cell>
          <cell r="H261">
            <v>0.4</v>
          </cell>
        </row>
        <row r="262">
          <cell r="A262" t="str">
            <v>mkl177</v>
          </cell>
          <cell r="B262" t="str">
            <v xml:space="preserve">Tarik TM 1 x A3C 70  + N 70 </v>
          </cell>
          <cell r="C262" t="str">
            <v>Span</v>
          </cell>
          <cell r="D262">
            <v>89570</v>
          </cell>
          <cell r="E262">
            <v>35800</v>
          </cell>
          <cell r="F262">
            <v>39380</v>
          </cell>
          <cell r="G262">
            <v>39300</v>
          </cell>
          <cell r="H262">
            <v>0.4</v>
          </cell>
        </row>
        <row r="263">
          <cell r="A263" t="str">
            <v>mk175</v>
          </cell>
          <cell r="B263" t="str">
            <v xml:space="preserve">Tarik TM 1 x A3C 70  + N 50 </v>
          </cell>
          <cell r="C263" t="str">
            <v>Span</v>
          </cell>
          <cell r="D263">
            <v>89570</v>
          </cell>
          <cell r="E263">
            <v>35800</v>
          </cell>
          <cell r="F263">
            <v>39380</v>
          </cell>
          <cell r="G263">
            <v>39300</v>
          </cell>
          <cell r="H263">
            <v>0.4</v>
          </cell>
        </row>
        <row r="264">
          <cell r="A264" t="str">
            <v>mk1735</v>
          </cell>
          <cell r="B264" t="str">
            <v xml:space="preserve">Tarik TM 1 x A3C 70  + N 35 </v>
          </cell>
          <cell r="C264" t="str">
            <v>Span</v>
          </cell>
          <cell r="D264">
            <v>72345</v>
          </cell>
          <cell r="E264">
            <v>28900</v>
          </cell>
          <cell r="F264">
            <v>31790.000000000004</v>
          </cell>
          <cell r="G264">
            <v>31700</v>
          </cell>
          <cell r="H264">
            <v>0.4</v>
          </cell>
        </row>
        <row r="265">
          <cell r="A265" t="str">
            <v>mk13535</v>
          </cell>
          <cell r="B265" t="str">
            <v xml:space="preserve">Tarik TM 1 x A3C 35  + N 35 </v>
          </cell>
          <cell r="C265" t="str">
            <v>Span</v>
          </cell>
          <cell r="D265">
            <v>55120</v>
          </cell>
          <cell r="E265">
            <v>22000</v>
          </cell>
          <cell r="F265">
            <v>24200.000000000004</v>
          </cell>
          <cell r="G265">
            <v>24200</v>
          </cell>
          <cell r="H265">
            <v>0.4</v>
          </cell>
        </row>
        <row r="266">
          <cell r="A266" t="str">
            <v>mk17</v>
          </cell>
          <cell r="B266" t="str">
            <v xml:space="preserve">Tarik TM 1 x A3C 70  </v>
          </cell>
          <cell r="C266" t="str">
            <v>Span</v>
          </cell>
          <cell r="D266">
            <v>46510</v>
          </cell>
          <cell r="E266">
            <v>18600</v>
          </cell>
          <cell r="F266">
            <v>20460</v>
          </cell>
          <cell r="G266">
            <v>20400</v>
          </cell>
          <cell r="H266">
            <v>0.4</v>
          </cell>
        </row>
        <row r="267">
          <cell r="A267" t="str">
            <v>mk15</v>
          </cell>
          <cell r="B267" t="str">
            <v xml:space="preserve">Tarik TM 1 x A3C 50 </v>
          </cell>
          <cell r="C267" t="str">
            <v>Span</v>
          </cell>
          <cell r="D267">
            <v>46510</v>
          </cell>
          <cell r="E267">
            <v>18600</v>
          </cell>
          <cell r="F267">
            <v>20460</v>
          </cell>
          <cell r="G267">
            <v>20400</v>
          </cell>
          <cell r="H267">
            <v>0.4</v>
          </cell>
        </row>
        <row r="268">
          <cell r="A268" t="str">
            <v>mk135</v>
          </cell>
          <cell r="B268" t="str">
            <v xml:space="preserve">Tarik TM 1 x A3C 35 </v>
          </cell>
          <cell r="C268" t="str">
            <v>Span</v>
          </cell>
          <cell r="D268">
            <v>37895</v>
          </cell>
          <cell r="E268">
            <v>15100</v>
          </cell>
          <cell r="F268">
            <v>16610</v>
          </cell>
          <cell r="G268">
            <v>16600</v>
          </cell>
          <cell r="H268">
            <v>0.4</v>
          </cell>
        </row>
        <row r="269">
          <cell r="A269" t="str">
            <v>mk115</v>
          </cell>
          <cell r="B269" t="str">
            <v xml:space="preserve">Tarik TM 1 x A3C 150 </v>
          </cell>
          <cell r="C269" t="str">
            <v>Span</v>
          </cell>
          <cell r="D269">
            <v>49092.5</v>
          </cell>
          <cell r="E269">
            <v>19600</v>
          </cell>
          <cell r="F269">
            <v>21560</v>
          </cell>
          <cell r="G269">
            <v>21500</v>
          </cell>
          <cell r="H269">
            <v>0.4</v>
          </cell>
        </row>
        <row r="270">
          <cell r="A270" t="str">
            <v>mk350</v>
          </cell>
          <cell r="B270" t="str">
            <v xml:space="preserve">Tarik TM 3 x A3C 50 </v>
          </cell>
          <cell r="C270" t="str">
            <v>Span</v>
          </cell>
          <cell r="D270">
            <v>49092.5</v>
          </cell>
          <cell r="E270">
            <v>40000</v>
          </cell>
          <cell r="F270">
            <v>44000</v>
          </cell>
          <cell r="G270">
            <v>44000</v>
          </cell>
        </row>
        <row r="271">
          <cell r="A271" t="str">
            <v>mk124</v>
          </cell>
          <cell r="B271" t="str">
            <v>Tarik TM 1 x A3C 240</v>
          </cell>
          <cell r="C271" t="str">
            <v>Span</v>
          </cell>
          <cell r="D271">
            <v>53397.5</v>
          </cell>
          <cell r="E271">
            <v>22000</v>
          </cell>
          <cell r="F271">
            <v>24200.000000000004</v>
          </cell>
          <cell r="G271">
            <v>24200</v>
          </cell>
        </row>
        <row r="272">
          <cell r="A272" t="str">
            <v>nt17</v>
          </cell>
          <cell r="B272" t="str">
            <v xml:space="preserve">Tarik Netral 1 x A3C 70  </v>
          </cell>
          <cell r="C272" t="str">
            <v>Span</v>
          </cell>
          <cell r="D272">
            <v>46510</v>
          </cell>
          <cell r="E272">
            <v>18600</v>
          </cell>
          <cell r="F272">
            <v>20460</v>
          </cell>
          <cell r="G272">
            <v>20400</v>
          </cell>
          <cell r="H272">
            <v>0.4</v>
          </cell>
        </row>
        <row r="273">
          <cell r="A273" t="str">
            <v>nt15</v>
          </cell>
          <cell r="B273" t="str">
            <v xml:space="preserve">Tarik Netral 1 x A3C 50 </v>
          </cell>
          <cell r="C273" t="str">
            <v>Span</v>
          </cell>
          <cell r="D273">
            <v>46510</v>
          </cell>
          <cell r="E273">
            <v>18600</v>
          </cell>
          <cell r="F273">
            <v>20460</v>
          </cell>
          <cell r="G273">
            <v>20400</v>
          </cell>
          <cell r="H273">
            <v>0.4</v>
          </cell>
        </row>
        <row r="274">
          <cell r="A274" t="str">
            <v>nt135</v>
          </cell>
          <cell r="B274" t="str">
            <v xml:space="preserve">Tarik Netral 1 x A3C 35 </v>
          </cell>
          <cell r="C274" t="str">
            <v>Span</v>
          </cell>
          <cell r="D274">
            <v>37895</v>
          </cell>
          <cell r="E274">
            <v>15100</v>
          </cell>
          <cell r="F274">
            <v>16610</v>
          </cell>
          <cell r="G274">
            <v>16600</v>
          </cell>
          <cell r="H274">
            <v>0.4</v>
          </cell>
        </row>
        <row r="275">
          <cell r="A275" t="str">
            <v>nt115</v>
          </cell>
          <cell r="B275" t="str">
            <v xml:space="preserve">Tarik Netral 1 x A3C 150 </v>
          </cell>
          <cell r="C275" t="str">
            <v>Span</v>
          </cell>
          <cell r="D275">
            <v>49092.5</v>
          </cell>
          <cell r="E275">
            <v>19600</v>
          </cell>
          <cell r="F275">
            <v>21560</v>
          </cell>
          <cell r="G275">
            <v>21500</v>
          </cell>
          <cell r="H275">
            <v>0.4</v>
          </cell>
        </row>
        <row r="276">
          <cell r="A276" t="str">
            <v>nt350</v>
          </cell>
          <cell r="B276" t="str">
            <v xml:space="preserve">Tarik Netral 3 x A3C 50 </v>
          </cell>
          <cell r="C276" t="str">
            <v>Span</v>
          </cell>
          <cell r="D276">
            <v>49093</v>
          </cell>
          <cell r="E276">
            <v>40000</v>
          </cell>
          <cell r="F276">
            <v>44000</v>
          </cell>
          <cell r="G276">
            <v>44000</v>
          </cell>
        </row>
        <row r="277">
          <cell r="A277" t="str">
            <v>nt124</v>
          </cell>
          <cell r="B277" t="str">
            <v>Tarik Netral 1 x A3C 240</v>
          </cell>
          <cell r="C277" t="str">
            <v>Span</v>
          </cell>
          <cell r="D277">
            <v>53397.5</v>
          </cell>
          <cell r="E277">
            <v>22000</v>
          </cell>
          <cell r="F277">
            <v>24200.000000000004</v>
          </cell>
          <cell r="G277">
            <v>24200</v>
          </cell>
        </row>
        <row r="278">
          <cell r="A278" t="str">
            <v>mk225</v>
          </cell>
          <cell r="B278" t="str">
            <v xml:space="preserve">Tarik TM 2 x A3C 25 </v>
          </cell>
          <cell r="C278" t="str">
            <v>Span</v>
          </cell>
          <cell r="D278">
            <v>25000</v>
          </cell>
          <cell r="E278">
            <v>10000</v>
          </cell>
          <cell r="F278">
            <v>11000</v>
          </cell>
          <cell r="G278">
            <v>11000</v>
          </cell>
          <cell r="H278">
            <v>0.4</v>
          </cell>
        </row>
        <row r="279">
          <cell r="A279" t="str">
            <v>nt125</v>
          </cell>
          <cell r="B279" t="str">
            <v>Tarik Netral 1 x A3C 25</v>
          </cell>
          <cell r="C279" t="str">
            <v>Span</v>
          </cell>
          <cell r="D279">
            <v>17500</v>
          </cell>
          <cell r="E279">
            <v>7000</v>
          </cell>
          <cell r="F279">
            <v>7700.0000000000009</v>
          </cell>
          <cell r="G279">
            <v>7700</v>
          </cell>
          <cell r="H279">
            <v>0.4</v>
          </cell>
        </row>
        <row r="280">
          <cell r="E280">
            <v>0</v>
          </cell>
          <cell r="F280">
            <v>0</v>
          </cell>
          <cell r="G280">
            <v>0</v>
          </cell>
        </row>
        <row r="281">
          <cell r="A281" t="str">
            <v>smk32415</v>
          </cell>
          <cell r="B281" t="str">
            <v xml:space="preserve">Saging TM 3 x A3C 240  + N 150 </v>
          </cell>
          <cell r="C281" t="str">
            <v>Span</v>
          </cell>
          <cell r="D281">
            <v>192920</v>
          </cell>
          <cell r="E281">
            <v>23130</v>
          </cell>
          <cell r="F281">
            <v>25443.000000000004</v>
          </cell>
          <cell r="G281">
            <v>25400</v>
          </cell>
          <cell r="H281">
            <v>0.4</v>
          </cell>
        </row>
        <row r="282">
          <cell r="A282" t="str">
            <v>smk32412</v>
          </cell>
          <cell r="B282" t="str">
            <v xml:space="preserve">Saging TM 3 x A3C 240  + N 120 </v>
          </cell>
          <cell r="C282" t="str">
            <v>Span</v>
          </cell>
          <cell r="D282">
            <v>192920</v>
          </cell>
          <cell r="E282">
            <v>23130</v>
          </cell>
          <cell r="F282">
            <v>25443.000000000004</v>
          </cell>
          <cell r="G282">
            <v>25400</v>
          </cell>
          <cell r="H282">
            <v>0.4</v>
          </cell>
        </row>
        <row r="283">
          <cell r="A283" t="str">
            <v>smk324</v>
          </cell>
          <cell r="B283" t="str">
            <v xml:space="preserve">Saging TM 3 x A3C 240 </v>
          </cell>
          <cell r="C283" t="str">
            <v>Span</v>
          </cell>
          <cell r="D283">
            <v>158470</v>
          </cell>
          <cell r="E283">
            <v>18990</v>
          </cell>
          <cell r="F283">
            <v>20889</v>
          </cell>
          <cell r="G283">
            <v>20800</v>
          </cell>
          <cell r="H283">
            <v>0.4</v>
          </cell>
        </row>
        <row r="284">
          <cell r="A284" t="str">
            <v>smk224</v>
          </cell>
          <cell r="B284" t="str">
            <v xml:space="preserve">Saging TM 2 x A3C 240 </v>
          </cell>
          <cell r="C284" t="str">
            <v>Span</v>
          </cell>
          <cell r="D284">
            <v>106795</v>
          </cell>
          <cell r="E284">
            <v>12810</v>
          </cell>
          <cell r="F284">
            <v>14091.000000000002</v>
          </cell>
          <cell r="G284">
            <v>14000</v>
          </cell>
          <cell r="H284">
            <v>0.4</v>
          </cell>
        </row>
        <row r="285">
          <cell r="A285" t="str">
            <v>smk31515</v>
          </cell>
          <cell r="B285" t="str">
            <v xml:space="preserve">Saging TM 3 x A3C 150  + N 150 </v>
          </cell>
          <cell r="C285" t="str">
            <v>Span</v>
          </cell>
          <cell r="D285">
            <v>141245</v>
          </cell>
          <cell r="E285">
            <v>16920</v>
          </cell>
          <cell r="F285">
            <v>18612</v>
          </cell>
          <cell r="G285">
            <v>18600</v>
          </cell>
          <cell r="H285">
            <v>0.4</v>
          </cell>
        </row>
        <row r="286">
          <cell r="A286" t="str">
            <v>smk3157</v>
          </cell>
          <cell r="B286" t="str">
            <v xml:space="preserve">Saging TM 3 x A3C 150  + N 70 </v>
          </cell>
          <cell r="C286" t="str">
            <v>Span</v>
          </cell>
          <cell r="D286">
            <v>141245</v>
          </cell>
          <cell r="E286">
            <v>16920</v>
          </cell>
          <cell r="F286">
            <v>18612</v>
          </cell>
          <cell r="G286">
            <v>18600</v>
          </cell>
          <cell r="H286">
            <v>0.4</v>
          </cell>
        </row>
        <row r="287">
          <cell r="A287" t="str">
            <v>smk315</v>
          </cell>
          <cell r="B287" t="str">
            <v xml:space="preserve">Saging TM 3 x A3C 150 </v>
          </cell>
          <cell r="C287" t="str">
            <v>Span</v>
          </cell>
          <cell r="D287">
            <v>124020</v>
          </cell>
          <cell r="E287">
            <v>14880</v>
          </cell>
          <cell r="F287">
            <v>16368.000000000002</v>
          </cell>
          <cell r="G287">
            <v>16300</v>
          </cell>
          <cell r="H287">
            <v>0.4</v>
          </cell>
        </row>
        <row r="288">
          <cell r="A288" t="str">
            <v>smk215</v>
          </cell>
          <cell r="B288" t="str">
            <v xml:space="preserve">Saging TM 2 x A3C 150 </v>
          </cell>
          <cell r="C288" t="str">
            <v>Span</v>
          </cell>
          <cell r="D288">
            <v>98185</v>
          </cell>
          <cell r="E288">
            <v>11760</v>
          </cell>
          <cell r="F288">
            <v>12936.000000000002</v>
          </cell>
          <cell r="G288">
            <v>12900</v>
          </cell>
          <cell r="H288">
            <v>0.4</v>
          </cell>
        </row>
        <row r="289">
          <cell r="A289" t="str">
            <v>smk377</v>
          </cell>
          <cell r="B289" t="str">
            <v xml:space="preserve">Saging TM 3 x A3C 70  + N 70 </v>
          </cell>
          <cell r="C289" t="str">
            <v>Span</v>
          </cell>
          <cell r="D289">
            <v>124020</v>
          </cell>
          <cell r="E289">
            <v>14880</v>
          </cell>
          <cell r="F289">
            <v>16368.000000000002</v>
          </cell>
          <cell r="G289">
            <v>16300</v>
          </cell>
          <cell r="H289">
            <v>0.4</v>
          </cell>
        </row>
        <row r="290">
          <cell r="A290" t="str">
            <v>smk375</v>
          </cell>
          <cell r="B290" t="str">
            <v xml:space="preserve">Saging TM 3 x A3C 70  + N 50 </v>
          </cell>
          <cell r="C290" t="str">
            <v>Span</v>
          </cell>
          <cell r="D290">
            <v>115410</v>
          </cell>
          <cell r="E290">
            <v>13830</v>
          </cell>
          <cell r="F290">
            <v>15213.000000000002</v>
          </cell>
          <cell r="G290">
            <v>15200</v>
          </cell>
          <cell r="H290">
            <v>0.4</v>
          </cell>
        </row>
        <row r="291">
          <cell r="A291" t="str">
            <v>smk3735</v>
          </cell>
          <cell r="B291" t="str">
            <v xml:space="preserve">Saging TM 3 x A3C 70  + N 35 </v>
          </cell>
          <cell r="C291" t="str">
            <v>Span</v>
          </cell>
          <cell r="D291">
            <v>115410</v>
          </cell>
          <cell r="E291">
            <v>13830</v>
          </cell>
          <cell r="F291">
            <v>15213.000000000002</v>
          </cell>
          <cell r="G291">
            <v>15200</v>
          </cell>
          <cell r="H291">
            <v>0.4</v>
          </cell>
        </row>
        <row r="292">
          <cell r="A292" t="str">
            <v>smk37</v>
          </cell>
          <cell r="B292" t="str">
            <v xml:space="preserve">Saging TM 3 x A3C 70 </v>
          </cell>
          <cell r="C292" t="str">
            <v>Span</v>
          </cell>
          <cell r="D292">
            <v>106795</v>
          </cell>
          <cell r="E292">
            <v>12810</v>
          </cell>
          <cell r="F292">
            <v>14091.000000000002</v>
          </cell>
          <cell r="G292">
            <v>14000</v>
          </cell>
          <cell r="H292">
            <v>0.4</v>
          </cell>
        </row>
        <row r="293">
          <cell r="A293" t="str">
            <v>smk27</v>
          </cell>
          <cell r="B293" t="str">
            <v xml:space="preserve">Saging TM 2 x A3C 70 </v>
          </cell>
          <cell r="C293" t="str">
            <v>Span</v>
          </cell>
          <cell r="D293">
            <v>72345</v>
          </cell>
          <cell r="E293">
            <v>8670</v>
          </cell>
          <cell r="F293">
            <v>9537</v>
          </cell>
          <cell r="G293">
            <v>9500</v>
          </cell>
          <cell r="H293">
            <v>0.4</v>
          </cell>
        </row>
        <row r="294">
          <cell r="A294" t="str">
            <v>smk33535</v>
          </cell>
          <cell r="B294" t="str">
            <v xml:space="preserve">Saging TM 3 x A3C 35  + N 35 </v>
          </cell>
          <cell r="C294" t="str">
            <v>Span</v>
          </cell>
          <cell r="D294">
            <v>89570</v>
          </cell>
          <cell r="E294">
            <v>10740</v>
          </cell>
          <cell r="F294">
            <v>11814.000000000002</v>
          </cell>
          <cell r="G294">
            <v>11800</v>
          </cell>
          <cell r="H294">
            <v>0.4</v>
          </cell>
        </row>
        <row r="295">
          <cell r="A295" t="str">
            <v>smk335</v>
          </cell>
          <cell r="B295" t="str">
            <v xml:space="preserve">Saging TM 3 x A3C 35 </v>
          </cell>
          <cell r="C295" t="str">
            <v>Span</v>
          </cell>
          <cell r="D295">
            <v>72345</v>
          </cell>
          <cell r="E295">
            <v>8670</v>
          </cell>
          <cell r="F295">
            <v>9537</v>
          </cell>
          <cell r="G295">
            <v>9500</v>
          </cell>
          <cell r="H295">
            <v>0.4</v>
          </cell>
        </row>
        <row r="296">
          <cell r="A296" t="str">
            <v>smk235</v>
          </cell>
          <cell r="B296" t="str">
            <v xml:space="preserve">Saging TM 2 x A3C 35 </v>
          </cell>
          <cell r="C296" t="str">
            <v>Span</v>
          </cell>
          <cell r="D296">
            <v>55120</v>
          </cell>
          <cell r="E296">
            <v>6600</v>
          </cell>
          <cell r="F296">
            <v>7260.0000000000009</v>
          </cell>
          <cell r="G296">
            <v>7200</v>
          </cell>
          <cell r="H296">
            <v>0.4</v>
          </cell>
        </row>
        <row r="297">
          <cell r="A297" t="str">
            <v>smk1157</v>
          </cell>
          <cell r="B297" t="str">
            <v xml:space="preserve">Saging TM 1 x A3C 150  + N 70 </v>
          </cell>
          <cell r="C297" t="str">
            <v>Span</v>
          </cell>
          <cell r="D297">
            <v>106795</v>
          </cell>
          <cell r="E297">
            <v>12810</v>
          </cell>
          <cell r="F297">
            <v>14091.000000000002</v>
          </cell>
          <cell r="G297">
            <v>14000</v>
          </cell>
          <cell r="H297">
            <v>0.4</v>
          </cell>
        </row>
        <row r="298">
          <cell r="A298" t="str">
            <v>smk1127</v>
          </cell>
          <cell r="B298" t="str">
            <v xml:space="preserve">Saging TM 1 x A3C 120  + N 70 </v>
          </cell>
          <cell r="C298" t="str">
            <v>Span</v>
          </cell>
          <cell r="D298">
            <v>98185</v>
          </cell>
          <cell r="E298">
            <v>11760</v>
          </cell>
          <cell r="F298">
            <v>12936.000000000002</v>
          </cell>
          <cell r="G298">
            <v>12900</v>
          </cell>
          <cell r="H298">
            <v>0.4</v>
          </cell>
        </row>
        <row r="299">
          <cell r="A299" t="str">
            <v>smkl177</v>
          </cell>
          <cell r="B299" t="str">
            <v xml:space="preserve">Saging TM 1 x A3C 70  + N 70 </v>
          </cell>
          <cell r="C299" t="str">
            <v>Span</v>
          </cell>
          <cell r="D299">
            <v>89570</v>
          </cell>
          <cell r="E299">
            <v>10740</v>
          </cell>
          <cell r="F299">
            <v>11814.000000000002</v>
          </cell>
          <cell r="G299">
            <v>11800</v>
          </cell>
          <cell r="H299">
            <v>0.4</v>
          </cell>
        </row>
        <row r="300">
          <cell r="A300" t="str">
            <v>smk175</v>
          </cell>
          <cell r="B300" t="str">
            <v xml:space="preserve">Saging TM 1 x A3C 70  + N 50 </v>
          </cell>
          <cell r="C300" t="str">
            <v>Span</v>
          </cell>
          <cell r="D300">
            <v>89570</v>
          </cell>
          <cell r="E300">
            <v>10740</v>
          </cell>
          <cell r="F300">
            <v>11814.000000000002</v>
          </cell>
          <cell r="G300">
            <v>11800</v>
          </cell>
          <cell r="H300">
            <v>0.4</v>
          </cell>
        </row>
        <row r="301">
          <cell r="A301" t="str">
            <v>smk1735</v>
          </cell>
          <cell r="B301" t="str">
            <v xml:space="preserve">Saging TM 1 x A3C 70  + N 35 </v>
          </cell>
          <cell r="C301" t="str">
            <v>Span</v>
          </cell>
          <cell r="D301">
            <v>72345</v>
          </cell>
          <cell r="E301">
            <v>8670</v>
          </cell>
          <cell r="F301">
            <v>9537</v>
          </cell>
          <cell r="G301">
            <v>9500</v>
          </cell>
          <cell r="H301">
            <v>0.4</v>
          </cell>
        </row>
        <row r="302">
          <cell r="A302" t="str">
            <v>smk13535</v>
          </cell>
          <cell r="B302" t="str">
            <v xml:space="preserve">Saging TM 1 x A3C 35  + N 35 </v>
          </cell>
          <cell r="C302" t="str">
            <v>Span</v>
          </cell>
          <cell r="D302">
            <v>55120</v>
          </cell>
          <cell r="E302">
            <v>6600</v>
          </cell>
          <cell r="F302">
            <v>7260.0000000000009</v>
          </cell>
          <cell r="G302">
            <v>7200</v>
          </cell>
          <cell r="H302">
            <v>0.4</v>
          </cell>
        </row>
        <row r="303">
          <cell r="A303" t="str">
            <v>smk17</v>
          </cell>
          <cell r="B303" t="str">
            <v xml:space="preserve">Saging TM 1 x A3C 70  </v>
          </cell>
          <cell r="C303" t="str">
            <v>Span</v>
          </cell>
          <cell r="D303">
            <v>46510</v>
          </cell>
          <cell r="E303">
            <v>5580</v>
          </cell>
          <cell r="F303">
            <v>6138.0000000000009</v>
          </cell>
          <cell r="G303">
            <v>6100</v>
          </cell>
          <cell r="H303">
            <v>0.4</v>
          </cell>
        </row>
        <row r="304">
          <cell r="A304" t="str">
            <v>smk15</v>
          </cell>
          <cell r="B304" t="str">
            <v xml:space="preserve">Saging TM 1 x A3C 50 </v>
          </cell>
          <cell r="C304" t="str">
            <v>Span</v>
          </cell>
          <cell r="D304">
            <v>46510</v>
          </cell>
          <cell r="E304">
            <v>5580</v>
          </cell>
          <cell r="F304">
            <v>6138.0000000000009</v>
          </cell>
          <cell r="G304">
            <v>6100</v>
          </cell>
          <cell r="H304">
            <v>0.4</v>
          </cell>
        </row>
        <row r="305">
          <cell r="A305" t="str">
            <v>smk135</v>
          </cell>
          <cell r="B305" t="str">
            <v xml:space="preserve">Saging TM 1 x A3C 35 </v>
          </cell>
          <cell r="C305" t="str">
            <v>Span</v>
          </cell>
          <cell r="D305">
            <v>37895</v>
          </cell>
          <cell r="E305">
            <v>4530</v>
          </cell>
          <cell r="F305">
            <v>4983</v>
          </cell>
          <cell r="G305">
            <v>4900</v>
          </cell>
          <cell r="H305">
            <v>0.4</v>
          </cell>
        </row>
        <row r="306">
          <cell r="A306" t="str">
            <v>smk115</v>
          </cell>
          <cell r="B306" t="str">
            <v xml:space="preserve">Saging TM 1 x A3C 150 </v>
          </cell>
          <cell r="C306" t="str">
            <v>Span</v>
          </cell>
          <cell r="D306">
            <v>49092.5</v>
          </cell>
          <cell r="E306">
            <v>5880</v>
          </cell>
          <cell r="F306">
            <v>6468.0000000000009</v>
          </cell>
          <cell r="G306">
            <v>6400</v>
          </cell>
          <cell r="H306">
            <v>0.4</v>
          </cell>
        </row>
        <row r="307">
          <cell r="A307" t="str">
            <v>smk350</v>
          </cell>
          <cell r="B307" t="str">
            <v xml:space="preserve">Saging TM 3 x A3C 50 </v>
          </cell>
          <cell r="C307" t="str">
            <v>Span</v>
          </cell>
          <cell r="E307">
            <v>12000</v>
          </cell>
          <cell r="F307">
            <v>13200.000000000002</v>
          </cell>
          <cell r="G307">
            <v>13200</v>
          </cell>
        </row>
        <row r="308">
          <cell r="A308" t="str">
            <v>smk124</v>
          </cell>
          <cell r="B308" t="str">
            <v>Saging TM 1 x A3C 240</v>
          </cell>
          <cell r="C308" t="str">
            <v>Span</v>
          </cell>
          <cell r="E308">
            <v>6600</v>
          </cell>
          <cell r="F308">
            <v>7260.0000000000009</v>
          </cell>
          <cell r="G308">
            <v>7200</v>
          </cell>
        </row>
        <row r="309">
          <cell r="A309" t="str">
            <v>snt17</v>
          </cell>
          <cell r="B309" t="str">
            <v xml:space="preserve">Saging Netral 1 x A3C 70  </v>
          </cell>
          <cell r="C309" t="str">
            <v>Span</v>
          </cell>
          <cell r="D309">
            <v>46510</v>
          </cell>
          <cell r="E309">
            <v>5580</v>
          </cell>
          <cell r="F309">
            <v>6138.0000000000009</v>
          </cell>
          <cell r="G309">
            <v>6100</v>
          </cell>
          <cell r="H309">
            <v>0.4</v>
          </cell>
        </row>
        <row r="310">
          <cell r="A310" t="str">
            <v>snt15</v>
          </cell>
          <cell r="B310" t="str">
            <v xml:space="preserve">Saging Netral 1 x A3C 50 </v>
          </cell>
          <cell r="C310" t="str">
            <v>Span</v>
          </cell>
          <cell r="D310">
            <v>46510</v>
          </cell>
          <cell r="E310">
            <v>5580</v>
          </cell>
          <cell r="F310">
            <v>6138.0000000000009</v>
          </cell>
          <cell r="G310">
            <v>6100</v>
          </cell>
          <cell r="H310">
            <v>0.4</v>
          </cell>
        </row>
        <row r="311">
          <cell r="A311" t="str">
            <v>snt135</v>
          </cell>
          <cell r="B311" t="str">
            <v xml:space="preserve">Saging Netral 1 x A3C 35 </v>
          </cell>
          <cell r="C311" t="str">
            <v>Span</v>
          </cell>
          <cell r="D311">
            <v>37895</v>
          </cell>
          <cell r="E311">
            <v>4530</v>
          </cell>
          <cell r="F311">
            <v>4983</v>
          </cell>
          <cell r="G311">
            <v>4900</v>
          </cell>
          <cell r="H311">
            <v>0.4</v>
          </cell>
        </row>
        <row r="312">
          <cell r="A312" t="str">
            <v>snt115</v>
          </cell>
          <cell r="B312" t="str">
            <v xml:space="preserve">Saging Netral 1 x A3C 150 </v>
          </cell>
          <cell r="C312" t="str">
            <v>Span</v>
          </cell>
          <cell r="D312">
            <v>49092.5</v>
          </cell>
          <cell r="E312">
            <v>5880</v>
          </cell>
          <cell r="F312">
            <v>6468.0000000000009</v>
          </cell>
          <cell r="G312">
            <v>6400</v>
          </cell>
          <cell r="H312">
            <v>0.4</v>
          </cell>
        </row>
        <row r="313">
          <cell r="A313" t="str">
            <v>snt350</v>
          </cell>
          <cell r="B313" t="str">
            <v xml:space="preserve">Saging Netral 3 x A3C 50 </v>
          </cell>
          <cell r="C313" t="str">
            <v>Span</v>
          </cell>
          <cell r="E313">
            <v>12000</v>
          </cell>
          <cell r="F313">
            <v>13200.000000000002</v>
          </cell>
          <cell r="G313">
            <v>13200</v>
          </cell>
        </row>
        <row r="314">
          <cell r="A314" t="str">
            <v>snt124</v>
          </cell>
          <cell r="B314" t="str">
            <v>Saging Netral 1 x A3C 240</v>
          </cell>
          <cell r="C314" t="str">
            <v>Span</v>
          </cell>
          <cell r="E314">
            <v>6600</v>
          </cell>
          <cell r="F314">
            <v>7260.0000000000009</v>
          </cell>
          <cell r="G314">
            <v>7200</v>
          </cell>
        </row>
        <row r="315">
          <cell r="A315" t="str">
            <v>smk225</v>
          </cell>
          <cell r="B315" t="str">
            <v>Saging TM 2 x A3C 25</v>
          </cell>
          <cell r="C315" t="str">
            <v>Span</v>
          </cell>
          <cell r="D315">
            <v>55120</v>
          </cell>
          <cell r="E315">
            <v>3000</v>
          </cell>
          <cell r="F315">
            <v>3300.0000000000005</v>
          </cell>
          <cell r="G315">
            <v>3300</v>
          </cell>
          <cell r="H315">
            <v>0.4</v>
          </cell>
        </row>
        <row r="316">
          <cell r="F316">
            <v>0</v>
          </cell>
          <cell r="G316">
            <v>0</v>
          </cell>
        </row>
        <row r="317">
          <cell r="A317" t="str">
            <v>bmk32415</v>
          </cell>
          <cell r="B317" t="str">
            <v xml:space="preserve">  Bongkar TM 3 x A3C 240  + N 150 </v>
          </cell>
          <cell r="C317" t="str">
            <v>Span</v>
          </cell>
          <cell r="D317">
            <v>115752</v>
          </cell>
          <cell r="E317">
            <v>30800</v>
          </cell>
          <cell r="F317">
            <v>33880</v>
          </cell>
          <cell r="G317">
            <v>33800</v>
          </cell>
          <cell r="H317">
            <v>0.4</v>
          </cell>
        </row>
        <row r="318">
          <cell r="A318" t="str">
            <v>bmk32412</v>
          </cell>
          <cell r="B318" t="str">
            <v xml:space="preserve">  Bongkar TM 3 x A3C 240  + N 120 </v>
          </cell>
          <cell r="C318" t="str">
            <v>Span</v>
          </cell>
          <cell r="D318">
            <v>115752</v>
          </cell>
          <cell r="E318">
            <v>30800</v>
          </cell>
          <cell r="F318">
            <v>33880</v>
          </cell>
          <cell r="G318">
            <v>33800</v>
          </cell>
          <cell r="H318">
            <v>0.4</v>
          </cell>
        </row>
        <row r="319">
          <cell r="A319" t="str">
            <v>bmk324</v>
          </cell>
          <cell r="B319" t="str">
            <v xml:space="preserve">  Bongkar TM 3 x A3C 240 </v>
          </cell>
          <cell r="C319" t="str">
            <v>Span</v>
          </cell>
          <cell r="D319">
            <v>95082</v>
          </cell>
          <cell r="E319">
            <v>25300</v>
          </cell>
          <cell r="F319">
            <v>27830.000000000004</v>
          </cell>
          <cell r="G319">
            <v>27800</v>
          </cell>
          <cell r="H319">
            <v>0.4</v>
          </cell>
        </row>
        <row r="320">
          <cell r="A320" t="str">
            <v>bmk224</v>
          </cell>
          <cell r="B320" t="str">
            <v xml:space="preserve">  Bongkar TM 2 x A3C 240 </v>
          </cell>
          <cell r="C320" t="str">
            <v>Span</v>
          </cell>
          <cell r="D320">
            <v>64077</v>
          </cell>
          <cell r="E320">
            <v>17000</v>
          </cell>
          <cell r="F320">
            <v>18700</v>
          </cell>
          <cell r="G320">
            <v>18700</v>
          </cell>
          <cell r="H320">
            <v>0.4</v>
          </cell>
        </row>
        <row r="321">
          <cell r="A321" t="str">
            <v>bmk31515</v>
          </cell>
          <cell r="B321" t="str">
            <v xml:space="preserve">  Bongkar TM 3 x A3C 150  + N 150 </v>
          </cell>
          <cell r="C321" t="str">
            <v>Span</v>
          </cell>
          <cell r="D321">
            <v>84747</v>
          </cell>
          <cell r="E321">
            <v>22500</v>
          </cell>
          <cell r="F321">
            <v>24750.000000000004</v>
          </cell>
          <cell r="G321">
            <v>24700</v>
          </cell>
          <cell r="H321">
            <v>0.4</v>
          </cell>
        </row>
        <row r="322">
          <cell r="A322" t="str">
            <v>bmk3157</v>
          </cell>
          <cell r="B322" t="str">
            <v xml:space="preserve">  Bongkar TM 3 x A3C 150  + N 70 </v>
          </cell>
          <cell r="C322" t="str">
            <v>Span</v>
          </cell>
          <cell r="D322">
            <v>84747</v>
          </cell>
          <cell r="E322">
            <v>22500</v>
          </cell>
          <cell r="F322">
            <v>24750.000000000004</v>
          </cell>
          <cell r="G322">
            <v>24700</v>
          </cell>
          <cell r="H322">
            <v>0.4</v>
          </cell>
        </row>
        <row r="323">
          <cell r="A323" t="str">
            <v>bmk315</v>
          </cell>
          <cell r="B323" t="str">
            <v xml:space="preserve">  Bongkar TM 3 x A3C 150 </v>
          </cell>
          <cell r="C323" t="str">
            <v>Span</v>
          </cell>
          <cell r="D323">
            <v>74412</v>
          </cell>
          <cell r="E323">
            <v>19800</v>
          </cell>
          <cell r="F323">
            <v>21780</v>
          </cell>
          <cell r="G323">
            <v>21700</v>
          </cell>
          <cell r="H323">
            <v>0.4</v>
          </cell>
        </row>
        <row r="324">
          <cell r="A324" t="str">
            <v>bmk215</v>
          </cell>
          <cell r="B324" t="str">
            <v xml:space="preserve">  Bongkar TM 2 x A3C 150 </v>
          </cell>
          <cell r="C324" t="str">
            <v>Span</v>
          </cell>
          <cell r="D324">
            <v>58911</v>
          </cell>
          <cell r="E324">
            <v>15700</v>
          </cell>
          <cell r="F324">
            <v>17270</v>
          </cell>
          <cell r="G324">
            <v>17200</v>
          </cell>
          <cell r="H324">
            <v>0.4</v>
          </cell>
        </row>
        <row r="325">
          <cell r="A325" t="str">
            <v>bmk377</v>
          </cell>
          <cell r="B325" t="str">
            <v xml:space="preserve">  Bongkar TM 3 x A3C 70  + N 70 </v>
          </cell>
          <cell r="C325" t="str">
            <v>Span</v>
          </cell>
          <cell r="D325">
            <v>74412</v>
          </cell>
          <cell r="E325">
            <v>19800</v>
          </cell>
          <cell r="F325">
            <v>21780</v>
          </cell>
          <cell r="G325">
            <v>21700</v>
          </cell>
          <cell r="H325">
            <v>0.4</v>
          </cell>
        </row>
        <row r="326">
          <cell r="A326" t="str">
            <v>bmk375</v>
          </cell>
          <cell r="B326" t="str">
            <v xml:space="preserve">  Bongkar TM 3 x A3C 70  + N 50 </v>
          </cell>
          <cell r="C326" t="str">
            <v>Span</v>
          </cell>
          <cell r="D326">
            <v>69246</v>
          </cell>
          <cell r="E326">
            <v>18400</v>
          </cell>
          <cell r="F326">
            <v>20240</v>
          </cell>
          <cell r="G326">
            <v>20200</v>
          </cell>
          <cell r="H326">
            <v>0.4</v>
          </cell>
        </row>
        <row r="327">
          <cell r="A327" t="str">
            <v>bmk3735</v>
          </cell>
          <cell r="B327" t="str">
            <v xml:space="preserve">  Bongkar TM 3 x A3C 70  + N 35 </v>
          </cell>
          <cell r="C327" t="str">
            <v>Span</v>
          </cell>
          <cell r="D327">
            <v>69246</v>
          </cell>
          <cell r="E327">
            <v>18400</v>
          </cell>
          <cell r="F327">
            <v>20240</v>
          </cell>
          <cell r="G327">
            <v>20200</v>
          </cell>
          <cell r="H327">
            <v>0.4</v>
          </cell>
        </row>
        <row r="328">
          <cell r="A328" t="str">
            <v>bmk37</v>
          </cell>
          <cell r="B328" t="str">
            <v xml:space="preserve">  Bongkar TM 3 x A3C 70 </v>
          </cell>
          <cell r="C328" t="str">
            <v>Span</v>
          </cell>
          <cell r="D328">
            <v>64077</v>
          </cell>
          <cell r="E328">
            <v>17000</v>
          </cell>
          <cell r="F328">
            <v>18700</v>
          </cell>
          <cell r="G328">
            <v>18700</v>
          </cell>
          <cell r="H328">
            <v>0.4</v>
          </cell>
        </row>
        <row r="329">
          <cell r="A329" t="str">
            <v>bmk27</v>
          </cell>
          <cell r="B329" t="str">
            <v xml:space="preserve">  Bongkar TM 2 x A3C 70 </v>
          </cell>
          <cell r="C329" t="str">
            <v>Span</v>
          </cell>
          <cell r="D329">
            <v>43407</v>
          </cell>
          <cell r="E329">
            <v>11500</v>
          </cell>
          <cell r="F329">
            <v>12650.000000000002</v>
          </cell>
          <cell r="G329">
            <v>12600</v>
          </cell>
          <cell r="H329">
            <v>0.4</v>
          </cell>
        </row>
        <row r="330">
          <cell r="A330" t="str">
            <v>bmk33535</v>
          </cell>
          <cell r="B330" t="str">
            <v xml:space="preserve">  Bongkar TM 3 x A3C 35  + N 35 </v>
          </cell>
          <cell r="C330" t="str">
            <v>Span</v>
          </cell>
          <cell r="D330">
            <v>53742</v>
          </cell>
          <cell r="E330">
            <v>14300</v>
          </cell>
          <cell r="F330">
            <v>15730.000000000002</v>
          </cell>
          <cell r="G330">
            <v>15700</v>
          </cell>
          <cell r="H330">
            <v>0.4</v>
          </cell>
        </row>
        <row r="331">
          <cell r="A331" t="str">
            <v>bmk335</v>
          </cell>
          <cell r="B331" t="str">
            <v xml:space="preserve">  Bongkar TM 3 x A3C 35 </v>
          </cell>
          <cell r="C331" t="str">
            <v>Span</v>
          </cell>
          <cell r="D331">
            <v>43407</v>
          </cell>
          <cell r="E331">
            <v>11500</v>
          </cell>
          <cell r="F331">
            <v>12650.000000000002</v>
          </cell>
          <cell r="G331">
            <v>12600</v>
          </cell>
          <cell r="H331">
            <v>0.4</v>
          </cell>
        </row>
        <row r="332">
          <cell r="A332" t="str">
            <v>bmk235</v>
          </cell>
          <cell r="B332" t="str">
            <v xml:space="preserve">  Bongkar TM 2 x A3C 35 </v>
          </cell>
          <cell r="C332" t="str">
            <v>Span</v>
          </cell>
          <cell r="D332">
            <v>33072</v>
          </cell>
          <cell r="E332">
            <v>8800</v>
          </cell>
          <cell r="F332">
            <v>9680</v>
          </cell>
          <cell r="G332">
            <v>9600</v>
          </cell>
          <cell r="H332">
            <v>0.4</v>
          </cell>
        </row>
        <row r="333">
          <cell r="A333" t="str">
            <v>bmk1157</v>
          </cell>
          <cell r="B333" t="str">
            <v xml:space="preserve">  Bongkar TM 1 x A3C 150  + N 70 </v>
          </cell>
          <cell r="C333" t="str">
            <v>Span</v>
          </cell>
          <cell r="D333">
            <v>64077</v>
          </cell>
          <cell r="E333">
            <v>17000</v>
          </cell>
          <cell r="F333">
            <v>18700</v>
          </cell>
          <cell r="G333">
            <v>18700</v>
          </cell>
          <cell r="H333">
            <v>0.4</v>
          </cell>
        </row>
        <row r="334">
          <cell r="A334" t="str">
            <v>bmk1127</v>
          </cell>
          <cell r="B334" t="str">
            <v xml:space="preserve">  Bongkar TM 1 x A3C 120  + N 70 </v>
          </cell>
          <cell r="C334" t="str">
            <v>Span</v>
          </cell>
          <cell r="D334">
            <v>58911</v>
          </cell>
          <cell r="E334">
            <v>15700</v>
          </cell>
          <cell r="F334">
            <v>17270</v>
          </cell>
          <cell r="G334">
            <v>17200</v>
          </cell>
          <cell r="H334">
            <v>0.4</v>
          </cell>
        </row>
        <row r="335">
          <cell r="A335" t="str">
            <v>bmkl177</v>
          </cell>
          <cell r="B335" t="str">
            <v xml:space="preserve">  Bongkar TM 1 x A3C 70  + N 70 </v>
          </cell>
          <cell r="C335" t="str">
            <v>Span</v>
          </cell>
          <cell r="D335">
            <v>53742</v>
          </cell>
          <cell r="E335">
            <v>14300</v>
          </cell>
          <cell r="F335">
            <v>15730.000000000002</v>
          </cell>
          <cell r="G335">
            <v>15700</v>
          </cell>
          <cell r="H335">
            <v>0.4</v>
          </cell>
        </row>
        <row r="336">
          <cell r="A336" t="str">
            <v>bmk175</v>
          </cell>
          <cell r="B336" t="str">
            <v xml:space="preserve">  Bongkar TM 1 x A3C 70  + N 50 </v>
          </cell>
          <cell r="C336" t="str">
            <v>Span</v>
          </cell>
          <cell r="D336">
            <v>53742</v>
          </cell>
          <cell r="E336">
            <v>14300</v>
          </cell>
          <cell r="F336">
            <v>15730.000000000002</v>
          </cell>
          <cell r="G336">
            <v>15700</v>
          </cell>
          <cell r="H336">
            <v>0.4</v>
          </cell>
        </row>
        <row r="337">
          <cell r="A337" t="str">
            <v>bmk1735</v>
          </cell>
          <cell r="B337" t="str">
            <v xml:space="preserve">  Bongkar TM 1 x A3C 70  + N 35 </v>
          </cell>
          <cell r="C337" t="str">
            <v>Span</v>
          </cell>
          <cell r="D337">
            <v>43407</v>
          </cell>
          <cell r="E337">
            <v>11500</v>
          </cell>
          <cell r="F337">
            <v>12650.000000000002</v>
          </cell>
          <cell r="G337">
            <v>12600</v>
          </cell>
          <cell r="H337">
            <v>0.4</v>
          </cell>
        </row>
        <row r="338">
          <cell r="A338" t="str">
            <v>bmk13535</v>
          </cell>
          <cell r="B338" t="str">
            <v xml:space="preserve">  Bongkar TM 1 x A3C 35  + N 35 </v>
          </cell>
          <cell r="C338" t="str">
            <v>Span</v>
          </cell>
          <cell r="D338">
            <v>33072</v>
          </cell>
          <cell r="E338">
            <v>8800</v>
          </cell>
          <cell r="F338">
            <v>9680</v>
          </cell>
          <cell r="G338">
            <v>9600</v>
          </cell>
          <cell r="H338">
            <v>0.4</v>
          </cell>
        </row>
        <row r="339">
          <cell r="A339" t="str">
            <v>bmk17</v>
          </cell>
          <cell r="B339" t="str">
            <v xml:space="preserve">  Bongkar TM 1 x A3C 70 </v>
          </cell>
          <cell r="C339" t="str">
            <v>Span</v>
          </cell>
          <cell r="D339">
            <v>27906</v>
          </cell>
          <cell r="E339">
            <v>7400</v>
          </cell>
          <cell r="F339">
            <v>8140.0000000000009</v>
          </cell>
          <cell r="G339">
            <v>8100</v>
          </cell>
          <cell r="H339">
            <v>0.4</v>
          </cell>
        </row>
        <row r="340">
          <cell r="A340" t="str">
            <v>bmk15</v>
          </cell>
          <cell r="B340" t="str">
            <v xml:space="preserve">  Bongkar TM 1 x A3C 50 </v>
          </cell>
          <cell r="C340" t="str">
            <v>Span</v>
          </cell>
          <cell r="D340">
            <v>27906</v>
          </cell>
          <cell r="E340">
            <v>7400</v>
          </cell>
          <cell r="F340">
            <v>8140.0000000000009</v>
          </cell>
          <cell r="G340">
            <v>8100</v>
          </cell>
          <cell r="H340">
            <v>0.4</v>
          </cell>
        </row>
        <row r="341">
          <cell r="A341" t="str">
            <v>bmk135</v>
          </cell>
          <cell r="B341" t="str">
            <v xml:space="preserve">  Bongkar TM 1 x A3C 35 </v>
          </cell>
          <cell r="C341" t="str">
            <v>Span</v>
          </cell>
          <cell r="D341">
            <v>22737</v>
          </cell>
          <cell r="E341">
            <v>6000</v>
          </cell>
          <cell r="F341">
            <v>6600.0000000000009</v>
          </cell>
          <cell r="G341">
            <v>6600</v>
          </cell>
          <cell r="H341">
            <v>0.4</v>
          </cell>
        </row>
        <row r="342">
          <cell r="A342" t="str">
            <v>bmk115</v>
          </cell>
          <cell r="B342" t="str">
            <v xml:space="preserve">  Bongkar TM 1 x A3C 150 </v>
          </cell>
          <cell r="C342" t="str">
            <v>Span</v>
          </cell>
          <cell r="D342">
            <v>29455.5</v>
          </cell>
          <cell r="E342">
            <v>7800</v>
          </cell>
          <cell r="F342">
            <v>8580</v>
          </cell>
          <cell r="G342">
            <v>8500</v>
          </cell>
          <cell r="H342">
            <v>0.4</v>
          </cell>
        </row>
        <row r="343">
          <cell r="A343" t="str">
            <v>bmk350</v>
          </cell>
          <cell r="B343" t="str">
            <v xml:space="preserve">  Bongkar TM 3 x A3C 50</v>
          </cell>
          <cell r="C343" t="str">
            <v>Span</v>
          </cell>
          <cell r="D343">
            <v>29455.5</v>
          </cell>
          <cell r="E343">
            <v>16000</v>
          </cell>
          <cell r="F343">
            <v>17600</v>
          </cell>
          <cell r="G343">
            <v>17600</v>
          </cell>
          <cell r="H343">
            <v>0.4</v>
          </cell>
        </row>
        <row r="344">
          <cell r="A344" t="str">
            <v>bmk124</v>
          </cell>
          <cell r="B344" t="str">
            <v xml:space="preserve">  Bongkar TM 1 x A3C 240</v>
          </cell>
          <cell r="C344" t="str">
            <v>Span</v>
          </cell>
          <cell r="D344">
            <v>32038.5</v>
          </cell>
          <cell r="E344">
            <v>8800</v>
          </cell>
          <cell r="F344">
            <v>9680</v>
          </cell>
          <cell r="G344">
            <v>9600</v>
          </cell>
          <cell r="H344">
            <v>0.4</v>
          </cell>
        </row>
        <row r="345">
          <cell r="A345" t="str">
            <v>bnt17</v>
          </cell>
          <cell r="B345" t="str">
            <v xml:space="preserve">  Bongkar Netral 1 x A3C 70 </v>
          </cell>
          <cell r="C345" t="str">
            <v>Span</v>
          </cell>
          <cell r="D345">
            <v>27906</v>
          </cell>
          <cell r="E345">
            <v>7400</v>
          </cell>
          <cell r="F345">
            <v>8140.0000000000009</v>
          </cell>
          <cell r="G345">
            <v>8100</v>
          </cell>
          <cell r="H345">
            <v>0.4</v>
          </cell>
        </row>
        <row r="346">
          <cell r="A346" t="str">
            <v>bnt15</v>
          </cell>
          <cell r="B346" t="str">
            <v xml:space="preserve">  Bongkar Netral 1 x A3C 50 </v>
          </cell>
          <cell r="C346" t="str">
            <v>Span</v>
          </cell>
          <cell r="D346">
            <v>27906</v>
          </cell>
          <cell r="E346">
            <v>7400</v>
          </cell>
          <cell r="F346">
            <v>8140.0000000000009</v>
          </cell>
          <cell r="G346">
            <v>8100</v>
          </cell>
          <cell r="H346">
            <v>0.4</v>
          </cell>
        </row>
        <row r="347">
          <cell r="A347" t="str">
            <v>bnt135</v>
          </cell>
          <cell r="B347" t="str">
            <v xml:space="preserve">  Bongkar Netral 1 x A3C 35 </v>
          </cell>
          <cell r="C347" t="str">
            <v>Span</v>
          </cell>
          <cell r="D347">
            <v>22737</v>
          </cell>
          <cell r="E347">
            <v>6000</v>
          </cell>
          <cell r="F347">
            <v>6600.0000000000009</v>
          </cell>
          <cell r="G347">
            <v>6600</v>
          </cell>
          <cell r="H347">
            <v>0.4</v>
          </cell>
        </row>
        <row r="348">
          <cell r="A348" t="str">
            <v>bnt115</v>
          </cell>
          <cell r="B348" t="str">
            <v xml:space="preserve">  Bongkar Netral 1 x A3C 150 </v>
          </cell>
          <cell r="C348" t="str">
            <v>Span</v>
          </cell>
          <cell r="D348">
            <v>29455.5</v>
          </cell>
          <cell r="E348">
            <v>7800</v>
          </cell>
          <cell r="F348">
            <v>8580</v>
          </cell>
          <cell r="G348">
            <v>8500</v>
          </cell>
          <cell r="H348">
            <v>0.4</v>
          </cell>
        </row>
        <row r="349">
          <cell r="A349" t="str">
            <v>bnt350</v>
          </cell>
          <cell r="B349" t="str">
            <v xml:space="preserve">  Bongkar Netral 3 x A3C 50</v>
          </cell>
          <cell r="C349" t="str">
            <v>Span</v>
          </cell>
          <cell r="D349">
            <v>29455.8</v>
          </cell>
          <cell r="E349">
            <v>16000</v>
          </cell>
          <cell r="F349">
            <v>17600</v>
          </cell>
          <cell r="G349">
            <v>17600</v>
          </cell>
          <cell r="H349">
            <v>0.4</v>
          </cell>
        </row>
        <row r="350">
          <cell r="A350" t="str">
            <v>bnt124</v>
          </cell>
          <cell r="B350" t="str">
            <v xml:space="preserve">  Bongkar Netral 1 x A3C 240</v>
          </cell>
          <cell r="C350" t="str">
            <v>Span</v>
          </cell>
          <cell r="D350">
            <v>32038.5</v>
          </cell>
          <cell r="E350">
            <v>8800</v>
          </cell>
          <cell r="F350">
            <v>9680</v>
          </cell>
          <cell r="G350">
            <v>9600</v>
          </cell>
          <cell r="H350">
            <v>0.4</v>
          </cell>
        </row>
        <row r="351">
          <cell r="A351" t="str">
            <v>bnt125</v>
          </cell>
          <cell r="B351" t="str">
            <v>Bongkar Netral 1 x A3C 25</v>
          </cell>
          <cell r="C351" t="str">
            <v>Span</v>
          </cell>
          <cell r="D351">
            <v>17500</v>
          </cell>
          <cell r="E351">
            <v>2800</v>
          </cell>
          <cell r="F351">
            <v>3080.0000000000005</v>
          </cell>
          <cell r="G351">
            <v>3000</v>
          </cell>
          <cell r="H351">
            <v>0.4</v>
          </cell>
        </row>
        <row r="352">
          <cell r="E352">
            <v>0</v>
          </cell>
          <cell r="F352">
            <v>0</v>
          </cell>
          <cell r="G352">
            <v>0</v>
          </cell>
        </row>
        <row r="353">
          <cell r="B353" t="str">
            <v>UPAH BORONGAN PEKERJAAN JTR 220 V</v>
          </cell>
          <cell r="E353">
            <v>0</v>
          </cell>
          <cell r="F353">
            <v>0</v>
          </cell>
          <cell r="G353">
            <v>0</v>
          </cell>
        </row>
        <row r="354">
          <cell r="B354" t="str">
            <v>PEMASANGAN PERLENGKAPAN PADA TIANG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str">
            <v>J5</v>
          </cell>
          <cell r="B355" t="str">
            <v>J 5</v>
          </cell>
          <cell r="C355" t="str">
            <v>Unit</v>
          </cell>
          <cell r="D355">
            <v>8545</v>
          </cell>
          <cell r="E355">
            <v>3800</v>
          </cell>
          <cell r="F355">
            <v>4180</v>
          </cell>
          <cell r="G355">
            <v>4100</v>
          </cell>
          <cell r="H355">
            <v>0.45</v>
          </cell>
        </row>
        <row r="356">
          <cell r="A356" t="str">
            <v>J8</v>
          </cell>
          <cell r="B356" t="str">
            <v>J 8</v>
          </cell>
          <cell r="C356" t="str">
            <v>Unit</v>
          </cell>
          <cell r="D356">
            <v>8545</v>
          </cell>
          <cell r="E356">
            <v>3800</v>
          </cell>
          <cell r="F356">
            <v>4180</v>
          </cell>
          <cell r="G356">
            <v>4100</v>
          </cell>
          <cell r="H356">
            <v>0.45</v>
          </cell>
        </row>
        <row r="357">
          <cell r="A357" t="str">
            <v>J6X</v>
          </cell>
          <cell r="B357" t="str">
            <v>J 6X</v>
          </cell>
          <cell r="C357" t="str">
            <v>Unit</v>
          </cell>
          <cell r="D357">
            <v>8545</v>
          </cell>
          <cell r="E357">
            <v>3800</v>
          </cell>
          <cell r="F357">
            <v>4180</v>
          </cell>
          <cell r="G357">
            <v>4100</v>
          </cell>
          <cell r="H357">
            <v>0.45</v>
          </cell>
        </row>
        <row r="358">
          <cell r="A358" t="str">
            <v>J6</v>
          </cell>
          <cell r="B358" t="str">
            <v>J 6</v>
          </cell>
          <cell r="C358" t="str">
            <v>Unit</v>
          </cell>
          <cell r="D358">
            <v>11095</v>
          </cell>
          <cell r="E358">
            <v>4900</v>
          </cell>
          <cell r="F358">
            <v>5390</v>
          </cell>
          <cell r="G358">
            <v>5300</v>
          </cell>
          <cell r="H358">
            <v>0.45</v>
          </cell>
        </row>
        <row r="359">
          <cell r="A359" t="str">
            <v>J10</v>
          </cell>
          <cell r="B359" t="str">
            <v>J 10</v>
          </cell>
          <cell r="C359" t="str">
            <v>Unit</v>
          </cell>
          <cell r="D359">
            <v>14950</v>
          </cell>
          <cell r="E359">
            <v>6700</v>
          </cell>
          <cell r="F359">
            <v>7370.0000000000009</v>
          </cell>
          <cell r="G359">
            <v>7300</v>
          </cell>
          <cell r="H359">
            <v>0.45</v>
          </cell>
        </row>
        <row r="360">
          <cell r="E360">
            <v>0</v>
          </cell>
          <cell r="F360">
            <v>0</v>
          </cell>
          <cell r="G360">
            <v>0</v>
          </cell>
        </row>
        <row r="361">
          <cell r="A361" t="str">
            <v>BJ5</v>
          </cell>
          <cell r="B361" t="str">
            <v xml:space="preserve">  Bongkar J 5</v>
          </cell>
          <cell r="C361" t="str">
            <v>Unit</v>
          </cell>
          <cell r="D361">
            <v>5127</v>
          </cell>
          <cell r="E361">
            <v>1500</v>
          </cell>
          <cell r="F361">
            <v>1650.0000000000002</v>
          </cell>
          <cell r="G361">
            <v>1600</v>
          </cell>
          <cell r="H361">
            <v>0.4</v>
          </cell>
        </row>
        <row r="362">
          <cell r="A362" t="str">
            <v>BJ8</v>
          </cell>
          <cell r="B362" t="str">
            <v xml:space="preserve">  Bongkar J 8</v>
          </cell>
          <cell r="C362" t="str">
            <v>Unit</v>
          </cell>
          <cell r="D362">
            <v>5127</v>
          </cell>
          <cell r="E362">
            <v>1500</v>
          </cell>
          <cell r="F362">
            <v>1650.0000000000002</v>
          </cell>
          <cell r="G362">
            <v>1600</v>
          </cell>
          <cell r="H362">
            <v>0.4</v>
          </cell>
        </row>
        <row r="363">
          <cell r="A363" t="str">
            <v>Bj6x</v>
          </cell>
          <cell r="B363" t="str">
            <v xml:space="preserve">  Bongkar J 6X</v>
          </cell>
          <cell r="C363" t="str">
            <v>Unit</v>
          </cell>
          <cell r="D363">
            <v>5127</v>
          </cell>
          <cell r="E363">
            <v>1500</v>
          </cell>
          <cell r="F363">
            <v>1650.0000000000002</v>
          </cell>
          <cell r="G363">
            <v>1600</v>
          </cell>
          <cell r="H363">
            <v>0.4</v>
          </cell>
        </row>
        <row r="364">
          <cell r="A364" t="str">
            <v>BJ6</v>
          </cell>
          <cell r="B364" t="str">
            <v xml:space="preserve">  Bongkar J 6</v>
          </cell>
          <cell r="C364" t="str">
            <v>Unit</v>
          </cell>
          <cell r="D364">
            <v>6657</v>
          </cell>
          <cell r="E364">
            <v>1900</v>
          </cell>
          <cell r="F364">
            <v>2090</v>
          </cell>
          <cell r="G364">
            <v>2000</v>
          </cell>
          <cell r="H364">
            <v>0.4</v>
          </cell>
        </row>
        <row r="365">
          <cell r="A365" t="str">
            <v>BJ10</v>
          </cell>
          <cell r="B365" t="str">
            <v xml:space="preserve">  Bongkar J 10</v>
          </cell>
          <cell r="C365" t="str">
            <v>Unit</v>
          </cell>
          <cell r="D365">
            <v>8970</v>
          </cell>
          <cell r="E365">
            <v>2600</v>
          </cell>
          <cell r="F365">
            <v>2860.0000000000005</v>
          </cell>
          <cell r="G365">
            <v>2800</v>
          </cell>
          <cell r="H365">
            <v>0.4</v>
          </cell>
        </row>
        <row r="366">
          <cell r="E366">
            <v>0</v>
          </cell>
          <cell r="F366">
            <v>0</v>
          </cell>
          <cell r="G366">
            <v>0</v>
          </cell>
        </row>
        <row r="367">
          <cell r="B367" t="str">
            <v>PEMASANGAN PERLENGKAPAN PADA TIANG</v>
          </cell>
          <cell r="E367">
            <v>0</v>
          </cell>
          <cell r="F367">
            <v>0</v>
          </cell>
          <cell r="G367">
            <v>0</v>
          </cell>
        </row>
        <row r="368">
          <cell r="B368" t="str">
            <v>DENGAN TWISTED CABLE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str">
            <v>J5T</v>
          </cell>
          <cell r="B369" t="str">
            <v>J 5 T</v>
          </cell>
          <cell r="C369" t="str">
            <v>Unit</v>
          </cell>
          <cell r="D369">
            <v>8545</v>
          </cell>
          <cell r="E369">
            <v>3800</v>
          </cell>
          <cell r="F369">
            <v>4180</v>
          </cell>
          <cell r="G369">
            <v>4100</v>
          </cell>
          <cell r="H369">
            <v>0.45</v>
          </cell>
        </row>
        <row r="370">
          <cell r="A370" t="str">
            <v>J2</v>
          </cell>
          <cell r="B370" t="str">
            <v>J 2</v>
          </cell>
          <cell r="C370" t="str">
            <v>Unit</v>
          </cell>
          <cell r="D370">
            <v>8545</v>
          </cell>
          <cell r="E370">
            <v>3800</v>
          </cell>
          <cell r="F370">
            <v>4180</v>
          </cell>
          <cell r="G370">
            <v>4100</v>
          </cell>
          <cell r="H370">
            <v>0.45</v>
          </cell>
        </row>
        <row r="371">
          <cell r="A371" t="str">
            <v>b13bd</v>
          </cell>
          <cell r="B371" t="str">
            <v>B 13 B</v>
          </cell>
          <cell r="C371" t="str">
            <v>Unit</v>
          </cell>
          <cell r="D371">
            <v>8545</v>
          </cell>
          <cell r="E371">
            <v>3800</v>
          </cell>
          <cell r="F371">
            <v>4180</v>
          </cell>
          <cell r="G371">
            <v>4100</v>
          </cell>
          <cell r="H371">
            <v>0.45</v>
          </cell>
        </row>
        <row r="372">
          <cell r="A372" t="str">
            <v>15b</v>
          </cell>
          <cell r="B372" t="str">
            <v>B15 B / D</v>
          </cell>
          <cell r="C372" t="str">
            <v>Unit</v>
          </cell>
          <cell r="D372">
            <v>8545</v>
          </cell>
          <cell r="E372">
            <v>3800</v>
          </cell>
          <cell r="F372">
            <v>4180</v>
          </cell>
          <cell r="G372">
            <v>4100</v>
          </cell>
          <cell r="H372">
            <v>0.45</v>
          </cell>
        </row>
        <row r="373">
          <cell r="A373" t="str">
            <v>J7T</v>
          </cell>
          <cell r="B373" t="str">
            <v>J 7 T</v>
          </cell>
          <cell r="C373" t="str">
            <v>Unit</v>
          </cell>
          <cell r="D373">
            <v>8545</v>
          </cell>
          <cell r="E373">
            <v>3800</v>
          </cell>
          <cell r="F373">
            <v>4180</v>
          </cell>
          <cell r="G373">
            <v>4100</v>
          </cell>
          <cell r="H373">
            <v>0.45</v>
          </cell>
        </row>
        <row r="374">
          <cell r="A374" t="str">
            <v>j3</v>
          </cell>
          <cell r="B374" t="str">
            <v>J 3</v>
          </cell>
          <cell r="C374" t="str">
            <v>Unit</v>
          </cell>
          <cell r="D374">
            <v>8545</v>
          </cell>
          <cell r="E374">
            <v>3800</v>
          </cell>
          <cell r="F374">
            <v>4180</v>
          </cell>
          <cell r="G374">
            <v>4100</v>
          </cell>
          <cell r="H374">
            <v>0.45</v>
          </cell>
        </row>
        <row r="375">
          <cell r="A375" t="str">
            <v>J6T</v>
          </cell>
          <cell r="B375" t="str">
            <v>J 6 T</v>
          </cell>
          <cell r="C375" t="str">
            <v>Unit</v>
          </cell>
          <cell r="D375">
            <v>11095</v>
          </cell>
          <cell r="E375">
            <v>4900</v>
          </cell>
          <cell r="F375">
            <v>5390</v>
          </cell>
          <cell r="G375">
            <v>5300</v>
          </cell>
          <cell r="H375">
            <v>0.45</v>
          </cell>
        </row>
        <row r="376">
          <cell r="A376" t="str">
            <v>16bd</v>
          </cell>
          <cell r="B376" t="str">
            <v>B 16 B / D</v>
          </cell>
          <cell r="C376" t="str">
            <v>Unit</v>
          </cell>
          <cell r="D376">
            <v>11095</v>
          </cell>
          <cell r="E376">
            <v>4900</v>
          </cell>
          <cell r="F376">
            <v>5390</v>
          </cell>
          <cell r="G376">
            <v>5300</v>
          </cell>
          <cell r="H376">
            <v>0.45</v>
          </cell>
        </row>
        <row r="377">
          <cell r="A377" t="str">
            <v>J4</v>
          </cell>
          <cell r="B377" t="str">
            <v>J 4</v>
          </cell>
          <cell r="C377" t="str">
            <v>Unit</v>
          </cell>
          <cell r="D377">
            <v>11095</v>
          </cell>
          <cell r="E377">
            <v>4900</v>
          </cell>
          <cell r="F377">
            <v>5390</v>
          </cell>
          <cell r="G377">
            <v>5300</v>
          </cell>
          <cell r="H377">
            <v>0.45</v>
          </cell>
        </row>
        <row r="378">
          <cell r="A378" t="str">
            <v>J4A</v>
          </cell>
          <cell r="B378" t="str">
            <v>J 4 A</v>
          </cell>
          <cell r="C378" t="str">
            <v>Unit</v>
          </cell>
          <cell r="D378">
            <v>6200</v>
          </cell>
          <cell r="E378">
            <v>2700</v>
          </cell>
          <cell r="F378">
            <v>2970.0000000000005</v>
          </cell>
          <cell r="G378">
            <v>2900</v>
          </cell>
          <cell r="H378">
            <v>0.45</v>
          </cell>
        </row>
        <row r="379">
          <cell r="A379" t="str">
            <v>MJ6T</v>
          </cell>
          <cell r="B379" t="str">
            <v>MJ 6 T</v>
          </cell>
          <cell r="C379" t="str">
            <v>Unit</v>
          </cell>
          <cell r="D379">
            <v>6200</v>
          </cell>
          <cell r="E379">
            <v>2700</v>
          </cell>
          <cell r="F379">
            <v>2970.0000000000005</v>
          </cell>
          <cell r="G379">
            <v>2900</v>
          </cell>
          <cell r="H379">
            <v>0.45</v>
          </cell>
        </row>
        <row r="380">
          <cell r="A380" t="str">
            <v>B71B</v>
          </cell>
          <cell r="B380" t="str">
            <v>B 71 B</v>
          </cell>
          <cell r="C380" t="str">
            <v>Unit</v>
          </cell>
          <cell r="D380">
            <v>8545</v>
          </cell>
          <cell r="E380">
            <v>3800</v>
          </cell>
          <cell r="F380">
            <v>4180</v>
          </cell>
          <cell r="G380">
            <v>4100</v>
          </cell>
          <cell r="H380">
            <v>0.45</v>
          </cell>
        </row>
        <row r="381">
          <cell r="F381">
            <v>0</v>
          </cell>
          <cell r="G381">
            <v>0</v>
          </cell>
        </row>
        <row r="382">
          <cell r="A382" t="str">
            <v>bJ5T</v>
          </cell>
          <cell r="B382" t="str">
            <v xml:space="preserve">  Bongkar  J 5 T</v>
          </cell>
          <cell r="C382" t="str">
            <v>Unit</v>
          </cell>
          <cell r="D382">
            <v>5127</v>
          </cell>
          <cell r="E382">
            <v>1500</v>
          </cell>
          <cell r="F382">
            <v>1650.0000000000002</v>
          </cell>
          <cell r="G382">
            <v>1600</v>
          </cell>
          <cell r="H382">
            <v>0.4</v>
          </cell>
        </row>
        <row r="383">
          <cell r="A383" t="str">
            <v>bJ2</v>
          </cell>
          <cell r="B383" t="str">
            <v xml:space="preserve">  Bongkar  J 2</v>
          </cell>
          <cell r="C383" t="str">
            <v>Unit</v>
          </cell>
          <cell r="D383">
            <v>5127</v>
          </cell>
          <cell r="E383">
            <v>1500</v>
          </cell>
          <cell r="F383">
            <v>1650.0000000000002</v>
          </cell>
          <cell r="G383">
            <v>1600</v>
          </cell>
          <cell r="H383">
            <v>0.4</v>
          </cell>
        </row>
        <row r="384">
          <cell r="A384" t="str">
            <v>b13bd</v>
          </cell>
          <cell r="B384" t="str">
            <v xml:space="preserve">  Bongkar   B 13   B / D</v>
          </cell>
          <cell r="C384" t="str">
            <v>Unit</v>
          </cell>
          <cell r="D384">
            <v>5127</v>
          </cell>
          <cell r="E384">
            <v>1500</v>
          </cell>
          <cell r="F384">
            <v>1650.0000000000002</v>
          </cell>
          <cell r="G384">
            <v>1600</v>
          </cell>
          <cell r="H384">
            <v>0.4</v>
          </cell>
        </row>
        <row r="385">
          <cell r="A385" t="str">
            <v>b15bd</v>
          </cell>
          <cell r="B385" t="str">
            <v xml:space="preserve">  Bongkar   B 15   B / D</v>
          </cell>
          <cell r="C385" t="str">
            <v>Unit</v>
          </cell>
          <cell r="D385">
            <v>5127</v>
          </cell>
          <cell r="E385">
            <v>1500</v>
          </cell>
          <cell r="F385">
            <v>1650.0000000000002</v>
          </cell>
          <cell r="G385">
            <v>1600</v>
          </cell>
          <cell r="H385">
            <v>0.4</v>
          </cell>
        </row>
        <row r="386">
          <cell r="A386" t="str">
            <v>bj3</v>
          </cell>
          <cell r="B386" t="str">
            <v xml:space="preserve">  Bongkar   J 3</v>
          </cell>
          <cell r="C386" t="str">
            <v>Unit</v>
          </cell>
          <cell r="D386">
            <v>5127</v>
          </cell>
          <cell r="E386">
            <v>1500</v>
          </cell>
          <cell r="F386">
            <v>1650.0000000000002</v>
          </cell>
          <cell r="G386">
            <v>1600</v>
          </cell>
          <cell r="H386">
            <v>0.4</v>
          </cell>
        </row>
        <row r="387">
          <cell r="A387" t="str">
            <v>bj7T</v>
          </cell>
          <cell r="B387" t="str">
            <v xml:space="preserve">  Bongkar   J 7 T</v>
          </cell>
          <cell r="C387" t="str">
            <v>Unit</v>
          </cell>
          <cell r="D387">
            <v>5127</v>
          </cell>
          <cell r="E387">
            <v>1500</v>
          </cell>
          <cell r="F387">
            <v>1650.0000000000002</v>
          </cell>
          <cell r="G387">
            <v>1600</v>
          </cell>
          <cell r="H387">
            <v>0.4</v>
          </cell>
        </row>
        <row r="388">
          <cell r="A388" t="str">
            <v>bJ6T</v>
          </cell>
          <cell r="B388" t="str">
            <v xml:space="preserve">  Bongkar  J 6 T</v>
          </cell>
          <cell r="C388" t="str">
            <v>Unit</v>
          </cell>
          <cell r="D388">
            <v>6657</v>
          </cell>
          <cell r="E388">
            <v>1900</v>
          </cell>
          <cell r="F388">
            <v>2090</v>
          </cell>
          <cell r="G388">
            <v>2000</v>
          </cell>
          <cell r="H388">
            <v>0.4</v>
          </cell>
        </row>
        <row r="389">
          <cell r="A389" t="str">
            <v>bJ4</v>
          </cell>
          <cell r="B389" t="str">
            <v xml:space="preserve">  Bongkar  J 4</v>
          </cell>
          <cell r="C389" t="str">
            <v>Unit</v>
          </cell>
          <cell r="D389">
            <v>6657</v>
          </cell>
          <cell r="E389">
            <v>1900</v>
          </cell>
          <cell r="F389">
            <v>2090</v>
          </cell>
          <cell r="G389">
            <v>2000</v>
          </cell>
          <cell r="H389">
            <v>0.4</v>
          </cell>
        </row>
        <row r="390">
          <cell r="A390" t="str">
            <v>b16b</v>
          </cell>
          <cell r="B390" t="str">
            <v xml:space="preserve">  Bongkar   B 16   B / D, J 4, J 6 T</v>
          </cell>
          <cell r="C390" t="str">
            <v>Unit</v>
          </cell>
          <cell r="D390">
            <v>6657</v>
          </cell>
          <cell r="E390">
            <v>1900</v>
          </cell>
          <cell r="F390">
            <v>2090</v>
          </cell>
          <cell r="G390">
            <v>2000</v>
          </cell>
          <cell r="H390">
            <v>0.4</v>
          </cell>
        </row>
        <row r="391">
          <cell r="A391" t="str">
            <v>bMJ6T</v>
          </cell>
          <cell r="B391" t="str">
            <v xml:space="preserve">  Bongkar  MJ 6 T</v>
          </cell>
          <cell r="C391" t="str">
            <v>Unit</v>
          </cell>
          <cell r="D391">
            <v>3720</v>
          </cell>
          <cell r="E391">
            <v>1000</v>
          </cell>
          <cell r="F391">
            <v>1100</v>
          </cell>
          <cell r="G391">
            <v>1100</v>
          </cell>
          <cell r="H391">
            <v>0.4</v>
          </cell>
        </row>
        <row r="392">
          <cell r="A392" t="str">
            <v>bJ4a</v>
          </cell>
          <cell r="B392" t="str">
            <v xml:space="preserve">  Bongkar J 4 A </v>
          </cell>
          <cell r="C392" t="str">
            <v>Unit</v>
          </cell>
          <cell r="D392">
            <v>3720</v>
          </cell>
          <cell r="E392">
            <v>1500</v>
          </cell>
          <cell r="F392">
            <v>1650.0000000000002</v>
          </cell>
          <cell r="G392">
            <v>1600</v>
          </cell>
          <cell r="H392">
            <v>0.4</v>
          </cell>
        </row>
        <row r="393">
          <cell r="A393" t="str">
            <v>bB71B</v>
          </cell>
          <cell r="B393" t="str">
            <v xml:space="preserve">  Bongkar   B 71   B</v>
          </cell>
          <cell r="C393" t="str">
            <v>Unit</v>
          </cell>
          <cell r="D393">
            <v>5127</v>
          </cell>
          <cell r="E393">
            <v>1500</v>
          </cell>
          <cell r="F393">
            <v>1650.0000000000002</v>
          </cell>
          <cell r="G393">
            <v>1600</v>
          </cell>
          <cell r="H393">
            <v>0.4</v>
          </cell>
        </row>
        <row r="394">
          <cell r="F394">
            <v>0</v>
          </cell>
          <cell r="G394">
            <v>0</v>
          </cell>
        </row>
        <row r="395">
          <cell r="B395" t="str">
            <v>PENARIKAN HANTARAN JTR u/50 METER</v>
          </cell>
          <cell r="E395">
            <v>0</v>
          </cell>
          <cell r="F395">
            <v>0</v>
          </cell>
          <cell r="G395">
            <v>0</v>
          </cell>
        </row>
        <row r="396">
          <cell r="B396" t="str">
            <v>PENARIKAN KAWAT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str">
            <v>rk277</v>
          </cell>
          <cell r="B397" t="str">
            <v xml:space="preserve">Tarik TR 2 x A3C 70  + N  70 </v>
          </cell>
          <cell r="C397" t="str">
            <v>Span</v>
          </cell>
          <cell r="D397">
            <v>89570</v>
          </cell>
          <cell r="E397">
            <v>35800</v>
          </cell>
          <cell r="F397">
            <v>39380</v>
          </cell>
          <cell r="G397">
            <v>39300</v>
          </cell>
          <cell r="H397">
            <v>0.4</v>
          </cell>
        </row>
        <row r="398">
          <cell r="A398" t="str">
            <v>rk2735</v>
          </cell>
          <cell r="B398" t="str">
            <v xml:space="preserve">Tarik TR 2 x A3C 70  + N  35 </v>
          </cell>
          <cell r="C398" t="str">
            <v>Span</v>
          </cell>
          <cell r="D398">
            <v>80960</v>
          </cell>
          <cell r="E398">
            <v>32300</v>
          </cell>
          <cell r="F398">
            <v>35530</v>
          </cell>
          <cell r="G398">
            <v>35500</v>
          </cell>
          <cell r="H398">
            <v>0.4</v>
          </cell>
        </row>
        <row r="399">
          <cell r="A399" t="str">
            <v>rk3735</v>
          </cell>
          <cell r="B399" t="str">
            <v xml:space="preserve">Tarik TR 3 x A3C 70  + N  35 </v>
          </cell>
          <cell r="C399" t="str">
            <v>Span</v>
          </cell>
          <cell r="D399">
            <v>106795</v>
          </cell>
          <cell r="E399">
            <v>42700</v>
          </cell>
          <cell r="F399">
            <v>46970.000000000007</v>
          </cell>
          <cell r="G399">
            <v>46900</v>
          </cell>
          <cell r="H399">
            <v>0.4</v>
          </cell>
        </row>
        <row r="400">
          <cell r="A400" t="str">
            <v>rk377</v>
          </cell>
          <cell r="B400" t="str">
            <v>Tarik TR 3 x A3C 70  + N  70</v>
          </cell>
          <cell r="C400" t="str">
            <v>Span</v>
          </cell>
          <cell r="D400">
            <v>110000</v>
          </cell>
          <cell r="E400">
            <v>44000</v>
          </cell>
          <cell r="F400">
            <v>48400.000000000007</v>
          </cell>
          <cell r="G400">
            <v>48400</v>
          </cell>
          <cell r="H400">
            <v>0.4</v>
          </cell>
        </row>
        <row r="401">
          <cell r="A401" t="str">
            <v>rk27</v>
          </cell>
          <cell r="B401" t="str">
            <v xml:space="preserve">Tarik TR 2 x A3C 70 </v>
          </cell>
          <cell r="C401" t="str">
            <v>Span</v>
          </cell>
          <cell r="D401">
            <v>63735</v>
          </cell>
          <cell r="E401">
            <v>25400</v>
          </cell>
          <cell r="F401">
            <v>27940.000000000004</v>
          </cell>
          <cell r="G401">
            <v>27900</v>
          </cell>
          <cell r="H401">
            <v>0.4</v>
          </cell>
        </row>
        <row r="402">
          <cell r="A402" t="str">
            <v>rk25555</v>
          </cell>
          <cell r="B402" t="str">
            <v xml:space="preserve">Tarik TR 2 x A3C 55  + N  55 </v>
          </cell>
          <cell r="C402" t="str">
            <v>Span</v>
          </cell>
          <cell r="D402">
            <v>55120</v>
          </cell>
          <cell r="E402">
            <v>22000</v>
          </cell>
          <cell r="F402">
            <v>24200.000000000004</v>
          </cell>
          <cell r="G402">
            <v>24200</v>
          </cell>
          <cell r="H402">
            <v>0.4</v>
          </cell>
        </row>
        <row r="403">
          <cell r="A403" t="str">
            <v>rk255</v>
          </cell>
          <cell r="B403" t="str">
            <v xml:space="preserve">Tarik TR 2 x A3C 55 </v>
          </cell>
          <cell r="C403" t="str">
            <v>Span</v>
          </cell>
          <cell r="D403">
            <v>46510</v>
          </cell>
          <cell r="E403">
            <v>18600</v>
          </cell>
          <cell r="F403">
            <v>20460</v>
          </cell>
          <cell r="G403">
            <v>20400</v>
          </cell>
          <cell r="H403">
            <v>0.4</v>
          </cell>
        </row>
        <row r="404">
          <cell r="A404" t="str">
            <v>rk235</v>
          </cell>
          <cell r="B404" t="str">
            <v xml:space="preserve">Tarik TR 2 x A3C 35 </v>
          </cell>
          <cell r="C404" t="str">
            <v>Span</v>
          </cell>
          <cell r="D404">
            <v>41340</v>
          </cell>
          <cell r="E404">
            <v>16500</v>
          </cell>
          <cell r="F404">
            <v>18150</v>
          </cell>
          <cell r="G404">
            <v>18100</v>
          </cell>
          <cell r="H404">
            <v>0.4</v>
          </cell>
        </row>
        <row r="405">
          <cell r="A405" t="str">
            <v>rk335</v>
          </cell>
          <cell r="B405" t="str">
            <v>Tarik TR 3 x A3C 35</v>
          </cell>
          <cell r="C405" t="str">
            <v>Span</v>
          </cell>
          <cell r="D405">
            <v>62010</v>
          </cell>
          <cell r="E405">
            <v>19000</v>
          </cell>
          <cell r="F405">
            <v>20900</v>
          </cell>
          <cell r="G405">
            <v>20900</v>
          </cell>
          <cell r="H405">
            <v>0.4</v>
          </cell>
        </row>
        <row r="406">
          <cell r="A406" t="str">
            <v>rk33535</v>
          </cell>
          <cell r="B406" t="str">
            <v>Tarik TR 3 x A3C 35 + N 35</v>
          </cell>
          <cell r="C406" t="str">
            <v>Span</v>
          </cell>
          <cell r="D406">
            <v>82680</v>
          </cell>
          <cell r="E406">
            <v>24000</v>
          </cell>
          <cell r="F406">
            <v>26400.000000000004</v>
          </cell>
          <cell r="G406">
            <v>26400</v>
          </cell>
        </row>
        <row r="407">
          <cell r="A407" t="str">
            <v>rk225</v>
          </cell>
          <cell r="B407" t="str">
            <v xml:space="preserve">Tarik TR 2 x A3C 25 </v>
          </cell>
          <cell r="C407" t="str">
            <v>Span</v>
          </cell>
          <cell r="D407">
            <v>41340</v>
          </cell>
          <cell r="E407">
            <v>15000</v>
          </cell>
          <cell r="F407">
            <v>16500</v>
          </cell>
          <cell r="G407">
            <v>16500</v>
          </cell>
          <cell r="H407">
            <v>0.4</v>
          </cell>
        </row>
        <row r="408">
          <cell r="A408" t="str">
            <v>rk325</v>
          </cell>
          <cell r="B408" t="str">
            <v>Tarik TR 3 x A3C 25</v>
          </cell>
          <cell r="C408" t="str">
            <v>Span</v>
          </cell>
          <cell r="D408">
            <v>62010</v>
          </cell>
          <cell r="E408">
            <v>17000</v>
          </cell>
          <cell r="F408">
            <v>18700</v>
          </cell>
          <cell r="G408">
            <v>18700</v>
          </cell>
          <cell r="H408">
            <v>0.4</v>
          </cell>
        </row>
        <row r="409">
          <cell r="A409" t="str">
            <v>rk35555</v>
          </cell>
          <cell r="B409" t="str">
            <v>Tarik TR 3 x A3C 55 + N 55</v>
          </cell>
          <cell r="C409" t="str">
            <v>Span</v>
          </cell>
          <cell r="D409">
            <v>93020</v>
          </cell>
          <cell r="E409">
            <v>24000</v>
          </cell>
          <cell r="F409">
            <v>26400.000000000004</v>
          </cell>
          <cell r="G409">
            <v>26400</v>
          </cell>
        </row>
        <row r="410">
          <cell r="A410" t="str">
            <v>rk275</v>
          </cell>
          <cell r="B410" t="str">
            <v xml:space="preserve">Tarik TR 2 x A3C 70  + N  50 </v>
          </cell>
          <cell r="C410" t="str">
            <v>Span</v>
          </cell>
          <cell r="E410">
            <v>32300</v>
          </cell>
          <cell r="F410">
            <v>35530</v>
          </cell>
          <cell r="G410">
            <v>35500</v>
          </cell>
        </row>
        <row r="411">
          <cell r="E411">
            <v>0</v>
          </cell>
          <cell r="F411">
            <v>0</v>
          </cell>
          <cell r="G411">
            <v>0</v>
          </cell>
        </row>
        <row r="412">
          <cell r="A412" t="str">
            <v>srk277</v>
          </cell>
          <cell r="B412" t="str">
            <v xml:space="preserve">Saging TR 2 x A3C 70  + N  70 </v>
          </cell>
          <cell r="C412" t="str">
            <v>Span</v>
          </cell>
          <cell r="E412">
            <v>10740</v>
          </cell>
          <cell r="F412">
            <v>11814.000000000002</v>
          </cell>
          <cell r="G412">
            <v>11800</v>
          </cell>
          <cell r="H412">
            <v>0.4</v>
          </cell>
        </row>
        <row r="413">
          <cell r="A413" t="str">
            <v>srk2735</v>
          </cell>
          <cell r="B413" t="str">
            <v xml:space="preserve">Saging TR 2 x A3C 70  + N  35 </v>
          </cell>
          <cell r="C413" t="str">
            <v>Span</v>
          </cell>
          <cell r="E413">
            <v>9690</v>
          </cell>
          <cell r="F413">
            <v>10659</v>
          </cell>
          <cell r="G413">
            <v>10600</v>
          </cell>
          <cell r="H413">
            <v>0.4</v>
          </cell>
        </row>
        <row r="414">
          <cell r="A414" t="str">
            <v>srk3735</v>
          </cell>
          <cell r="B414" t="str">
            <v xml:space="preserve">Saging TR 3 x A3C 70  + N  35 </v>
          </cell>
          <cell r="C414" t="str">
            <v>Span</v>
          </cell>
          <cell r="E414">
            <v>12810</v>
          </cell>
          <cell r="F414">
            <v>14091.000000000002</v>
          </cell>
          <cell r="G414">
            <v>14000</v>
          </cell>
          <cell r="H414">
            <v>0.4</v>
          </cell>
        </row>
        <row r="415">
          <cell r="A415" t="str">
            <v>srk377</v>
          </cell>
          <cell r="B415" t="str">
            <v xml:space="preserve">Saging TR 3 x A3C 70  + N  70 </v>
          </cell>
          <cell r="C415" t="str">
            <v>Span</v>
          </cell>
          <cell r="E415">
            <v>13200</v>
          </cell>
          <cell r="F415">
            <v>14520.000000000002</v>
          </cell>
          <cell r="G415">
            <v>14500</v>
          </cell>
          <cell r="H415">
            <v>0.4</v>
          </cell>
        </row>
        <row r="416">
          <cell r="A416" t="str">
            <v>srk27</v>
          </cell>
          <cell r="B416" t="str">
            <v xml:space="preserve">Saging TR 2 x A3C 70 </v>
          </cell>
          <cell r="C416" t="str">
            <v>Span</v>
          </cell>
          <cell r="E416">
            <v>7620</v>
          </cell>
          <cell r="F416">
            <v>8382</v>
          </cell>
          <cell r="G416">
            <v>8300</v>
          </cell>
          <cell r="H416">
            <v>0.4</v>
          </cell>
        </row>
        <row r="417">
          <cell r="A417" t="str">
            <v>srk25555</v>
          </cell>
          <cell r="B417" t="str">
            <v xml:space="preserve">Saging TR 2 x A3C 55  + N  55 </v>
          </cell>
          <cell r="C417" t="str">
            <v>Span</v>
          </cell>
          <cell r="E417">
            <v>6600</v>
          </cell>
          <cell r="F417">
            <v>7260.0000000000009</v>
          </cell>
          <cell r="G417">
            <v>7200</v>
          </cell>
          <cell r="H417">
            <v>0.4</v>
          </cell>
        </row>
        <row r="418">
          <cell r="A418" t="str">
            <v>srk255</v>
          </cell>
          <cell r="B418" t="str">
            <v xml:space="preserve">Saging TR 2 x A3C 55 </v>
          </cell>
          <cell r="C418" t="str">
            <v>Span</v>
          </cell>
          <cell r="E418">
            <v>5580</v>
          </cell>
          <cell r="F418">
            <v>6138.0000000000009</v>
          </cell>
          <cell r="G418">
            <v>6100</v>
          </cell>
          <cell r="H418">
            <v>0.4</v>
          </cell>
        </row>
        <row r="419">
          <cell r="A419" t="str">
            <v>srk235</v>
          </cell>
          <cell r="B419" t="str">
            <v xml:space="preserve">Saging TR 2 x A3C 35 </v>
          </cell>
          <cell r="C419" t="str">
            <v>Span</v>
          </cell>
          <cell r="E419">
            <v>4950</v>
          </cell>
          <cell r="F419">
            <v>5445</v>
          </cell>
          <cell r="G419">
            <v>5400</v>
          </cell>
          <cell r="H419">
            <v>0.4</v>
          </cell>
        </row>
        <row r="420">
          <cell r="A420" t="str">
            <v>srk335</v>
          </cell>
          <cell r="B420" t="str">
            <v>Saging TR 3 x A3C 35</v>
          </cell>
          <cell r="C420" t="str">
            <v>Span</v>
          </cell>
          <cell r="E420">
            <v>5700</v>
          </cell>
          <cell r="F420">
            <v>6270.0000000000009</v>
          </cell>
          <cell r="G420">
            <v>6200</v>
          </cell>
          <cell r="H420">
            <v>0.4</v>
          </cell>
        </row>
        <row r="421">
          <cell r="A421" t="str">
            <v>srk33535</v>
          </cell>
          <cell r="B421" t="str">
            <v>Saging TR 3 x A3C 35 + N35</v>
          </cell>
          <cell r="C421" t="str">
            <v>Span</v>
          </cell>
          <cell r="E421">
            <v>7200</v>
          </cell>
          <cell r="F421">
            <v>7920.0000000000009</v>
          </cell>
          <cell r="G421">
            <v>7900</v>
          </cell>
          <cell r="H421">
            <v>0.4</v>
          </cell>
        </row>
        <row r="422">
          <cell r="A422" t="str">
            <v>srk225</v>
          </cell>
          <cell r="B422" t="str">
            <v xml:space="preserve">Saging TR 2 x A3C 35 </v>
          </cell>
          <cell r="C422" t="str">
            <v>Span</v>
          </cell>
          <cell r="E422">
            <v>4500</v>
          </cell>
          <cell r="F422">
            <v>4950</v>
          </cell>
          <cell r="G422">
            <v>4900</v>
          </cell>
          <cell r="H422">
            <v>0.4</v>
          </cell>
        </row>
        <row r="423">
          <cell r="A423" t="str">
            <v>srk325</v>
          </cell>
          <cell r="B423" t="str">
            <v>Saging TR 3 x A3C 25</v>
          </cell>
          <cell r="C423" t="str">
            <v>Span</v>
          </cell>
          <cell r="E423">
            <v>5100</v>
          </cell>
          <cell r="F423">
            <v>5610</v>
          </cell>
          <cell r="G423">
            <v>5600</v>
          </cell>
          <cell r="H423">
            <v>0.4</v>
          </cell>
        </row>
        <row r="424">
          <cell r="A424" t="str">
            <v>srk35555</v>
          </cell>
          <cell r="B424" t="str">
            <v>Saging TR 3 x A3C 55 + N55</v>
          </cell>
          <cell r="C424" t="str">
            <v>Span</v>
          </cell>
          <cell r="E424">
            <v>7200</v>
          </cell>
          <cell r="F424">
            <v>7920.0000000000009</v>
          </cell>
          <cell r="G424">
            <v>7900</v>
          </cell>
          <cell r="H424">
            <v>0.4</v>
          </cell>
        </row>
        <row r="425">
          <cell r="F425">
            <v>0</v>
          </cell>
          <cell r="G425">
            <v>0</v>
          </cell>
        </row>
        <row r="426">
          <cell r="A426" t="str">
            <v>brk277</v>
          </cell>
          <cell r="B426" t="str">
            <v xml:space="preserve">  Bongkar TR 2 x A3C 70  + N  70 </v>
          </cell>
          <cell r="C426" t="str">
            <v>Span</v>
          </cell>
          <cell r="D426">
            <v>53742</v>
          </cell>
          <cell r="E426">
            <v>14300</v>
          </cell>
          <cell r="F426">
            <v>15730.000000000002</v>
          </cell>
          <cell r="G426">
            <v>15700</v>
          </cell>
          <cell r="H426">
            <v>0.4</v>
          </cell>
        </row>
        <row r="427">
          <cell r="A427" t="str">
            <v>brk2735</v>
          </cell>
          <cell r="B427" t="str">
            <v xml:space="preserve">  Bongkar TR 2 x A3C 70  + N  35 </v>
          </cell>
          <cell r="C427" t="str">
            <v>Span</v>
          </cell>
          <cell r="D427">
            <v>48576</v>
          </cell>
          <cell r="E427">
            <v>12900</v>
          </cell>
          <cell r="F427">
            <v>14190.000000000002</v>
          </cell>
          <cell r="G427">
            <v>14100</v>
          </cell>
          <cell r="H427">
            <v>0.4</v>
          </cell>
        </row>
        <row r="428">
          <cell r="A428" t="str">
            <v>brk3735</v>
          </cell>
          <cell r="B428" t="str">
            <v xml:space="preserve">  Bongkar TR 3 x A3C 70  + N  35 </v>
          </cell>
          <cell r="C428" t="str">
            <v>Span</v>
          </cell>
          <cell r="D428">
            <v>64077</v>
          </cell>
          <cell r="E428">
            <v>17000</v>
          </cell>
          <cell r="F428">
            <v>18700</v>
          </cell>
          <cell r="G428">
            <v>18700</v>
          </cell>
          <cell r="H428">
            <v>0.4</v>
          </cell>
        </row>
        <row r="429">
          <cell r="A429" t="str">
            <v>brk377</v>
          </cell>
          <cell r="B429" t="str">
            <v xml:space="preserve">  Bongkar TR 3 x A3C 70  + N  70</v>
          </cell>
          <cell r="C429" t="str">
            <v>Span</v>
          </cell>
          <cell r="D429">
            <v>66000</v>
          </cell>
          <cell r="E429">
            <v>17600</v>
          </cell>
          <cell r="F429">
            <v>19360</v>
          </cell>
          <cell r="G429">
            <v>19300</v>
          </cell>
          <cell r="H429">
            <v>0.4</v>
          </cell>
        </row>
        <row r="430">
          <cell r="A430" t="str">
            <v>brk27</v>
          </cell>
          <cell r="B430" t="str">
            <v xml:space="preserve">  Bongkar TR 2 x A3C 70 </v>
          </cell>
          <cell r="C430" t="str">
            <v>Span</v>
          </cell>
          <cell r="D430">
            <v>38241</v>
          </cell>
          <cell r="E430">
            <v>10100</v>
          </cell>
          <cell r="F430">
            <v>11110</v>
          </cell>
          <cell r="G430">
            <v>11100</v>
          </cell>
          <cell r="H430">
            <v>0.4</v>
          </cell>
        </row>
        <row r="431">
          <cell r="A431" t="str">
            <v>brk25555</v>
          </cell>
          <cell r="B431" t="str">
            <v xml:space="preserve">  Bongkar TR 2 x A3C 55  + N  55 </v>
          </cell>
          <cell r="C431" t="str">
            <v>Span</v>
          </cell>
          <cell r="D431">
            <v>33072</v>
          </cell>
          <cell r="E431">
            <v>8800</v>
          </cell>
          <cell r="F431">
            <v>9680</v>
          </cell>
          <cell r="G431">
            <v>9600</v>
          </cell>
          <cell r="H431">
            <v>0.4</v>
          </cell>
        </row>
        <row r="432">
          <cell r="A432" t="str">
            <v>brk255</v>
          </cell>
          <cell r="B432" t="str">
            <v xml:space="preserve">  Bongkar TR 2 x A3C 55 </v>
          </cell>
          <cell r="C432" t="str">
            <v>Span</v>
          </cell>
          <cell r="D432">
            <v>27906</v>
          </cell>
          <cell r="E432">
            <v>7400</v>
          </cell>
          <cell r="F432">
            <v>8140.0000000000009</v>
          </cell>
          <cell r="G432">
            <v>8100</v>
          </cell>
          <cell r="H432">
            <v>0.4</v>
          </cell>
        </row>
        <row r="433">
          <cell r="A433" t="str">
            <v>brk235</v>
          </cell>
          <cell r="B433" t="str">
            <v xml:space="preserve">  Bongkar TR 2 x A3C 35 </v>
          </cell>
          <cell r="C433" t="str">
            <v>Span</v>
          </cell>
          <cell r="D433">
            <v>24804</v>
          </cell>
          <cell r="E433">
            <v>6600</v>
          </cell>
          <cell r="F433">
            <v>7260.0000000000009</v>
          </cell>
          <cell r="G433">
            <v>7200</v>
          </cell>
          <cell r="H433">
            <v>0.4</v>
          </cell>
        </row>
        <row r="434">
          <cell r="A434" t="str">
            <v>brk335</v>
          </cell>
          <cell r="B434" t="str">
            <v xml:space="preserve">  Bongkar TR 3 x A3C 35 mm3</v>
          </cell>
          <cell r="C434" t="str">
            <v>Span</v>
          </cell>
          <cell r="D434">
            <v>37206</v>
          </cell>
          <cell r="E434">
            <v>7600</v>
          </cell>
          <cell r="F434">
            <v>8360</v>
          </cell>
          <cell r="G434">
            <v>8300</v>
          </cell>
          <cell r="H434">
            <v>0.4</v>
          </cell>
        </row>
        <row r="435">
          <cell r="A435" t="str">
            <v>brk33535</v>
          </cell>
          <cell r="B435" t="str">
            <v xml:space="preserve">  Bongkar TR 3 x A3C 35 mm3 + N 35</v>
          </cell>
          <cell r="C435" t="str">
            <v>Span</v>
          </cell>
          <cell r="D435">
            <v>49608</v>
          </cell>
          <cell r="E435">
            <v>9600</v>
          </cell>
          <cell r="F435">
            <v>10560</v>
          </cell>
          <cell r="G435">
            <v>10500</v>
          </cell>
          <cell r="H435">
            <v>0.4</v>
          </cell>
        </row>
        <row r="436">
          <cell r="A436" t="str">
            <v>brk225</v>
          </cell>
          <cell r="B436" t="str">
            <v xml:space="preserve">  Bongkar TR 2 x A3C 25 </v>
          </cell>
          <cell r="C436" t="str">
            <v>Span</v>
          </cell>
          <cell r="D436">
            <v>24804</v>
          </cell>
          <cell r="E436">
            <v>6000</v>
          </cell>
          <cell r="F436">
            <v>6600.0000000000009</v>
          </cell>
          <cell r="G436">
            <v>6600</v>
          </cell>
          <cell r="H436">
            <v>0.4</v>
          </cell>
        </row>
        <row r="437">
          <cell r="A437" t="str">
            <v>brk325</v>
          </cell>
          <cell r="B437" t="str">
            <v xml:space="preserve">  Bongkar TR 3 x A3C 25 mm3</v>
          </cell>
          <cell r="C437" t="str">
            <v>Span</v>
          </cell>
          <cell r="D437">
            <v>37206</v>
          </cell>
          <cell r="E437">
            <v>6800</v>
          </cell>
          <cell r="F437">
            <v>7480.0000000000009</v>
          </cell>
          <cell r="G437">
            <v>7400</v>
          </cell>
          <cell r="H437">
            <v>0.4</v>
          </cell>
        </row>
        <row r="438">
          <cell r="A438" t="str">
            <v>brk35555</v>
          </cell>
          <cell r="B438" t="str">
            <v xml:space="preserve">  Bongkar TR 3 x A3C 55 mm3 + N 55</v>
          </cell>
          <cell r="C438" t="str">
            <v>Span</v>
          </cell>
          <cell r="D438">
            <v>55812</v>
          </cell>
          <cell r="E438">
            <v>9600</v>
          </cell>
          <cell r="F438">
            <v>10560</v>
          </cell>
          <cell r="G438">
            <v>10500</v>
          </cell>
          <cell r="H438">
            <v>0.4</v>
          </cell>
        </row>
        <row r="439">
          <cell r="A439" t="str">
            <v>brk275</v>
          </cell>
          <cell r="B439" t="str">
            <v xml:space="preserve">  Bongkar TR 2 x A3C 70  + N  50</v>
          </cell>
          <cell r="C439" t="str">
            <v>Span</v>
          </cell>
          <cell r="E439">
            <v>12900</v>
          </cell>
          <cell r="F439">
            <v>14190.000000000002</v>
          </cell>
          <cell r="G439">
            <v>14100</v>
          </cell>
        </row>
        <row r="440">
          <cell r="A440" t="str">
            <v>brk13515</v>
          </cell>
          <cell r="B440" t="str">
            <v xml:space="preserve">  Bongkar TR 1 x A3C 35  + 2 x 150 </v>
          </cell>
          <cell r="C440" t="str">
            <v>Span</v>
          </cell>
          <cell r="E440">
            <v>13500</v>
          </cell>
          <cell r="F440">
            <v>14850.000000000002</v>
          </cell>
          <cell r="G440">
            <v>14800</v>
          </cell>
        </row>
        <row r="441">
          <cell r="F441">
            <v>0</v>
          </cell>
          <cell r="G441">
            <v>0</v>
          </cell>
        </row>
        <row r="442">
          <cell r="B442" t="str">
            <v>PENARIKAN KABEL</v>
          </cell>
          <cell r="F442">
            <v>0</v>
          </cell>
          <cell r="G442">
            <v>0</v>
          </cell>
        </row>
        <row r="443">
          <cell r="A443" t="str">
            <v>RL375</v>
          </cell>
          <cell r="B443" t="str">
            <v>Tarik LVTC 3 x 70 + N 50 mm2</v>
          </cell>
          <cell r="C443" t="str">
            <v>Span</v>
          </cell>
          <cell r="D443">
            <v>89570</v>
          </cell>
          <cell r="E443">
            <v>35800</v>
          </cell>
          <cell r="F443">
            <v>39380</v>
          </cell>
          <cell r="G443">
            <v>39300</v>
          </cell>
          <cell r="H443">
            <v>0.4</v>
          </cell>
        </row>
        <row r="444">
          <cell r="A444" t="str">
            <v>RL377</v>
          </cell>
          <cell r="B444" t="str">
            <v>Tarik LVTC 3 x 70 + N 70 mm2</v>
          </cell>
          <cell r="C444" t="str">
            <v>Span</v>
          </cell>
          <cell r="D444">
            <v>89570</v>
          </cell>
          <cell r="E444">
            <v>35800</v>
          </cell>
          <cell r="F444">
            <v>39380</v>
          </cell>
          <cell r="G444">
            <v>39300</v>
          </cell>
          <cell r="H444">
            <v>0.4</v>
          </cell>
        </row>
        <row r="445">
          <cell r="A445" t="str">
            <v>RL275</v>
          </cell>
          <cell r="B445" t="str">
            <v>Tarik LVTC 2 x 70 + N 50 mm2</v>
          </cell>
          <cell r="C445" t="str">
            <v>Span</v>
          </cell>
          <cell r="D445">
            <v>72345</v>
          </cell>
          <cell r="E445">
            <v>28900</v>
          </cell>
          <cell r="F445">
            <v>31790.000000000004</v>
          </cell>
          <cell r="G445">
            <v>31700</v>
          </cell>
          <cell r="H445">
            <v>0.4</v>
          </cell>
        </row>
        <row r="446">
          <cell r="A446" t="str">
            <v>RL3535</v>
          </cell>
          <cell r="B446" t="str">
            <v xml:space="preserve">Tarik LVTC 3 x 50 + N 35 </v>
          </cell>
          <cell r="C446" t="str">
            <v>Span</v>
          </cell>
          <cell r="D446">
            <v>63735</v>
          </cell>
          <cell r="E446">
            <v>25400</v>
          </cell>
          <cell r="F446">
            <v>27940.000000000004</v>
          </cell>
          <cell r="G446">
            <v>27900</v>
          </cell>
          <cell r="H446">
            <v>0.4</v>
          </cell>
        </row>
        <row r="447">
          <cell r="A447" t="str">
            <v>RL255</v>
          </cell>
          <cell r="B447" t="str">
            <v xml:space="preserve">Tarik LVTC 2 x 50 + N 50 </v>
          </cell>
          <cell r="C447" t="str">
            <v>Span</v>
          </cell>
          <cell r="D447">
            <v>55120</v>
          </cell>
          <cell r="E447">
            <v>22000</v>
          </cell>
          <cell r="F447">
            <v>24200.000000000004</v>
          </cell>
          <cell r="G447">
            <v>24200</v>
          </cell>
          <cell r="H447">
            <v>0.4</v>
          </cell>
        </row>
        <row r="448">
          <cell r="A448" t="str">
            <v>RL2535</v>
          </cell>
          <cell r="B448" t="str">
            <v xml:space="preserve">Tarik LVTC 2 x 50 + N 35 </v>
          </cell>
          <cell r="C448" t="str">
            <v>Span</v>
          </cell>
          <cell r="D448">
            <v>55120</v>
          </cell>
          <cell r="E448">
            <v>22000</v>
          </cell>
          <cell r="F448">
            <v>24200.000000000004</v>
          </cell>
          <cell r="G448">
            <v>24200</v>
          </cell>
          <cell r="H448">
            <v>0.4</v>
          </cell>
        </row>
        <row r="449">
          <cell r="A449" t="str">
            <v>RL2355</v>
          </cell>
          <cell r="B449" t="str">
            <v xml:space="preserve">Tarik LVTC 2 x 35 + N 50 </v>
          </cell>
          <cell r="C449" t="str">
            <v>Span</v>
          </cell>
          <cell r="D449">
            <v>46510</v>
          </cell>
          <cell r="E449">
            <v>18600</v>
          </cell>
          <cell r="F449">
            <v>20460</v>
          </cell>
          <cell r="G449">
            <v>20400</v>
          </cell>
          <cell r="H449">
            <v>0.4</v>
          </cell>
        </row>
        <row r="450">
          <cell r="A450" t="str">
            <v>RL23535</v>
          </cell>
          <cell r="B450" t="str">
            <v xml:space="preserve">Tarik LVTC 2 x 35 + N 35 </v>
          </cell>
          <cell r="C450" t="str">
            <v>Span</v>
          </cell>
          <cell r="D450">
            <v>46510</v>
          </cell>
          <cell r="E450">
            <v>18600</v>
          </cell>
          <cell r="F450">
            <v>20460</v>
          </cell>
          <cell r="G450">
            <v>20400</v>
          </cell>
          <cell r="H450">
            <v>0.4</v>
          </cell>
        </row>
        <row r="451">
          <cell r="A451" t="str">
            <v>RL22525</v>
          </cell>
          <cell r="B451" t="str">
            <v xml:space="preserve">Tarik LVTC 2 x 25 + N 25 </v>
          </cell>
          <cell r="C451" t="str">
            <v>Span</v>
          </cell>
          <cell r="D451">
            <v>46510</v>
          </cell>
          <cell r="E451">
            <v>18600</v>
          </cell>
          <cell r="F451">
            <v>20460</v>
          </cell>
          <cell r="G451">
            <v>20400</v>
          </cell>
          <cell r="H451">
            <v>0.4</v>
          </cell>
        </row>
        <row r="452">
          <cell r="A452" t="str">
            <v>RL3355</v>
          </cell>
          <cell r="B452" t="str">
            <v xml:space="preserve">Tarik LVTC 3 x 35 + N 50 </v>
          </cell>
          <cell r="C452" t="str">
            <v>Span</v>
          </cell>
          <cell r="D452">
            <v>66000</v>
          </cell>
          <cell r="E452">
            <v>24000</v>
          </cell>
          <cell r="F452">
            <v>26400.000000000004</v>
          </cell>
          <cell r="G452">
            <v>26400</v>
          </cell>
          <cell r="H452">
            <v>0.4</v>
          </cell>
        </row>
        <row r="453">
          <cell r="A453" t="str">
            <v>RL32525</v>
          </cell>
          <cell r="B453" t="str">
            <v xml:space="preserve">Tarik LVTC 3 x 25 + N 25 </v>
          </cell>
          <cell r="C453" t="str">
            <v>Span</v>
          </cell>
          <cell r="D453">
            <v>62013.333333333336</v>
          </cell>
          <cell r="E453">
            <v>20000</v>
          </cell>
          <cell r="F453">
            <v>22000</v>
          </cell>
          <cell r="G453">
            <v>22000</v>
          </cell>
          <cell r="H453">
            <v>0.4</v>
          </cell>
        </row>
        <row r="454">
          <cell r="A454" t="str">
            <v>RL216</v>
          </cell>
          <cell r="B454" t="str">
            <v>Tarik LVTC 2 X 16</v>
          </cell>
          <cell r="C454" t="str">
            <v>Span</v>
          </cell>
          <cell r="D454">
            <v>15000</v>
          </cell>
          <cell r="E454">
            <v>5000</v>
          </cell>
          <cell r="F454">
            <v>5500</v>
          </cell>
          <cell r="G454">
            <v>5500</v>
          </cell>
        </row>
        <row r="455">
          <cell r="A455" t="str">
            <v>RL210</v>
          </cell>
          <cell r="B455" t="str">
            <v>Tarik LVTC 2 X 10</v>
          </cell>
          <cell r="C455" t="str">
            <v>Span</v>
          </cell>
          <cell r="D455">
            <v>10000</v>
          </cell>
          <cell r="E455">
            <v>3000</v>
          </cell>
          <cell r="F455">
            <v>3300.0000000000005</v>
          </cell>
          <cell r="G455">
            <v>3300</v>
          </cell>
          <cell r="H455">
            <v>0.4</v>
          </cell>
        </row>
        <row r="456">
          <cell r="A456" t="str">
            <v>RL250</v>
          </cell>
          <cell r="B456" t="str">
            <v>Tarik LVTC 2 x 50</v>
          </cell>
          <cell r="C456" t="str">
            <v>Span</v>
          </cell>
          <cell r="D456">
            <v>50500</v>
          </cell>
          <cell r="E456">
            <v>17500</v>
          </cell>
          <cell r="F456">
            <v>19250</v>
          </cell>
          <cell r="G456">
            <v>19200</v>
          </cell>
        </row>
        <row r="457">
          <cell r="A457" t="str">
            <v>RL27</v>
          </cell>
          <cell r="B457" t="str">
            <v>Tarik LVTC 2 x 70</v>
          </cell>
          <cell r="C457" t="str">
            <v>Span</v>
          </cell>
          <cell r="D457">
            <v>72345</v>
          </cell>
          <cell r="E457">
            <v>22000</v>
          </cell>
          <cell r="F457">
            <v>24200.000000000004</v>
          </cell>
          <cell r="G457">
            <v>24200</v>
          </cell>
          <cell r="H457">
            <v>0.4</v>
          </cell>
        </row>
        <row r="458">
          <cell r="A458" t="str">
            <v>RL21616</v>
          </cell>
          <cell r="B458" t="str">
            <v>Tarik LVTC 2 X 16 + N 16</v>
          </cell>
          <cell r="C458" t="str">
            <v>Span</v>
          </cell>
          <cell r="D458">
            <v>22500</v>
          </cell>
          <cell r="E458">
            <v>6000</v>
          </cell>
          <cell r="F458">
            <v>6600.0000000000009</v>
          </cell>
          <cell r="G458">
            <v>6600</v>
          </cell>
        </row>
        <row r="459">
          <cell r="A459" t="str">
            <v>RL23525</v>
          </cell>
          <cell r="B459" t="str">
            <v>Tarik LVTC 2 x 35 + N 25</v>
          </cell>
          <cell r="C459" t="str">
            <v>Span</v>
          </cell>
          <cell r="D459">
            <v>46510</v>
          </cell>
          <cell r="E459">
            <v>18600</v>
          </cell>
          <cell r="F459">
            <v>20460</v>
          </cell>
          <cell r="G459">
            <v>20400</v>
          </cell>
          <cell r="H459">
            <v>0.4</v>
          </cell>
        </row>
        <row r="460">
          <cell r="A460" t="str">
            <v>RL21010</v>
          </cell>
          <cell r="B460" t="str">
            <v>Tarik LVTC 2 X 10 + N 10</v>
          </cell>
          <cell r="C460" t="str">
            <v>Span</v>
          </cell>
          <cell r="D460">
            <v>15000</v>
          </cell>
          <cell r="E460">
            <v>6000</v>
          </cell>
          <cell r="F460">
            <v>6600.0000000000009</v>
          </cell>
          <cell r="G460">
            <v>6600</v>
          </cell>
          <cell r="H460">
            <v>0.4</v>
          </cell>
        </row>
        <row r="461">
          <cell r="A461" t="str">
            <v>RL31616</v>
          </cell>
          <cell r="B461" t="str">
            <v>Tarik LVTC 3 X 16 + N 16</v>
          </cell>
          <cell r="C461" t="str">
            <v>Span</v>
          </cell>
          <cell r="D461">
            <v>30000</v>
          </cell>
          <cell r="E461">
            <v>7000</v>
          </cell>
          <cell r="F461">
            <v>7700.0000000000009</v>
          </cell>
          <cell r="G461">
            <v>7700</v>
          </cell>
        </row>
        <row r="462">
          <cell r="A462" t="str">
            <v>RL33525</v>
          </cell>
          <cell r="B462" t="str">
            <v>Tarik LVTC 3 x 35 + N 25</v>
          </cell>
          <cell r="C462" t="str">
            <v>Span</v>
          </cell>
          <cell r="D462">
            <v>61750</v>
          </cell>
          <cell r="E462">
            <v>22500</v>
          </cell>
          <cell r="F462">
            <v>24750.000000000004</v>
          </cell>
          <cell r="G462">
            <v>24700</v>
          </cell>
          <cell r="H462">
            <v>0.4</v>
          </cell>
        </row>
        <row r="463">
          <cell r="A463" t="str">
            <v>RL235</v>
          </cell>
          <cell r="B463" t="str">
            <v xml:space="preserve">Tarik LVTC 2 x 35 </v>
          </cell>
          <cell r="C463" t="str">
            <v>Span</v>
          </cell>
          <cell r="D463">
            <v>46510</v>
          </cell>
          <cell r="E463">
            <v>15000</v>
          </cell>
          <cell r="F463">
            <v>16500</v>
          </cell>
          <cell r="G463">
            <v>16500</v>
          </cell>
          <cell r="H463">
            <v>0.4</v>
          </cell>
        </row>
        <row r="464">
          <cell r="F464">
            <v>0</v>
          </cell>
          <cell r="G464">
            <v>0</v>
          </cell>
        </row>
        <row r="465">
          <cell r="A465" t="str">
            <v>BRL375</v>
          </cell>
          <cell r="B465" t="str">
            <v xml:space="preserve">  Bongkar LVTC 3 x 70 + N 50 </v>
          </cell>
          <cell r="C465" t="str">
            <v>Span</v>
          </cell>
          <cell r="D465">
            <v>53742</v>
          </cell>
          <cell r="E465">
            <v>14300</v>
          </cell>
          <cell r="F465">
            <v>15730.000000000002</v>
          </cell>
          <cell r="G465">
            <v>15700</v>
          </cell>
          <cell r="H465">
            <v>0.4</v>
          </cell>
        </row>
        <row r="466">
          <cell r="A466" t="str">
            <v>BRL377</v>
          </cell>
          <cell r="B466" t="str">
            <v xml:space="preserve">  Bongkar LVTC 3 x 70 + N 70</v>
          </cell>
          <cell r="C466" t="str">
            <v>Span</v>
          </cell>
          <cell r="D466">
            <v>53742</v>
          </cell>
          <cell r="E466">
            <v>14300</v>
          </cell>
          <cell r="F466">
            <v>15730.000000000002</v>
          </cell>
          <cell r="G466">
            <v>15700</v>
          </cell>
          <cell r="H466">
            <v>0.4</v>
          </cell>
        </row>
        <row r="467">
          <cell r="A467" t="str">
            <v>BRL275</v>
          </cell>
          <cell r="B467" t="str">
            <v xml:space="preserve">  Bongkar LVTC 2 x 70 + N 50 </v>
          </cell>
          <cell r="C467" t="str">
            <v>Span</v>
          </cell>
          <cell r="D467">
            <v>43407</v>
          </cell>
          <cell r="E467">
            <v>11500</v>
          </cell>
          <cell r="F467">
            <v>12650.000000000002</v>
          </cell>
          <cell r="G467">
            <v>12600</v>
          </cell>
          <cell r="H467">
            <v>0.4</v>
          </cell>
        </row>
        <row r="468">
          <cell r="A468" t="str">
            <v>BRL3535</v>
          </cell>
          <cell r="B468" t="str">
            <v xml:space="preserve">  Bongkar LVTC 3 x 50 + N 35 </v>
          </cell>
          <cell r="C468" t="str">
            <v>Span</v>
          </cell>
          <cell r="D468">
            <v>38241</v>
          </cell>
          <cell r="E468">
            <v>10100</v>
          </cell>
          <cell r="F468">
            <v>11110</v>
          </cell>
          <cell r="G468">
            <v>11100</v>
          </cell>
          <cell r="H468">
            <v>0.4</v>
          </cell>
        </row>
        <row r="469">
          <cell r="A469" t="str">
            <v>BRL255</v>
          </cell>
          <cell r="B469" t="str">
            <v xml:space="preserve">  Bongkar LVTC 2 x 50 + N 50 </v>
          </cell>
          <cell r="C469" t="str">
            <v>Span</v>
          </cell>
          <cell r="D469">
            <v>33072</v>
          </cell>
          <cell r="E469">
            <v>8800</v>
          </cell>
          <cell r="F469">
            <v>9680</v>
          </cell>
          <cell r="G469">
            <v>9600</v>
          </cell>
          <cell r="H469">
            <v>0.4</v>
          </cell>
        </row>
        <row r="470">
          <cell r="A470" t="str">
            <v>BRL2535</v>
          </cell>
          <cell r="B470" t="str">
            <v xml:space="preserve">  Bongkar LVTC 2 x 50 + N 35 </v>
          </cell>
          <cell r="C470" t="str">
            <v>Span</v>
          </cell>
          <cell r="D470">
            <v>33072</v>
          </cell>
          <cell r="E470">
            <v>8800</v>
          </cell>
          <cell r="F470">
            <v>9680</v>
          </cell>
          <cell r="G470">
            <v>9600</v>
          </cell>
          <cell r="H470">
            <v>0.4</v>
          </cell>
        </row>
        <row r="471">
          <cell r="A471" t="str">
            <v>BRL2355</v>
          </cell>
          <cell r="B471" t="str">
            <v xml:space="preserve">  Bongkar LVTC 2 x 35 + N 50 </v>
          </cell>
          <cell r="C471" t="str">
            <v>Span</v>
          </cell>
          <cell r="D471">
            <v>27906</v>
          </cell>
          <cell r="E471">
            <v>7400</v>
          </cell>
          <cell r="F471">
            <v>8140.0000000000009</v>
          </cell>
          <cell r="G471">
            <v>8100</v>
          </cell>
          <cell r="H471">
            <v>0.4</v>
          </cell>
        </row>
        <row r="472">
          <cell r="A472" t="str">
            <v>BRL23535</v>
          </cell>
          <cell r="B472" t="str">
            <v xml:space="preserve">  Bongkar LVTC 2 x 35 + N 35 </v>
          </cell>
          <cell r="C472" t="str">
            <v>Span</v>
          </cell>
          <cell r="D472">
            <v>27906</v>
          </cell>
          <cell r="E472">
            <v>7400</v>
          </cell>
          <cell r="F472">
            <v>8140.0000000000009</v>
          </cell>
          <cell r="G472">
            <v>8100</v>
          </cell>
          <cell r="H472">
            <v>0.4</v>
          </cell>
        </row>
        <row r="473">
          <cell r="A473" t="str">
            <v>BRL22525</v>
          </cell>
          <cell r="B473" t="str">
            <v xml:space="preserve">  Bongkar LVTC 2 x 25 + N 25 </v>
          </cell>
          <cell r="C473" t="str">
            <v>Span</v>
          </cell>
          <cell r="D473">
            <v>27906</v>
          </cell>
          <cell r="E473">
            <v>7400</v>
          </cell>
          <cell r="F473">
            <v>8140.0000000000009</v>
          </cell>
          <cell r="G473">
            <v>8100</v>
          </cell>
          <cell r="H473">
            <v>0.4</v>
          </cell>
        </row>
        <row r="474">
          <cell r="A474" t="str">
            <v>BRL3355</v>
          </cell>
          <cell r="B474" t="str">
            <v xml:space="preserve">  Bongkar LVTC 3 x 35 + N 50 </v>
          </cell>
          <cell r="C474" t="str">
            <v>Span</v>
          </cell>
          <cell r="D474">
            <v>39600</v>
          </cell>
          <cell r="E474">
            <v>9600</v>
          </cell>
          <cell r="F474">
            <v>10560</v>
          </cell>
          <cell r="G474">
            <v>10500</v>
          </cell>
          <cell r="H474">
            <v>0.4</v>
          </cell>
        </row>
        <row r="475">
          <cell r="A475" t="str">
            <v>BRL32525</v>
          </cell>
          <cell r="B475" t="str">
            <v xml:space="preserve">  Bongkar LVTC 3 x 25 + N 25 </v>
          </cell>
          <cell r="C475" t="str">
            <v>Span</v>
          </cell>
          <cell r="D475">
            <v>37208</v>
          </cell>
          <cell r="E475">
            <v>8000</v>
          </cell>
          <cell r="F475">
            <v>8800</v>
          </cell>
          <cell r="G475">
            <v>8800</v>
          </cell>
          <cell r="H475">
            <v>0.4</v>
          </cell>
        </row>
        <row r="476">
          <cell r="A476" t="str">
            <v>BRL216</v>
          </cell>
          <cell r="B476" t="str">
            <v xml:space="preserve">  Bongkar LVTC 2 X 16</v>
          </cell>
          <cell r="C476" t="str">
            <v>Span</v>
          </cell>
          <cell r="D476">
            <v>9000</v>
          </cell>
          <cell r="E476">
            <v>2000</v>
          </cell>
          <cell r="F476">
            <v>2200</v>
          </cell>
          <cell r="G476">
            <v>2200</v>
          </cell>
          <cell r="H476">
            <v>0.4</v>
          </cell>
        </row>
        <row r="477">
          <cell r="A477" t="str">
            <v>BRL210</v>
          </cell>
          <cell r="B477" t="str">
            <v xml:space="preserve">  Bongkar LVTC 2 X 10</v>
          </cell>
          <cell r="C477" t="str">
            <v>Span</v>
          </cell>
          <cell r="D477">
            <v>6000</v>
          </cell>
          <cell r="E477">
            <v>1600</v>
          </cell>
          <cell r="F477">
            <v>1760.0000000000002</v>
          </cell>
          <cell r="G477">
            <v>1700</v>
          </cell>
          <cell r="H477">
            <v>0.4</v>
          </cell>
        </row>
        <row r="478">
          <cell r="A478" t="str">
            <v>brl25</v>
          </cell>
          <cell r="B478" t="str">
            <v xml:space="preserve">  Bongkar LVTC 2 X 50</v>
          </cell>
          <cell r="C478" t="str">
            <v>Span</v>
          </cell>
          <cell r="D478">
            <v>30300</v>
          </cell>
          <cell r="E478">
            <v>7000</v>
          </cell>
          <cell r="F478">
            <v>7700.0000000000009</v>
          </cell>
          <cell r="G478">
            <v>7700</v>
          </cell>
          <cell r="H478">
            <v>0.4</v>
          </cell>
        </row>
        <row r="479">
          <cell r="A479" t="str">
            <v>BRL27</v>
          </cell>
          <cell r="B479" t="str">
            <v xml:space="preserve">  Bongkar LVTC 2 x 70 </v>
          </cell>
          <cell r="C479" t="str">
            <v>Span</v>
          </cell>
          <cell r="D479">
            <v>13500</v>
          </cell>
          <cell r="E479">
            <v>8800</v>
          </cell>
          <cell r="F479">
            <v>9680</v>
          </cell>
          <cell r="G479">
            <v>9600</v>
          </cell>
          <cell r="H479">
            <v>0.4</v>
          </cell>
        </row>
        <row r="480">
          <cell r="A480" t="str">
            <v>BRL21616</v>
          </cell>
          <cell r="B480" t="str">
            <v xml:space="preserve">  Bongkar LVTC 3 X 16</v>
          </cell>
          <cell r="C480" t="str">
            <v>Span</v>
          </cell>
          <cell r="E480">
            <v>2400</v>
          </cell>
          <cell r="F480">
            <v>2640</v>
          </cell>
          <cell r="G480">
            <v>2600</v>
          </cell>
          <cell r="H480">
            <v>0.4</v>
          </cell>
        </row>
        <row r="481">
          <cell r="A481" t="str">
            <v>BRL23525</v>
          </cell>
          <cell r="B481" t="str">
            <v xml:space="preserve">  Bongkar LVTC 2 x 35 + N 25</v>
          </cell>
          <cell r="C481" t="str">
            <v>Span</v>
          </cell>
          <cell r="D481">
            <v>27906</v>
          </cell>
          <cell r="E481">
            <v>7400</v>
          </cell>
          <cell r="F481">
            <v>8140.0000000000009</v>
          </cell>
          <cell r="G481">
            <v>8100</v>
          </cell>
          <cell r="H481">
            <v>0.4</v>
          </cell>
        </row>
        <row r="482">
          <cell r="A482" t="str">
            <v>BRL21010</v>
          </cell>
          <cell r="B482" t="str">
            <v xml:space="preserve">  Bongkar LVTC 3 X 10</v>
          </cell>
          <cell r="C482" t="str">
            <v>Span</v>
          </cell>
          <cell r="D482">
            <v>9000</v>
          </cell>
          <cell r="E482">
            <v>2400</v>
          </cell>
          <cell r="F482">
            <v>2640</v>
          </cell>
          <cell r="G482">
            <v>2600</v>
          </cell>
          <cell r="H482">
            <v>0.4</v>
          </cell>
        </row>
        <row r="483">
          <cell r="A483" t="str">
            <v>bRL31616</v>
          </cell>
          <cell r="B483" t="str">
            <v xml:space="preserve">  Bongkar LVTC 3 X 16 + N 16</v>
          </cell>
          <cell r="C483" t="str">
            <v>Span</v>
          </cell>
          <cell r="D483">
            <v>18000</v>
          </cell>
          <cell r="E483">
            <v>2800</v>
          </cell>
          <cell r="F483">
            <v>3080.0000000000005</v>
          </cell>
          <cell r="G483">
            <v>3000</v>
          </cell>
          <cell r="H483">
            <v>0.4</v>
          </cell>
        </row>
        <row r="484">
          <cell r="A484" t="str">
            <v>BRL33525</v>
          </cell>
          <cell r="B484" t="str">
            <v xml:space="preserve">  Bongkar LVTC 3 x 35 + N 25</v>
          </cell>
          <cell r="C484" t="str">
            <v>Span</v>
          </cell>
          <cell r="D484">
            <v>37050</v>
          </cell>
          <cell r="E484">
            <v>9000</v>
          </cell>
          <cell r="F484">
            <v>9900</v>
          </cell>
          <cell r="G484">
            <v>9900</v>
          </cell>
          <cell r="H484">
            <v>0.4</v>
          </cell>
        </row>
        <row r="485">
          <cell r="A485" t="str">
            <v>BRL235</v>
          </cell>
          <cell r="B485" t="str">
            <v xml:space="preserve">  Bongkar LVTC 2 x 35</v>
          </cell>
          <cell r="C485" t="str">
            <v>Span</v>
          </cell>
          <cell r="D485">
            <v>27906</v>
          </cell>
          <cell r="E485">
            <v>6000</v>
          </cell>
          <cell r="F485">
            <v>6600.0000000000009</v>
          </cell>
          <cell r="G485">
            <v>6600</v>
          </cell>
          <cell r="H485">
            <v>0.4</v>
          </cell>
        </row>
        <row r="486">
          <cell r="D486">
            <v>0</v>
          </cell>
          <cell r="F486">
            <v>0</v>
          </cell>
          <cell r="G486">
            <v>0</v>
          </cell>
        </row>
        <row r="487">
          <cell r="A487" t="str">
            <v>SRL375</v>
          </cell>
          <cell r="B487" t="str">
            <v xml:space="preserve">  Saging LVTC 3 x 70 + N 50 </v>
          </cell>
          <cell r="C487" t="str">
            <v>Span</v>
          </cell>
          <cell r="D487">
            <v>89570</v>
          </cell>
          <cell r="E487">
            <v>10700</v>
          </cell>
          <cell r="F487">
            <v>11770.000000000002</v>
          </cell>
          <cell r="G487">
            <v>11700</v>
          </cell>
          <cell r="H487">
            <v>0.4</v>
          </cell>
        </row>
        <row r="488">
          <cell r="A488" t="str">
            <v>SRL377</v>
          </cell>
          <cell r="B488" t="str">
            <v xml:space="preserve">  Saging LVTC 3 x 70 + N 70</v>
          </cell>
          <cell r="C488" t="str">
            <v>Span</v>
          </cell>
          <cell r="D488">
            <v>89570</v>
          </cell>
          <cell r="E488">
            <v>10700</v>
          </cell>
          <cell r="F488">
            <v>11770.000000000002</v>
          </cell>
          <cell r="G488">
            <v>11700</v>
          </cell>
          <cell r="H488">
            <v>0.4</v>
          </cell>
        </row>
        <row r="489">
          <cell r="A489" t="str">
            <v>SRL275</v>
          </cell>
          <cell r="B489" t="str">
            <v xml:space="preserve">  Saging LVTC 2 x 70 + N 50 </v>
          </cell>
          <cell r="C489" t="str">
            <v>Span</v>
          </cell>
          <cell r="D489">
            <v>72345</v>
          </cell>
          <cell r="E489">
            <v>8600</v>
          </cell>
          <cell r="F489">
            <v>9460</v>
          </cell>
          <cell r="G489">
            <v>9400</v>
          </cell>
          <cell r="H489">
            <v>0.4</v>
          </cell>
        </row>
        <row r="490">
          <cell r="A490" t="str">
            <v>SRL3535</v>
          </cell>
          <cell r="B490" t="str">
            <v xml:space="preserve">  Saging LVTC 3 x 50 + N 35 </v>
          </cell>
          <cell r="C490" t="str">
            <v>Span</v>
          </cell>
          <cell r="D490">
            <v>63735</v>
          </cell>
          <cell r="E490">
            <v>7600</v>
          </cell>
          <cell r="F490">
            <v>8360</v>
          </cell>
          <cell r="G490">
            <v>8300</v>
          </cell>
          <cell r="H490">
            <v>0.4</v>
          </cell>
        </row>
        <row r="491">
          <cell r="A491" t="str">
            <v>SRL255</v>
          </cell>
          <cell r="B491" t="str">
            <v xml:space="preserve">  Saging LVTC 2 x 50 + N 50 </v>
          </cell>
          <cell r="C491" t="str">
            <v>Span</v>
          </cell>
          <cell r="D491">
            <v>55120</v>
          </cell>
          <cell r="E491">
            <v>6600</v>
          </cell>
          <cell r="F491">
            <v>7260.0000000000009</v>
          </cell>
          <cell r="G491">
            <v>7200</v>
          </cell>
          <cell r="H491">
            <v>0.4</v>
          </cell>
        </row>
        <row r="492">
          <cell r="A492" t="str">
            <v>SRL2535</v>
          </cell>
          <cell r="B492" t="str">
            <v xml:space="preserve">  Saging LVTC 2 x 50 + N 35 </v>
          </cell>
          <cell r="C492" t="str">
            <v>Span</v>
          </cell>
          <cell r="D492">
            <v>55120</v>
          </cell>
          <cell r="E492">
            <v>6600</v>
          </cell>
          <cell r="F492">
            <v>7260.0000000000009</v>
          </cell>
          <cell r="G492">
            <v>7200</v>
          </cell>
          <cell r="H492">
            <v>0.4</v>
          </cell>
        </row>
        <row r="493">
          <cell r="A493" t="str">
            <v>SRL2355</v>
          </cell>
          <cell r="B493" t="str">
            <v xml:space="preserve">  Saging LVTC 2 x 35 + N 50 </v>
          </cell>
          <cell r="C493" t="str">
            <v>Span</v>
          </cell>
          <cell r="D493">
            <v>46510</v>
          </cell>
          <cell r="E493">
            <v>5500</v>
          </cell>
          <cell r="F493">
            <v>6050.0000000000009</v>
          </cell>
          <cell r="G493">
            <v>6000</v>
          </cell>
          <cell r="H493">
            <v>0.4</v>
          </cell>
        </row>
        <row r="494">
          <cell r="A494" t="str">
            <v>SRL23535</v>
          </cell>
          <cell r="B494" t="str">
            <v xml:space="preserve">  Saging LVTC 2 x 35 + N 35 </v>
          </cell>
          <cell r="C494" t="str">
            <v>Span</v>
          </cell>
          <cell r="D494">
            <v>46510</v>
          </cell>
          <cell r="E494">
            <v>5500</v>
          </cell>
          <cell r="F494">
            <v>6050.0000000000009</v>
          </cell>
          <cell r="G494">
            <v>6000</v>
          </cell>
          <cell r="H494">
            <v>0.4</v>
          </cell>
        </row>
        <row r="495">
          <cell r="A495" t="str">
            <v>SRL22525</v>
          </cell>
          <cell r="B495" t="str">
            <v xml:space="preserve">  Saging LVTC 2 x 25 + N 25 </v>
          </cell>
          <cell r="C495" t="str">
            <v>Span</v>
          </cell>
          <cell r="D495">
            <v>46510</v>
          </cell>
          <cell r="E495">
            <v>5500</v>
          </cell>
          <cell r="F495">
            <v>6050.0000000000009</v>
          </cell>
          <cell r="G495">
            <v>6000</v>
          </cell>
          <cell r="H495">
            <v>0.4</v>
          </cell>
        </row>
        <row r="496">
          <cell r="A496" t="str">
            <v>SRL33525</v>
          </cell>
          <cell r="B496" t="str">
            <v xml:space="preserve">  Saging LVTC 3 x 35 + N 50</v>
          </cell>
          <cell r="C496" t="str">
            <v>Span</v>
          </cell>
          <cell r="D496">
            <v>66000</v>
          </cell>
          <cell r="E496">
            <v>7200</v>
          </cell>
          <cell r="F496">
            <v>7920.0000000000009</v>
          </cell>
          <cell r="G496">
            <v>7900</v>
          </cell>
          <cell r="H496">
            <v>0.4</v>
          </cell>
        </row>
        <row r="497">
          <cell r="A497" t="str">
            <v>SRL32525</v>
          </cell>
          <cell r="B497" t="str">
            <v xml:space="preserve">  Saging LVTC 3 x 25 + N 25 </v>
          </cell>
          <cell r="C497" t="str">
            <v>Span</v>
          </cell>
          <cell r="D497">
            <v>62013.333333333336</v>
          </cell>
          <cell r="E497">
            <v>6000</v>
          </cell>
          <cell r="F497">
            <v>6600.0000000000009</v>
          </cell>
          <cell r="G497">
            <v>6600</v>
          </cell>
          <cell r="H497">
            <v>0.4</v>
          </cell>
        </row>
        <row r="498">
          <cell r="A498" t="str">
            <v>SRL216</v>
          </cell>
          <cell r="B498" t="str">
            <v xml:space="preserve">  Saging LVTC 2 X 16</v>
          </cell>
          <cell r="C498" t="str">
            <v>Span</v>
          </cell>
          <cell r="D498">
            <v>15000</v>
          </cell>
          <cell r="E498">
            <v>1500</v>
          </cell>
          <cell r="F498">
            <v>1650.0000000000002</v>
          </cell>
          <cell r="G498">
            <v>1600</v>
          </cell>
          <cell r="H498">
            <v>0.4</v>
          </cell>
        </row>
        <row r="499">
          <cell r="A499" t="str">
            <v>SRL210</v>
          </cell>
          <cell r="B499" t="str">
            <v xml:space="preserve">  Saging LVTC 2 X 10</v>
          </cell>
          <cell r="C499" t="str">
            <v>Span</v>
          </cell>
          <cell r="D499">
            <v>10000</v>
          </cell>
          <cell r="E499">
            <v>1200</v>
          </cell>
          <cell r="F499">
            <v>1320</v>
          </cell>
          <cell r="G499">
            <v>1300</v>
          </cell>
          <cell r="H499">
            <v>0.4</v>
          </cell>
        </row>
        <row r="500">
          <cell r="A500" t="str">
            <v>SRL250</v>
          </cell>
          <cell r="B500" t="str">
            <v xml:space="preserve">  Saging  LVTC 2 x 50</v>
          </cell>
          <cell r="C500" t="str">
            <v>Span</v>
          </cell>
          <cell r="D500">
            <v>50500</v>
          </cell>
          <cell r="E500">
            <v>5200</v>
          </cell>
          <cell r="F500">
            <v>5720.0000000000009</v>
          </cell>
          <cell r="G500">
            <v>5700</v>
          </cell>
        </row>
        <row r="501">
          <cell r="A501" t="str">
            <v>SRL27</v>
          </cell>
          <cell r="B501" t="str">
            <v xml:space="preserve">  Saging LVTC 2 x 70</v>
          </cell>
          <cell r="C501" t="str">
            <v>Span</v>
          </cell>
          <cell r="D501">
            <v>72345</v>
          </cell>
          <cell r="E501">
            <v>6600</v>
          </cell>
          <cell r="F501">
            <v>7260.0000000000009</v>
          </cell>
          <cell r="G501">
            <v>7200</v>
          </cell>
          <cell r="H501">
            <v>0.4</v>
          </cell>
        </row>
        <row r="502">
          <cell r="A502" t="str">
            <v>srl21616</v>
          </cell>
          <cell r="B502" t="str">
            <v xml:space="preserve">  Saging LVTC 2 X 16 + N 16</v>
          </cell>
          <cell r="D502">
            <v>22500</v>
          </cell>
          <cell r="E502">
            <v>1800</v>
          </cell>
          <cell r="F502">
            <v>1980.0000000000002</v>
          </cell>
          <cell r="G502">
            <v>1900</v>
          </cell>
          <cell r="H502">
            <v>0.4</v>
          </cell>
        </row>
        <row r="503">
          <cell r="A503" t="str">
            <v>sRL33525</v>
          </cell>
          <cell r="B503" t="str">
            <v xml:space="preserve">  Saging LVTC 2 x 35 + N 25</v>
          </cell>
          <cell r="C503" t="str">
            <v>Span</v>
          </cell>
          <cell r="D503">
            <v>46510</v>
          </cell>
          <cell r="E503">
            <v>5500</v>
          </cell>
          <cell r="F503">
            <v>6050.0000000000009</v>
          </cell>
          <cell r="G503">
            <v>6000</v>
          </cell>
          <cell r="H503">
            <v>0.4</v>
          </cell>
        </row>
        <row r="504">
          <cell r="A504" t="str">
            <v>srl21010</v>
          </cell>
          <cell r="B504" t="str">
            <v xml:space="preserve">  Saging LVTC 2 x 10 x 10</v>
          </cell>
          <cell r="D504">
            <v>15000</v>
          </cell>
          <cell r="F504">
            <v>0</v>
          </cell>
          <cell r="G504">
            <v>0</v>
          </cell>
        </row>
        <row r="505">
          <cell r="A505" t="str">
            <v>SRL31616</v>
          </cell>
          <cell r="B505" t="str">
            <v xml:space="preserve">  Saging LVTC 3 X 16 + 16</v>
          </cell>
          <cell r="C505" t="str">
            <v>Span</v>
          </cell>
          <cell r="D505">
            <v>30000</v>
          </cell>
          <cell r="E505">
            <v>2100</v>
          </cell>
          <cell r="F505">
            <v>2310</v>
          </cell>
          <cell r="G505">
            <v>2300</v>
          </cell>
          <cell r="H505">
            <v>0.4</v>
          </cell>
        </row>
        <row r="506">
          <cell r="A506" t="str">
            <v>SRL33525</v>
          </cell>
          <cell r="B506" t="str">
            <v xml:space="preserve">  Saging LVTC 3 x 35 + N 25</v>
          </cell>
          <cell r="C506" t="str">
            <v>Span</v>
          </cell>
          <cell r="D506">
            <v>61750</v>
          </cell>
          <cell r="E506">
            <v>22500</v>
          </cell>
          <cell r="F506">
            <v>24750.000000000004</v>
          </cell>
          <cell r="G506">
            <v>24700</v>
          </cell>
          <cell r="H506">
            <v>0.4</v>
          </cell>
        </row>
        <row r="507">
          <cell r="A507" t="str">
            <v>sRL235</v>
          </cell>
          <cell r="B507" t="str">
            <v xml:space="preserve">  Saging LVTC 2 x 35 </v>
          </cell>
          <cell r="C507" t="str">
            <v>Span</v>
          </cell>
          <cell r="D507">
            <v>46510</v>
          </cell>
          <cell r="E507">
            <v>15000</v>
          </cell>
          <cell r="F507">
            <v>16500</v>
          </cell>
          <cell r="G507">
            <v>16500</v>
          </cell>
          <cell r="H507">
            <v>0.4</v>
          </cell>
        </row>
        <row r="508">
          <cell r="F508">
            <v>0</v>
          </cell>
          <cell r="G508">
            <v>0</v>
          </cell>
        </row>
        <row r="509">
          <cell r="F509">
            <v>0</v>
          </cell>
          <cell r="G509">
            <v>0</v>
          </cell>
        </row>
        <row r="510">
          <cell r="B510" t="str">
            <v>PENARIKAN SAMBUNGAN RUMAH (SR)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str">
            <v>SR</v>
          </cell>
          <cell r="B511" t="str">
            <v xml:space="preserve">Pasang SR </v>
          </cell>
          <cell r="C511" t="str">
            <v>Unit</v>
          </cell>
          <cell r="D511">
            <v>10850</v>
          </cell>
          <cell r="E511">
            <v>4100</v>
          </cell>
          <cell r="F511">
            <v>4510</v>
          </cell>
          <cell r="G511">
            <v>4500</v>
          </cell>
        </row>
        <row r="512">
          <cell r="A512" t="str">
            <v>bsr</v>
          </cell>
          <cell r="B512" t="str">
            <v xml:space="preserve">  Bongkar SR</v>
          </cell>
          <cell r="C512" t="str">
            <v>Unit</v>
          </cell>
          <cell r="E512">
            <v>2400</v>
          </cell>
          <cell r="F512">
            <v>2640</v>
          </cell>
          <cell r="G512">
            <v>2600</v>
          </cell>
        </row>
        <row r="513">
          <cell r="A513" t="str">
            <v>SR1</v>
          </cell>
          <cell r="B513" t="str">
            <v>TARIK SR 1 PHASA</v>
          </cell>
          <cell r="C513" t="str">
            <v>Unit</v>
          </cell>
          <cell r="D513">
            <v>10850</v>
          </cell>
          <cell r="E513">
            <v>4100</v>
          </cell>
          <cell r="F513">
            <v>4510</v>
          </cell>
          <cell r="G513">
            <v>4500</v>
          </cell>
        </row>
        <row r="514">
          <cell r="A514" t="str">
            <v>SRT</v>
          </cell>
          <cell r="B514" t="str">
            <v>Bongkar Pasang  SR Terkait Pemindahan Pole/Split/dll</v>
          </cell>
          <cell r="C514" t="str">
            <v>Unit</v>
          </cell>
          <cell r="E514">
            <v>3000</v>
          </cell>
          <cell r="F514">
            <v>3300.0000000000005</v>
          </cell>
          <cell r="G514">
            <v>3300</v>
          </cell>
        </row>
        <row r="515">
          <cell r="A515" t="str">
            <v>BPSR</v>
          </cell>
          <cell r="B515" t="str">
            <v xml:space="preserve">  Bongkar Pasang SR / Penggantian SR </v>
          </cell>
          <cell r="C515" t="str">
            <v>Unit</v>
          </cell>
          <cell r="E515">
            <v>6500</v>
          </cell>
          <cell r="F515">
            <v>7150.0000000000009</v>
          </cell>
          <cell r="G515">
            <v>7100</v>
          </cell>
        </row>
        <row r="516">
          <cell r="A516" t="str">
            <v>SR3</v>
          </cell>
          <cell r="B516" t="str">
            <v>SR 3 PHASA</v>
          </cell>
          <cell r="C516" t="str">
            <v>Unit</v>
          </cell>
          <cell r="D516">
            <v>22250</v>
          </cell>
          <cell r="E516">
            <v>8900</v>
          </cell>
          <cell r="F516">
            <v>9790</v>
          </cell>
          <cell r="G516">
            <v>9700</v>
          </cell>
        </row>
        <row r="517">
          <cell r="B517" t="str">
            <v>SR 3 PHASA</v>
          </cell>
          <cell r="C517" t="str">
            <v>Unit</v>
          </cell>
          <cell r="D517">
            <v>1100000</v>
          </cell>
          <cell r="E517">
            <v>0</v>
          </cell>
          <cell r="F517">
            <v>0</v>
          </cell>
          <cell r="G517">
            <v>0</v>
          </cell>
        </row>
        <row r="518">
          <cell r="B518" t="str">
            <v>SR 3 PHASA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str">
            <v>bsr3</v>
          </cell>
          <cell r="B519" t="str">
            <v xml:space="preserve">  Bongkar SR 3 PHASA</v>
          </cell>
          <cell r="C519" t="str">
            <v>Unit</v>
          </cell>
          <cell r="E519">
            <v>5340</v>
          </cell>
          <cell r="F519">
            <v>5874.0000000000009</v>
          </cell>
          <cell r="G519">
            <v>5800</v>
          </cell>
        </row>
        <row r="520">
          <cell r="B520" t="str">
            <v>UPAH BORONGAN PEMASANGAN TRAFO DAN</v>
          </cell>
          <cell r="E520">
            <v>0</v>
          </cell>
          <cell r="F520">
            <v>0</v>
          </cell>
          <cell r="G520">
            <v>0</v>
          </cell>
        </row>
        <row r="521">
          <cell r="B521" t="str">
            <v>KONSTRUKSINYA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str">
            <v>T15</v>
          </cell>
          <cell r="B522" t="str">
            <v>Pasang Trafo 1 Phasa 10/15 KVA + Bracket</v>
          </cell>
          <cell r="C522" t="str">
            <v>Unit</v>
          </cell>
          <cell r="E522">
            <v>43000</v>
          </cell>
          <cell r="F522">
            <v>47300.000000000007</v>
          </cell>
          <cell r="G522">
            <v>47300</v>
          </cell>
          <cell r="I522" t="str">
            <v>Komplit</v>
          </cell>
        </row>
        <row r="523">
          <cell r="A523" t="str">
            <v>T25</v>
          </cell>
          <cell r="B523" t="str">
            <v>Pasang Trafo 1 Phasa 25 KVA + Bracket</v>
          </cell>
          <cell r="C523" t="str">
            <v>Unit</v>
          </cell>
          <cell r="D523">
            <v>137800</v>
          </cell>
          <cell r="E523">
            <v>57500</v>
          </cell>
          <cell r="F523">
            <v>63250.000000000007</v>
          </cell>
          <cell r="G523">
            <v>63200</v>
          </cell>
          <cell r="I523" t="str">
            <v>Komplit</v>
          </cell>
        </row>
        <row r="524">
          <cell r="A524" t="str">
            <v>T50</v>
          </cell>
          <cell r="B524" t="str">
            <v>Pasang Trafo 1 Phasa 50 KVA + Bracket</v>
          </cell>
          <cell r="C524" t="str">
            <v>Unit</v>
          </cell>
          <cell r="D524">
            <v>137800</v>
          </cell>
          <cell r="E524">
            <v>57500</v>
          </cell>
          <cell r="F524">
            <v>63250.000000000007</v>
          </cell>
          <cell r="G524">
            <v>63200</v>
          </cell>
          <cell r="I524" t="str">
            <v>Komplit</v>
          </cell>
        </row>
        <row r="525">
          <cell r="A525" t="str">
            <v>T350</v>
          </cell>
          <cell r="B525" t="str">
            <v>Pasang Trafo 3 Phasa 50 KVA (SG/CG 312 A)</v>
          </cell>
          <cell r="C525" t="str">
            <v>Unit</v>
          </cell>
          <cell r="D525">
            <v>482300</v>
          </cell>
          <cell r="E525">
            <v>100000</v>
          </cell>
          <cell r="F525">
            <v>110000.00000000001</v>
          </cell>
          <cell r="G525">
            <v>110000</v>
          </cell>
          <cell r="I525" t="str">
            <v>Komplit</v>
          </cell>
        </row>
        <row r="526">
          <cell r="A526" t="str">
            <v>T325</v>
          </cell>
          <cell r="B526" t="str">
            <v>Pasang Trafo 3 Phasa 25 KVA (SG/CG 312 A)</v>
          </cell>
          <cell r="C526" t="str">
            <v>Unit</v>
          </cell>
          <cell r="D526">
            <v>482300</v>
          </cell>
          <cell r="E526">
            <v>100000</v>
          </cell>
          <cell r="F526">
            <v>110000.00000000001</v>
          </cell>
          <cell r="G526">
            <v>110000</v>
          </cell>
          <cell r="I526" t="str">
            <v>Komplit</v>
          </cell>
        </row>
        <row r="527">
          <cell r="A527" t="str">
            <v>T3100</v>
          </cell>
          <cell r="B527" t="str">
            <v>Pasang Trafo 3 Phasa 100 KVA  (SG/CG 313)</v>
          </cell>
          <cell r="C527" t="str">
            <v>Unit</v>
          </cell>
          <cell r="D527">
            <v>1398670</v>
          </cell>
          <cell r="E527">
            <v>125000</v>
          </cell>
          <cell r="F527">
            <v>137500</v>
          </cell>
          <cell r="G527">
            <v>137500</v>
          </cell>
          <cell r="I527" t="str">
            <v>Komplit</v>
          </cell>
        </row>
        <row r="528">
          <cell r="A528" t="str">
            <v>T3160</v>
          </cell>
          <cell r="B528" t="str">
            <v>Pasang Trafo 3 Phasa 160 KVA  (SG/CG 313)</v>
          </cell>
          <cell r="C528" t="str">
            <v>Unit</v>
          </cell>
          <cell r="D528">
            <v>1536470</v>
          </cell>
          <cell r="E528">
            <v>150000</v>
          </cell>
          <cell r="F528">
            <v>165000</v>
          </cell>
          <cell r="G528">
            <v>165000</v>
          </cell>
          <cell r="I528" t="str">
            <v>Komplit</v>
          </cell>
        </row>
        <row r="529">
          <cell r="A529" t="str">
            <v>T3200</v>
          </cell>
          <cell r="B529" t="str">
            <v>Pasang Trafo 3 Phasa 200 KVA  (SG/CG 313)</v>
          </cell>
          <cell r="C529" t="str">
            <v>Unit</v>
          </cell>
          <cell r="D529">
            <v>1674270</v>
          </cell>
          <cell r="E529">
            <v>175000</v>
          </cell>
          <cell r="F529">
            <v>192500.00000000003</v>
          </cell>
          <cell r="G529">
            <v>192500</v>
          </cell>
          <cell r="I529" t="str">
            <v>Komplit</v>
          </cell>
        </row>
        <row r="530">
          <cell r="A530" t="str">
            <v>GT</v>
          </cell>
          <cell r="B530" t="str">
            <v>Grounding Trafo (SM / CM 2 - 11)</v>
          </cell>
          <cell r="C530" t="str">
            <v>Unit</v>
          </cell>
          <cell r="D530">
            <v>22395</v>
          </cell>
          <cell r="E530">
            <v>11100</v>
          </cell>
          <cell r="F530">
            <v>12210.000000000002</v>
          </cell>
          <cell r="G530">
            <v>12200</v>
          </cell>
          <cell r="I530" t="str">
            <v>Komplit</v>
          </cell>
        </row>
        <row r="531">
          <cell r="A531" t="str">
            <v>T3250</v>
          </cell>
          <cell r="B531" t="str">
            <v>Pasang Trafo 3 Phasa 250 KVA  (SG/CG 313)</v>
          </cell>
          <cell r="C531" t="str">
            <v>Unit</v>
          </cell>
          <cell r="E531">
            <v>200000</v>
          </cell>
          <cell r="F531">
            <v>220000.00000000003</v>
          </cell>
          <cell r="G531">
            <v>220000</v>
          </cell>
          <cell r="I531" t="str">
            <v>Komplit</v>
          </cell>
        </row>
        <row r="532">
          <cell r="A532" t="str">
            <v>T3400</v>
          </cell>
          <cell r="B532" t="str">
            <v>Pasang Trafo 3 Phasa 400 KVA  (SG/CG 313)</v>
          </cell>
          <cell r="C532" t="str">
            <v>Unit</v>
          </cell>
          <cell r="E532">
            <v>275000</v>
          </cell>
          <cell r="F532">
            <v>302500</v>
          </cell>
          <cell r="G532">
            <v>302500</v>
          </cell>
          <cell r="I532" t="str">
            <v>Komplit</v>
          </cell>
        </row>
        <row r="533">
          <cell r="A533" t="str">
            <v>T3500</v>
          </cell>
          <cell r="B533" t="str">
            <v>Pasang Trafo 3 Phasa 500 KVA  (SG/CG 313)</v>
          </cell>
          <cell r="C533" t="str">
            <v>Unit</v>
          </cell>
          <cell r="E533">
            <v>275000</v>
          </cell>
          <cell r="F533">
            <v>302500</v>
          </cell>
          <cell r="G533">
            <v>302500</v>
          </cell>
          <cell r="I533" t="str">
            <v>Komplit</v>
          </cell>
        </row>
        <row r="534">
          <cell r="A534" t="str">
            <v>T3630</v>
          </cell>
          <cell r="B534" t="str">
            <v>Pasang Trafo 3 Phasa 630 KVA  (SG/CG 313)</v>
          </cell>
          <cell r="C534" t="str">
            <v>Unit</v>
          </cell>
          <cell r="E534">
            <v>325000</v>
          </cell>
          <cell r="F534">
            <v>357500</v>
          </cell>
          <cell r="G534">
            <v>357500</v>
          </cell>
          <cell r="I534" t="str">
            <v>Komplit</v>
          </cell>
        </row>
        <row r="535">
          <cell r="A535" t="str">
            <v>JT31</v>
          </cell>
          <cell r="B535" t="str">
            <v>Pasang Jlagrak Trafo 3 Phase 1 Tiang</v>
          </cell>
          <cell r="C535" t="str">
            <v>Unit</v>
          </cell>
          <cell r="E535">
            <v>75000</v>
          </cell>
          <cell r="F535">
            <v>82500</v>
          </cell>
          <cell r="G535">
            <v>82500</v>
          </cell>
          <cell r="I535" t="str">
            <v>Komplit</v>
          </cell>
        </row>
        <row r="536">
          <cell r="A536" t="str">
            <v>JT32</v>
          </cell>
          <cell r="B536" t="str">
            <v>Pasang Jlagrak Trafo 3 Phase 2Tiang</v>
          </cell>
          <cell r="C536" t="str">
            <v>Unit</v>
          </cell>
          <cell r="E536">
            <v>50000</v>
          </cell>
          <cell r="F536">
            <v>55000.000000000007</v>
          </cell>
          <cell r="G536">
            <v>55000</v>
          </cell>
          <cell r="I536" t="str">
            <v>Komplit</v>
          </cell>
        </row>
        <row r="537">
          <cell r="A537" t="str">
            <v>JPTct</v>
          </cell>
          <cell r="B537" t="str">
            <v>Pasang Jlagrak PT CT</v>
          </cell>
          <cell r="C537" t="str">
            <v>Unit</v>
          </cell>
          <cell r="E537">
            <v>50000</v>
          </cell>
          <cell r="F537">
            <v>55000.000000000007</v>
          </cell>
          <cell r="G537">
            <v>55000</v>
          </cell>
          <cell r="I537" t="str">
            <v>Komplit</v>
          </cell>
        </row>
        <row r="538">
          <cell r="A538" t="str">
            <v>t3800</v>
          </cell>
          <cell r="B538" t="str">
            <v>Pasang Trafo 3 Phasa 800-1000 KVA  (SG/CG 313)</v>
          </cell>
          <cell r="C538" t="str">
            <v>Unit</v>
          </cell>
          <cell r="E538">
            <v>450000</v>
          </cell>
          <cell r="F538">
            <v>495000.00000000006</v>
          </cell>
          <cell r="G538">
            <v>495000</v>
          </cell>
        </row>
        <row r="539">
          <cell r="A539" t="str">
            <v>PTCT</v>
          </cell>
          <cell r="B539" t="str">
            <v>Pasang PT CT</v>
          </cell>
          <cell r="C539" t="str">
            <v>set (3 bh)</v>
          </cell>
          <cell r="E539">
            <v>95000</v>
          </cell>
          <cell r="F539">
            <v>104500.00000000001</v>
          </cell>
          <cell r="G539">
            <v>104500</v>
          </cell>
          <cell r="I539" t="str">
            <v>Komplit</v>
          </cell>
        </row>
        <row r="540">
          <cell r="A540" t="str">
            <v>KB</v>
          </cell>
          <cell r="B540" t="str">
            <v>Pasang KAPASITOR BESAR</v>
          </cell>
          <cell r="C540" t="str">
            <v>Unit</v>
          </cell>
          <cell r="E540">
            <v>100000</v>
          </cell>
          <cell r="F540">
            <v>110000.00000000001</v>
          </cell>
          <cell r="G540">
            <v>110000</v>
          </cell>
          <cell r="I540" t="str">
            <v>Komplit</v>
          </cell>
        </row>
        <row r="541">
          <cell r="A541" t="str">
            <v>kk</v>
          </cell>
          <cell r="B541" t="str">
            <v>Pasang KAPASITOR KECIL</v>
          </cell>
          <cell r="C541" t="str">
            <v>Unit</v>
          </cell>
          <cell r="E541">
            <v>57500</v>
          </cell>
          <cell r="F541">
            <v>63250.000000000007</v>
          </cell>
          <cell r="G541">
            <v>63200</v>
          </cell>
          <cell r="I541" t="str">
            <v>Komplit</v>
          </cell>
        </row>
        <row r="542">
          <cell r="A542" t="str">
            <v>BT10</v>
          </cell>
          <cell r="B542" t="str">
            <v xml:space="preserve">   Bongkar Trafo 1 Phasa 10/15 KVA + Bracket</v>
          </cell>
          <cell r="C542" t="str">
            <v>Unit</v>
          </cell>
          <cell r="D542">
            <v>0</v>
          </cell>
          <cell r="E542">
            <v>25800</v>
          </cell>
          <cell r="F542">
            <v>28380.000000000004</v>
          </cell>
          <cell r="G542">
            <v>28300</v>
          </cell>
          <cell r="H542">
            <v>0.6</v>
          </cell>
          <cell r="I542" t="str">
            <v>Komplit</v>
          </cell>
        </row>
        <row r="543">
          <cell r="A543" t="str">
            <v>BT25</v>
          </cell>
          <cell r="B543" t="str">
            <v xml:space="preserve">  Bongkar Trafo 1 Phasa 25 KVA +   Bracket</v>
          </cell>
          <cell r="C543" t="str">
            <v>Unit</v>
          </cell>
          <cell r="D543">
            <v>82680</v>
          </cell>
          <cell r="E543">
            <v>34500</v>
          </cell>
          <cell r="F543">
            <v>37950</v>
          </cell>
          <cell r="G543">
            <v>37900</v>
          </cell>
          <cell r="H543">
            <v>0.6</v>
          </cell>
          <cell r="I543" t="str">
            <v>Komplit</v>
          </cell>
        </row>
        <row r="544">
          <cell r="A544" t="str">
            <v>BT50</v>
          </cell>
          <cell r="B544" t="str">
            <v xml:space="preserve">  Bongkar Trafo 1 Phasa 50 KVA +   Bracket</v>
          </cell>
          <cell r="C544" t="str">
            <v>Unit</v>
          </cell>
          <cell r="D544">
            <v>82680</v>
          </cell>
          <cell r="E544">
            <v>34500</v>
          </cell>
          <cell r="F544">
            <v>37950</v>
          </cell>
          <cell r="G544">
            <v>37900</v>
          </cell>
          <cell r="H544">
            <v>0.6</v>
          </cell>
          <cell r="I544" t="str">
            <v>Komplit</v>
          </cell>
        </row>
        <row r="545">
          <cell r="A545" t="str">
            <v>BT350</v>
          </cell>
          <cell r="B545" t="str">
            <v xml:space="preserve">  Bongkar Trafo 3 Phasa 50 KVA  (SG/CG 312 A)</v>
          </cell>
          <cell r="C545" t="str">
            <v>Unit</v>
          </cell>
          <cell r="D545">
            <v>289380</v>
          </cell>
          <cell r="E545">
            <v>60000</v>
          </cell>
          <cell r="F545">
            <v>66000</v>
          </cell>
          <cell r="G545">
            <v>66000</v>
          </cell>
          <cell r="H545">
            <v>0.6</v>
          </cell>
          <cell r="I545" t="str">
            <v>Komplit</v>
          </cell>
        </row>
        <row r="546">
          <cell r="A546" t="str">
            <v>BT325</v>
          </cell>
          <cell r="B546" t="str">
            <v xml:space="preserve">  Bongkar Trafo 3 Phasa 25 KVA  (SG/CG 312 A)</v>
          </cell>
          <cell r="C546" t="str">
            <v>Unit</v>
          </cell>
          <cell r="D546">
            <v>289380</v>
          </cell>
          <cell r="E546">
            <v>60000</v>
          </cell>
          <cell r="F546">
            <v>66000</v>
          </cell>
          <cell r="G546">
            <v>66000</v>
          </cell>
          <cell r="H546">
            <v>0.6</v>
          </cell>
          <cell r="I546" t="str">
            <v>Komplit</v>
          </cell>
        </row>
        <row r="547">
          <cell r="A547" t="str">
            <v>BT3100</v>
          </cell>
          <cell r="B547" t="str">
            <v xml:space="preserve">  Bongkar Trafo 3 Phasa 100 KVA  (SG/CG 313)</v>
          </cell>
          <cell r="C547" t="str">
            <v>Unit</v>
          </cell>
          <cell r="D547">
            <v>839202</v>
          </cell>
          <cell r="E547">
            <v>75000</v>
          </cell>
          <cell r="F547">
            <v>82500</v>
          </cell>
          <cell r="G547">
            <v>82500</v>
          </cell>
          <cell r="H547">
            <v>0.6</v>
          </cell>
          <cell r="I547" t="str">
            <v>Komplit</v>
          </cell>
        </row>
        <row r="548">
          <cell r="A548" t="str">
            <v>BT3160</v>
          </cell>
          <cell r="B548" t="str">
            <v xml:space="preserve">  Bongkar Trafo 3 Phasa 160 KVA  (SG/CG 313)</v>
          </cell>
          <cell r="C548" t="str">
            <v>Unit</v>
          </cell>
          <cell r="D548">
            <v>921882</v>
          </cell>
          <cell r="E548">
            <v>90000</v>
          </cell>
          <cell r="F548">
            <v>99000.000000000015</v>
          </cell>
          <cell r="G548">
            <v>99000</v>
          </cell>
          <cell r="H548">
            <v>0.6</v>
          </cell>
          <cell r="I548" t="str">
            <v>Komplit</v>
          </cell>
        </row>
        <row r="549">
          <cell r="A549" t="str">
            <v>BT3200</v>
          </cell>
          <cell r="B549" t="str">
            <v xml:space="preserve">  Bongkar Trafo 3 Phasa 200 KVA  (SG/CG 313)</v>
          </cell>
          <cell r="C549" t="str">
            <v>Unit</v>
          </cell>
          <cell r="D549">
            <v>1004562</v>
          </cell>
          <cell r="E549">
            <v>105000</v>
          </cell>
          <cell r="F549">
            <v>115500.00000000001</v>
          </cell>
          <cell r="G549">
            <v>115500</v>
          </cell>
          <cell r="H549">
            <v>0.6</v>
          </cell>
          <cell r="I549" t="str">
            <v>Komplit</v>
          </cell>
        </row>
        <row r="550">
          <cell r="A550" t="str">
            <v>BGT</v>
          </cell>
          <cell r="B550" t="str">
            <v xml:space="preserve">  Bongkar Grounding Trafo (SM / CM 2 - 11)</v>
          </cell>
          <cell r="C550" t="str">
            <v>Unit</v>
          </cell>
          <cell r="D550">
            <v>13437</v>
          </cell>
          <cell r="E550">
            <v>6660</v>
          </cell>
          <cell r="F550">
            <v>7326.0000000000009</v>
          </cell>
          <cell r="G550">
            <v>7300</v>
          </cell>
          <cell r="H550">
            <v>0.6</v>
          </cell>
          <cell r="I550" t="str">
            <v>Komplit</v>
          </cell>
        </row>
        <row r="551">
          <cell r="A551" t="str">
            <v>BT3250</v>
          </cell>
          <cell r="B551" t="str">
            <v xml:space="preserve">  Bongkar  Trafo 3 Phasa 250 KVA  (SG/CG 313)</v>
          </cell>
          <cell r="C551" t="str">
            <v>Unit</v>
          </cell>
          <cell r="D551">
            <v>0</v>
          </cell>
          <cell r="E551">
            <v>120000</v>
          </cell>
          <cell r="F551">
            <v>132000</v>
          </cell>
          <cell r="G551">
            <v>132000</v>
          </cell>
          <cell r="H551">
            <v>0.6</v>
          </cell>
          <cell r="I551" t="str">
            <v>Komplit</v>
          </cell>
        </row>
        <row r="552">
          <cell r="A552" t="str">
            <v>BT3400</v>
          </cell>
          <cell r="B552" t="str">
            <v xml:space="preserve">  Bongkar Trafo 3 Phasa 400 KVA  (SG/CG 313)</v>
          </cell>
          <cell r="C552" t="str">
            <v>Unit</v>
          </cell>
          <cell r="D552">
            <v>0</v>
          </cell>
          <cell r="E552">
            <v>165000</v>
          </cell>
          <cell r="F552">
            <v>181500.00000000003</v>
          </cell>
          <cell r="G552">
            <v>181500</v>
          </cell>
          <cell r="H552">
            <v>0.6</v>
          </cell>
          <cell r="I552" t="str">
            <v>Komplit</v>
          </cell>
        </row>
        <row r="553">
          <cell r="A553" t="str">
            <v>BT3500</v>
          </cell>
          <cell r="B553" t="str">
            <v xml:space="preserve">  Bongkar Trafo 3 Phasa 500 KVA  (SG/CG 313)</v>
          </cell>
          <cell r="C553" t="str">
            <v>Unit</v>
          </cell>
          <cell r="D553">
            <v>0</v>
          </cell>
          <cell r="E553">
            <v>165000</v>
          </cell>
          <cell r="F553">
            <v>181500.00000000003</v>
          </cell>
          <cell r="G553">
            <v>181500</v>
          </cell>
          <cell r="H553">
            <v>0.6</v>
          </cell>
          <cell r="I553" t="str">
            <v>Komplit</v>
          </cell>
        </row>
        <row r="554">
          <cell r="A554" t="str">
            <v>BT3630</v>
          </cell>
          <cell r="B554" t="str">
            <v xml:space="preserve">  Bongkar Trafo 3 Phasa 630 KVA  (SG/CG 313)</v>
          </cell>
          <cell r="C554" t="str">
            <v>Unit</v>
          </cell>
          <cell r="D554">
            <v>0</v>
          </cell>
          <cell r="E554">
            <v>195000</v>
          </cell>
          <cell r="F554">
            <v>214500.00000000003</v>
          </cell>
          <cell r="G554">
            <v>214500</v>
          </cell>
          <cell r="H554">
            <v>0.6</v>
          </cell>
          <cell r="I554" t="str">
            <v>Komplit</v>
          </cell>
        </row>
        <row r="555">
          <cell r="A555" t="str">
            <v>BJT31</v>
          </cell>
          <cell r="B555" t="str">
            <v xml:space="preserve">  Bongkar Jlagrak Trafo 3 Phase 1 Tiang</v>
          </cell>
          <cell r="C555" t="str">
            <v>Unit</v>
          </cell>
          <cell r="D555">
            <v>0</v>
          </cell>
          <cell r="E555">
            <v>30000</v>
          </cell>
          <cell r="F555">
            <v>33000</v>
          </cell>
          <cell r="G555">
            <v>33000</v>
          </cell>
          <cell r="H555">
            <v>0.4</v>
          </cell>
          <cell r="I555" t="str">
            <v>Komplit</v>
          </cell>
        </row>
        <row r="556">
          <cell r="A556" t="str">
            <v>BJT32</v>
          </cell>
          <cell r="B556" t="str">
            <v xml:space="preserve">  Bongkar Jlagrak   Bongkar Trafo 3 Phase 2Tiang</v>
          </cell>
          <cell r="C556" t="str">
            <v>Unit</v>
          </cell>
          <cell r="D556">
            <v>0</v>
          </cell>
          <cell r="E556">
            <v>20000</v>
          </cell>
          <cell r="F556">
            <v>22000</v>
          </cell>
          <cell r="G556">
            <v>22000</v>
          </cell>
          <cell r="H556">
            <v>0.4</v>
          </cell>
          <cell r="I556" t="str">
            <v>Komplit</v>
          </cell>
        </row>
        <row r="557">
          <cell r="A557" t="str">
            <v>BJPTCT</v>
          </cell>
          <cell r="B557" t="str">
            <v xml:space="preserve">  Bongkar Jlagrak PT CT</v>
          </cell>
          <cell r="C557" t="str">
            <v>Unit</v>
          </cell>
          <cell r="D557">
            <v>0</v>
          </cell>
          <cell r="E557">
            <v>20000</v>
          </cell>
          <cell r="F557">
            <v>22000</v>
          </cell>
          <cell r="G557">
            <v>22000</v>
          </cell>
          <cell r="H557">
            <v>0.4</v>
          </cell>
          <cell r="I557" t="str">
            <v>Komplit</v>
          </cell>
        </row>
        <row r="558">
          <cell r="A558" t="str">
            <v>bt3800</v>
          </cell>
          <cell r="B558" t="str">
            <v xml:space="preserve">  Bongkar Trafo 3 Phasa 800-1000 KVA  (SG/CG 313)</v>
          </cell>
          <cell r="C558" t="str">
            <v>Unit</v>
          </cell>
          <cell r="D558">
            <v>0</v>
          </cell>
          <cell r="E558">
            <v>270000</v>
          </cell>
          <cell r="F558">
            <v>297000</v>
          </cell>
          <cell r="G558">
            <v>297000</v>
          </cell>
          <cell r="H558">
            <v>0.6</v>
          </cell>
        </row>
        <row r="559">
          <cell r="A559" t="str">
            <v>bPTCT</v>
          </cell>
          <cell r="B559" t="str">
            <v xml:space="preserve">  Bongkar PT CT</v>
          </cell>
          <cell r="C559" t="str">
            <v>set (3 bh)</v>
          </cell>
          <cell r="D559">
            <v>0</v>
          </cell>
          <cell r="E559">
            <v>38000</v>
          </cell>
          <cell r="F559">
            <v>41800</v>
          </cell>
          <cell r="G559">
            <v>41800</v>
          </cell>
          <cell r="H559">
            <v>0.4</v>
          </cell>
          <cell r="I559" t="str">
            <v>Komplit</v>
          </cell>
        </row>
        <row r="560">
          <cell r="A560" t="str">
            <v>bKB</v>
          </cell>
          <cell r="B560" t="str">
            <v xml:space="preserve">  Bongkar KAPASITOR BESAR</v>
          </cell>
          <cell r="C560" t="str">
            <v>Unit</v>
          </cell>
          <cell r="D560">
            <v>0</v>
          </cell>
          <cell r="E560">
            <v>60000</v>
          </cell>
          <cell r="F560">
            <v>66000</v>
          </cell>
          <cell r="G560">
            <v>66000</v>
          </cell>
          <cell r="H560">
            <v>0.6</v>
          </cell>
          <cell r="I560" t="str">
            <v>Komplit</v>
          </cell>
        </row>
        <row r="561">
          <cell r="A561" t="str">
            <v>BKK</v>
          </cell>
          <cell r="B561" t="str">
            <v xml:space="preserve">  Bongkar KAPASITOR KECIL</v>
          </cell>
          <cell r="C561" t="str">
            <v>Unit</v>
          </cell>
          <cell r="D561">
            <v>0</v>
          </cell>
          <cell r="E561">
            <v>34500</v>
          </cell>
          <cell r="F561">
            <v>37950</v>
          </cell>
          <cell r="G561">
            <v>37900</v>
          </cell>
          <cell r="H561">
            <v>0.6</v>
          </cell>
          <cell r="I561" t="str">
            <v>Komplit</v>
          </cell>
        </row>
        <row r="562">
          <cell r="A562" t="str">
            <v>bbk</v>
          </cell>
          <cell r="B562" t="str">
            <v xml:space="preserve">  Bongkar bok kapasitor</v>
          </cell>
          <cell r="E562">
            <v>34000</v>
          </cell>
          <cell r="F562">
            <v>37400</v>
          </cell>
          <cell r="G562">
            <v>37400</v>
          </cell>
        </row>
        <row r="563">
          <cell r="B563" t="str">
            <v>UPAH PERBAIKAN RECLOSER</v>
          </cell>
          <cell r="F563">
            <v>0</v>
          </cell>
          <cell r="G563">
            <v>0</v>
          </cell>
          <cell r="H563">
            <v>0.4</v>
          </cell>
        </row>
        <row r="564">
          <cell r="B564" t="str">
            <v>Perbaikan Control Recloser</v>
          </cell>
          <cell r="E564" t="e">
            <v>#REF!</v>
          </cell>
          <cell r="F564" t="e">
            <v>#REF!</v>
          </cell>
          <cell r="G564" t="e">
            <v>#REF!</v>
          </cell>
        </row>
        <row r="565">
          <cell r="B565" t="str">
            <v>Perbaikan PMT Recloser</v>
          </cell>
          <cell r="C565" t="str">
            <v>Unit</v>
          </cell>
          <cell r="D565">
            <v>3180000</v>
          </cell>
          <cell r="E565" t="e">
            <v>#REF!</v>
          </cell>
          <cell r="F565" t="e">
            <v>#REF!</v>
          </cell>
          <cell r="G565" t="e">
            <v>#REF!</v>
          </cell>
        </row>
        <row r="566">
          <cell r="C566" t="str">
            <v>Unit</v>
          </cell>
          <cell r="D566">
            <v>3710000</v>
          </cell>
          <cell r="E566" t="e">
            <v>#REF!</v>
          </cell>
          <cell r="F566" t="e">
            <v>#REF!</v>
          </cell>
          <cell r="G566" t="e">
            <v>#REF!</v>
          </cell>
        </row>
        <row r="567">
          <cell r="B567" t="str">
            <v>UPAH INVESTIGASI INFRA RED</v>
          </cell>
          <cell r="E567" t="e">
            <v>#REF!</v>
          </cell>
          <cell r="F567" t="e">
            <v>#REF!</v>
          </cell>
          <cell r="G567" t="e">
            <v>#REF!</v>
          </cell>
        </row>
        <row r="568">
          <cell r="C568" t="str">
            <v>titik</v>
          </cell>
          <cell r="D568">
            <v>25440</v>
          </cell>
          <cell r="E568" t="e">
            <v>#REF!</v>
          </cell>
          <cell r="F568" t="e">
            <v>#REF!</v>
          </cell>
          <cell r="G568" t="e">
            <v>#REF!</v>
          </cell>
        </row>
        <row r="569">
          <cell r="E569" t="e">
            <v>#REF!</v>
          </cell>
          <cell r="F569" t="e">
            <v>#REF!</v>
          </cell>
          <cell r="G569" t="e">
            <v>#REF!</v>
          </cell>
        </row>
        <row r="570">
          <cell r="B570" t="str">
            <v>UPAH Bongkar PASANG TIANG</v>
          </cell>
          <cell r="F570">
            <v>0</v>
          </cell>
          <cell r="G570">
            <v>0</v>
          </cell>
        </row>
        <row r="571">
          <cell r="D571" t="str">
            <v>tonggak ampuh</v>
          </cell>
          <cell r="F571">
            <v>0</v>
          </cell>
          <cell r="G571">
            <v>0</v>
          </cell>
        </row>
        <row r="572">
          <cell r="A572" t="str">
            <v>tc7</v>
          </cell>
          <cell r="B572" t="str">
            <v>Penanaman Tiang C 7</v>
          </cell>
          <cell r="C572" t="str">
            <v>Batang</v>
          </cell>
          <cell r="D572">
            <v>90577</v>
          </cell>
          <cell r="E572">
            <v>30000</v>
          </cell>
          <cell r="F572">
            <v>33000</v>
          </cell>
          <cell r="G572">
            <v>33000</v>
          </cell>
        </row>
        <row r="573">
          <cell r="A573" t="str">
            <v>tC11</v>
          </cell>
          <cell r="B573" t="str">
            <v>Penanaman Tiang  C11</v>
          </cell>
          <cell r="C573" t="str">
            <v>Batang</v>
          </cell>
          <cell r="D573">
            <v>201820</v>
          </cell>
          <cell r="E573">
            <v>50000</v>
          </cell>
          <cell r="F573">
            <v>55000.000000000007</v>
          </cell>
          <cell r="G573">
            <v>55000</v>
          </cell>
        </row>
        <row r="574">
          <cell r="A574" t="str">
            <v>ts11b</v>
          </cell>
          <cell r="B574" t="str">
            <v>Penanaman Tiang  S11B</v>
          </cell>
          <cell r="C574" t="str">
            <v>Batang</v>
          </cell>
          <cell r="D574">
            <v>201820</v>
          </cell>
          <cell r="E574">
            <v>50000</v>
          </cell>
          <cell r="F574">
            <v>55000.000000000007</v>
          </cell>
          <cell r="G574">
            <v>55000</v>
          </cell>
        </row>
        <row r="575">
          <cell r="A575" t="str">
            <v>ts9</v>
          </cell>
          <cell r="B575" t="str">
            <v xml:space="preserve">Penanaman Tiang RS 9 </v>
          </cell>
          <cell r="C575" t="str">
            <v>Batang</v>
          </cell>
          <cell r="D575">
            <v>117151</v>
          </cell>
          <cell r="E575">
            <v>35000</v>
          </cell>
          <cell r="F575">
            <v>38500</v>
          </cell>
          <cell r="G575">
            <v>38500</v>
          </cell>
        </row>
        <row r="576">
          <cell r="A576" t="str">
            <v>tc9</v>
          </cell>
          <cell r="B576" t="str">
            <v xml:space="preserve">Penanaman Tiang C 9 </v>
          </cell>
          <cell r="C576" t="str">
            <v>Batang</v>
          </cell>
          <cell r="D576">
            <v>117151</v>
          </cell>
          <cell r="E576">
            <v>35000</v>
          </cell>
          <cell r="F576">
            <v>38500</v>
          </cell>
          <cell r="G576">
            <v>38500</v>
          </cell>
        </row>
        <row r="577">
          <cell r="A577" t="str">
            <v>ts11a</v>
          </cell>
          <cell r="B577" t="str">
            <v>Penanaman Tiang RS11A</v>
          </cell>
          <cell r="C577" t="str">
            <v>Batang</v>
          </cell>
          <cell r="D577">
            <v>117151</v>
          </cell>
          <cell r="E577">
            <v>35000</v>
          </cell>
          <cell r="F577">
            <v>38500</v>
          </cell>
          <cell r="G577">
            <v>38500</v>
          </cell>
        </row>
        <row r="578">
          <cell r="A578" t="str">
            <v>tc12</v>
          </cell>
          <cell r="B578" t="str">
            <v>Penanaman Tiang C12</v>
          </cell>
          <cell r="C578" t="str">
            <v>Batang</v>
          </cell>
          <cell r="D578">
            <v>202686</v>
          </cell>
          <cell r="E578">
            <v>65000</v>
          </cell>
          <cell r="F578">
            <v>71500</v>
          </cell>
          <cell r="G578">
            <v>71500</v>
          </cell>
        </row>
        <row r="579">
          <cell r="A579" t="str">
            <v>tc13</v>
          </cell>
          <cell r="B579" t="str">
            <v>Penanaman Tiang C13</v>
          </cell>
          <cell r="C579" t="str">
            <v>Batang</v>
          </cell>
          <cell r="D579">
            <v>329441</v>
          </cell>
          <cell r="E579">
            <v>70000</v>
          </cell>
          <cell r="F579">
            <v>77000</v>
          </cell>
          <cell r="G579">
            <v>77000</v>
          </cell>
        </row>
        <row r="580">
          <cell r="A580" t="str">
            <v>ts12</v>
          </cell>
          <cell r="B580" t="str">
            <v>Penanaman Tiang S 12</v>
          </cell>
          <cell r="C580" t="str">
            <v>Batang</v>
          </cell>
          <cell r="D580">
            <v>202686</v>
          </cell>
          <cell r="E580">
            <v>65000</v>
          </cell>
          <cell r="F580">
            <v>71500</v>
          </cell>
          <cell r="G580">
            <v>71500</v>
          </cell>
        </row>
        <row r="581">
          <cell r="A581" t="str">
            <v>ts14</v>
          </cell>
          <cell r="B581" t="str">
            <v>Penanaman Tiang S 14</v>
          </cell>
          <cell r="C581" t="str">
            <v>Batang</v>
          </cell>
          <cell r="D581">
            <v>339366</v>
          </cell>
          <cell r="E581">
            <v>75000</v>
          </cell>
          <cell r="F581">
            <v>82500</v>
          </cell>
          <cell r="G581">
            <v>82500</v>
          </cell>
        </row>
        <row r="582">
          <cell r="A582" t="str">
            <v>tc14</v>
          </cell>
          <cell r="B582" t="str">
            <v>Penanaman Tiang C14</v>
          </cell>
          <cell r="C582" t="str">
            <v>Batang</v>
          </cell>
          <cell r="D582">
            <v>339366</v>
          </cell>
          <cell r="E582">
            <v>75000</v>
          </cell>
          <cell r="F582">
            <v>82500</v>
          </cell>
          <cell r="G582">
            <v>82500</v>
          </cell>
        </row>
        <row r="583">
          <cell r="A583" t="str">
            <v>PT</v>
          </cell>
          <cell r="F583">
            <v>0</v>
          </cell>
          <cell r="G583">
            <v>0</v>
          </cell>
        </row>
        <row r="584">
          <cell r="F584">
            <v>0</v>
          </cell>
          <cell r="G584">
            <v>0</v>
          </cell>
        </row>
        <row r="585">
          <cell r="A585" t="str">
            <v>Btc7</v>
          </cell>
          <cell r="B585" t="str">
            <v xml:space="preserve">  Bongkar Tiang C 7</v>
          </cell>
          <cell r="C585" t="str">
            <v>Batang</v>
          </cell>
          <cell r="D585">
            <v>54346.2</v>
          </cell>
          <cell r="E585">
            <v>18000</v>
          </cell>
          <cell r="F585">
            <v>19800</v>
          </cell>
          <cell r="G585">
            <v>19800</v>
          </cell>
        </row>
        <row r="586">
          <cell r="A586" t="str">
            <v>Btc11</v>
          </cell>
          <cell r="B586" t="str">
            <v xml:space="preserve">  Bongkar Tiang C 11</v>
          </cell>
          <cell r="C586" t="str">
            <v>Batang</v>
          </cell>
          <cell r="D586">
            <v>121092</v>
          </cell>
          <cell r="E586">
            <v>30000</v>
          </cell>
          <cell r="F586">
            <v>33000</v>
          </cell>
          <cell r="G586">
            <v>33000</v>
          </cell>
        </row>
        <row r="587">
          <cell r="A587" t="str">
            <v>Bts11b</v>
          </cell>
          <cell r="B587" t="str">
            <v xml:space="preserve">  Bongkar Tiang  S 11 B</v>
          </cell>
          <cell r="C587" t="str">
            <v>Batang</v>
          </cell>
          <cell r="D587">
            <v>121092</v>
          </cell>
          <cell r="E587">
            <v>30000</v>
          </cell>
          <cell r="F587">
            <v>33000</v>
          </cell>
          <cell r="G587">
            <v>33000</v>
          </cell>
        </row>
        <row r="588">
          <cell r="A588" t="str">
            <v>Bts11a</v>
          </cell>
          <cell r="B588" t="str">
            <v xml:space="preserve">  Bongkar Tiang  S 11 A</v>
          </cell>
          <cell r="C588" t="str">
            <v>Batang</v>
          </cell>
          <cell r="D588">
            <v>70290.599999999991</v>
          </cell>
          <cell r="E588">
            <v>21000</v>
          </cell>
          <cell r="F588">
            <v>23100.000000000004</v>
          </cell>
          <cell r="G588">
            <v>23100</v>
          </cell>
        </row>
        <row r="589">
          <cell r="A589" t="str">
            <v>Bts9</v>
          </cell>
          <cell r="B589" t="str">
            <v xml:space="preserve">  Bongkar Tiang RS 9</v>
          </cell>
          <cell r="C589" t="str">
            <v>Batang</v>
          </cell>
          <cell r="D589">
            <v>70290.599999999991</v>
          </cell>
          <cell r="E589">
            <v>21000</v>
          </cell>
          <cell r="F589">
            <v>23100.000000000004</v>
          </cell>
          <cell r="G589">
            <v>23100</v>
          </cell>
        </row>
        <row r="590">
          <cell r="A590" t="str">
            <v>Btc9</v>
          </cell>
          <cell r="B590" t="str">
            <v xml:space="preserve">  Bongkar Tiang C9</v>
          </cell>
          <cell r="C590" t="str">
            <v>Batang</v>
          </cell>
          <cell r="D590">
            <v>70290.599999999991</v>
          </cell>
          <cell r="E590">
            <v>21000</v>
          </cell>
          <cell r="F590">
            <v>23100.000000000004</v>
          </cell>
          <cell r="G590">
            <v>23100</v>
          </cell>
        </row>
        <row r="591">
          <cell r="A591" t="str">
            <v>BtC12</v>
          </cell>
          <cell r="B591" t="str">
            <v xml:space="preserve">  Bongkar Tiang C 12</v>
          </cell>
          <cell r="C591" t="str">
            <v>Batang</v>
          </cell>
          <cell r="D591">
            <v>121611.59999999999</v>
          </cell>
          <cell r="E591">
            <v>39000</v>
          </cell>
          <cell r="F591">
            <v>42900</v>
          </cell>
          <cell r="G591">
            <v>42900</v>
          </cell>
        </row>
        <row r="592">
          <cell r="A592" t="str">
            <v>BtC13</v>
          </cell>
          <cell r="B592" t="str">
            <v xml:space="preserve">  Bongkar Tiang C 13</v>
          </cell>
          <cell r="C592" t="str">
            <v>Batang</v>
          </cell>
          <cell r="D592">
            <v>197664.6</v>
          </cell>
          <cell r="E592">
            <v>42000</v>
          </cell>
          <cell r="F592">
            <v>46200.000000000007</v>
          </cell>
          <cell r="G592">
            <v>46200</v>
          </cell>
        </row>
        <row r="593">
          <cell r="A593" t="str">
            <v>BtS12</v>
          </cell>
          <cell r="B593" t="str">
            <v xml:space="preserve">  Bongkar Tiang S 12</v>
          </cell>
          <cell r="C593" t="str">
            <v>Batang</v>
          </cell>
          <cell r="D593">
            <v>121611.59999999999</v>
          </cell>
          <cell r="E593">
            <v>39000</v>
          </cell>
          <cell r="F593">
            <v>42900</v>
          </cell>
          <cell r="G593">
            <v>42900</v>
          </cell>
        </row>
        <row r="594">
          <cell r="A594" t="str">
            <v>Bts14</v>
          </cell>
          <cell r="B594" t="str">
            <v xml:space="preserve">  Bongkar Tiang S14</v>
          </cell>
          <cell r="C594" t="str">
            <v>Batang</v>
          </cell>
          <cell r="D594">
            <v>203619.6</v>
          </cell>
          <cell r="E594">
            <v>45000</v>
          </cell>
          <cell r="F594">
            <v>49500.000000000007</v>
          </cell>
          <cell r="G594">
            <v>49500</v>
          </cell>
        </row>
        <row r="595">
          <cell r="A595" t="str">
            <v>Btc14</v>
          </cell>
          <cell r="B595" t="str">
            <v xml:space="preserve">  Bongkar Tiang S14</v>
          </cell>
          <cell r="C595" t="str">
            <v>Batang</v>
          </cell>
          <cell r="D595">
            <v>203619.6</v>
          </cell>
          <cell r="E595">
            <v>45000</v>
          </cell>
          <cell r="F595">
            <v>49500.000000000007</v>
          </cell>
          <cell r="G595">
            <v>49500</v>
          </cell>
        </row>
        <row r="596">
          <cell r="F596">
            <v>0</v>
          </cell>
          <cell r="G596">
            <v>0</v>
          </cell>
        </row>
        <row r="597">
          <cell r="F597">
            <v>0</v>
          </cell>
          <cell r="G597">
            <v>0</v>
          </cell>
        </row>
        <row r="598">
          <cell r="B598" t="str">
            <v>PengangkutanTiang dari pabrik ke lokasi (Btl,Ygk, Slm)</v>
          </cell>
          <cell r="F598">
            <v>0</v>
          </cell>
          <cell r="G598">
            <v>0</v>
          </cell>
        </row>
        <row r="599">
          <cell r="A599" t="str">
            <v>AT9</v>
          </cell>
          <cell r="B599" t="str">
            <v>Angkut Tiang C 9 Dari Pabrik Ke Lokasi</v>
          </cell>
          <cell r="C599" t="str">
            <v>Batang</v>
          </cell>
          <cell r="D599">
            <v>84000</v>
          </cell>
          <cell r="E599">
            <v>20000</v>
          </cell>
          <cell r="F599">
            <v>22000</v>
          </cell>
          <cell r="G599">
            <v>22000</v>
          </cell>
        </row>
        <row r="600">
          <cell r="A600" t="str">
            <v>AT11</v>
          </cell>
          <cell r="B600" t="str">
            <v>Angkut Tiang C11 Dari Pabrikl Ke Lokasi</v>
          </cell>
          <cell r="C600" t="str">
            <v>Batang</v>
          </cell>
          <cell r="D600">
            <v>108900</v>
          </cell>
          <cell r="E600">
            <v>30000</v>
          </cell>
          <cell r="F600">
            <v>33000</v>
          </cell>
          <cell r="G600">
            <v>33000</v>
          </cell>
        </row>
        <row r="601">
          <cell r="A601" t="str">
            <v>AT7</v>
          </cell>
          <cell r="B601" t="str">
            <v>Angkut Tiang C 7 Dari Pabrik Ke Lokasi</v>
          </cell>
          <cell r="C601" t="str">
            <v>Batang</v>
          </cell>
          <cell r="D601">
            <v>59900</v>
          </cell>
          <cell r="E601">
            <v>15000</v>
          </cell>
          <cell r="F601">
            <v>16500</v>
          </cell>
          <cell r="G601">
            <v>16500</v>
          </cell>
        </row>
        <row r="602">
          <cell r="A602" t="str">
            <v>ATs9</v>
          </cell>
          <cell r="B602" t="str">
            <v>Angkut Tiang RS 9 Dari Pabrik Ke Lokasi</v>
          </cell>
          <cell r="C602" t="str">
            <v>Batang</v>
          </cell>
          <cell r="D602">
            <v>84000</v>
          </cell>
          <cell r="E602">
            <v>15000</v>
          </cell>
          <cell r="F602">
            <v>16500</v>
          </cell>
          <cell r="G602">
            <v>16500</v>
          </cell>
        </row>
        <row r="603">
          <cell r="A603" t="str">
            <v>ATs11</v>
          </cell>
          <cell r="B603" t="str">
            <v>Angkut Tiang S 11 Dari Pabrikl Ke Lokasi</v>
          </cell>
          <cell r="C603" t="str">
            <v>Batang</v>
          </cell>
          <cell r="D603">
            <v>108900</v>
          </cell>
          <cell r="E603">
            <v>25000</v>
          </cell>
          <cell r="F603">
            <v>27500.000000000004</v>
          </cell>
          <cell r="G603">
            <v>27500</v>
          </cell>
        </row>
        <row r="604">
          <cell r="A604" t="str">
            <v>ATs7</v>
          </cell>
          <cell r="B604" t="str">
            <v>Angkut Tiang S 7 Dari Pabrik Ke Lokasi</v>
          </cell>
          <cell r="C604" t="str">
            <v>Batang</v>
          </cell>
          <cell r="D604">
            <v>59900</v>
          </cell>
          <cell r="E604">
            <v>15000</v>
          </cell>
          <cell r="F604">
            <v>16500</v>
          </cell>
          <cell r="G604">
            <v>16500</v>
          </cell>
        </row>
        <row r="605">
          <cell r="A605" t="str">
            <v>AT12</v>
          </cell>
          <cell r="B605" t="str">
            <v>Angkut Tiang C12 Dari Pabrikl Ke Lokasi</v>
          </cell>
          <cell r="C605" t="str">
            <v>Batang</v>
          </cell>
          <cell r="D605">
            <v>163000</v>
          </cell>
          <cell r="E605">
            <v>40000</v>
          </cell>
          <cell r="F605">
            <v>44000</v>
          </cell>
          <cell r="G605">
            <v>44000</v>
          </cell>
        </row>
        <row r="606">
          <cell r="A606" t="str">
            <v>AT14</v>
          </cell>
          <cell r="B606" t="str">
            <v>Angkut Tiang C14 Dari Pabrikl Ke Lokasi</v>
          </cell>
          <cell r="C606" t="str">
            <v>Batang</v>
          </cell>
          <cell r="D606">
            <v>163000</v>
          </cell>
          <cell r="E606">
            <v>55000</v>
          </cell>
          <cell r="F606">
            <v>60500.000000000007</v>
          </cell>
          <cell r="G606">
            <v>60500</v>
          </cell>
        </row>
        <row r="607">
          <cell r="A607" t="str">
            <v>AT13</v>
          </cell>
          <cell r="B607" t="str">
            <v>Angkut Tiang C13 Dari Pabrikl Ke Lokasi</v>
          </cell>
          <cell r="C607" t="str">
            <v>Batang</v>
          </cell>
          <cell r="D607">
            <v>163000</v>
          </cell>
          <cell r="E607">
            <v>55000</v>
          </cell>
          <cell r="F607">
            <v>60500.000000000007</v>
          </cell>
          <cell r="G607">
            <v>60500</v>
          </cell>
        </row>
        <row r="608">
          <cell r="B608" t="str">
            <v>UPAH PENGGANTIAN KONEKTOR DARI BANLED JD CCO</v>
          </cell>
          <cell r="F608">
            <v>0</v>
          </cell>
          <cell r="G608">
            <v>0</v>
          </cell>
        </row>
        <row r="609">
          <cell r="A609" t="str">
            <v>CTM</v>
          </cell>
          <cell r="B609" t="str">
            <v>CCO TM</v>
          </cell>
          <cell r="C609" t="str">
            <v>Buah</v>
          </cell>
          <cell r="E609">
            <v>4000</v>
          </cell>
          <cell r="F609">
            <v>4400</v>
          </cell>
          <cell r="G609">
            <v>4400</v>
          </cell>
          <cell r="I609" t="str">
            <v>Event Khusus</v>
          </cell>
        </row>
        <row r="610">
          <cell r="A610" t="str">
            <v>CTST</v>
          </cell>
          <cell r="B610" t="str">
            <v>CCO &amp; skun Trafo (Kalasan &amp; Wates)</v>
          </cell>
          <cell r="C610" t="str">
            <v xml:space="preserve"> unit</v>
          </cell>
          <cell r="E610">
            <v>27000</v>
          </cell>
          <cell r="F610">
            <v>29700.000000000004</v>
          </cell>
          <cell r="G610">
            <v>29700</v>
          </cell>
          <cell r="I610" t="str">
            <v>Event Khusus</v>
          </cell>
        </row>
        <row r="611">
          <cell r="A611" t="str">
            <v>CTRB</v>
          </cell>
          <cell r="B611" t="str">
            <v>CCO Tap JTR (Bantul, Jogya, Sleman selatan)</v>
          </cell>
          <cell r="C611" t="str">
            <v>Buah</v>
          </cell>
          <cell r="E611">
            <v>3000</v>
          </cell>
          <cell r="F611">
            <v>3300.0000000000005</v>
          </cell>
          <cell r="G611">
            <v>3300</v>
          </cell>
          <cell r="I611" t="str">
            <v>Event Khusus</v>
          </cell>
        </row>
        <row r="612">
          <cell r="A612" t="str">
            <v>CTRK</v>
          </cell>
          <cell r="B612" t="str">
            <v>CCO Tap JTR (Kalasan &amp;Wates)</v>
          </cell>
          <cell r="C612" t="str">
            <v>Buah</v>
          </cell>
          <cell r="E612">
            <v>3200</v>
          </cell>
          <cell r="F612">
            <v>3520.0000000000005</v>
          </cell>
          <cell r="G612">
            <v>3500</v>
          </cell>
          <cell r="I612" t="str">
            <v>Event Khusus</v>
          </cell>
        </row>
        <row r="613">
          <cell r="A613" t="str">
            <v>CR1B</v>
          </cell>
          <cell r="B613" t="str">
            <v>CCO SR I (Bantul, Jogja, Sleman selatan)</v>
          </cell>
          <cell r="C613" t="str">
            <v>Buah</v>
          </cell>
          <cell r="E613">
            <v>2250</v>
          </cell>
          <cell r="F613">
            <v>2475</v>
          </cell>
          <cell r="G613">
            <v>2400</v>
          </cell>
          <cell r="I613" t="str">
            <v>Event Khusus</v>
          </cell>
        </row>
        <row r="614">
          <cell r="A614" t="str">
            <v>CR1K</v>
          </cell>
          <cell r="B614" t="str">
            <v>CCO SR I (Wates, Sleman Utara, Kalasan)</v>
          </cell>
          <cell r="C614" t="str">
            <v>Buah</v>
          </cell>
          <cell r="E614">
            <v>2400</v>
          </cell>
          <cell r="F614">
            <v>2640</v>
          </cell>
          <cell r="G614">
            <v>2600</v>
          </cell>
          <cell r="I614" t="str">
            <v>Event Khusus</v>
          </cell>
        </row>
        <row r="615">
          <cell r="A615" t="str">
            <v>CRD</v>
          </cell>
          <cell r="B615" t="str">
            <v>CCO Antar Duck Rumah</v>
          </cell>
          <cell r="C615" t="str">
            <v>Buah</v>
          </cell>
          <cell r="E615">
            <v>1500</v>
          </cell>
          <cell r="F615">
            <v>1650.0000000000002</v>
          </cell>
          <cell r="G615">
            <v>1600</v>
          </cell>
        </row>
        <row r="616">
          <cell r="A616" t="str">
            <v>toti</v>
          </cell>
          <cell r="B616" t="str">
            <v>TOTI PRESS</v>
          </cell>
          <cell r="C616" t="str">
            <v>Buah</v>
          </cell>
          <cell r="E616">
            <v>2250</v>
          </cell>
          <cell r="F616">
            <v>2475</v>
          </cell>
          <cell r="G616">
            <v>2400</v>
          </cell>
        </row>
        <row r="617">
          <cell r="A617" t="str">
            <v>js24</v>
          </cell>
          <cell r="B617" t="str">
            <v>Pasang joint slip 240</v>
          </cell>
          <cell r="C617" t="str">
            <v>buah</v>
          </cell>
          <cell r="E617">
            <v>4000</v>
          </cell>
          <cell r="F617">
            <v>4400</v>
          </cell>
          <cell r="G617">
            <v>4400</v>
          </cell>
        </row>
        <row r="618">
          <cell r="A618" t="str">
            <v>js7</v>
          </cell>
          <cell r="B618" t="str">
            <v>Pasang joint slip 70</v>
          </cell>
          <cell r="C618" t="str">
            <v>Buah</v>
          </cell>
          <cell r="E618">
            <v>2000</v>
          </cell>
          <cell r="F618">
            <v>2200</v>
          </cell>
          <cell r="G618">
            <v>2200</v>
          </cell>
        </row>
        <row r="619">
          <cell r="B619" t="str">
            <v>UPAH PENGECATAN POLE BESI</v>
          </cell>
          <cell r="F619">
            <v>0</v>
          </cell>
          <cell r="G619">
            <v>0</v>
          </cell>
        </row>
        <row r="620">
          <cell r="A620" t="str">
            <v>CP9A</v>
          </cell>
          <cell r="B620" t="str">
            <v>Pengecatan Pole Type Rs 9/11A Atas</v>
          </cell>
          <cell r="C620" t="str">
            <v>pole</v>
          </cell>
          <cell r="E620">
            <v>3500</v>
          </cell>
          <cell r="F620">
            <v>3850.0000000000005</v>
          </cell>
          <cell r="G620">
            <v>3800</v>
          </cell>
        </row>
        <row r="621">
          <cell r="A621" t="str">
            <v>CP9T</v>
          </cell>
          <cell r="B621" t="str">
            <v>Pengecatan Pole Type Rs 9/11A Tengah</v>
          </cell>
          <cell r="C621" t="str">
            <v>pole</v>
          </cell>
          <cell r="E621">
            <v>3500</v>
          </cell>
          <cell r="F621">
            <v>3850.0000000000005</v>
          </cell>
          <cell r="G621">
            <v>3800</v>
          </cell>
        </row>
        <row r="622">
          <cell r="A622" t="str">
            <v>CP9B</v>
          </cell>
          <cell r="B622" t="str">
            <v>Pengecatan Pole Type Rs 9/11A Ter Bawah</v>
          </cell>
          <cell r="C622" t="str">
            <v>pole</v>
          </cell>
          <cell r="E622">
            <v>1250</v>
          </cell>
          <cell r="F622">
            <v>1375</v>
          </cell>
          <cell r="G622">
            <v>1300</v>
          </cell>
        </row>
        <row r="623">
          <cell r="A623" t="str">
            <v>CP9M</v>
          </cell>
          <cell r="B623" t="str">
            <v>Pengecatan Pole Type Rs 9/11A Dasaran (Meni)</v>
          </cell>
          <cell r="C623" t="str">
            <v>pole</v>
          </cell>
          <cell r="E623">
            <v>4250</v>
          </cell>
          <cell r="F623">
            <v>4675</v>
          </cell>
          <cell r="G623">
            <v>4600</v>
          </cell>
        </row>
        <row r="624">
          <cell r="A624" t="str">
            <v>CP12aA</v>
          </cell>
          <cell r="B624" t="str">
            <v>Pengecatan Pole Type S 12A Atas</v>
          </cell>
          <cell r="C624" t="str">
            <v>pole</v>
          </cell>
          <cell r="E624">
            <v>3500</v>
          </cell>
          <cell r="F624">
            <v>3850.0000000000005</v>
          </cell>
          <cell r="G624">
            <v>3800</v>
          </cell>
        </row>
        <row r="625">
          <cell r="A625" t="str">
            <v>CP12aT</v>
          </cell>
          <cell r="B625" t="str">
            <v>Pengecatan Pole Type S 12A Tengah</v>
          </cell>
          <cell r="C625" t="str">
            <v>pole</v>
          </cell>
          <cell r="E625">
            <v>3500</v>
          </cell>
          <cell r="F625">
            <v>3850.0000000000005</v>
          </cell>
          <cell r="G625">
            <v>3800</v>
          </cell>
        </row>
        <row r="626">
          <cell r="A626" t="str">
            <v>CP12aB</v>
          </cell>
          <cell r="B626" t="str">
            <v>Pengecatan Pole Type S 12 A Ter Bawah</v>
          </cell>
          <cell r="C626" t="str">
            <v>pole</v>
          </cell>
          <cell r="E626">
            <v>1250</v>
          </cell>
          <cell r="F626">
            <v>1375</v>
          </cell>
          <cell r="G626">
            <v>1300</v>
          </cell>
        </row>
        <row r="627">
          <cell r="A627" t="str">
            <v>CP12aM</v>
          </cell>
          <cell r="B627" t="str">
            <v>Pengecatan Pole Type S 12 A Dasaran (Meni)</v>
          </cell>
          <cell r="C627" t="str">
            <v>pole</v>
          </cell>
          <cell r="E627">
            <v>4250</v>
          </cell>
          <cell r="F627">
            <v>4675</v>
          </cell>
          <cell r="G627">
            <v>4600</v>
          </cell>
        </row>
        <row r="628">
          <cell r="A628" t="str">
            <v>CP11A</v>
          </cell>
          <cell r="B628" t="str">
            <v xml:space="preserve">Pengecatan Pole Type S 11 B Atas </v>
          </cell>
          <cell r="C628" t="str">
            <v>pole</v>
          </cell>
          <cell r="E628">
            <v>5000</v>
          </cell>
          <cell r="F628">
            <v>5500</v>
          </cell>
          <cell r="G628">
            <v>5500</v>
          </cell>
        </row>
        <row r="629">
          <cell r="A629" t="str">
            <v>CP11T</v>
          </cell>
          <cell r="B629" t="str">
            <v>Pengecatan Pole Type S 11 B Tengah</v>
          </cell>
          <cell r="C629" t="str">
            <v>pole</v>
          </cell>
          <cell r="E629">
            <v>4000</v>
          </cell>
          <cell r="F629">
            <v>4400</v>
          </cell>
          <cell r="G629">
            <v>4400</v>
          </cell>
        </row>
        <row r="630">
          <cell r="A630" t="str">
            <v>CP11B</v>
          </cell>
          <cell r="B630" t="str">
            <v>Pengecatan Pole Type S 11 B Ter Bawah</v>
          </cell>
          <cell r="C630" t="str">
            <v>pole</v>
          </cell>
          <cell r="E630">
            <v>1500</v>
          </cell>
          <cell r="F630">
            <v>1650.0000000000002</v>
          </cell>
          <cell r="G630">
            <v>1600</v>
          </cell>
        </row>
        <row r="631">
          <cell r="A631" t="str">
            <v>CP11M</v>
          </cell>
          <cell r="B631" t="str">
            <v>Pengecatan Pole Type S 11 B Dasaran (Meni)</v>
          </cell>
          <cell r="C631" t="str">
            <v>pole</v>
          </cell>
          <cell r="E631">
            <v>5000</v>
          </cell>
          <cell r="F631">
            <v>5500</v>
          </cell>
          <cell r="G631">
            <v>5500</v>
          </cell>
        </row>
        <row r="632">
          <cell r="A632" t="str">
            <v>CP12bA</v>
          </cell>
          <cell r="B632" t="str">
            <v xml:space="preserve">Pengecatan Pole Type S 12 B Atas </v>
          </cell>
          <cell r="C632" t="str">
            <v>pole</v>
          </cell>
          <cell r="E632">
            <v>5000</v>
          </cell>
          <cell r="F632">
            <v>5500</v>
          </cell>
          <cell r="G632">
            <v>5500</v>
          </cell>
        </row>
        <row r="633">
          <cell r="A633" t="str">
            <v>CP12bT</v>
          </cell>
          <cell r="B633" t="str">
            <v>Pengecatan Pole Type S 12 B Tengah</v>
          </cell>
          <cell r="C633" t="str">
            <v>pole</v>
          </cell>
          <cell r="E633">
            <v>4000</v>
          </cell>
          <cell r="F633">
            <v>4400</v>
          </cell>
          <cell r="G633">
            <v>4400</v>
          </cell>
        </row>
        <row r="634">
          <cell r="A634" t="str">
            <v>CP12bB</v>
          </cell>
          <cell r="B634" t="str">
            <v>Pengecatan Pole Type S 12 B Ter Bawah</v>
          </cell>
          <cell r="C634" t="str">
            <v>pole</v>
          </cell>
          <cell r="E634">
            <v>1500</v>
          </cell>
          <cell r="F634">
            <v>1650.0000000000002</v>
          </cell>
          <cell r="G634">
            <v>1600</v>
          </cell>
        </row>
        <row r="635">
          <cell r="A635" t="str">
            <v>CP12bM</v>
          </cell>
          <cell r="B635" t="str">
            <v>Pengecatan Pole Type S 12 B Dasaran (Meni)</v>
          </cell>
          <cell r="C635" t="str">
            <v>pole</v>
          </cell>
          <cell r="E635">
            <v>5000</v>
          </cell>
          <cell r="F635">
            <v>5500</v>
          </cell>
          <cell r="G635">
            <v>5500</v>
          </cell>
        </row>
        <row r="636">
          <cell r="A636" t="str">
            <v>CP9K</v>
          </cell>
          <cell r="B636" t="str">
            <v>Pengecatan Pole Type Rs 9/11A komplit</v>
          </cell>
          <cell r="C636" t="str">
            <v>Batang</v>
          </cell>
          <cell r="E636">
            <v>12500</v>
          </cell>
          <cell r="F636">
            <v>13750.000000000002</v>
          </cell>
          <cell r="G636">
            <v>13700</v>
          </cell>
        </row>
        <row r="637">
          <cell r="A637" t="str">
            <v>CP11aK</v>
          </cell>
          <cell r="B637" t="str">
            <v>Pengecatan Pole Type 11A komplit</v>
          </cell>
          <cell r="C637" t="str">
            <v>Batang</v>
          </cell>
          <cell r="E637">
            <v>13500</v>
          </cell>
          <cell r="F637">
            <v>14850.000000000002</v>
          </cell>
          <cell r="G637">
            <v>14800</v>
          </cell>
        </row>
        <row r="638">
          <cell r="A638" t="str">
            <v>CP11K</v>
          </cell>
          <cell r="B638" t="str">
            <v>Pengecatan Pole Type 11 B komplit</v>
          </cell>
          <cell r="C638" t="str">
            <v>Batang</v>
          </cell>
          <cell r="E638">
            <v>15500</v>
          </cell>
          <cell r="F638">
            <v>17050</v>
          </cell>
          <cell r="G638">
            <v>17000</v>
          </cell>
        </row>
        <row r="639">
          <cell r="A639" t="str">
            <v>CP12bK</v>
          </cell>
          <cell r="B639" t="str">
            <v>Pengecatan Pole Type 12 B komplit</v>
          </cell>
          <cell r="C639" t="str">
            <v>Batang</v>
          </cell>
          <cell r="E639">
            <v>15500</v>
          </cell>
          <cell r="F639">
            <v>17050</v>
          </cell>
          <cell r="G639">
            <v>17000</v>
          </cell>
        </row>
        <row r="640">
          <cell r="A640" t="str">
            <v>CP12aK</v>
          </cell>
          <cell r="B640" t="str">
            <v>Pengecatan Pole Type S 12 A komplit</v>
          </cell>
          <cell r="C640" t="str">
            <v>Batang</v>
          </cell>
          <cell r="E640">
            <v>13500</v>
          </cell>
          <cell r="F640">
            <v>14850.000000000002</v>
          </cell>
          <cell r="G640">
            <v>14800</v>
          </cell>
        </row>
        <row r="641">
          <cell r="A641" t="str">
            <v>CP14K</v>
          </cell>
          <cell r="B641" t="str">
            <v>Pengecatan Pole Type S 14 komplit</v>
          </cell>
          <cell r="C641" t="str">
            <v>Batang</v>
          </cell>
          <cell r="E641">
            <v>13500</v>
          </cell>
          <cell r="F641">
            <v>14850.000000000002</v>
          </cell>
          <cell r="G641">
            <v>14800</v>
          </cell>
        </row>
        <row r="642">
          <cell r="A642" t="str">
            <v>cew</v>
          </cell>
          <cell r="B642" t="str">
            <v>Pengecatan eser werk</v>
          </cell>
          <cell r="C642" t="str">
            <v>unit</v>
          </cell>
          <cell r="E642">
            <v>12500</v>
          </cell>
          <cell r="F642">
            <v>13750.000000000002</v>
          </cell>
          <cell r="G642">
            <v>13700</v>
          </cell>
        </row>
        <row r="643">
          <cell r="A643" t="str">
            <v>PEW</v>
          </cell>
          <cell r="B643" t="str">
            <v>Perbaikan eser werk</v>
          </cell>
          <cell r="C643" t="str">
            <v>unit</v>
          </cell>
          <cell r="E643">
            <v>12500</v>
          </cell>
          <cell r="F643">
            <v>13750.000000000002</v>
          </cell>
          <cell r="G643">
            <v>13700</v>
          </cell>
        </row>
        <row r="644">
          <cell r="A644" t="str">
            <v>CP9ta</v>
          </cell>
          <cell r="B644" t="str">
            <v>Pengecatan Pole Type Rs 9/11A  tanpa atas</v>
          </cell>
          <cell r="C644" t="str">
            <v>pole</v>
          </cell>
          <cell r="E644">
            <v>9000</v>
          </cell>
          <cell r="F644">
            <v>9900</v>
          </cell>
          <cell r="G644">
            <v>9900</v>
          </cell>
        </row>
        <row r="645">
          <cell r="A645" t="str">
            <v>CP11ta</v>
          </cell>
          <cell r="B645" t="str">
            <v>Pengecatan Pole Type S 11 B tanpa atas</v>
          </cell>
          <cell r="C645" t="str">
            <v>pole</v>
          </cell>
          <cell r="E645">
            <v>10500</v>
          </cell>
          <cell r="F645">
            <v>11550.000000000002</v>
          </cell>
          <cell r="G645">
            <v>11500</v>
          </cell>
        </row>
        <row r="646">
          <cell r="A646" t="str">
            <v>CP12bta</v>
          </cell>
          <cell r="B646" t="str">
            <v>Pengecatan Pole Type S 12 B tanpa atas</v>
          </cell>
          <cell r="C646" t="str">
            <v>pole</v>
          </cell>
          <cell r="E646">
            <v>11500</v>
          </cell>
          <cell r="F646">
            <v>12650.000000000002</v>
          </cell>
          <cell r="G646">
            <v>12600</v>
          </cell>
        </row>
        <row r="647">
          <cell r="A647" t="str">
            <v>CP12ata</v>
          </cell>
          <cell r="B647" t="str">
            <v>Pengecatan Pole Type S 12 A tanpa atas</v>
          </cell>
          <cell r="C647" t="str">
            <v>pole</v>
          </cell>
          <cell r="E647">
            <v>11000</v>
          </cell>
          <cell r="F647">
            <v>12100.000000000002</v>
          </cell>
          <cell r="G647">
            <v>12100</v>
          </cell>
        </row>
        <row r="648">
          <cell r="A648" t="str">
            <v>CP14ta</v>
          </cell>
          <cell r="B648" t="str">
            <v>Pengecatan Pole Type S 14  tanpa atas</v>
          </cell>
          <cell r="C648" t="str">
            <v>pole</v>
          </cell>
          <cell r="E648">
            <v>12500</v>
          </cell>
          <cell r="F648">
            <v>13750.000000000002</v>
          </cell>
          <cell r="G648">
            <v>13700</v>
          </cell>
        </row>
        <row r="649">
          <cell r="F649">
            <v>0</v>
          </cell>
          <cell r="G649">
            <v>0</v>
          </cell>
        </row>
        <row r="650">
          <cell r="E650">
            <v>0</v>
          </cell>
          <cell r="F650">
            <v>0</v>
          </cell>
          <cell r="G650">
            <v>0</v>
          </cell>
        </row>
        <row r="651">
          <cell r="A651" t="str">
            <v>pcc1</v>
          </cell>
          <cell r="B651" t="str">
            <v>Penggantian Cross Arm C-1</v>
          </cell>
          <cell r="C651" t="str">
            <v>Unit</v>
          </cell>
          <cell r="E651">
            <v>21000</v>
          </cell>
          <cell r="F651">
            <v>23100.000000000004</v>
          </cell>
          <cell r="G651">
            <v>23100</v>
          </cell>
          <cell r="I651" t="str">
            <v>Event Khusus</v>
          </cell>
        </row>
        <row r="652">
          <cell r="A652" t="str">
            <v>pcc2</v>
          </cell>
          <cell r="B652" t="str">
            <v>Penggantian Cross Arm C-2</v>
          </cell>
          <cell r="C652" t="str">
            <v>Unit</v>
          </cell>
          <cell r="E652">
            <v>25500</v>
          </cell>
          <cell r="F652">
            <v>28050.000000000004</v>
          </cell>
          <cell r="G652">
            <v>28000</v>
          </cell>
          <cell r="I652" t="str">
            <v>Event Khusus</v>
          </cell>
        </row>
        <row r="653">
          <cell r="A653" t="str">
            <v>pcc3</v>
          </cell>
          <cell r="B653" t="str">
            <v>Penggantian Cross Arm C-3</v>
          </cell>
          <cell r="C653" t="str">
            <v>Unit</v>
          </cell>
          <cell r="E653">
            <v>25500</v>
          </cell>
          <cell r="F653">
            <v>28050.000000000004</v>
          </cell>
          <cell r="G653">
            <v>28000</v>
          </cell>
          <cell r="I653" t="str">
            <v>Event Khusus</v>
          </cell>
        </row>
        <row r="654">
          <cell r="A654" t="str">
            <v>pcc7</v>
          </cell>
          <cell r="B654" t="str">
            <v>Penggantian Cross Arm C-7</v>
          </cell>
          <cell r="C654" t="str">
            <v>Unit</v>
          </cell>
          <cell r="E654">
            <v>25500</v>
          </cell>
          <cell r="F654">
            <v>28050.000000000004</v>
          </cell>
          <cell r="G654">
            <v>28000</v>
          </cell>
          <cell r="I654" t="str">
            <v>Event Khusus</v>
          </cell>
        </row>
        <row r="655">
          <cell r="A655" t="str">
            <v>pcc8</v>
          </cell>
          <cell r="B655" t="str">
            <v>Penggantian Cross Arm C-8</v>
          </cell>
          <cell r="C655" t="str">
            <v>Unit</v>
          </cell>
          <cell r="E655">
            <v>30000</v>
          </cell>
          <cell r="F655">
            <v>33000</v>
          </cell>
          <cell r="G655">
            <v>33000</v>
          </cell>
          <cell r="I655" t="str">
            <v>Event Khusus</v>
          </cell>
        </row>
        <row r="656">
          <cell r="A656" t="str">
            <v>pcc10</v>
          </cell>
          <cell r="B656" t="str">
            <v>Penggantian Cross Arm C-10 alley arm</v>
          </cell>
          <cell r="C656" t="str">
            <v>Unit</v>
          </cell>
          <cell r="E656">
            <v>30000</v>
          </cell>
          <cell r="F656">
            <v>33000</v>
          </cell>
          <cell r="G656">
            <v>33000</v>
          </cell>
          <cell r="I656" t="str">
            <v>Event Khusus</v>
          </cell>
        </row>
        <row r="657">
          <cell r="A657" t="str">
            <v>pcc8a</v>
          </cell>
          <cell r="B657" t="str">
            <v>Penggantian Cross Arm C-8 A dbl dead end 90 derajat</v>
          </cell>
          <cell r="C657" t="str">
            <v>Unit</v>
          </cell>
          <cell r="E657">
            <v>42000</v>
          </cell>
          <cell r="F657">
            <v>46200.000000000007</v>
          </cell>
          <cell r="G657">
            <v>46200</v>
          </cell>
          <cell r="I657" t="str">
            <v>Event Khusus</v>
          </cell>
        </row>
        <row r="658">
          <cell r="F658">
            <v>0</v>
          </cell>
          <cell r="G658">
            <v>0</v>
          </cell>
        </row>
        <row r="659">
          <cell r="B659" t="str">
            <v>Pondasi Tiang Beton</v>
          </cell>
          <cell r="F659">
            <v>0</v>
          </cell>
          <cell r="G659">
            <v>0</v>
          </cell>
        </row>
        <row r="660">
          <cell r="A660" t="str">
            <v>PTB</v>
          </cell>
          <cell r="B660" t="str">
            <v>Pondasi Tiang Beton</v>
          </cell>
          <cell r="C660" t="str">
            <v>unit</v>
          </cell>
          <cell r="E660">
            <v>50000</v>
          </cell>
          <cell r="F660">
            <v>55000.000000000007</v>
          </cell>
          <cell r="G660">
            <v>55000</v>
          </cell>
        </row>
        <row r="661">
          <cell r="A661" t="str">
            <v>pg</v>
          </cell>
          <cell r="B661" t="str">
            <v>Pondasi Tiang Beton</v>
          </cell>
          <cell r="C661" t="str">
            <v>unit</v>
          </cell>
          <cell r="E661">
            <v>50001</v>
          </cell>
          <cell r="F661">
            <v>55001.100000000006</v>
          </cell>
          <cell r="G661">
            <v>55000</v>
          </cell>
        </row>
        <row r="662">
          <cell r="A662" t="str">
            <v>pc</v>
          </cell>
          <cell r="B662" t="str">
            <v>Pondasi Tiang Beton</v>
          </cell>
          <cell r="C662" t="str">
            <v>unit</v>
          </cell>
          <cell r="E662">
            <v>50002</v>
          </cell>
          <cell r="F662">
            <v>55002.200000000004</v>
          </cell>
          <cell r="G662">
            <v>55000</v>
          </cell>
        </row>
        <row r="663">
          <cell r="A663" t="str">
            <v>PTBK</v>
          </cell>
          <cell r="B663" t="str">
            <v>Pondasi Tiang Beton</v>
          </cell>
          <cell r="C663" t="str">
            <v>unit</v>
          </cell>
          <cell r="E663">
            <v>55000</v>
          </cell>
          <cell r="F663">
            <v>60500.000000000007</v>
          </cell>
          <cell r="G663">
            <v>60500</v>
          </cell>
          <cell r="I663" t="str">
            <v>Event khusu</v>
          </cell>
        </row>
        <row r="664">
          <cell r="A664" t="str">
            <v>RIT</v>
          </cell>
          <cell r="B664" t="str">
            <v>Rit Batu Pondasi Tiang Beton</v>
          </cell>
          <cell r="C664" t="str">
            <v>RIT</v>
          </cell>
          <cell r="E664">
            <v>25000</v>
          </cell>
          <cell r="F664">
            <v>27500.000000000004</v>
          </cell>
          <cell r="G664">
            <v>27500</v>
          </cell>
          <cell r="I664" t="str">
            <v>Event khusu</v>
          </cell>
        </row>
        <row r="665">
          <cell r="A665" t="str">
            <v>psfco</v>
          </cell>
          <cell r="B665" t="str">
            <v>Pasang 2 buah sepatu kabel FCO</v>
          </cell>
          <cell r="C665" t="str">
            <v>unit</v>
          </cell>
          <cell r="E665">
            <v>6000</v>
          </cell>
          <cell r="F665">
            <v>6600.0000000000009</v>
          </cell>
          <cell r="G665">
            <v>6600</v>
          </cell>
        </row>
        <row r="666">
          <cell r="A666" t="str">
            <v>j</v>
          </cell>
          <cell r="B666" t="str">
            <v xml:space="preserve">                                          Jumlah Harian</v>
          </cell>
          <cell r="F666">
            <v>0</v>
          </cell>
          <cell r="G666">
            <v>0</v>
          </cell>
        </row>
        <row r="667">
          <cell r="A667" t="str">
            <v>ba</v>
          </cell>
          <cell r="B667" t="str">
            <v xml:space="preserve">        Belum Ada Harga Borongan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str">
            <v>pta</v>
          </cell>
          <cell r="B668" t="str">
            <v xml:space="preserve">        Perlu Tanya Ahlinya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str">
            <v>PTg</v>
          </cell>
          <cell r="B669" t="str">
            <v xml:space="preserve">        Perlu tanya Yang garap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str">
            <v>psu</v>
          </cell>
          <cell r="B670" t="str">
            <v>Pasang U Trafo</v>
          </cell>
          <cell r="C670" t="str">
            <v>Buah</v>
          </cell>
          <cell r="E670">
            <v>15000</v>
          </cell>
          <cell r="F670">
            <v>16500</v>
          </cell>
          <cell r="G670">
            <v>16500</v>
          </cell>
        </row>
        <row r="671">
          <cell r="A671" t="str">
            <v>JT</v>
          </cell>
          <cell r="B671" t="str">
            <v>4 Buah Jumperan Trafo</v>
          </cell>
          <cell r="C671" t="str">
            <v>Unit</v>
          </cell>
          <cell r="E671">
            <v>24000</v>
          </cell>
          <cell r="F671">
            <v>26400.000000000004</v>
          </cell>
          <cell r="G671">
            <v>26400</v>
          </cell>
        </row>
        <row r="672">
          <cell r="A672" t="str">
            <v>pjt</v>
          </cell>
          <cell r="B672" t="str">
            <v xml:space="preserve">Pemel jamperan trafo </v>
          </cell>
          <cell r="C672" t="str">
            <v>Buah</v>
          </cell>
          <cell r="E672">
            <v>20000</v>
          </cell>
          <cell r="F672">
            <v>22000</v>
          </cell>
          <cell r="G672">
            <v>22000</v>
          </cell>
        </row>
        <row r="673">
          <cell r="A673" t="str">
            <v>Tk</v>
          </cell>
          <cell r="B673" t="str">
            <v>Transportasi Khusus</v>
          </cell>
          <cell r="C673" t="str">
            <v>Rit</v>
          </cell>
          <cell r="E673">
            <v>20000</v>
          </cell>
          <cell r="F673">
            <v>22000</v>
          </cell>
          <cell r="G673">
            <v>22000</v>
          </cell>
          <cell r="I673" t="str">
            <v>Konfirmasi pimpinan</v>
          </cell>
        </row>
        <row r="674">
          <cell r="A674" t="str">
            <v>jt1</v>
          </cell>
          <cell r="B674" t="str">
            <v>Jumperan trafo</v>
          </cell>
          <cell r="C674" t="str">
            <v>Buah</v>
          </cell>
          <cell r="F674">
            <v>0</v>
          </cell>
          <cell r="G674">
            <v>0</v>
          </cell>
        </row>
        <row r="675">
          <cell r="A675" t="str">
            <v>pm59</v>
          </cell>
          <cell r="B675" t="str">
            <v xml:space="preserve">Pressing M5-9 (FCO) </v>
          </cell>
          <cell r="C675" t="str">
            <v>Buah</v>
          </cell>
          <cell r="E675">
            <v>20000</v>
          </cell>
          <cell r="F675">
            <v>22000</v>
          </cell>
          <cell r="G675">
            <v>22000</v>
          </cell>
        </row>
        <row r="676">
          <cell r="A676" t="str">
            <v>pm59a</v>
          </cell>
          <cell r="B676" t="str">
            <v>Pressing M5-9 (FCO) per A</v>
          </cell>
          <cell r="C676" t="str">
            <v>Buah</v>
          </cell>
          <cell r="E676">
            <v>26000</v>
          </cell>
          <cell r="F676">
            <v>28600.000000000004</v>
          </cell>
          <cell r="G676">
            <v>28600</v>
          </cell>
        </row>
        <row r="677">
          <cell r="A677" t="str">
            <v>nomt</v>
          </cell>
          <cell r="B677" t="str">
            <v>Penomoran tiang Fersi Lama</v>
          </cell>
          <cell r="C677" t="str">
            <v>Buah</v>
          </cell>
          <cell r="E677">
            <v>1000</v>
          </cell>
          <cell r="F677">
            <v>1100</v>
          </cell>
          <cell r="G677">
            <v>1100</v>
          </cell>
        </row>
        <row r="678">
          <cell r="A678" t="str">
            <v>fang</v>
          </cell>
          <cell r="B678" t="str">
            <v>Fangnet</v>
          </cell>
          <cell r="C678" t="str">
            <v>Unit</v>
          </cell>
          <cell r="E678" t="str">
            <v>Belum</v>
          </cell>
          <cell r="F678" t="e">
            <v>#VALUE!</v>
          </cell>
          <cell r="G678" t="e">
            <v>#VALUE!</v>
          </cell>
        </row>
        <row r="679">
          <cell r="A679" t="str">
            <v>sjs</v>
          </cell>
          <cell r="B679" t="str">
            <v>Survei Jaringan Sedayu</v>
          </cell>
          <cell r="C679" t="str">
            <v>span</v>
          </cell>
          <cell r="E679">
            <v>500</v>
          </cell>
          <cell r="F679">
            <v>550</v>
          </cell>
          <cell r="G679">
            <v>500</v>
          </cell>
        </row>
        <row r="680">
          <cell r="A680" t="str">
            <v>bpjs240lc</v>
          </cell>
          <cell r="B680" t="str">
            <v>Bongkar Pasang Jumperan 240, Sepatu Kabel, dan LLC</v>
          </cell>
          <cell r="C680" t="str">
            <v>Unit</v>
          </cell>
          <cell r="E680">
            <v>5000</v>
          </cell>
          <cell r="F680">
            <v>5500</v>
          </cell>
          <cell r="G680">
            <v>5500</v>
          </cell>
        </row>
        <row r="681">
          <cell r="A681" t="str">
            <v>pjs240lc</v>
          </cell>
          <cell r="B681" t="str">
            <v>Pasang Jumperan 240, Sepatu Kabel, dan LLC</v>
          </cell>
          <cell r="C681" t="str">
            <v>Unit</v>
          </cell>
          <cell r="E681">
            <v>3000</v>
          </cell>
          <cell r="F681">
            <v>3300.0000000000005</v>
          </cell>
          <cell r="G681">
            <v>3300</v>
          </cell>
        </row>
        <row r="682">
          <cell r="A682" t="str">
            <v>sc240</v>
          </cell>
          <cell r="B682" t="str">
            <v>Pasang Sepatu Kabel 240</v>
          </cell>
          <cell r="C682" t="str">
            <v>Unit</v>
          </cell>
          <cell r="E682">
            <v>3000</v>
          </cell>
          <cell r="F682">
            <v>3300.0000000000005</v>
          </cell>
          <cell r="G682">
            <v>3300</v>
          </cell>
        </row>
        <row r="683">
          <cell r="A683" t="str">
            <v>sc70</v>
          </cell>
          <cell r="B683" t="str">
            <v>Pasang Sepatu Kabel 70</v>
          </cell>
          <cell r="C683" t="str">
            <v>Unit</v>
          </cell>
          <cell r="E683">
            <v>2500</v>
          </cell>
          <cell r="F683">
            <v>2750</v>
          </cell>
          <cell r="G683">
            <v>2700</v>
          </cell>
        </row>
        <row r="684">
          <cell r="A684" t="str">
            <v>jt3</v>
          </cell>
          <cell r="B684" t="str">
            <v>3 buah Jumperan trafo</v>
          </cell>
          <cell r="C684" t="str">
            <v>Unit</v>
          </cell>
          <cell r="E684">
            <v>18000</v>
          </cell>
          <cell r="F684">
            <v>19800</v>
          </cell>
          <cell r="G684">
            <v>19800</v>
          </cell>
        </row>
        <row r="685">
          <cell r="A685" t="str">
            <v>mts11</v>
          </cell>
          <cell r="B685" t="str">
            <v>Menegakkan tiang S 11 / C 11</v>
          </cell>
          <cell r="C685" t="str">
            <v>Batang</v>
          </cell>
          <cell r="E685">
            <v>25000</v>
          </cell>
          <cell r="F685">
            <v>27500.000000000004</v>
          </cell>
          <cell r="G685">
            <v>27500</v>
          </cell>
        </row>
        <row r="686">
          <cell r="A686" t="str">
            <v>mts9</v>
          </cell>
          <cell r="B686" t="str">
            <v>Menegakkan tiang RS 9 / S11 A / C  9</v>
          </cell>
          <cell r="C686" t="str">
            <v>Batang</v>
          </cell>
          <cell r="E686">
            <v>20000</v>
          </cell>
          <cell r="F686">
            <v>22000</v>
          </cell>
          <cell r="G686">
            <v>22000</v>
          </cell>
        </row>
        <row r="687">
          <cell r="A687" t="str">
            <v>mts16</v>
          </cell>
          <cell r="B687" t="str">
            <v>Menegakkan tiang S 16 / C 16</v>
          </cell>
          <cell r="C687" t="str">
            <v>Batang</v>
          </cell>
          <cell r="E687">
            <v>40000</v>
          </cell>
          <cell r="F687">
            <v>44000</v>
          </cell>
          <cell r="G687">
            <v>44000</v>
          </cell>
        </row>
        <row r="688">
          <cell r="A688" t="str">
            <v>jm</v>
          </cell>
          <cell r="B688" t="str">
            <v>Jumperan</v>
          </cell>
          <cell r="C688" t="str">
            <v>buah</v>
          </cell>
          <cell r="E688">
            <v>4000</v>
          </cell>
          <cell r="F688">
            <v>4400</v>
          </cell>
          <cell r="G688">
            <v>4400</v>
          </cell>
        </row>
        <row r="689">
          <cell r="A689" t="str">
            <v>bjm</v>
          </cell>
          <cell r="B689" t="str">
            <v>bonkar jumperan</v>
          </cell>
          <cell r="C689" t="str">
            <v>Buah</v>
          </cell>
          <cell r="E689">
            <v>2400</v>
          </cell>
          <cell r="F689">
            <v>2640</v>
          </cell>
          <cell r="G689">
            <v>2600</v>
          </cell>
        </row>
        <row r="690">
          <cell r="A690" t="str">
            <v>SLJ</v>
          </cell>
          <cell r="B690" t="str">
            <v>Survei lampu jalan</v>
          </cell>
          <cell r="C690" t="str">
            <v>titik</v>
          </cell>
          <cell r="E690">
            <v>250</v>
          </cell>
          <cell r="F690">
            <v>275</v>
          </cell>
          <cell r="G690">
            <v>200</v>
          </cell>
        </row>
        <row r="691">
          <cell r="A691" t="str">
            <v>nomb</v>
          </cell>
          <cell r="B691" t="str">
            <v>Penomoran tiang Fersi baru</v>
          </cell>
          <cell r="C691" t="str">
            <v>pole</v>
          </cell>
          <cell r="E691">
            <v>1250</v>
          </cell>
          <cell r="F691">
            <v>1375</v>
          </cell>
          <cell r="G691">
            <v>1300</v>
          </cell>
        </row>
        <row r="692">
          <cell r="A692" t="str">
            <v>gor</v>
          </cell>
          <cell r="B692" t="str">
            <v>Gorong gorong ( 22/10/05)</v>
          </cell>
          <cell r="C692" t="str">
            <v>buah</v>
          </cell>
          <cell r="E692">
            <v>9000</v>
          </cell>
          <cell r="F692">
            <v>9900</v>
          </cell>
          <cell r="G692">
            <v>9900</v>
          </cell>
        </row>
        <row r="693">
          <cell r="A693" t="str">
            <v>at164</v>
          </cell>
          <cell r="B693" t="str">
            <v>Angkut Trafo 1 ph 64 kva dari bangun tapan ke sedayu</v>
          </cell>
          <cell r="C693" t="str">
            <v>buah</v>
          </cell>
          <cell r="E693">
            <v>5625</v>
          </cell>
          <cell r="F693">
            <v>6187.5000000000009</v>
          </cell>
          <cell r="G693">
            <v>6100</v>
          </cell>
        </row>
        <row r="694">
          <cell r="A694" t="str">
            <v>at1167</v>
          </cell>
          <cell r="B694" t="str">
            <v>Angkut Trafo 1 ph 167 kva dari bangun tapan ke sedayu</v>
          </cell>
          <cell r="C694" t="str">
            <v>buah</v>
          </cell>
          <cell r="E694">
            <v>13500</v>
          </cell>
          <cell r="F694">
            <v>14850.000000000002</v>
          </cell>
          <cell r="G694">
            <v>14800</v>
          </cell>
        </row>
        <row r="695">
          <cell r="A695" t="str">
            <v>at1250</v>
          </cell>
          <cell r="B695" t="str">
            <v>Angkut Trafo 1 ph 250 kva dari bangun tapan ke sedayu</v>
          </cell>
          <cell r="C695" t="str">
            <v>buah</v>
          </cell>
          <cell r="E695">
            <v>13500</v>
          </cell>
          <cell r="F695">
            <v>14850.000000000002</v>
          </cell>
          <cell r="G695">
            <v>14800</v>
          </cell>
        </row>
        <row r="696">
          <cell r="A696" t="str">
            <v>at15</v>
          </cell>
          <cell r="B696" t="str">
            <v>Angkut Trafo 1 ph 5 kva dari bangun tapan ke sedayu</v>
          </cell>
          <cell r="C696" t="str">
            <v>buah</v>
          </cell>
          <cell r="E696">
            <v>4500</v>
          </cell>
          <cell r="F696">
            <v>4950</v>
          </cell>
          <cell r="G696">
            <v>4900</v>
          </cell>
        </row>
        <row r="697">
          <cell r="A697" t="str">
            <v>at110</v>
          </cell>
          <cell r="B697" t="str">
            <v>Angkut Trafo 1 ph 10 kva dari bangun tapan ke sedayu</v>
          </cell>
          <cell r="C697" t="str">
            <v>buah</v>
          </cell>
          <cell r="E697">
            <v>4500</v>
          </cell>
          <cell r="F697">
            <v>4950</v>
          </cell>
          <cell r="G697">
            <v>4900</v>
          </cell>
        </row>
        <row r="698">
          <cell r="A698" t="str">
            <v>at115</v>
          </cell>
          <cell r="B698" t="str">
            <v>Angkut Trafo 1 ph 15 kva dari bangun tapan ke sedayu</v>
          </cell>
          <cell r="C698" t="str">
            <v>buah</v>
          </cell>
          <cell r="E698">
            <v>4500</v>
          </cell>
          <cell r="F698">
            <v>4950</v>
          </cell>
          <cell r="G698">
            <v>4900</v>
          </cell>
        </row>
        <row r="699">
          <cell r="A699" t="str">
            <v>at125</v>
          </cell>
          <cell r="B699" t="str">
            <v>Angkut Trafo 1 ph 25 kva dari bangun tapan ke sedayu</v>
          </cell>
          <cell r="C699" t="str">
            <v>buah</v>
          </cell>
          <cell r="E699">
            <v>5625</v>
          </cell>
          <cell r="F699">
            <v>6187.5000000000009</v>
          </cell>
          <cell r="G699">
            <v>6100</v>
          </cell>
        </row>
        <row r="700">
          <cell r="A700" t="str">
            <v>at132</v>
          </cell>
          <cell r="B700" t="str">
            <v>Angkut Trafo 1 ph 32 kva dari bangun tapan ke sedayu</v>
          </cell>
          <cell r="C700" t="str">
            <v>buah</v>
          </cell>
          <cell r="E700">
            <v>5625</v>
          </cell>
          <cell r="F700">
            <v>6187.5000000000009</v>
          </cell>
          <cell r="G700">
            <v>6100</v>
          </cell>
        </row>
        <row r="701">
          <cell r="A701" t="str">
            <v>at150</v>
          </cell>
          <cell r="B701" t="str">
            <v>Angkut Trafo 1 ph 50 kva dari bangun tapan ke sedayu</v>
          </cell>
          <cell r="C701" t="str">
            <v>buah</v>
          </cell>
          <cell r="E701">
            <v>6750</v>
          </cell>
          <cell r="F701">
            <v>7425.0000000000009</v>
          </cell>
          <cell r="G701">
            <v>7400</v>
          </cell>
        </row>
        <row r="702">
          <cell r="A702" t="str">
            <v>at350</v>
          </cell>
          <cell r="B702" t="str">
            <v>Angkut Trafo 3 ph 50 kva dari bangun tapan ke sedayu</v>
          </cell>
          <cell r="C702" t="str">
            <v>buah</v>
          </cell>
          <cell r="E702">
            <v>11250</v>
          </cell>
          <cell r="F702">
            <v>12375.000000000002</v>
          </cell>
          <cell r="G702">
            <v>12300</v>
          </cell>
        </row>
        <row r="703">
          <cell r="A703" t="str">
            <v>at325</v>
          </cell>
          <cell r="B703" t="str">
            <v>Angkut Trafo 3 ph 25 kva dari bangun tapan ke sedayu</v>
          </cell>
          <cell r="C703" t="str">
            <v>buah</v>
          </cell>
          <cell r="E703">
            <v>11250</v>
          </cell>
          <cell r="F703">
            <v>12375.000000000002</v>
          </cell>
          <cell r="G703">
            <v>12300</v>
          </cell>
        </row>
        <row r="704">
          <cell r="A704" t="str">
            <v>at3100</v>
          </cell>
          <cell r="B704" t="str">
            <v>Angkut Trafo 3 ph 100 kva dari bangun tapan ke sedayu</v>
          </cell>
          <cell r="C704" t="str">
            <v>buah</v>
          </cell>
          <cell r="E704">
            <v>16875</v>
          </cell>
          <cell r="F704">
            <v>18562.5</v>
          </cell>
          <cell r="G704">
            <v>18500</v>
          </cell>
        </row>
        <row r="705">
          <cell r="A705" t="str">
            <v>at3160</v>
          </cell>
          <cell r="B705" t="str">
            <v>Angkut Trafo 3 ph 160 kva dari bangun tapan ke sedayu</v>
          </cell>
          <cell r="C705" t="str">
            <v>buah</v>
          </cell>
          <cell r="E705">
            <v>16875</v>
          </cell>
          <cell r="F705">
            <v>18562.5</v>
          </cell>
          <cell r="G705">
            <v>18500</v>
          </cell>
        </row>
        <row r="706">
          <cell r="A706" t="str">
            <v>at3200</v>
          </cell>
          <cell r="B706" t="str">
            <v>Angkut Trafo 3 ph 200 kva dari bangun tapan ke sedayu</v>
          </cell>
          <cell r="C706" t="str">
            <v>buah</v>
          </cell>
          <cell r="E706">
            <v>22500</v>
          </cell>
          <cell r="F706">
            <v>24750.000000000004</v>
          </cell>
          <cell r="G706">
            <v>24700</v>
          </cell>
        </row>
        <row r="707">
          <cell r="A707" t="str">
            <v>at3250</v>
          </cell>
          <cell r="B707" t="str">
            <v>Angkut Trafo 3 ph 250 kva dari bangun tapan ke sedayu</v>
          </cell>
          <cell r="C707" t="str">
            <v>buah</v>
          </cell>
          <cell r="E707">
            <v>36000</v>
          </cell>
          <cell r="F707">
            <v>39600</v>
          </cell>
          <cell r="G707">
            <v>39600</v>
          </cell>
        </row>
        <row r="708">
          <cell r="A708" t="str">
            <v>at3225</v>
          </cell>
          <cell r="B708" t="str">
            <v>Angkut Trafo 3 ph 225 kva dari bangun tapan ke sedayu</v>
          </cell>
          <cell r="C708" t="str">
            <v>buah</v>
          </cell>
          <cell r="E708">
            <v>30000</v>
          </cell>
          <cell r="F708">
            <v>33000</v>
          </cell>
          <cell r="G708">
            <v>33000</v>
          </cell>
        </row>
        <row r="709">
          <cell r="A709" t="str">
            <v>at3400</v>
          </cell>
          <cell r="B709" t="str">
            <v>Angkut Trafo 3 ph 400 kva dari bangun tapan ke sedayu</v>
          </cell>
          <cell r="C709" t="str">
            <v>buah</v>
          </cell>
          <cell r="E709">
            <v>36000</v>
          </cell>
          <cell r="F709">
            <v>39600</v>
          </cell>
          <cell r="G709">
            <v>39600</v>
          </cell>
        </row>
        <row r="710">
          <cell r="A710" t="str">
            <v>at3500</v>
          </cell>
          <cell r="B710" t="str">
            <v>Angkut Trafo 3 ph 500 kva dari bangun tapan ke sedayu</v>
          </cell>
          <cell r="C710" t="str">
            <v>buah</v>
          </cell>
          <cell r="E710">
            <v>36000</v>
          </cell>
          <cell r="F710">
            <v>39600</v>
          </cell>
          <cell r="G710">
            <v>39600</v>
          </cell>
        </row>
        <row r="711">
          <cell r="A711" t="str">
            <v>at3630</v>
          </cell>
          <cell r="B711" t="str">
            <v>Angkut Trafo 3 ph 630 kva dari bangun tapan ke sedayu</v>
          </cell>
          <cell r="C711" t="str">
            <v>buah</v>
          </cell>
          <cell r="E711">
            <v>45000</v>
          </cell>
          <cell r="F711">
            <v>49500.000000000007</v>
          </cell>
          <cell r="G711">
            <v>49500</v>
          </cell>
        </row>
        <row r="712">
          <cell r="A712" t="str">
            <v>atpkb</v>
          </cell>
          <cell r="B712" t="str">
            <v>Angkut Pole kayu bekas dr banguntapan ke sedayu</v>
          </cell>
          <cell r="C712" t="str">
            <v>buah</v>
          </cell>
          <cell r="E712">
            <v>20250</v>
          </cell>
          <cell r="F712">
            <v>22275</v>
          </cell>
          <cell r="G712">
            <v>22200</v>
          </cell>
        </row>
        <row r="713">
          <cell r="A713" t="str">
            <v>atdobi</v>
          </cell>
          <cell r="B713" t="str">
            <v>Angkutdrum oli bekas isi dr banguntapan ke sedayu</v>
          </cell>
          <cell r="C713" t="str">
            <v>buah</v>
          </cell>
          <cell r="E713">
            <v>18000</v>
          </cell>
          <cell r="F713">
            <v>19800</v>
          </cell>
          <cell r="G713">
            <v>19800</v>
          </cell>
        </row>
        <row r="714">
          <cell r="A714" t="str">
            <v>atbl</v>
          </cell>
          <cell r="B714" t="str">
            <v>Angkut bok lvcb bekas dr banguntapan ke sedayu</v>
          </cell>
          <cell r="C714" t="str">
            <v>buah</v>
          </cell>
          <cell r="E714">
            <v>11250</v>
          </cell>
          <cell r="F714">
            <v>12375.000000000002</v>
          </cell>
          <cell r="G714">
            <v>12300</v>
          </cell>
        </row>
        <row r="715">
          <cell r="A715" t="str">
            <v>athbs</v>
          </cell>
          <cell r="B715" t="str">
            <v>Angkut haspel besi bekas dr banguntapan ke sedayu</v>
          </cell>
          <cell r="C715" t="str">
            <v>buah</v>
          </cell>
          <cell r="E715">
            <v>67500</v>
          </cell>
          <cell r="F715">
            <v>74250</v>
          </cell>
          <cell r="G715">
            <v>74200</v>
          </cell>
        </row>
        <row r="716">
          <cell r="A716" t="str">
            <v>mtt164</v>
          </cell>
          <cell r="B716" t="str">
            <v>menaik turunkan Trafo 1 ph 64 kva dari bangun tapan ke sedayu</v>
          </cell>
          <cell r="C716" t="str">
            <v>buah</v>
          </cell>
          <cell r="E716">
            <v>5625</v>
          </cell>
          <cell r="F716">
            <v>6187.5000000000009</v>
          </cell>
          <cell r="G716">
            <v>6100</v>
          </cell>
        </row>
        <row r="717">
          <cell r="A717" t="str">
            <v>mtt1167</v>
          </cell>
          <cell r="B717" t="str">
            <v>menaik turunkan Trafo 1 ph 167 kva dari bangun tapan ke sedayu</v>
          </cell>
          <cell r="C717" t="str">
            <v>buah</v>
          </cell>
          <cell r="E717">
            <v>13500</v>
          </cell>
          <cell r="F717">
            <v>14850.000000000002</v>
          </cell>
          <cell r="G717">
            <v>14800</v>
          </cell>
        </row>
        <row r="718">
          <cell r="A718" t="str">
            <v>mtt1250</v>
          </cell>
          <cell r="B718" t="str">
            <v>menaik turunkan Trafo 1 ph 250 kva dari bangun tapan ke sedayu</v>
          </cell>
          <cell r="C718" t="str">
            <v>buah</v>
          </cell>
          <cell r="E718">
            <v>13500</v>
          </cell>
          <cell r="F718">
            <v>14850.000000000002</v>
          </cell>
          <cell r="G718">
            <v>14800</v>
          </cell>
        </row>
        <row r="719">
          <cell r="A719" t="str">
            <v>mtt15</v>
          </cell>
          <cell r="B719" t="str">
            <v>menaik turunkan Trafo 1 ph 5 kva dari bangun tapan ke sedayu</v>
          </cell>
          <cell r="C719" t="str">
            <v>buah</v>
          </cell>
          <cell r="E719">
            <v>4500</v>
          </cell>
          <cell r="F719">
            <v>4950</v>
          </cell>
          <cell r="G719">
            <v>4900</v>
          </cell>
        </row>
        <row r="720">
          <cell r="A720" t="str">
            <v>mtt110</v>
          </cell>
          <cell r="B720" t="str">
            <v>menaik turunkan Trafo 1 ph 10 kva dari bangun tapan ke sedayu</v>
          </cell>
          <cell r="C720" t="str">
            <v>buah</v>
          </cell>
          <cell r="E720">
            <v>4500</v>
          </cell>
          <cell r="F720">
            <v>4950</v>
          </cell>
          <cell r="G720">
            <v>4900</v>
          </cell>
        </row>
        <row r="721">
          <cell r="A721" t="str">
            <v>mtt115</v>
          </cell>
          <cell r="B721" t="str">
            <v>menaik turunkan Trafo 1 ph 15 kva dari bangun tapan ke sedayu</v>
          </cell>
          <cell r="C721" t="str">
            <v>buah</v>
          </cell>
          <cell r="E721">
            <v>4500</v>
          </cell>
          <cell r="F721">
            <v>4950</v>
          </cell>
          <cell r="G721">
            <v>4900</v>
          </cell>
        </row>
        <row r="722">
          <cell r="A722" t="str">
            <v>mtt125</v>
          </cell>
          <cell r="B722" t="str">
            <v>menaik turunkan Trafo 1 ph 25 kva dari bangun tapan ke sedayu</v>
          </cell>
          <cell r="C722" t="str">
            <v>buah</v>
          </cell>
          <cell r="E722">
            <v>5625</v>
          </cell>
          <cell r="F722">
            <v>6187.5000000000009</v>
          </cell>
          <cell r="G722">
            <v>6100</v>
          </cell>
        </row>
        <row r="723">
          <cell r="A723" t="str">
            <v>mtt132</v>
          </cell>
          <cell r="B723" t="str">
            <v>menaik turunkan Trafo 1 ph 32 kva dari bangun tapan ke sedayu</v>
          </cell>
          <cell r="C723" t="str">
            <v>buah</v>
          </cell>
          <cell r="E723">
            <v>5625</v>
          </cell>
          <cell r="F723">
            <v>6187.5000000000009</v>
          </cell>
          <cell r="G723">
            <v>6100</v>
          </cell>
        </row>
        <row r="724">
          <cell r="A724" t="str">
            <v>mtt150</v>
          </cell>
          <cell r="B724" t="str">
            <v>menaik turunkan Trafo 1 ph 50 kva dari bangun tapan ke sedayu</v>
          </cell>
          <cell r="C724" t="str">
            <v>buah</v>
          </cell>
          <cell r="E724">
            <v>6750</v>
          </cell>
          <cell r="F724">
            <v>7425.0000000000009</v>
          </cell>
          <cell r="G724">
            <v>7400</v>
          </cell>
        </row>
        <row r="725">
          <cell r="A725" t="str">
            <v>mtt325</v>
          </cell>
          <cell r="B725" t="str">
            <v>menaik turunkan Trafo 3 ph 25 kva dari bangun tapan ke sedayu</v>
          </cell>
          <cell r="C725" t="str">
            <v>buah</v>
          </cell>
          <cell r="E725">
            <v>11250</v>
          </cell>
          <cell r="F725">
            <v>12375.000000000002</v>
          </cell>
          <cell r="G725">
            <v>12300</v>
          </cell>
        </row>
        <row r="726">
          <cell r="A726" t="str">
            <v>mtt350</v>
          </cell>
          <cell r="B726" t="str">
            <v>menaik turunkan Trafo 3 ph 50 kva dari bangun tapan ke sedayu</v>
          </cell>
          <cell r="C726" t="str">
            <v>buah</v>
          </cell>
          <cell r="E726">
            <v>11250</v>
          </cell>
          <cell r="F726">
            <v>12375.000000000002</v>
          </cell>
          <cell r="G726">
            <v>12300</v>
          </cell>
        </row>
        <row r="727">
          <cell r="A727" t="str">
            <v>mtt3100</v>
          </cell>
          <cell r="B727" t="str">
            <v>menaik turunkan Trafo 3 ph 100 kva dari bangun tapan ke sedayu</v>
          </cell>
          <cell r="C727" t="str">
            <v>buah</v>
          </cell>
          <cell r="E727">
            <v>16875</v>
          </cell>
          <cell r="F727">
            <v>18562.5</v>
          </cell>
          <cell r="G727">
            <v>18500</v>
          </cell>
        </row>
        <row r="728">
          <cell r="A728" t="str">
            <v>mtt3160</v>
          </cell>
          <cell r="B728" t="str">
            <v>menaik turunkan Trafo 3 ph 160 kva dari bangun tapan ke sedayu</v>
          </cell>
          <cell r="C728" t="str">
            <v>buah</v>
          </cell>
          <cell r="E728">
            <v>16875</v>
          </cell>
          <cell r="F728">
            <v>18562.5</v>
          </cell>
          <cell r="G728">
            <v>18500</v>
          </cell>
        </row>
        <row r="729">
          <cell r="A729" t="str">
            <v>mtt3200</v>
          </cell>
          <cell r="B729" t="str">
            <v>menaik turunkan Trafo 3 ph 200 kva dari bangun tapan ke sedayu</v>
          </cell>
          <cell r="C729" t="str">
            <v>buah</v>
          </cell>
          <cell r="E729">
            <v>22500</v>
          </cell>
          <cell r="F729">
            <v>24750.000000000004</v>
          </cell>
          <cell r="G729">
            <v>24700</v>
          </cell>
        </row>
        <row r="730">
          <cell r="A730" t="str">
            <v>mtt3250</v>
          </cell>
          <cell r="B730" t="str">
            <v>menaik turunkan Trafo 3 ph 250 kva dari bangun tapan ke sedayu</v>
          </cell>
          <cell r="C730" t="str">
            <v>buah</v>
          </cell>
          <cell r="E730">
            <v>36000</v>
          </cell>
          <cell r="F730">
            <v>39600</v>
          </cell>
          <cell r="G730">
            <v>39600</v>
          </cell>
        </row>
        <row r="731">
          <cell r="A731" t="str">
            <v>mtt3225</v>
          </cell>
          <cell r="B731" t="str">
            <v>menaik turunkan Trafo 3 ph 225 kva dari bangun tapan ke sedayu</v>
          </cell>
          <cell r="C731" t="str">
            <v>buah</v>
          </cell>
          <cell r="E731">
            <v>30000</v>
          </cell>
          <cell r="F731">
            <v>33000</v>
          </cell>
          <cell r="G731">
            <v>33000</v>
          </cell>
        </row>
        <row r="732">
          <cell r="A732" t="str">
            <v>mtt3400</v>
          </cell>
          <cell r="B732" t="str">
            <v>menaik turunkan Trafo 3 ph 400 kva dari bangun tapan ke sedayu</v>
          </cell>
          <cell r="C732" t="str">
            <v>buah</v>
          </cell>
          <cell r="E732">
            <v>36000</v>
          </cell>
          <cell r="F732">
            <v>39600</v>
          </cell>
          <cell r="G732">
            <v>39600</v>
          </cell>
        </row>
        <row r="733">
          <cell r="A733" t="str">
            <v>mtt3500</v>
          </cell>
          <cell r="B733" t="str">
            <v>menaik turunkan Trafo 3 ph 500 kva dari bangun tapan ke sedayu</v>
          </cell>
          <cell r="C733" t="str">
            <v>buah</v>
          </cell>
          <cell r="E733">
            <v>36000</v>
          </cell>
          <cell r="F733">
            <v>39600</v>
          </cell>
          <cell r="G733">
            <v>39600</v>
          </cell>
        </row>
        <row r="734">
          <cell r="A734" t="str">
            <v>mtt3630</v>
          </cell>
          <cell r="B734" t="str">
            <v>menaik turunkan Trafo 3 ph 630 kva dari bangun tapan ke sedayu</v>
          </cell>
          <cell r="C734" t="str">
            <v>buah</v>
          </cell>
          <cell r="E734">
            <v>45000</v>
          </cell>
          <cell r="F734">
            <v>49500.000000000007</v>
          </cell>
          <cell r="G734">
            <v>49500</v>
          </cell>
        </row>
        <row r="735">
          <cell r="A735" t="str">
            <v>mttpkb</v>
          </cell>
          <cell r="B735" t="str">
            <v>menaik turunkan Pole kayu bekas dr banguntapan ke sedayu</v>
          </cell>
          <cell r="C735" t="str">
            <v>buah</v>
          </cell>
          <cell r="E735">
            <v>20250</v>
          </cell>
          <cell r="F735">
            <v>22275</v>
          </cell>
          <cell r="G735">
            <v>22200</v>
          </cell>
        </row>
        <row r="736">
          <cell r="A736" t="str">
            <v>mtthbs</v>
          </cell>
          <cell r="B736" t="str">
            <v>Menaik Turunkan  besi bekas dr banguntapan ke sedayu</v>
          </cell>
          <cell r="C736" t="str">
            <v>buah</v>
          </cell>
          <cell r="E736">
            <v>67500</v>
          </cell>
          <cell r="F736">
            <v>74250</v>
          </cell>
          <cell r="G736">
            <v>74200</v>
          </cell>
        </row>
        <row r="737">
          <cell r="A737" t="str">
            <v>btf47</v>
          </cell>
          <cell r="B737" t="str">
            <v>Bongkar toefoer NYY 4 x 70 mm</v>
          </cell>
          <cell r="C737" t="str">
            <v>meter</v>
          </cell>
          <cell r="E737">
            <v>2000</v>
          </cell>
          <cell r="F737">
            <v>2200</v>
          </cell>
          <cell r="G737">
            <v>2200</v>
          </cell>
        </row>
        <row r="738">
          <cell r="A738" t="str">
            <v>tf47</v>
          </cell>
          <cell r="B738" t="str">
            <v>Pasang Toefoer NYY 4 x 70 mm</v>
          </cell>
          <cell r="C738" t="str">
            <v>meter</v>
          </cell>
          <cell r="E738">
            <v>2500</v>
          </cell>
          <cell r="F738">
            <v>2750</v>
          </cell>
          <cell r="G738">
            <v>2700</v>
          </cell>
        </row>
        <row r="739">
          <cell r="A739" t="str">
            <v>mttbl</v>
          </cell>
          <cell r="B739" t="str">
            <v>menaikan turunkan box lvcb dr banguntapan ke sedayu</v>
          </cell>
          <cell r="C739" t="str">
            <v>buah</v>
          </cell>
          <cell r="E739">
            <v>11250</v>
          </cell>
          <cell r="F739">
            <v>12375.000000000002</v>
          </cell>
          <cell r="G739">
            <v>12300</v>
          </cell>
        </row>
        <row r="740">
          <cell r="A740" t="str">
            <v>mttdobi</v>
          </cell>
          <cell r="B740" t="str">
            <v>menaik turunkan  oli bekas isi dr banguntapan ke sedayu</v>
          </cell>
          <cell r="C740" t="str">
            <v>buah</v>
          </cell>
          <cell r="E740">
            <v>18000</v>
          </cell>
          <cell r="F740">
            <v>19800</v>
          </cell>
          <cell r="G740">
            <v>19800</v>
          </cell>
        </row>
        <row r="741">
          <cell r="A741" t="str">
            <v>nyy4400</v>
          </cell>
          <cell r="B741" t="str">
            <v>Pasang NYY 4 x 400 mm</v>
          </cell>
          <cell r="C741" t="str">
            <v>meter</v>
          </cell>
          <cell r="F741">
            <v>0</v>
          </cell>
          <cell r="G741">
            <v>0</v>
          </cell>
        </row>
        <row r="742">
          <cell r="A742" t="str">
            <v>nyy4300</v>
          </cell>
          <cell r="B742" t="str">
            <v>Pasang NYY 4 x 300 mm</v>
          </cell>
          <cell r="C742" t="str">
            <v>meter</v>
          </cell>
          <cell r="E742">
            <v>5000</v>
          </cell>
          <cell r="F742">
            <v>5500</v>
          </cell>
          <cell r="G742">
            <v>5500</v>
          </cell>
        </row>
        <row r="743">
          <cell r="A743" t="str">
            <v>pmd</v>
          </cell>
          <cell r="B743" t="str">
            <v>Pengeluaran meter dalam</v>
          </cell>
          <cell r="C743" t="str">
            <v>unit</v>
          </cell>
          <cell r="E743">
            <v>9500</v>
          </cell>
          <cell r="F743">
            <v>10450</v>
          </cell>
          <cell r="G743">
            <v>10400</v>
          </cell>
        </row>
        <row r="744">
          <cell r="A744" t="str">
            <v>CEW</v>
          </cell>
          <cell r="F744">
            <v>0</v>
          </cell>
          <cell r="G744">
            <v>0</v>
          </cell>
        </row>
        <row r="745">
          <cell r="A745" t="str">
            <v>mttdrumk</v>
          </cell>
          <cell r="B745" t="str">
            <v xml:space="preserve">Menaik turunkan Drum oli kosong </v>
          </cell>
          <cell r="C745" t="str">
            <v>buah</v>
          </cell>
          <cell r="E745">
            <v>9000</v>
          </cell>
          <cell r="F745">
            <v>9900</v>
          </cell>
          <cell r="G745">
            <v>9900</v>
          </cell>
        </row>
        <row r="746">
          <cell r="A746" t="str">
            <v>mttdrumi</v>
          </cell>
          <cell r="B746" t="str">
            <v>Menaik turunkan Drum oli isi</v>
          </cell>
          <cell r="C746" t="str">
            <v>buah</v>
          </cell>
          <cell r="E746">
            <v>18000</v>
          </cell>
          <cell r="F746">
            <v>19800</v>
          </cell>
          <cell r="G746">
            <v>19800</v>
          </cell>
        </row>
        <row r="747">
          <cell r="F747">
            <v>0</v>
          </cell>
          <cell r="G747">
            <v>0</v>
          </cell>
        </row>
        <row r="748">
          <cell r="A748" t="str">
            <v>mttpt</v>
          </cell>
          <cell r="B748" t="str">
            <v>Menaik turunkan Porselin tua</v>
          </cell>
          <cell r="C748" t="str">
            <v>Rit</v>
          </cell>
          <cell r="D748">
            <v>150000</v>
          </cell>
          <cell r="E748">
            <v>135000</v>
          </cell>
          <cell r="F748">
            <v>148500</v>
          </cell>
          <cell r="G748">
            <v>148500</v>
          </cell>
          <cell r="H748">
            <v>121500</v>
          </cell>
        </row>
        <row r="749">
          <cell r="A749" t="str">
            <v>mttdxb</v>
          </cell>
          <cell r="B749" t="str">
            <v>Menaik turunkan DX Bekas</v>
          </cell>
          <cell r="C749" t="str">
            <v>Rit</v>
          </cell>
          <cell r="D749">
            <v>100000</v>
          </cell>
          <cell r="E749">
            <v>90000</v>
          </cell>
          <cell r="F749">
            <v>99000.000000000015</v>
          </cell>
          <cell r="G749">
            <v>99000</v>
          </cell>
          <cell r="H749">
            <v>81000</v>
          </cell>
        </row>
        <row r="750">
          <cell r="A750" t="str">
            <v>mttmb</v>
          </cell>
          <cell r="B750" t="str">
            <v>Menaik turunkan Meter bekas</v>
          </cell>
          <cell r="C750" t="str">
            <v>Rit</v>
          </cell>
          <cell r="D750">
            <v>150000</v>
          </cell>
          <cell r="E750">
            <v>135000</v>
          </cell>
          <cell r="F750">
            <v>148500</v>
          </cell>
          <cell r="G750">
            <v>148500</v>
          </cell>
          <cell r="H750">
            <v>121500</v>
          </cell>
        </row>
        <row r="751">
          <cell r="A751" t="str">
            <v>mttcak</v>
          </cell>
          <cell r="B751" t="str">
            <v>Menaik turunkan Cros arm kayu</v>
          </cell>
          <cell r="C751" t="str">
            <v>Rit</v>
          </cell>
          <cell r="D751">
            <v>100000</v>
          </cell>
          <cell r="E751">
            <v>90000</v>
          </cell>
          <cell r="F751">
            <v>99000.000000000015</v>
          </cell>
          <cell r="G751">
            <v>99000</v>
          </cell>
          <cell r="H751">
            <v>81000</v>
          </cell>
        </row>
        <row r="752">
          <cell r="A752" t="str">
            <v>mttkc</v>
          </cell>
          <cell r="B752" t="str">
            <v>Menaik turunkan Kawat Cosmos</v>
          </cell>
          <cell r="C752" t="str">
            <v>Rit</v>
          </cell>
          <cell r="D752">
            <v>150000</v>
          </cell>
          <cell r="E752">
            <v>135000</v>
          </cell>
          <cell r="F752">
            <v>148500</v>
          </cell>
          <cell r="G752">
            <v>148500</v>
          </cell>
          <cell r="H752">
            <v>121500</v>
          </cell>
        </row>
        <row r="753">
          <cell r="A753" t="str">
            <v>mttpb</v>
          </cell>
          <cell r="B753" t="str">
            <v>Menaik turunkan Pagar besi</v>
          </cell>
          <cell r="C753" t="str">
            <v>Rit</v>
          </cell>
          <cell r="D753">
            <v>100000</v>
          </cell>
          <cell r="E753">
            <v>90000</v>
          </cell>
          <cell r="F753">
            <v>99000.000000000015</v>
          </cell>
          <cell r="G753">
            <v>99000</v>
          </cell>
          <cell r="H753">
            <v>81000</v>
          </cell>
        </row>
        <row r="754">
          <cell r="A754" t="str">
            <v>mttkp</v>
          </cell>
          <cell r="B754" t="str">
            <v>Menaik turunkan Krakap Picup</v>
          </cell>
          <cell r="C754" t="str">
            <v>Biji</v>
          </cell>
          <cell r="D754">
            <v>50000</v>
          </cell>
          <cell r="E754">
            <v>45000</v>
          </cell>
          <cell r="F754">
            <v>49500.000000000007</v>
          </cell>
          <cell r="G754">
            <v>49500</v>
          </cell>
        </row>
        <row r="755">
          <cell r="A755" t="str">
            <v>mttgj</v>
          </cell>
          <cell r="B755" t="str">
            <v>Menaik turunkan Gawang Jendela</v>
          </cell>
          <cell r="C755" t="str">
            <v>Biji</v>
          </cell>
          <cell r="D755">
            <v>25000</v>
          </cell>
          <cell r="E755">
            <v>22500</v>
          </cell>
          <cell r="F755">
            <v>24750.000000000004</v>
          </cell>
          <cell r="G755">
            <v>24700</v>
          </cell>
        </row>
        <row r="756">
          <cell r="A756" t="str">
            <v>mttpbb</v>
          </cell>
          <cell r="B756" t="str">
            <v>Menaik Turunkan Pole beton Patah</v>
          </cell>
          <cell r="C756" t="str">
            <v>Batang</v>
          </cell>
          <cell r="D756">
            <v>25000</v>
          </cell>
          <cell r="E756">
            <v>22500</v>
          </cell>
          <cell r="F756">
            <v>24750.000000000004</v>
          </cell>
          <cell r="G756">
            <v>24700</v>
          </cell>
          <cell r="H756">
            <v>20250</v>
          </cell>
        </row>
        <row r="757">
          <cell r="A757" t="str">
            <v>mtt31000</v>
          </cell>
          <cell r="B757" t="str">
            <v>Menaik turunkanTrafo 3 Phase 1000 KVA</v>
          </cell>
          <cell r="C757" t="str">
            <v>Unit</v>
          </cell>
          <cell r="D757">
            <v>200000</v>
          </cell>
          <cell r="E757">
            <v>180000</v>
          </cell>
          <cell r="F757">
            <v>198000.00000000003</v>
          </cell>
          <cell r="G757">
            <v>198000</v>
          </cell>
          <cell r="H757">
            <v>162000</v>
          </cell>
        </row>
        <row r="758">
          <cell r="A758" t="str">
            <v>mtt31600</v>
          </cell>
          <cell r="B758" t="str">
            <v>Menaik turunkanTrafo 3 Phase 1600 KVA</v>
          </cell>
          <cell r="C758" t="str">
            <v>Unit</v>
          </cell>
          <cell r="D758">
            <v>200000</v>
          </cell>
          <cell r="E758">
            <v>180000</v>
          </cell>
          <cell r="F758">
            <v>198000.00000000003</v>
          </cell>
          <cell r="G758">
            <v>198000</v>
          </cell>
          <cell r="H758">
            <v>162000</v>
          </cell>
        </row>
        <row r="759">
          <cell r="A759" t="str">
            <v>mtt3225</v>
          </cell>
          <cell r="B759" t="str">
            <v>Menaik turunkanTrafo 3 Phase 225 KVA</v>
          </cell>
          <cell r="C759" t="str">
            <v>Unit</v>
          </cell>
          <cell r="D759">
            <v>40000</v>
          </cell>
          <cell r="E759">
            <v>36000</v>
          </cell>
          <cell r="F759">
            <v>39600</v>
          </cell>
          <cell r="G759">
            <v>39600</v>
          </cell>
          <cell r="H759">
            <v>32400</v>
          </cell>
        </row>
        <row r="760">
          <cell r="A760" t="str">
            <v>mtt3800</v>
          </cell>
          <cell r="B760" t="str">
            <v>Menaik turunkanTrafo 3 Phase 800KVA</v>
          </cell>
          <cell r="C760" t="str">
            <v>Unit</v>
          </cell>
          <cell r="D760">
            <v>200000</v>
          </cell>
          <cell r="E760">
            <v>180000</v>
          </cell>
          <cell r="F760">
            <v>198000.00000000003</v>
          </cell>
          <cell r="G760">
            <v>198000</v>
          </cell>
          <cell r="H760">
            <v>162000</v>
          </cell>
        </row>
        <row r="761">
          <cell r="A761" t="str">
            <v>mtt325</v>
          </cell>
          <cell r="B761" t="str">
            <v>Menaik turunkanTrafo 3 Phase 25 KVA</v>
          </cell>
          <cell r="C761" t="str">
            <v>Unit</v>
          </cell>
          <cell r="D761">
            <v>12500</v>
          </cell>
          <cell r="E761">
            <v>11250</v>
          </cell>
          <cell r="F761">
            <v>12375.000000000002</v>
          </cell>
          <cell r="G761">
            <v>12300</v>
          </cell>
          <cell r="H761">
            <v>10125</v>
          </cell>
        </row>
        <row r="762">
          <cell r="A762" t="str">
            <v>mtt3250</v>
          </cell>
          <cell r="B762" t="str">
            <v>Menaik turunkanTrafo 3 Phase 250 KVA</v>
          </cell>
          <cell r="C762" t="str">
            <v>Unit</v>
          </cell>
          <cell r="D762">
            <v>40000</v>
          </cell>
          <cell r="E762">
            <v>36000</v>
          </cell>
          <cell r="F762">
            <v>39600</v>
          </cell>
          <cell r="G762">
            <v>39600</v>
          </cell>
          <cell r="H762">
            <v>32400</v>
          </cell>
        </row>
        <row r="763">
          <cell r="A763" t="str">
            <v>mtt3750</v>
          </cell>
          <cell r="B763" t="str">
            <v>Menaik turunkanTrafo 3 Phase 750 KVA</v>
          </cell>
          <cell r="C763" t="str">
            <v>Unit</v>
          </cell>
          <cell r="D763">
            <v>200000</v>
          </cell>
          <cell r="E763">
            <v>180000</v>
          </cell>
          <cell r="F763">
            <v>198000.00000000003</v>
          </cell>
          <cell r="G763">
            <v>198000</v>
          </cell>
          <cell r="H763">
            <v>162000</v>
          </cell>
        </row>
        <row r="764">
          <cell r="A764" t="str">
            <v>mtt32200</v>
          </cell>
          <cell r="B764" t="str">
            <v>Menaik turunkanTrafo 3 Phase 2200 KVA</v>
          </cell>
          <cell r="C764" t="str">
            <v>Unit</v>
          </cell>
          <cell r="D764">
            <v>200000</v>
          </cell>
          <cell r="E764">
            <v>180000</v>
          </cell>
          <cell r="F764">
            <v>198000.00000000003</v>
          </cell>
          <cell r="G764">
            <v>198000</v>
          </cell>
          <cell r="H764">
            <v>162000</v>
          </cell>
        </row>
        <row r="765">
          <cell r="A765" t="str">
            <v>mttkap</v>
          </cell>
          <cell r="B765" t="str">
            <v>Menaik turunkan Kapasitor 0,5</v>
          </cell>
          <cell r="C765" t="str">
            <v>Unit</v>
          </cell>
          <cell r="D765">
            <v>40000</v>
          </cell>
          <cell r="E765">
            <v>36000</v>
          </cell>
          <cell r="F765">
            <v>39600</v>
          </cell>
          <cell r="G765">
            <v>39600</v>
          </cell>
          <cell r="H765">
            <v>32400</v>
          </cell>
        </row>
        <row r="766">
          <cell r="A766" t="str">
            <v>mttkubi</v>
          </cell>
          <cell r="B766" t="str">
            <v>Menaik turunkan Kubikel</v>
          </cell>
          <cell r="C766" t="str">
            <v>Unit</v>
          </cell>
          <cell r="D766">
            <v>40000</v>
          </cell>
          <cell r="E766">
            <v>36000</v>
          </cell>
          <cell r="F766">
            <v>39600</v>
          </cell>
          <cell r="G766">
            <v>39600</v>
          </cell>
          <cell r="H766">
            <v>32400</v>
          </cell>
        </row>
        <row r="767">
          <cell r="A767" t="str">
            <v>mttc</v>
          </cell>
          <cell r="B767" t="str">
            <v>menaik turunkan cosmos</v>
          </cell>
          <cell r="E767">
            <v>135000</v>
          </cell>
          <cell r="F767">
            <v>148500</v>
          </cell>
          <cell r="G767">
            <v>148500</v>
          </cell>
        </row>
        <row r="768">
          <cell r="B768" t="str">
            <v>Menaik turunkan DX Bekas</v>
          </cell>
          <cell r="F768">
            <v>0</v>
          </cell>
          <cell r="G768">
            <v>0</v>
          </cell>
        </row>
        <row r="769">
          <cell r="A769" t="str">
            <v>abt</v>
          </cell>
          <cell r="B769" t="str">
            <v>ankut besi tua</v>
          </cell>
          <cell r="C769" t="str">
            <v>rit</v>
          </cell>
          <cell r="E769">
            <v>100000</v>
          </cell>
          <cell r="F769">
            <v>110000.00000000001</v>
          </cell>
          <cell r="G769">
            <v>110000</v>
          </cell>
        </row>
        <row r="770">
          <cell r="A770" t="str">
            <v>pp12a</v>
          </cell>
          <cell r="B770" t="str">
            <v>perbaikan p12a</v>
          </cell>
          <cell r="C770" t="str">
            <v>unit</v>
          </cell>
          <cell r="E770">
            <v>3500</v>
          </cell>
          <cell r="F770">
            <v>3850.0000000000005</v>
          </cell>
          <cell r="G770">
            <v>3800</v>
          </cell>
          <cell r="H770">
            <v>3500</v>
          </cell>
        </row>
        <row r="771">
          <cell r="A771" t="str">
            <v>NYY47</v>
          </cell>
          <cell r="B771" t="str">
            <v>NYY 4 X 70</v>
          </cell>
          <cell r="C771" t="str">
            <v>METER</v>
          </cell>
          <cell r="E771">
            <v>2900</v>
          </cell>
          <cell r="F771">
            <v>3190.0000000000005</v>
          </cell>
          <cell r="G771">
            <v>3100</v>
          </cell>
        </row>
        <row r="772">
          <cell r="A772" t="str">
            <v>NYY21</v>
          </cell>
          <cell r="B772" t="str">
            <v>NYY 2 X 10</v>
          </cell>
          <cell r="C772" t="str">
            <v>METER</v>
          </cell>
          <cell r="E772">
            <v>325</v>
          </cell>
          <cell r="F772">
            <v>357.50000000000006</v>
          </cell>
          <cell r="G772">
            <v>300</v>
          </cell>
        </row>
        <row r="773">
          <cell r="F773">
            <v>0</v>
          </cell>
          <cell r="G773">
            <v>0</v>
          </cell>
        </row>
        <row r="774">
          <cell r="A774" t="str">
            <v>b1</v>
          </cell>
          <cell r="B774" t="str">
            <v>SB 1 -</v>
          </cell>
          <cell r="C774" t="str">
            <v>unit</v>
          </cell>
          <cell r="D774" t="str">
            <v>Unit</v>
          </cell>
          <cell r="E774">
            <v>11800</v>
          </cell>
          <cell r="F774">
            <v>12980.000000000002</v>
          </cell>
          <cell r="G774">
            <v>12900</v>
          </cell>
        </row>
        <row r="775">
          <cell r="A775" t="str">
            <v>b2</v>
          </cell>
          <cell r="B775" t="str">
            <v xml:space="preserve">SB 2 </v>
          </cell>
          <cell r="C775" t="str">
            <v>unit</v>
          </cell>
          <cell r="D775" t="str">
            <v>Unit</v>
          </cell>
          <cell r="E775">
            <v>14400</v>
          </cell>
          <cell r="F775">
            <v>15840.000000000002</v>
          </cell>
          <cell r="G775">
            <v>15800</v>
          </cell>
        </row>
        <row r="776">
          <cell r="A776" t="str">
            <v>b3</v>
          </cell>
          <cell r="B776" t="str">
            <v xml:space="preserve">SB 3 - </v>
          </cell>
          <cell r="C776" t="str">
            <v>unit</v>
          </cell>
          <cell r="D776" t="str">
            <v>Unit</v>
          </cell>
          <cell r="E776">
            <v>14400</v>
          </cell>
          <cell r="F776">
            <v>15840.000000000002</v>
          </cell>
          <cell r="G776">
            <v>15800</v>
          </cell>
        </row>
        <row r="777">
          <cell r="A777" t="str">
            <v>b4</v>
          </cell>
          <cell r="B777" t="str">
            <v xml:space="preserve">SB 4 </v>
          </cell>
          <cell r="C777" t="str">
            <v>unit</v>
          </cell>
          <cell r="D777" t="str">
            <v>Unit</v>
          </cell>
          <cell r="E777">
            <v>14400</v>
          </cell>
          <cell r="F777">
            <v>15840.000000000002</v>
          </cell>
          <cell r="G777">
            <v>15800</v>
          </cell>
        </row>
        <row r="778">
          <cell r="A778" t="str">
            <v>b5</v>
          </cell>
          <cell r="B778" t="str">
            <v xml:space="preserve">SB 5 </v>
          </cell>
          <cell r="C778" t="str">
            <v>unit</v>
          </cell>
          <cell r="D778" t="str">
            <v>Unit</v>
          </cell>
          <cell r="E778">
            <v>14400</v>
          </cell>
          <cell r="F778">
            <v>15840.000000000002</v>
          </cell>
          <cell r="G778">
            <v>15800</v>
          </cell>
        </row>
        <row r="779">
          <cell r="A779" t="str">
            <v>srn</v>
          </cell>
          <cell r="B779" t="str">
            <v>BPS SR NETRAL terkait reconduktor</v>
          </cell>
          <cell r="C779" t="str">
            <v>Unit</v>
          </cell>
          <cell r="D779" t="str">
            <v>Unit</v>
          </cell>
          <cell r="E779">
            <v>1500</v>
          </cell>
          <cell r="F779">
            <v>1650.0000000000002</v>
          </cell>
          <cell r="G779">
            <v>1600</v>
          </cell>
        </row>
        <row r="780">
          <cell r="A780" t="str">
            <v>M211MK</v>
          </cell>
          <cell r="B780" t="str">
            <v>CM 2 - 11 M (KHUSUS HANYA GROUNDING)</v>
          </cell>
          <cell r="C780" t="str">
            <v>Unit</v>
          </cell>
          <cell r="D780">
            <v>25840</v>
          </cell>
          <cell r="E780">
            <v>20000</v>
          </cell>
          <cell r="F780">
            <v>22000</v>
          </cell>
          <cell r="G780">
            <v>22000</v>
          </cell>
          <cell r="H780">
            <v>0.45</v>
          </cell>
        </row>
      </sheetData>
      <sheetData sheetId="5" refreshError="1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</sheetNames>
    <sheetDataSet>
      <sheetData sheetId="0" refreshError="1"/>
      <sheetData sheetId="1" refreshError="1"/>
      <sheetData sheetId="2" refreshError="1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1596000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2087000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2326000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3377000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3900000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4030000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4398000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5364000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5721000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6057000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), Polymer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), Polymer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Neraca seAPJ"/>
      <sheetName val="Rekap PMG."/>
      <sheetName val="APBN"/>
      <sheetName val="Jasa"/>
      <sheetName val="Mat"/>
      <sheetName val="HB2"/>
      <sheetName val="Sensitivitas"/>
      <sheetName val="sr"/>
      <sheetName val="Analisa"/>
      <sheetName val="Blangko Analisa"/>
      <sheetName val="Blangko RAB"/>
      <sheetName val="HPS"/>
      <sheetName val="impedansi"/>
      <sheetName val="entry REC  trip"/>
      <sheetName val="DTU"/>
      <sheetName val="JAN07"/>
      <sheetName val="Hal-1"/>
      <sheetName val="FORM-B"/>
      <sheetName val="x"/>
      <sheetName val="Sudah Berjalan"/>
      <sheetName val="LAIN2"/>
      <sheetName val="W-NAD"/>
      <sheetName val="Kamus"/>
      <sheetName val="01 A"/>
      <sheetName val="UshDeb00"/>
      <sheetName val="PMT"/>
      <sheetName val="LR"/>
      <sheetName val="Submission Form"/>
      <sheetName val="ca"/>
      <sheetName val="D2. ANL WAKTU INSHAR"/>
      <sheetName val="Laba Rugi"/>
      <sheetName val="Sheet3"/>
      <sheetName val="TRANS"/>
      <sheetName val="RKS"/>
      <sheetName val="DeVIASI"/>
      <sheetName val="KoMposisi"/>
    </sheetNames>
    <sheetDataSet>
      <sheetData sheetId="0" refreshError="1">
        <row r="3">
          <cell r="O3" t="str">
            <v>KALIBAKAL</v>
          </cell>
          <cell r="BB3" t="str">
            <v>RAWALO</v>
          </cell>
          <cell r="CH3" t="str">
            <v>WONOSOBO</v>
          </cell>
          <cell r="DD3" t="str">
            <v>GARUNG</v>
          </cell>
          <cell r="DG3" t="str">
            <v>MRICA</v>
          </cell>
          <cell r="EC3" t="str">
            <v>KWH SIAP JUAL DAN KWH JUAL</v>
          </cell>
        </row>
        <row r="4">
          <cell r="O4">
            <v>1</v>
          </cell>
          <cell r="Q4">
            <v>2</v>
          </cell>
          <cell r="S4">
            <v>3</v>
          </cell>
          <cell r="U4">
            <v>4</v>
          </cell>
          <cell r="W4">
            <v>5</v>
          </cell>
          <cell r="Y4">
            <v>6</v>
          </cell>
          <cell r="AA4">
            <v>7</v>
          </cell>
          <cell r="AC4" t="str">
            <v/>
          </cell>
          <cell r="AE4">
            <v>8</v>
          </cell>
          <cell r="AH4">
            <v>9</v>
          </cell>
          <cell r="AK4">
            <v>10</v>
          </cell>
          <cell r="AN4">
            <v>11</v>
          </cell>
          <cell r="AQ4">
            <v>12</v>
          </cell>
          <cell r="AT4">
            <v>13</v>
          </cell>
          <cell r="AW4" t="str">
            <v/>
          </cell>
          <cell r="AZ4" t="str">
            <v/>
          </cell>
          <cell r="BB4">
            <v>14</v>
          </cell>
          <cell r="BD4">
            <v>15</v>
          </cell>
          <cell r="BF4">
            <v>16</v>
          </cell>
          <cell r="BH4">
            <v>17</v>
          </cell>
          <cell r="BJ4">
            <v>18</v>
          </cell>
          <cell r="BM4">
            <v>19</v>
          </cell>
          <cell r="BP4">
            <v>20</v>
          </cell>
          <cell r="BS4">
            <v>21</v>
          </cell>
          <cell r="BV4">
            <v>22</v>
          </cell>
          <cell r="BY4">
            <v>23</v>
          </cell>
          <cell r="CB4">
            <v>24</v>
          </cell>
          <cell r="CE4">
            <v>25</v>
          </cell>
          <cell r="CH4">
            <v>26</v>
          </cell>
          <cell r="CJ4">
            <v>27</v>
          </cell>
          <cell r="CL4">
            <v>28</v>
          </cell>
          <cell r="CN4">
            <v>29</v>
          </cell>
          <cell r="CP4">
            <v>30</v>
          </cell>
          <cell r="CR4" t="str">
            <v/>
          </cell>
          <cell r="CT4">
            <v>30</v>
          </cell>
          <cell r="CV4">
            <v>31</v>
          </cell>
          <cell r="CY4">
            <v>32</v>
          </cell>
          <cell r="DB4">
            <v>33</v>
          </cell>
          <cell r="DE4">
            <v>34</v>
          </cell>
          <cell r="DG4">
            <v>35</v>
          </cell>
          <cell r="DI4">
            <v>36</v>
          </cell>
          <cell r="DK4">
            <v>37</v>
          </cell>
          <cell r="DM4" t="str">
            <v/>
          </cell>
          <cell r="DQ4">
            <v>38</v>
          </cell>
          <cell r="DT4">
            <v>39</v>
          </cell>
          <cell r="DW4">
            <v>40</v>
          </cell>
          <cell r="DZ4">
            <v>41</v>
          </cell>
          <cell r="EC4" t="str">
            <v/>
          </cell>
        </row>
        <row r="5">
          <cell r="O5" t="str">
            <v>KBL1</v>
          </cell>
          <cell r="Q5" t="str">
            <v>KBL2</v>
          </cell>
          <cell r="R5" t="str">
            <v>inc I</v>
          </cell>
          <cell r="S5" t="str">
            <v>KBL3</v>
          </cell>
          <cell r="T5" t="str">
            <v>inc II</v>
          </cell>
          <cell r="U5" t="str">
            <v>KBL4</v>
          </cell>
          <cell r="V5" t="str">
            <v>inc III</v>
          </cell>
          <cell r="W5" t="str">
            <v>KBL5</v>
          </cell>
          <cell r="X5" t="str">
            <v>PS I</v>
          </cell>
          <cell r="Y5" t="str">
            <v>KBL6</v>
          </cell>
          <cell r="Z5" t="str">
            <v>PS II</v>
          </cell>
          <cell r="AA5" t="str">
            <v>KBL7</v>
          </cell>
          <cell r="AB5" t="str">
            <v>ps III</v>
          </cell>
          <cell r="AC5" t="str">
            <v/>
          </cell>
          <cell r="AE5" t="str">
            <v>KBL01.174  (PBG-BMS)</v>
          </cell>
          <cell r="AH5" t="str">
            <v>KBL01.48  (PWT-BMS)</v>
          </cell>
          <cell r="AK5" t="str">
            <v>KBL03.192  (PWT-AJB)</v>
          </cell>
          <cell r="AN5" t="str">
            <v>KBL05.211 (PWT-PBG)</v>
          </cell>
          <cell r="AQ5" t="str">
            <v>G2-118  (PBG-TGL)</v>
          </cell>
          <cell r="AT5" t="str">
            <v>KBL07.035T03  (PWT-BMS)</v>
          </cell>
          <cell r="AW5" t="str">
            <v>KBL1/KBL5198S45T10 (PWT-PBG)</v>
          </cell>
          <cell r="AZ5" t="str">
            <v/>
          </cell>
          <cell r="BB5" t="str">
            <v>RWO1</v>
          </cell>
          <cell r="BC5" t="str">
            <v>inc I</v>
          </cell>
          <cell r="BD5" t="str">
            <v>RWO2</v>
          </cell>
          <cell r="BE5" t="str">
            <v>inc II</v>
          </cell>
          <cell r="BF5" t="str">
            <v>RWO3</v>
          </cell>
          <cell r="BG5" t="str">
            <v>ps I</v>
          </cell>
          <cell r="BH5" t="str">
            <v>RWO4</v>
          </cell>
          <cell r="BJ5" t="str">
            <v>RWO1.337  (WNG-AJB)</v>
          </cell>
          <cell r="BM5" t="str">
            <v>BM01.98  (AJB-TGL)</v>
          </cell>
          <cell r="BP5" t="str">
            <v>RWO2.194  (PWT-BMS)</v>
          </cell>
          <cell r="BS5" t="str">
            <v>RWO2.391S102  (BMS-CLP)</v>
          </cell>
          <cell r="BV5" t="str">
            <v>C3.386.218   (PWT-CLP)</v>
          </cell>
          <cell r="BY5" t="str">
            <v>RWO4.239.S73 (WNG-CLP)</v>
          </cell>
          <cell r="CB5" t="str">
            <v>MJG2.29T27S76 (WNG-SDJ)</v>
          </cell>
          <cell r="CE5" t="str">
            <v>MJG02.29T183  (WNG-MJG)</v>
          </cell>
          <cell r="CH5" t="str">
            <v>WBO1</v>
          </cell>
          <cell r="CI5" t="str">
            <v>inc I</v>
          </cell>
          <cell r="CJ5" t="str">
            <v>WBO2</v>
          </cell>
          <cell r="CK5" t="str">
            <v>inc II</v>
          </cell>
          <cell r="CL5" t="str">
            <v>WBO3</v>
          </cell>
          <cell r="CM5" t="str">
            <v>ps I</v>
          </cell>
          <cell r="CN5" t="str">
            <v>WBO4</v>
          </cell>
          <cell r="CP5" t="str">
            <v>WBO5/TULIS</v>
          </cell>
          <cell r="CR5" t="str">
            <v>inc</v>
          </cell>
          <cell r="CS5" t="str">
            <v>ps</v>
          </cell>
          <cell r="CT5" t="str">
            <v>DIENG02</v>
          </cell>
          <cell r="CV5" t="str">
            <v>D-207-66 (WBO-BJN)</v>
          </cell>
          <cell r="CY5" t="str">
            <v>WBO02.307 (WBO-MGL)</v>
          </cell>
          <cell r="DB5" t="str">
            <v>WBO04.155 (WBO-BJN)</v>
          </cell>
          <cell r="DD5" t="str">
            <v>ps</v>
          </cell>
          <cell r="DE5" t="str">
            <v>GRG1</v>
          </cell>
          <cell r="DF5" t="str">
            <v>inc</v>
          </cell>
          <cell r="DG5" t="str">
            <v>MRA1</v>
          </cell>
          <cell r="DH5" t="str">
            <v>inc I</v>
          </cell>
          <cell r="DI5" t="str">
            <v>MRA2</v>
          </cell>
          <cell r="DJ5" t="str">
            <v>inc II</v>
          </cell>
          <cell r="DK5" t="str">
            <v>MRA3</v>
          </cell>
          <cell r="DL5" t="str">
            <v>tapen</v>
          </cell>
          <cell r="DM5" t="str">
            <v/>
          </cell>
          <cell r="DQ5" t="str">
            <v>MRA2.424 (PBG-BMS)</v>
          </cell>
          <cell r="DT5" t="str">
            <v>MRA2.328 (BJN-BMS)</v>
          </cell>
          <cell r="DW5" t="str">
            <v>MRA3.557T147 (BJN-WBO)</v>
          </cell>
          <cell r="DZ5" t="str">
            <v xml:space="preserve"> MRA3.131U272 (BJN-PBG)</v>
          </cell>
          <cell r="EC5" t="str">
            <v>PWT KT</v>
          </cell>
          <cell r="EE5" t="str">
            <v>WBO</v>
          </cell>
          <cell r="EG5" t="str">
            <v>PBG</v>
          </cell>
          <cell r="EI5" t="str">
            <v>BJN</v>
          </cell>
          <cell r="EK5" t="str">
            <v>WNG</v>
          </cell>
          <cell r="EM5" t="str">
            <v>AJB</v>
          </cell>
          <cell r="EO5" t="str">
            <v>BMS</v>
          </cell>
          <cell r="EQ5" t="str">
            <v>KALIBAKAL</v>
          </cell>
          <cell r="ET5" t="str">
            <v>RAWALO</v>
          </cell>
          <cell r="EW5" t="str">
            <v>WONOSOBO</v>
          </cell>
          <cell r="EZ5" t="str">
            <v>DIENG</v>
          </cell>
          <cell r="FC5" t="str">
            <v>GARUNG</v>
          </cell>
          <cell r="FF5" t="str">
            <v>MRICA</v>
          </cell>
          <cell r="FI5" t="str">
            <v>TAPEN</v>
          </cell>
          <cell r="FJ5" t="str">
            <v>TULIS</v>
          </cell>
          <cell r="FK5" t="str">
            <v>KL.ANGET</v>
          </cell>
          <cell r="FL5" t="str">
            <v>KR.TENGAH</v>
          </cell>
          <cell r="FM5" t="str">
            <v/>
          </cell>
          <cell r="FO5" t="str">
            <v/>
          </cell>
        </row>
        <row r="6">
          <cell r="AE6" t="str">
            <v>PBG</v>
          </cell>
          <cell r="AF6" t="str">
            <v>BMS</v>
          </cell>
          <cell r="AG6" t="str">
            <v>JUAL</v>
          </cell>
          <cell r="AH6" t="str">
            <v>PWT</v>
          </cell>
          <cell r="AI6" t="str">
            <v>BMS</v>
          </cell>
          <cell r="AJ6" t="str">
            <v>JUAL</v>
          </cell>
          <cell r="AK6" t="str">
            <v>PWT</v>
          </cell>
          <cell r="AL6" t="str">
            <v>AJB</v>
          </cell>
          <cell r="AM6" t="str">
            <v>JUAL</v>
          </cell>
          <cell r="AN6" t="str">
            <v>PWT</v>
          </cell>
          <cell r="AO6" t="str">
            <v>PBG</v>
          </cell>
          <cell r="AP6" t="str">
            <v>JUAL</v>
          </cell>
          <cell r="AQ6" t="str">
            <v>PBG</v>
          </cell>
          <cell r="AR6" t="str">
            <v>TGL</v>
          </cell>
          <cell r="AS6" t="str">
            <v>JUAL</v>
          </cell>
          <cell r="AT6" t="str">
            <v>PWT</v>
          </cell>
          <cell r="AU6" t="str">
            <v>BMS</v>
          </cell>
          <cell r="AV6" t="str">
            <v>JUAL</v>
          </cell>
          <cell r="AW6" t="str">
            <v>PWT</v>
          </cell>
          <cell r="AX6" t="str">
            <v>PBG</v>
          </cell>
          <cell r="AY6" t="str">
            <v>JUAL</v>
          </cell>
          <cell r="AZ6" t="str">
            <v/>
          </cell>
          <cell r="BJ6" t="str">
            <v>WNG</v>
          </cell>
          <cell r="BK6" t="str">
            <v>AJB</v>
          </cell>
          <cell r="BL6" t="str">
            <v>JUAL</v>
          </cell>
          <cell r="BM6" t="str">
            <v>AJB</v>
          </cell>
          <cell r="BN6" t="str">
            <v>TGL</v>
          </cell>
          <cell r="BO6" t="str">
            <v>JUAL</v>
          </cell>
          <cell r="BP6" t="str">
            <v>PWT</v>
          </cell>
          <cell r="BQ6" t="str">
            <v>BMS</v>
          </cell>
          <cell r="BR6" t="str">
            <v>JUAL</v>
          </cell>
          <cell r="BS6" t="str">
            <v>BMS</v>
          </cell>
          <cell r="BT6" t="str">
            <v>CLP</v>
          </cell>
          <cell r="BU6" t="str">
            <v>JUAL</v>
          </cell>
          <cell r="BV6" t="str">
            <v>PWT</v>
          </cell>
          <cell r="BW6" t="str">
            <v>CLP</v>
          </cell>
          <cell r="BX6" t="str">
            <v>JUAL</v>
          </cell>
          <cell r="BY6" t="str">
            <v>WNG</v>
          </cell>
          <cell r="BZ6" t="str">
            <v>CLP</v>
          </cell>
          <cell r="CA6" t="str">
            <v>JUAL</v>
          </cell>
          <cell r="CB6" t="str">
            <v>WNG</v>
          </cell>
          <cell r="CC6" t="str">
            <v>SDJ</v>
          </cell>
          <cell r="CD6" t="str">
            <v>JUAL</v>
          </cell>
          <cell r="CE6" t="str">
            <v>WNG</v>
          </cell>
          <cell r="CF6" t="str">
            <v>MJG</v>
          </cell>
          <cell r="CG6" t="str">
            <v>JUAL</v>
          </cell>
          <cell r="CV6" t="str">
            <v>WBO</v>
          </cell>
          <cell r="CW6" t="str">
            <v>BJN</v>
          </cell>
          <cell r="CX6" t="str">
            <v>JUAL</v>
          </cell>
          <cell r="CY6" t="str">
            <v>WBO</v>
          </cell>
          <cell r="CZ6" t="str">
            <v>MGL</v>
          </cell>
          <cell r="DA6" t="str">
            <v>JUAL</v>
          </cell>
          <cell r="DB6" t="str">
            <v>WBO</v>
          </cell>
          <cell r="DC6" t="str">
            <v>BJN</v>
          </cell>
          <cell r="DQ6" t="str">
            <v>PBG</v>
          </cell>
          <cell r="DR6" t="str">
            <v>BMS</v>
          </cell>
          <cell r="DS6" t="str">
            <v>JUAL</v>
          </cell>
          <cell r="DT6" t="str">
            <v>BJN</v>
          </cell>
          <cell r="DU6" t="str">
            <v>BMS</v>
          </cell>
          <cell r="DV6" t="str">
            <v>JUAL</v>
          </cell>
          <cell r="DW6" t="str">
            <v>BJN</v>
          </cell>
          <cell r="DX6" t="str">
            <v>WBO</v>
          </cell>
          <cell r="DY6" t="str">
            <v>JUAL</v>
          </cell>
          <cell r="DZ6" t="str">
            <v>PBG</v>
          </cell>
          <cell r="EA6" t="str">
            <v>BJN</v>
          </cell>
          <cell r="EB6" t="str">
            <v>JUAL</v>
          </cell>
          <cell r="EC6" t="str">
            <v>TERIMA</v>
          </cell>
          <cell r="ED6" t="str">
            <v>JUAL</v>
          </cell>
          <cell r="EE6" t="str">
            <v>TERIMA</v>
          </cell>
          <cell r="EF6" t="str">
            <v>JUAL</v>
          </cell>
          <cell r="EG6" t="str">
            <v>TERIMA</v>
          </cell>
          <cell r="EH6" t="str">
            <v>JUAL</v>
          </cell>
          <cell r="EI6" t="str">
            <v>TERIMA</v>
          </cell>
          <cell r="EJ6" t="str">
            <v>JUAL</v>
          </cell>
          <cell r="EK6" t="str">
            <v>TERIMA</v>
          </cell>
          <cell r="EL6" t="str">
            <v>JUAL</v>
          </cell>
          <cell r="EM6" t="str">
            <v>TERIMA</v>
          </cell>
          <cell r="EN6" t="str">
            <v>JUAL</v>
          </cell>
          <cell r="EO6" t="str">
            <v>TERIMA</v>
          </cell>
          <cell r="EP6" t="str">
            <v>JUAL</v>
          </cell>
          <cell r="EQ6" t="str">
            <v>INC</v>
          </cell>
          <cell r="ER6" t="str">
            <v>PS</v>
          </cell>
          <cell r="ES6" t="str">
            <v>OUT</v>
          </cell>
          <cell r="ET6" t="str">
            <v>INC</v>
          </cell>
          <cell r="EU6" t="str">
            <v>PS</v>
          </cell>
          <cell r="EV6" t="str">
            <v>OUT</v>
          </cell>
          <cell r="EW6" t="str">
            <v>INC</v>
          </cell>
          <cell r="EX6" t="str">
            <v>PS</v>
          </cell>
          <cell r="EY6" t="str">
            <v>OUT</v>
          </cell>
          <cell r="EZ6" t="str">
            <v>INC</v>
          </cell>
          <cell r="FA6" t="str">
            <v>PS</v>
          </cell>
          <cell r="FB6" t="str">
            <v>OUT</v>
          </cell>
          <cell r="FC6" t="str">
            <v>INC</v>
          </cell>
          <cell r="FD6" t="str">
            <v>PS</v>
          </cell>
          <cell r="FE6" t="str">
            <v>OUT</v>
          </cell>
          <cell r="FF6" t="str">
            <v>INC</v>
          </cell>
          <cell r="FG6" t="str">
            <v>PS</v>
          </cell>
          <cell r="FH6" t="str">
            <v>OUT</v>
          </cell>
          <cell r="FO6" t="str">
            <v/>
          </cell>
        </row>
        <row r="7">
          <cell r="N7">
            <v>1</v>
          </cell>
          <cell r="O7">
            <v>2</v>
          </cell>
          <cell r="P7">
            <v>3</v>
          </cell>
          <cell r="Q7">
            <v>4</v>
          </cell>
          <cell r="R7">
            <v>5</v>
          </cell>
          <cell r="S7">
            <v>6</v>
          </cell>
          <cell r="T7">
            <v>7</v>
          </cell>
          <cell r="U7">
            <v>8</v>
          </cell>
          <cell r="V7">
            <v>9</v>
          </cell>
          <cell r="W7">
            <v>10</v>
          </cell>
          <cell r="X7">
            <v>11</v>
          </cell>
          <cell r="Y7">
            <v>12</v>
          </cell>
          <cell r="Z7">
            <v>13</v>
          </cell>
          <cell r="AA7">
            <v>14</v>
          </cell>
          <cell r="AB7">
            <v>15</v>
          </cell>
          <cell r="AE7">
            <v>16</v>
          </cell>
          <cell r="AF7">
            <v>17</v>
          </cell>
          <cell r="AH7">
            <v>18</v>
          </cell>
          <cell r="AI7">
            <v>19</v>
          </cell>
          <cell r="AK7">
            <v>20</v>
          </cell>
          <cell r="AL7">
            <v>21</v>
          </cell>
          <cell r="AN7">
            <v>22</v>
          </cell>
          <cell r="AO7">
            <v>23</v>
          </cell>
          <cell r="AQ7">
            <v>24</v>
          </cell>
          <cell r="AR7">
            <v>25</v>
          </cell>
          <cell r="AT7">
            <v>26</v>
          </cell>
          <cell r="AU7">
            <v>27</v>
          </cell>
          <cell r="AW7" t="str">
            <v/>
          </cell>
          <cell r="BB7">
            <v>28</v>
          </cell>
          <cell r="BC7">
            <v>29</v>
          </cell>
          <cell r="BD7">
            <v>30</v>
          </cell>
          <cell r="BE7">
            <v>31</v>
          </cell>
          <cell r="BF7">
            <v>32</v>
          </cell>
          <cell r="BG7">
            <v>33</v>
          </cell>
          <cell r="BH7">
            <v>34</v>
          </cell>
          <cell r="BI7">
            <v>35</v>
          </cell>
          <cell r="BJ7">
            <v>36</v>
          </cell>
          <cell r="BK7">
            <v>37</v>
          </cell>
          <cell r="BM7">
            <v>38</v>
          </cell>
          <cell r="BN7">
            <v>39</v>
          </cell>
          <cell r="BP7">
            <v>40</v>
          </cell>
          <cell r="BQ7">
            <v>41</v>
          </cell>
          <cell r="BS7">
            <v>42</v>
          </cell>
          <cell r="BT7">
            <v>43</v>
          </cell>
          <cell r="BV7">
            <v>44</v>
          </cell>
          <cell r="BW7">
            <v>45</v>
          </cell>
          <cell r="BY7">
            <v>46</v>
          </cell>
          <cell r="BZ7">
            <v>47</v>
          </cell>
          <cell r="CB7">
            <v>48</v>
          </cell>
          <cell r="CC7">
            <v>49</v>
          </cell>
          <cell r="CE7">
            <v>50</v>
          </cell>
          <cell r="CF7">
            <v>51</v>
          </cell>
          <cell r="CH7">
            <v>52</v>
          </cell>
          <cell r="CI7">
            <v>53</v>
          </cell>
          <cell r="CJ7">
            <v>54</v>
          </cell>
          <cell r="CK7">
            <v>55</v>
          </cell>
          <cell r="CL7">
            <v>56</v>
          </cell>
          <cell r="CM7">
            <v>57</v>
          </cell>
          <cell r="CN7">
            <v>58</v>
          </cell>
          <cell r="CO7">
            <v>59</v>
          </cell>
          <cell r="CP7">
            <v>60</v>
          </cell>
          <cell r="CQ7">
            <v>61</v>
          </cell>
          <cell r="CT7">
            <v>60</v>
          </cell>
          <cell r="CU7">
            <v>61</v>
          </cell>
          <cell r="CV7">
            <v>62</v>
          </cell>
          <cell r="CW7">
            <v>63</v>
          </cell>
          <cell r="CY7">
            <v>64</v>
          </cell>
          <cell r="CZ7">
            <v>65</v>
          </cell>
          <cell r="DB7">
            <v>66</v>
          </cell>
          <cell r="DC7">
            <v>67</v>
          </cell>
          <cell r="DE7">
            <v>68</v>
          </cell>
          <cell r="DF7">
            <v>69</v>
          </cell>
          <cell r="DG7">
            <v>70</v>
          </cell>
          <cell r="DH7">
            <v>71</v>
          </cell>
          <cell r="DI7">
            <v>72</v>
          </cell>
          <cell r="DJ7">
            <v>73</v>
          </cell>
          <cell r="DK7">
            <v>74</v>
          </cell>
          <cell r="DL7">
            <v>75</v>
          </cell>
          <cell r="DQ7">
            <v>76</v>
          </cell>
          <cell r="DR7">
            <v>77</v>
          </cell>
          <cell r="DT7">
            <v>78</v>
          </cell>
          <cell r="DU7">
            <v>79</v>
          </cell>
          <cell r="DW7">
            <v>80</v>
          </cell>
          <cell r="DX7">
            <v>81</v>
          </cell>
          <cell r="DZ7">
            <v>82</v>
          </cell>
          <cell r="EA7">
            <v>83</v>
          </cell>
          <cell r="EC7">
            <v>84</v>
          </cell>
          <cell r="ED7">
            <v>85</v>
          </cell>
          <cell r="EE7">
            <v>86</v>
          </cell>
          <cell r="EF7">
            <v>87</v>
          </cell>
          <cell r="EG7">
            <v>88</v>
          </cell>
          <cell r="EH7">
            <v>89</v>
          </cell>
          <cell r="EI7">
            <v>90</v>
          </cell>
          <cell r="EJ7">
            <v>91</v>
          </cell>
          <cell r="EK7">
            <v>92</v>
          </cell>
          <cell r="EL7">
            <v>93</v>
          </cell>
          <cell r="EM7">
            <v>94</v>
          </cell>
          <cell r="EN7">
            <v>95</v>
          </cell>
          <cell r="EO7">
            <v>96</v>
          </cell>
          <cell r="EP7">
            <v>97</v>
          </cell>
          <cell r="EQ7">
            <v>98</v>
          </cell>
          <cell r="ER7">
            <v>99</v>
          </cell>
          <cell r="ES7">
            <v>100</v>
          </cell>
          <cell r="ET7">
            <v>101</v>
          </cell>
          <cell r="EU7">
            <v>102</v>
          </cell>
          <cell r="EV7">
            <v>103</v>
          </cell>
          <cell r="EW7">
            <v>104</v>
          </cell>
          <cell r="EX7">
            <v>105</v>
          </cell>
          <cell r="EY7">
            <v>106</v>
          </cell>
          <cell r="EZ7">
            <v>107</v>
          </cell>
          <cell r="FA7">
            <v>108</v>
          </cell>
          <cell r="FB7">
            <v>109</v>
          </cell>
          <cell r="FC7">
            <v>107</v>
          </cell>
          <cell r="FD7">
            <v>108</v>
          </cell>
          <cell r="FE7">
            <v>109</v>
          </cell>
          <cell r="FF7">
            <v>110</v>
          </cell>
          <cell r="FG7">
            <v>111</v>
          </cell>
          <cell r="FH7">
            <v>112</v>
          </cell>
          <cell r="FI7">
            <v>113</v>
          </cell>
          <cell r="FJ7">
            <v>114</v>
          </cell>
          <cell r="FK7">
            <v>115</v>
          </cell>
          <cell r="FL7">
            <v>116</v>
          </cell>
        </row>
        <row r="8">
          <cell r="N8">
            <v>1</v>
          </cell>
          <cell r="O8">
            <v>2</v>
          </cell>
          <cell r="P8">
            <v>3</v>
          </cell>
          <cell r="Q8">
            <v>4</v>
          </cell>
          <cell r="R8">
            <v>5</v>
          </cell>
          <cell r="S8">
            <v>6</v>
          </cell>
          <cell r="T8">
            <v>7</v>
          </cell>
          <cell r="U8">
            <v>8</v>
          </cell>
          <cell r="V8">
            <v>9</v>
          </cell>
          <cell r="W8">
            <v>10</v>
          </cell>
          <cell r="X8">
            <v>11</v>
          </cell>
          <cell r="Y8">
            <v>12</v>
          </cell>
          <cell r="Z8">
            <v>13</v>
          </cell>
          <cell r="AA8">
            <v>14</v>
          </cell>
          <cell r="AB8">
            <v>15</v>
          </cell>
          <cell r="AC8">
            <v>16</v>
          </cell>
          <cell r="AD8">
            <v>17</v>
          </cell>
          <cell r="AE8">
            <v>18</v>
          </cell>
          <cell r="AF8">
            <v>19</v>
          </cell>
          <cell r="AG8">
            <v>20</v>
          </cell>
          <cell r="AH8">
            <v>21</v>
          </cell>
          <cell r="AI8">
            <v>22</v>
          </cell>
          <cell r="AJ8">
            <v>23</v>
          </cell>
          <cell r="AK8">
            <v>24</v>
          </cell>
          <cell r="AL8">
            <v>25</v>
          </cell>
          <cell r="AM8">
            <v>26</v>
          </cell>
          <cell r="AN8">
            <v>27</v>
          </cell>
          <cell r="AO8">
            <v>28</v>
          </cell>
          <cell r="AP8">
            <v>29</v>
          </cell>
          <cell r="AQ8">
            <v>30</v>
          </cell>
          <cell r="AR8">
            <v>31</v>
          </cell>
          <cell r="AS8">
            <v>32</v>
          </cell>
          <cell r="AT8">
            <v>33</v>
          </cell>
          <cell r="AU8">
            <v>34</v>
          </cell>
          <cell r="AV8">
            <v>35</v>
          </cell>
          <cell r="AW8">
            <v>36</v>
          </cell>
          <cell r="AX8">
            <v>37</v>
          </cell>
          <cell r="AY8">
            <v>38</v>
          </cell>
          <cell r="AZ8">
            <v>39</v>
          </cell>
          <cell r="BA8">
            <v>40</v>
          </cell>
          <cell r="BB8">
            <v>41</v>
          </cell>
          <cell r="BC8">
            <v>42</v>
          </cell>
          <cell r="BD8">
            <v>43</v>
          </cell>
          <cell r="BE8">
            <v>44</v>
          </cell>
          <cell r="BF8">
            <v>45</v>
          </cell>
          <cell r="BG8">
            <v>46</v>
          </cell>
          <cell r="BH8">
            <v>47</v>
          </cell>
          <cell r="BI8">
            <v>48</v>
          </cell>
          <cell r="BJ8">
            <v>49</v>
          </cell>
          <cell r="BK8">
            <v>50</v>
          </cell>
          <cell r="BL8">
            <v>51</v>
          </cell>
          <cell r="BM8">
            <v>52</v>
          </cell>
          <cell r="BN8">
            <v>53</v>
          </cell>
          <cell r="BO8">
            <v>54</v>
          </cell>
          <cell r="BP8">
            <v>55</v>
          </cell>
          <cell r="BQ8">
            <v>56</v>
          </cell>
          <cell r="BR8">
            <v>57</v>
          </cell>
          <cell r="BS8">
            <v>58</v>
          </cell>
          <cell r="BT8">
            <v>59</v>
          </cell>
          <cell r="BU8">
            <v>60</v>
          </cell>
          <cell r="BV8">
            <v>61</v>
          </cell>
          <cell r="BW8">
            <v>62</v>
          </cell>
          <cell r="BX8">
            <v>63</v>
          </cell>
          <cell r="BY8">
            <v>64</v>
          </cell>
          <cell r="BZ8">
            <v>65</v>
          </cell>
          <cell r="CA8">
            <v>66</v>
          </cell>
          <cell r="CB8">
            <v>67</v>
          </cell>
          <cell r="CC8">
            <v>68</v>
          </cell>
          <cell r="CD8">
            <v>69</v>
          </cell>
          <cell r="CE8">
            <v>70</v>
          </cell>
          <cell r="CF8">
            <v>71</v>
          </cell>
          <cell r="CG8">
            <v>72</v>
          </cell>
          <cell r="CH8">
            <v>73</v>
          </cell>
          <cell r="CI8">
            <v>74</v>
          </cell>
          <cell r="CJ8">
            <v>75</v>
          </cell>
          <cell r="CK8">
            <v>76</v>
          </cell>
          <cell r="CL8">
            <v>77</v>
          </cell>
          <cell r="CM8">
            <v>78</v>
          </cell>
          <cell r="CN8">
            <v>79</v>
          </cell>
          <cell r="CO8">
            <v>80</v>
          </cell>
          <cell r="CP8">
            <v>81</v>
          </cell>
          <cell r="CQ8">
            <v>82</v>
          </cell>
          <cell r="CR8">
            <v>83</v>
          </cell>
          <cell r="CS8">
            <v>84</v>
          </cell>
          <cell r="CT8">
            <v>85</v>
          </cell>
          <cell r="CU8">
            <v>86</v>
          </cell>
          <cell r="CV8">
            <v>87</v>
          </cell>
          <cell r="CW8">
            <v>88</v>
          </cell>
          <cell r="CX8">
            <v>89</v>
          </cell>
          <cell r="CY8">
            <v>90</v>
          </cell>
          <cell r="CZ8">
            <v>91</v>
          </cell>
          <cell r="DA8">
            <v>92</v>
          </cell>
          <cell r="DB8">
            <v>93</v>
          </cell>
          <cell r="DC8">
            <v>94</v>
          </cell>
          <cell r="DD8">
            <v>95</v>
          </cell>
          <cell r="DE8">
            <v>96</v>
          </cell>
          <cell r="DF8">
            <v>97</v>
          </cell>
          <cell r="DG8">
            <v>98</v>
          </cell>
          <cell r="DH8">
            <v>99</v>
          </cell>
          <cell r="DI8">
            <v>100</v>
          </cell>
          <cell r="DJ8">
            <v>101</v>
          </cell>
          <cell r="DK8">
            <v>102</v>
          </cell>
          <cell r="DL8">
            <v>103</v>
          </cell>
          <cell r="DM8">
            <v>104</v>
          </cell>
          <cell r="DN8">
            <v>105</v>
          </cell>
          <cell r="DO8">
            <v>106</v>
          </cell>
          <cell r="DP8">
            <v>107</v>
          </cell>
          <cell r="DQ8">
            <v>108</v>
          </cell>
          <cell r="DR8">
            <v>109</v>
          </cell>
          <cell r="DS8">
            <v>110</v>
          </cell>
          <cell r="DT8">
            <v>111</v>
          </cell>
          <cell r="DU8">
            <v>112</v>
          </cell>
          <cell r="DV8">
            <v>113</v>
          </cell>
          <cell r="DW8">
            <v>114</v>
          </cell>
          <cell r="DX8">
            <v>115</v>
          </cell>
          <cell r="DY8">
            <v>116</v>
          </cell>
          <cell r="DZ8">
            <v>117</v>
          </cell>
          <cell r="EA8">
            <v>118</v>
          </cell>
          <cell r="EB8">
            <v>119</v>
          </cell>
          <cell r="EC8">
            <v>120</v>
          </cell>
          <cell r="ED8">
            <v>121</v>
          </cell>
          <cell r="EE8">
            <v>122</v>
          </cell>
          <cell r="EF8">
            <v>123</v>
          </cell>
          <cell r="EG8">
            <v>124</v>
          </cell>
          <cell r="EH8">
            <v>125</v>
          </cell>
          <cell r="EI8">
            <v>126</v>
          </cell>
          <cell r="EJ8">
            <v>127</v>
          </cell>
          <cell r="EK8">
            <v>128</v>
          </cell>
          <cell r="EL8">
            <v>129</v>
          </cell>
          <cell r="EM8">
            <v>130</v>
          </cell>
          <cell r="EN8">
            <v>131</v>
          </cell>
          <cell r="EO8">
            <v>132</v>
          </cell>
          <cell r="EP8">
            <v>133</v>
          </cell>
          <cell r="EQ8">
            <v>134</v>
          </cell>
          <cell r="ER8">
            <v>135</v>
          </cell>
          <cell r="ES8">
            <v>136</v>
          </cell>
          <cell r="ET8">
            <v>137</v>
          </cell>
          <cell r="EU8">
            <v>138</v>
          </cell>
          <cell r="EV8">
            <v>139</v>
          </cell>
          <cell r="EW8">
            <v>140</v>
          </cell>
          <cell r="EX8">
            <v>141</v>
          </cell>
          <cell r="EY8">
            <v>142</v>
          </cell>
          <cell r="EZ8">
            <v>143</v>
          </cell>
          <cell r="FA8">
            <v>144</v>
          </cell>
          <cell r="FB8">
            <v>145</v>
          </cell>
          <cell r="FC8">
            <v>146</v>
          </cell>
          <cell r="FD8">
            <v>147</v>
          </cell>
          <cell r="FE8">
            <v>148</v>
          </cell>
          <cell r="FF8">
            <v>149</v>
          </cell>
          <cell r="FG8">
            <v>150</v>
          </cell>
          <cell r="FH8">
            <v>151</v>
          </cell>
          <cell r="FI8">
            <v>152</v>
          </cell>
          <cell r="FJ8">
            <v>153</v>
          </cell>
          <cell r="FK8">
            <v>154</v>
          </cell>
          <cell r="FL8">
            <v>155</v>
          </cell>
          <cell r="FM8">
            <v>156</v>
          </cell>
          <cell r="FN8">
            <v>157</v>
          </cell>
          <cell r="FO8">
            <v>158</v>
          </cell>
        </row>
        <row r="9">
          <cell r="N9" t="str">
            <v>JAN</v>
          </cell>
          <cell r="O9">
            <v>6131895.5882999934</v>
          </cell>
          <cell r="P9" t="str">
            <v>Bulan JANUARI 2004</v>
          </cell>
          <cell r="Q9">
            <v>3027478.5919999797</v>
          </cell>
          <cell r="S9">
            <v>4329739.6040000105</v>
          </cell>
          <cell r="U9">
            <v>1638956.7010000153</v>
          </cell>
          <cell r="W9">
            <v>6865500</v>
          </cell>
          <cell r="Y9">
            <v>3238000</v>
          </cell>
          <cell r="AA9">
            <v>1068900.0000000014</v>
          </cell>
          <cell r="AE9">
            <v>4633522.6392000047</v>
          </cell>
          <cell r="AF9">
            <v>-4633522.6392000047</v>
          </cell>
          <cell r="AH9">
            <v>-6124236.2999999998</v>
          </cell>
          <cell r="AI9">
            <v>6124236.2999999998</v>
          </cell>
          <cell r="AK9">
            <v>-1394689.5144000032</v>
          </cell>
          <cell r="AL9">
            <v>1394689.5144000032</v>
          </cell>
          <cell r="AN9">
            <v>-4417159.2192000048</v>
          </cell>
          <cell r="AO9">
            <v>4417159.2192000048</v>
          </cell>
          <cell r="AQ9">
            <v>0</v>
          </cell>
          <cell r="AT9">
            <v>-400159.99999999988</v>
          </cell>
          <cell r="AU9">
            <v>400159.99999999988</v>
          </cell>
          <cell r="AW9">
            <v>0</v>
          </cell>
          <cell r="AX9">
            <v>0</v>
          </cell>
          <cell r="BB9">
            <v>2615514.0000000154</v>
          </cell>
          <cell r="BD9">
            <v>3647776.00000002</v>
          </cell>
          <cell r="BF9">
            <v>1791855.999999997</v>
          </cell>
          <cell r="BH9">
            <v>1826219.9999999967</v>
          </cell>
          <cell r="BJ9">
            <v>-1448432.0000000042</v>
          </cell>
          <cell r="BK9">
            <v>1448432.0000000042</v>
          </cell>
          <cell r="BM9">
            <v>782690.12639999716</v>
          </cell>
          <cell r="BN9">
            <v>-782690.12639999716</v>
          </cell>
          <cell r="BP9">
            <v>-2922733</v>
          </cell>
          <cell r="BQ9">
            <v>2922733</v>
          </cell>
          <cell r="BS9">
            <v>0</v>
          </cell>
          <cell r="BV9">
            <v>-1408761.36</v>
          </cell>
          <cell r="BW9">
            <v>1408761.36</v>
          </cell>
          <cell r="BY9">
            <v>0</v>
          </cell>
          <cell r="BZ9">
            <v>0</v>
          </cell>
          <cell r="CB9">
            <v>-756290.15280000004</v>
          </cell>
          <cell r="CC9">
            <v>756290.15280000004</v>
          </cell>
          <cell r="CE9">
            <v>1517962.1184000084</v>
          </cell>
          <cell r="CF9">
            <v>-1517962.1184000084</v>
          </cell>
          <cell r="CH9">
            <v>3973080.0000000047</v>
          </cell>
          <cell r="CJ9">
            <v>4349800.0000000177</v>
          </cell>
          <cell r="CL9">
            <v>1032399.9999999942</v>
          </cell>
          <cell r="CN9">
            <v>881000</v>
          </cell>
          <cell r="CP9">
            <v>31799.999999999956</v>
          </cell>
          <cell r="CV9">
            <v>32290.876800003705</v>
          </cell>
          <cell r="CW9">
            <v>-32290.876800003705</v>
          </cell>
          <cell r="CY9">
            <v>0</v>
          </cell>
          <cell r="CZ9">
            <v>0</v>
          </cell>
          <cell r="DB9">
            <v>-218181.60000001581</v>
          </cell>
          <cell r="DC9">
            <v>218181.60000001581</v>
          </cell>
          <cell r="DE9">
            <v>150750</v>
          </cell>
          <cell r="DG9">
            <v>3158671.9999999562</v>
          </cell>
          <cell r="DI9">
            <v>2552158.3999999682</v>
          </cell>
          <cell r="DK9">
            <v>4062431.9999999949</v>
          </cell>
          <cell r="DQ9">
            <v>1056.0000000030414</v>
          </cell>
          <cell r="DR9">
            <v>-1056.0000000030414</v>
          </cell>
          <cell r="DT9">
            <v>-108654.43679999668</v>
          </cell>
          <cell r="DU9">
            <v>108654.43679999668</v>
          </cell>
          <cell r="DW9">
            <v>-150720.00000000026</v>
          </cell>
          <cell r="DX9">
            <v>150720.00000000026</v>
          </cell>
          <cell r="DZ9">
            <v>1195780.6223999939</v>
          </cell>
          <cell r="EA9">
            <v>-1195780.6223999939</v>
          </cell>
          <cell r="EC9">
            <v>15072363.091700014</v>
          </cell>
          <cell r="ED9">
            <v>13135229</v>
          </cell>
          <cell r="EE9">
            <v>10066657.276800005</v>
          </cell>
          <cell r="EF9">
            <v>8326816</v>
          </cell>
          <cell r="EG9">
            <v>10247518.480800008</v>
          </cell>
          <cell r="EH9">
            <v>9779036</v>
          </cell>
          <cell r="EI9">
            <v>8805438.0639999416</v>
          </cell>
          <cell r="EJ9">
            <v>8381695</v>
          </cell>
          <cell r="EK9">
            <v>3754973.9656000161</v>
          </cell>
          <cell r="EL9">
            <v>3433743</v>
          </cell>
          <cell r="EM9">
            <v>3625811.6408000048</v>
          </cell>
          <cell r="EN9">
            <v>3282509</v>
          </cell>
          <cell r="EO9">
            <v>4921205.0975999888</v>
          </cell>
          <cell r="EP9">
            <v>4515622</v>
          </cell>
          <cell r="EQ9">
            <v>26470525.234499998</v>
          </cell>
          <cell r="ER9">
            <v>18150</v>
          </cell>
          <cell r="ES9">
            <v>26300470.485300001</v>
          </cell>
          <cell r="ET9">
            <v>9976339.9999999776</v>
          </cell>
          <cell r="EU9">
            <v>2980</v>
          </cell>
          <cell r="EV9">
            <v>9881366.0000000298</v>
          </cell>
          <cell r="EW9">
            <v>10264640.000000095</v>
          </cell>
          <cell r="EX9">
            <v>11777</v>
          </cell>
          <cell r="EY9">
            <v>10236280.000000017</v>
          </cell>
          <cell r="FC9">
            <v>149693.99999999965</v>
          </cell>
          <cell r="FD9">
            <v>110</v>
          </cell>
          <cell r="FE9">
            <v>150750</v>
          </cell>
          <cell r="FF9">
            <v>9535599.9999999776</v>
          </cell>
          <cell r="FG9">
            <v>0</v>
          </cell>
          <cell r="FH9">
            <v>9773262.3999999184</v>
          </cell>
          <cell r="FI9">
            <v>378699.75</v>
          </cell>
          <cell r="FJ9">
            <v>31799.999999999956</v>
          </cell>
          <cell r="FK9">
            <v>16237.999999999967</v>
          </cell>
          <cell r="FL9">
            <v>0</v>
          </cell>
        </row>
        <row r="10">
          <cell r="N10" t="str">
            <v>FEB</v>
          </cell>
          <cell r="O10">
            <v>5561321.6812000666</v>
          </cell>
          <cell r="P10" t="str">
            <v>Bulan PEBRUARI 2004</v>
          </cell>
          <cell r="Q10">
            <v>2874435.0970000303</v>
          </cell>
          <cell r="S10">
            <v>4077913.4894999797</v>
          </cell>
          <cell r="U10">
            <v>1453913.2024999999</v>
          </cell>
          <cell r="W10">
            <v>6297000</v>
          </cell>
          <cell r="Y10">
            <v>2913500</v>
          </cell>
          <cell r="AA10">
            <v>1156900.0000000014</v>
          </cell>
          <cell r="AE10">
            <v>4176359.4600000447</v>
          </cell>
          <cell r="AF10">
            <v>-4176359.4600000447</v>
          </cell>
          <cell r="AH10">
            <v>-5350661.3159999857</v>
          </cell>
          <cell r="AI10">
            <v>5350661.3159999857</v>
          </cell>
          <cell r="AK10">
            <v>-1274980.5431999962</v>
          </cell>
          <cell r="AL10">
            <v>1274980.5431999962</v>
          </cell>
          <cell r="AN10">
            <v>-4109741.344800028</v>
          </cell>
          <cell r="AO10">
            <v>4109741.344800028</v>
          </cell>
          <cell r="AQ10">
            <v>0</v>
          </cell>
          <cell r="AT10">
            <v>-546880.00000000012</v>
          </cell>
          <cell r="AU10">
            <v>546880.00000000012</v>
          </cell>
          <cell r="AW10">
            <v>-168800</v>
          </cell>
          <cell r="AX10">
            <v>168800</v>
          </cell>
          <cell r="BB10">
            <v>2428865.9999999846</v>
          </cell>
          <cell r="BD10">
            <v>3448544.0000000088</v>
          </cell>
          <cell r="BF10">
            <v>1607232.0000000009</v>
          </cell>
          <cell r="BH10">
            <v>1563100</v>
          </cell>
          <cell r="BJ10">
            <v>-1343232.000000007</v>
          </cell>
          <cell r="BK10">
            <v>1343232.000000007</v>
          </cell>
          <cell r="BM10">
            <v>721235.6424000035</v>
          </cell>
          <cell r="BN10">
            <v>-721235.6424000035</v>
          </cell>
          <cell r="BP10">
            <v>-2766444</v>
          </cell>
          <cell r="BQ10">
            <v>2766444</v>
          </cell>
          <cell r="BS10">
            <v>0</v>
          </cell>
          <cell r="BV10">
            <v>-1251018.1405935241</v>
          </cell>
          <cell r="BW10">
            <v>1251018.1405935241</v>
          </cell>
          <cell r="BY10">
            <v>4509.0864000000329</v>
          </cell>
          <cell r="BZ10">
            <v>-4509.0864000000329</v>
          </cell>
          <cell r="CB10">
            <v>-721962.91440000106</v>
          </cell>
          <cell r="CC10">
            <v>721962.91440000106</v>
          </cell>
          <cell r="CE10">
            <v>1546616.635199999</v>
          </cell>
          <cell r="CF10">
            <v>-1546616.635199999</v>
          </cell>
          <cell r="CH10">
            <v>3723919.9999999953</v>
          </cell>
          <cell r="CJ10">
            <v>2312000</v>
          </cell>
          <cell r="CL10">
            <v>2847400.0000000233</v>
          </cell>
          <cell r="CN10">
            <v>1833600.0000000005</v>
          </cell>
          <cell r="CP10">
            <v>557800</v>
          </cell>
          <cell r="CV10">
            <v>46327.226399992593</v>
          </cell>
          <cell r="CW10">
            <v>-46327.226399992593</v>
          </cell>
          <cell r="CY10">
            <v>0</v>
          </cell>
          <cell r="CZ10">
            <v>0</v>
          </cell>
          <cell r="DB10">
            <v>-1148726.1240000054</v>
          </cell>
          <cell r="DC10">
            <v>1148726.1240000054</v>
          </cell>
          <cell r="DE10">
            <v>140145</v>
          </cell>
          <cell r="DG10">
            <v>2685408.0000000307</v>
          </cell>
          <cell r="DI10">
            <v>2399601.6000000061</v>
          </cell>
          <cell r="DK10">
            <v>3743431.9999999949</v>
          </cell>
          <cell r="DQ10">
            <v>7216.0000000054424</v>
          </cell>
          <cell r="DR10">
            <v>-7216.0000000054424</v>
          </cell>
          <cell r="DT10">
            <v>-87999.912000004915</v>
          </cell>
          <cell r="DU10">
            <v>87999.912000004915</v>
          </cell>
          <cell r="DW10">
            <v>-132639.99999999988</v>
          </cell>
          <cell r="DX10">
            <v>132639.99999999988</v>
          </cell>
          <cell r="DZ10">
            <v>1023271.7040000054</v>
          </cell>
          <cell r="EA10">
            <v>-1023271.7040000054</v>
          </cell>
          <cell r="EC10">
            <v>13922234.125606552</v>
          </cell>
          <cell r="ED10">
            <v>11429402</v>
          </cell>
          <cell r="EE10">
            <v>9635457.1024000049</v>
          </cell>
          <cell r="EF10">
            <v>6890620</v>
          </cell>
          <cell r="EG10">
            <v>9485388.5088000838</v>
          </cell>
          <cell r="EH10">
            <v>8637496</v>
          </cell>
          <cell r="EI10">
            <v>8952208.8816000335</v>
          </cell>
          <cell r="EJ10">
            <v>8324828</v>
          </cell>
          <cell r="EK10">
            <v>3477896.8071999755</v>
          </cell>
          <cell r="EL10">
            <v>3306490</v>
          </cell>
          <cell r="EM10">
            <v>3339448.185600007</v>
          </cell>
          <cell r="EN10">
            <v>2923838</v>
          </cell>
          <cell r="EO10">
            <v>4568409.7679999415</v>
          </cell>
          <cell r="EP10">
            <v>3658480</v>
          </cell>
          <cell r="EQ10">
            <v>24491394.529499985</v>
          </cell>
          <cell r="ER10">
            <v>16965</v>
          </cell>
          <cell r="ES10">
            <v>24334983.470200077</v>
          </cell>
          <cell r="ET10">
            <v>9134047.999999959</v>
          </cell>
          <cell r="EU10">
            <v>2932</v>
          </cell>
          <cell r="EV10">
            <v>9047741.9999999944</v>
          </cell>
          <cell r="EW10">
            <v>10238359.999999998</v>
          </cell>
          <cell r="EX10">
            <v>10751</v>
          </cell>
          <cell r="EY10">
            <v>10716920.000000019</v>
          </cell>
          <cell r="FC10">
            <v>137178.00000000017</v>
          </cell>
          <cell r="FD10">
            <v>415</v>
          </cell>
          <cell r="FE10">
            <v>140145</v>
          </cell>
          <cell r="FF10">
            <v>8637079.999999987</v>
          </cell>
          <cell r="FG10">
            <v>0</v>
          </cell>
          <cell r="FH10">
            <v>8828441.6000000313</v>
          </cell>
          <cell r="FI10">
            <v>318743.3599999994</v>
          </cell>
          <cell r="FJ10">
            <v>557800</v>
          </cell>
          <cell r="FK10">
            <v>13431.000000000065</v>
          </cell>
          <cell r="FL10">
            <v>0</v>
          </cell>
        </row>
        <row r="11">
          <cell r="N11" t="str">
            <v>MAR</v>
          </cell>
          <cell r="O11">
            <v>4378434.7369999848</v>
          </cell>
          <cell r="P11" t="str">
            <v>Bulan MARET 2004</v>
          </cell>
          <cell r="Q11">
            <v>3202782.95900001</v>
          </cell>
          <cell r="S11">
            <v>4456904.8353000022</v>
          </cell>
          <cell r="U11">
            <v>2071652.4004999949</v>
          </cell>
          <cell r="W11">
            <v>4859400</v>
          </cell>
          <cell r="Y11">
            <v>3133140</v>
          </cell>
          <cell r="AA11">
            <v>3543040</v>
          </cell>
          <cell r="AE11">
            <v>1973161.6631999831</v>
          </cell>
          <cell r="AF11">
            <v>-1973161.6631999831</v>
          </cell>
          <cell r="AH11">
            <v>-166060.43999999997</v>
          </cell>
          <cell r="AI11">
            <v>166060.43999999997</v>
          </cell>
          <cell r="AK11">
            <v>-1048508.0424000006</v>
          </cell>
          <cell r="AL11">
            <v>1048508.0424000006</v>
          </cell>
          <cell r="AN11">
            <v>-4056723.2159999683</v>
          </cell>
          <cell r="AO11">
            <v>4056723.2159999683</v>
          </cell>
          <cell r="AQ11">
            <v>0</v>
          </cell>
          <cell r="AT11">
            <v>-3353759.9999999995</v>
          </cell>
          <cell r="AU11">
            <v>3353759.9999999995</v>
          </cell>
          <cell r="AW11">
            <v>-3285439.9999999995</v>
          </cell>
          <cell r="AX11">
            <v>3285439.9999999995</v>
          </cell>
          <cell r="BB11">
            <v>2673264.0000000154</v>
          </cell>
          <cell r="BD11">
            <v>3702599.9999999842</v>
          </cell>
          <cell r="BF11">
            <v>1742663.9999999998</v>
          </cell>
          <cell r="BH11">
            <v>1801139.9999999935</v>
          </cell>
          <cell r="BJ11">
            <v>-1513311.9999999944</v>
          </cell>
          <cell r="BK11">
            <v>1513311.9999999944</v>
          </cell>
          <cell r="BM11">
            <v>760799.23919999762</v>
          </cell>
          <cell r="BN11">
            <v>-760799.23919999762</v>
          </cell>
          <cell r="BP11">
            <v>-2956451</v>
          </cell>
          <cell r="BQ11">
            <v>2956451</v>
          </cell>
          <cell r="BS11">
            <v>0</v>
          </cell>
          <cell r="BV11">
            <v>-1478786.4</v>
          </cell>
          <cell r="BW11">
            <v>1478786.4</v>
          </cell>
          <cell r="BY11">
            <v>-8290.900800000727</v>
          </cell>
          <cell r="BZ11">
            <v>8290.900800000727</v>
          </cell>
          <cell r="CB11">
            <v>-748435.61520000023</v>
          </cell>
          <cell r="CC11">
            <v>748435.61520000023</v>
          </cell>
          <cell r="CE11">
            <v>1546325.7263999926</v>
          </cell>
          <cell r="CF11">
            <v>-1546325.7263999926</v>
          </cell>
          <cell r="CH11">
            <v>4056300</v>
          </cell>
          <cell r="CJ11">
            <v>2636399.9999999944</v>
          </cell>
          <cell r="CL11">
            <v>3008199.9999999823</v>
          </cell>
          <cell r="CN11">
            <v>3012799.9999999991</v>
          </cell>
          <cell r="CP11">
            <v>922400.00000000012</v>
          </cell>
          <cell r="CV11">
            <v>37090.872000002644</v>
          </cell>
          <cell r="CW11">
            <v>-37090.872000002644</v>
          </cell>
          <cell r="CY11">
            <v>0</v>
          </cell>
          <cell r="CZ11">
            <v>0</v>
          </cell>
          <cell r="DB11">
            <v>-2336361.2999999896</v>
          </cell>
          <cell r="DC11">
            <v>2336361.2999999896</v>
          </cell>
          <cell r="DE11">
            <v>152915</v>
          </cell>
          <cell r="DG11">
            <v>2795108.79999997</v>
          </cell>
          <cell r="DI11">
            <v>3681321.6000000192</v>
          </cell>
          <cell r="DK11">
            <v>3027886.3999999799</v>
          </cell>
          <cell r="DQ11">
            <v>1011295.9999999958</v>
          </cell>
          <cell r="DR11">
            <v>-1011295.9999999958</v>
          </cell>
          <cell r="DT11">
            <v>-1360798.6391999968</v>
          </cell>
          <cell r="DU11">
            <v>1360798.6391999968</v>
          </cell>
          <cell r="DW11">
            <v>-172079.99999999994</v>
          </cell>
          <cell r="DX11">
            <v>172079.99999999994</v>
          </cell>
          <cell r="DZ11">
            <v>1226907.8640000054</v>
          </cell>
          <cell r="EA11">
            <v>-1226907.8640000054</v>
          </cell>
          <cell r="EC11">
            <v>14744889.833400011</v>
          </cell>
          <cell r="ED11">
            <v>14115069</v>
          </cell>
          <cell r="EE11">
            <v>10416821.571999991</v>
          </cell>
          <cell r="EF11">
            <v>9020566</v>
          </cell>
          <cell r="EG11">
            <v>11553528.743199954</v>
          </cell>
          <cell r="EH11">
            <v>10641141</v>
          </cell>
          <cell r="EI11">
            <v>9387960.7247999534</v>
          </cell>
          <cell r="EJ11">
            <v>7472694</v>
          </cell>
          <cell r="EK11">
            <v>3750691.2104000058</v>
          </cell>
          <cell r="EL11">
            <v>2993464</v>
          </cell>
          <cell r="EM11">
            <v>3322619.2815999929</v>
          </cell>
          <cell r="EN11">
            <v>3180653</v>
          </cell>
          <cell r="EO11">
            <v>4852612.4160000179</v>
          </cell>
          <cell r="EP11">
            <v>4833286</v>
          </cell>
          <cell r="EQ11">
            <v>25669883.690399949</v>
          </cell>
          <cell r="ER11">
            <v>18795</v>
          </cell>
          <cell r="ES11">
            <v>25645354.931799993</v>
          </cell>
          <cell r="ET11">
            <v>10028700.000000063</v>
          </cell>
          <cell r="EU11">
            <v>2822</v>
          </cell>
          <cell r="EV11">
            <v>9919667.9999999925</v>
          </cell>
          <cell r="EW11">
            <v>11888599.999999953</v>
          </cell>
          <cell r="EX11">
            <v>11510</v>
          </cell>
          <cell r="EY11">
            <v>12713699.999999978</v>
          </cell>
          <cell r="FC11">
            <v>151841.99999999983</v>
          </cell>
          <cell r="FD11">
            <v>0</v>
          </cell>
          <cell r="FE11">
            <v>152915</v>
          </cell>
          <cell r="FF11">
            <v>9287039.9999999795</v>
          </cell>
          <cell r="FG11">
            <v>0</v>
          </cell>
          <cell r="FH11">
            <v>9504316.7999999691</v>
          </cell>
          <cell r="FI11">
            <v>362440.98000000045</v>
          </cell>
          <cell r="FJ11">
            <v>922400.00000000012</v>
          </cell>
          <cell r="FK11">
            <v>21557.000000000033</v>
          </cell>
          <cell r="FL11">
            <v>0</v>
          </cell>
        </row>
        <row r="12">
          <cell r="N12" t="str">
            <v>APR</v>
          </cell>
          <cell r="O12">
            <v>4372173.8674999997</v>
          </cell>
          <cell r="P12" t="str">
            <v>Bulan APRIL 2004</v>
          </cell>
          <cell r="Q12">
            <v>3099826.4259999897</v>
          </cell>
          <cell r="S12">
            <v>4405704.8296999978</v>
          </cell>
          <cell r="U12">
            <v>2117565.4490000103</v>
          </cell>
          <cell r="W12">
            <v>4852360.0000000009</v>
          </cell>
          <cell r="Y12">
            <v>3233319.9999999995</v>
          </cell>
          <cell r="AA12">
            <v>3746060.0000000005</v>
          </cell>
          <cell r="AE12">
            <v>2026616.1551999724</v>
          </cell>
          <cell r="AF12">
            <v>-2026616.1551999724</v>
          </cell>
          <cell r="AH12">
            <v>-159151.35600002116</v>
          </cell>
          <cell r="AI12">
            <v>159151.35600002116</v>
          </cell>
          <cell r="AK12">
            <v>-1671343.7831999965</v>
          </cell>
          <cell r="AL12">
            <v>1671343.7831999965</v>
          </cell>
          <cell r="AN12">
            <v>-3765014.4167999909</v>
          </cell>
          <cell r="AO12">
            <v>3765014.4167999909</v>
          </cell>
          <cell r="AQ12">
            <v>0</v>
          </cell>
          <cell r="AT12">
            <v>-3472640.0000000014</v>
          </cell>
          <cell r="AU12">
            <v>3472640.0000000014</v>
          </cell>
          <cell r="AW12">
            <v>-3428960</v>
          </cell>
          <cell r="AX12">
            <v>3428960</v>
          </cell>
          <cell r="BB12">
            <v>2646863.9999999767</v>
          </cell>
          <cell r="BD12">
            <v>3612576.0000000116</v>
          </cell>
          <cell r="BF12">
            <v>1787896.0000000007</v>
          </cell>
          <cell r="BH12">
            <v>1766160.0000000065</v>
          </cell>
          <cell r="BJ12">
            <v>-1476656.0000000028</v>
          </cell>
          <cell r="BK12">
            <v>1476656.0000000028</v>
          </cell>
          <cell r="BM12">
            <v>781090.12799999735</v>
          </cell>
          <cell r="BN12">
            <v>-781090.12799999735</v>
          </cell>
          <cell r="BP12">
            <v>-2889556</v>
          </cell>
          <cell r="BQ12">
            <v>2889556</v>
          </cell>
          <cell r="BS12">
            <v>0</v>
          </cell>
          <cell r="BV12">
            <v>-1460119.751999998</v>
          </cell>
          <cell r="BW12">
            <v>1460119.751999998</v>
          </cell>
          <cell r="BY12">
            <v>0</v>
          </cell>
          <cell r="BZ12">
            <v>0</v>
          </cell>
          <cell r="CB12">
            <v>-795344.6591999993</v>
          </cell>
          <cell r="CC12">
            <v>795344.6591999993</v>
          </cell>
          <cell r="CE12">
            <v>1574762.0616000048</v>
          </cell>
          <cell r="CF12">
            <v>-1574762.0616000048</v>
          </cell>
          <cell r="CH12">
            <v>3951100</v>
          </cell>
          <cell r="CJ12">
            <v>2373599.9999999944</v>
          </cell>
          <cell r="CL12">
            <v>3167200.0000000177</v>
          </cell>
          <cell r="CN12">
            <v>3225400</v>
          </cell>
          <cell r="CP12">
            <v>1215400</v>
          </cell>
          <cell r="CV12">
            <v>33672.693599994178</v>
          </cell>
          <cell r="CW12">
            <v>-33672.693599994178</v>
          </cell>
          <cell r="CY12">
            <v>-2559.9999999976717</v>
          </cell>
          <cell r="CZ12">
            <v>2559.9999999976717</v>
          </cell>
          <cell r="DB12">
            <v>-2498179.3200000003</v>
          </cell>
          <cell r="DC12">
            <v>2498179.3200000003</v>
          </cell>
          <cell r="DE12">
            <v>146965</v>
          </cell>
          <cell r="DG12">
            <v>2665080.0000000512</v>
          </cell>
          <cell r="DI12">
            <v>3587883.1999999993</v>
          </cell>
          <cell r="DK12">
            <v>2809857.6000000294</v>
          </cell>
          <cell r="DQ12">
            <v>918720.00000000477</v>
          </cell>
          <cell r="DR12">
            <v>-918720.00000000477</v>
          </cell>
          <cell r="DT12">
            <v>-1206035.1575999949</v>
          </cell>
          <cell r="DU12">
            <v>1206035.1575999949</v>
          </cell>
          <cell r="DW12">
            <v>-160559.99999999994</v>
          </cell>
          <cell r="DX12">
            <v>160559.99999999994</v>
          </cell>
          <cell r="DZ12">
            <v>1096071.6312000004</v>
          </cell>
          <cell r="EA12">
            <v>-1096071.6312000004</v>
          </cell>
          <cell r="EC12">
            <v>14380697.264200009</v>
          </cell>
          <cell r="ED12">
            <v>13869416</v>
          </cell>
          <cell r="EE12">
            <v>10259642.373600006</v>
          </cell>
          <cell r="EF12">
            <v>9094472</v>
          </cell>
          <cell r="EG12">
            <v>11235382.203199968</v>
          </cell>
          <cell r="EH12">
            <v>10476012</v>
          </cell>
          <cell r="EI12">
            <v>9385780.6376000904</v>
          </cell>
          <cell r="EJ12">
            <v>8629358</v>
          </cell>
          <cell r="EK12">
            <v>3715785.4023999856</v>
          </cell>
          <cell r="EL12">
            <v>3677015</v>
          </cell>
          <cell r="EM12">
            <v>3929089.9111999962</v>
          </cell>
          <cell r="EN12">
            <v>3402298</v>
          </cell>
          <cell r="EO12">
            <v>4782046.3584000412</v>
          </cell>
          <cell r="EP12">
            <v>4482441</v>
          </cell>
          <cell r="EQ12">
            <v>25832703.228500061</v>
          </cell>
          <cell r="ER12">
            <v>18945</v>
          </cell>
          <cell r="ES12">
            <v>25827010.5722</v>
          </cell>
          <cell r="ET12">
            <v>9882311.9999999814</v>
          </cell>
          <cell r="EU12">
            <v>2580</v>
          </cell>
          <cell r="EV12">
            <v>9813495.9999999963</v>
          </cell>
          <cell r="EW12">
            <v>11595200</v>
          </cell>
          <cell r="EX12">
            <v>11303</v>
          </cell>
          <cell r="EY12">
            <v>11501900.000000011</v>
          </cell>
          <cell r="FC12">
            <v>146070</v>
          </cell>
          <cell r="FD12">
            <v>125</v>
          </cell>
          <cell r="FE12">
            <v>146965</v>
          </cell>
          <cell r="FF12">
            <v>8828240.0000000782</v>
          </cell>
          <cell r="FG12">
            <v>0</v>
          </cell>
          <cell r="FH12">
            <v>8685722.8600000795</v>
          </cell>
          <cell r="FI12">
            <v>377097.93999999948</v>
          </cell>
          <cell r="FJ12">
            <v>1215400</v>
          </cell>
          <cell r="FK12">
            <v>23003.999999999967</v>
          </cell>
          <cell r="FL12">
            <v>0</v>
          </cell>
        </row>
        <row r="13">
          <cell r="N13" t="str">
            <v>MEI</v>
          </cell>
          <cell r="O13">
            <v>4568347.7784999544</v>
          </cell>
          <cell r="P13" t="str">
            <v>Bulan MEI 2004</v>
          </cell>
          <cell r="Q13">
            <v>3129043.8204999696</v>
          </cell>
          <cell r="S13">
            <v>4567652.6734999903</v>
          </cell>
          <cell r="U13">
            <v>2131478.493999985</v>
          </cell>
          <cell r="W13">
            <v>4904439.9999999991</v>
          </cell>
          <cell r="Y13">
            <v>3352040</v>
          </cell>
          <cell r="AA13">
            <v>3814700</v>
          </cell>
          <cell r="AE13">
            <v>2005888.9032000361</v>
          </cell>
          <cell r="AF13">
            <v>-2005888.9032000361</v>
          </cell>
          <cell r="AH13">
            <v>-164605.89599999294</v>
          </cell>
          <cell r="AI13">
            <v>164605.89599999294</v>
          </cell>
          <cell r="AK13">
            <v>-1410762.225599997</v>
          </cell>
          <cell r="AL13">
            <v>1410762.225599997</v>
          </cell>
          <cell r="AN13">
            <v>-3780214.4016000447</v>
          </cell>
          <cell r="AO13">
            <v>3780214.4016000447</v>
          </cell>
          <cell r="AQ13">
            <v>0</v>
          </cell>
          <cell r="AT13">
            <v>-3477919.9999999981</v>
          </cell>
          <cell r="AU13">
            <v>3477919.9999999981</v>
          </cell>
          <cell r="AW13">
            <v>-3598400.0000000005</v>
          </cell>
          <cell r="AX13">
            <v>3598400.0000000005</v>
          </cell>
          <cell r="BB13">
            <v>2699466.0000000233</v>
          </cell>
          <cell r="BD13">
            <v>3808816.0000000135</v>
          </cell>
          <cell r="BF13">
            <v>1866920.0000000028</v>
          </cell>
          <cell r="BH13">
            <v>1892000</v>
          </cell>
          <cell r="BJ13">
            <v>-1491792.0000000014</v>
          </cell>
          <cell r="BK13">
            <v>1491792.0000000014</v>
          </cell>
          <cell r="BM13">
            <v>825090.08400000527</v>
          </cell>
          <cell r="BN13">
            <v>-825090.08400000527</v>
          </cell>
          <cell r="BP13">
            <v>-3075956</v>
          </cell>
          <cell r="BQ13">
            <v>3075956</v>
          </cell>
          <cell r="BS13">
            <v>0</v>
          </cell>
          <cell r="BV13">
            <v>-1534059.0719999999</v>
          </cell>
          <cell r="BW13">
            <v>1534059.0719999999</v>
          </cell>
          <cell r="BY13">
            <v>0</v>
          </cell>
          <cell r="BZ13">
            <v>0</v>
          </cell>
          <cell r="CB13">
            <v>-835053.71039999952</v>
          </cell>
          <cell r="CC13">
            <v>835053.71039999952</v>
          </cell>
          <cell r="CE13">
            <v>1635489.2735999941</v>
          </cell>
          <cell r="CF13">
            <v>-1635489.2735999941</v>
          </cell>
          <cell r="CH13">
            <v>4018100.0000000056</v>
          </cell>
          <cell r="CJ13">
            <v>2219600.0000000056</v>
          </cell>
          <cell r="CL13">
            <v>3640000</v>
          </cell>
          <cell r="CN13">
            <v>3316600</v>
          </cell>
          <cell r="CP13">
            <v>502799.99999999971</v>
          </cell>
          <cell r="CV13">
            <v>63199.936800003707</v>
          </cell>
          <cell r="CW13">
            <v>-63199.936800003707</v>
          </cell>
          <cell r="CY13">
            <v>-1710.0000000020373</v>
          </cell>
          <cell r="CZ13">
            <v>1710.0000000020373</v>
          </cell>
          <cell r="DB13">
            <v>-2459713.9039199953</v>
          </cell>
          <cell r="DC13">
            <v>2459713.9039199953</v>
          </cell>
          <cell r="DE13">
            <v>149420</v>
          </cell>
          <cell r="DG13">
            <v>2849985.5999999447</v>
          </cell>
          <cell r="DI13">
            <v>3730231.9999999949</v>
          </cell>
          <cell r="DK13">
            <v>2967887.999999986</v>
          </cell>
          <cell r="DQ13">
            <v>1000031.9999999988</v>
          </cell>
          <cell r="DR13">
            <v>-1000031.9999999988</v>
          </cell>
          <cell r="DT13">
            <v>-1303053.2423999999</v>
          </cell>
          <cell r="DU13">
            <v>1303053.2423999999</v>
          </cell>
          <cell r="DW13">
            <v>-158560.00000000041</v>
          </cell>
          <cell r="DX13">
            <v>158560.00000000041</v>
          </cell>
          <cell r="DZ13">
            <v>1162107.9287999999</v>
          </cell>
          <cell r="EA13">
            <v>-1162107.9287999999</v>
          </cell>
          <cell r="EC13">
            <v>15161117.378399823</v>
          </cell>
          <cell r="ED13">
            <v>13608339</v>
          </cell>
          <cell r="EE13">
            <v>10903620.032880008</v>
          </cell>
          <cell r="EF13">
            <v>9063995</v>
          </cell>
          <cell r="EG13">
            <v>11546643.23360008</v>
          </cell>
          <cell r="EH13">
            <v>10431271</v>
          </cell>
          <cell r="EI13">
            <v>9232723.0459198896</v>
          </cell>
          <cell r="EJ13">
            <v>8692625</v>
          </cell>
          <cell r="EK13">
            <v>3900109.5632000165</v>
          </cell>
          <cell r="EL13">
            <v>3823656</v>
          </cell>
          <cell r="EM13">
            <v>3727644.309600004</v>
          </cell>
          <cell r="EN13">
            <v>3455403</v>
          </cell>
          <cell r="EO13">
            <v>5015614.2351999562</v>
          </cell>
          <cell r="EP13">
            <v>4683448</v>
          </cell>
          <cell r="EQ13">
            <v>26460398.973599914</v>
          </cell>
          <cell r="ER13">
            <v>19185</v>
          </cell>
          <cell r="ES13">
            <v>26467702.766499899</v>
          </cell>
          <cell r="ET13">
            <v>10355839.999999963</v>
          </cell>
          <cell r="EU13">
            <v>2553</v>
          </cell>
          <cell r="EV13">
            <v>10267202.000000041</v>
          </cell>
          <cell r="EW13">
            <v>12799680.000000004</v>
          </cell>
          <cell r="EX13">
            <v>13676</v>
          </cell>
          <cell r="EY13">
            <v>13194300.000000011</v>
          </cell>
          <cell r="FC13">
            <v>148230</v>
          </cell>
          <cell r="FD13">
            <v>0</v>
          </cell>
          <cell r="FE13">
            <v>149420</v>
          </cell>
          <cell r="FF13">
            <v>8671639.9999998976</v>
          </cell>
          <cell r="FG13">
            <v>0</v>
          </cell>
          <cell r="FH13">
            <v>9548105.599999927</v>
          </cell>
          <cell r="FI13">
            <v>469651.05000000075</v>
          </cell>
          <cell r="FJ13">
            <v>502799.99999999971</v>
          </cell>
          <cell r="FK13">
            <v>23370.000000000033</v>
          </cell>
          <cell r="FL13">
            <v>1519.1999999997643</v>
          </cell>
        </row>
        <row r="14">
          <cell r="N14" t="str">
            <v>JUN</v>
          </cell>
          <cell r="O14">
            <v>4276173.8685000297</v>
          </cell>
          <cell r="P14" t="str">
            <v>Bulan JUNI 2004</v>
          </cell>
          <cell r="Q14">
            <v>2858295.9648000323</v>
          </cell>
          <cell r="S14">
            <v>4279652.6420000307</v>
          </cell>
          <cell r="U14">
            <v>1999861.0882999969</v>
          </cell>
          <cell r="W14">
            <v>4688299.9999999991</v>
          </cell>
          <cell r="Y14">
            <v>3248100.0000000005</v>
          </cell>
          <cell r="AA14">
            <v>3636299.9999999991</v>
          </cell>
          <cell r="AE14">
            <v>1965016.2167999642</v>
          </cell>
          <cell r="AF14">
            <v>-1965016.2167999642</v>
          </cell>
          <cell r="AH14">
            <v>-167757.40799999292</v>
          </cell>
          <cell r="AI14">
            <v>167757.40799999292</v>
          </cell>
          <cell r="AK14">
            <v>-1330835.0328000118</v>
          </cell>
          <cell r="AL14">
            <v>1330835.0328000118</v>
          </cell>
          <cell r="AN14">
            <v>-3622323.6503999978</v>
          </cell>
          <cell r="AO14">
            <v>3622323.6503999978</v>
          </cell>
          <cell r="AQ14">
            <v>0</v>
          </cell>
          <cell r="AT14">
            <v>-3341920.0000000019</v>
          </cell>
          <cell r="AU14">
            <v>3341920.0000000019</v>
          </cell>
          <cell r="AW14">
            <v>-3369600.0000000005</v>
          </cell>
          <cell r="AX14">
            <v>3369600.0000000005</v>
          </cell>
          <cell r="BB14">
            <v>2630825.9999999846</v>
          </cell>
          <cell r="BD14">
            <v>3667927.9999999637</v>
          </cell>
          <cell r="BF14">
            <v>1706495.9999999946</v>
          </cell>
          <cell r="BH14">
            <v>1811260.0000000065</v>
          </cell>
          <cell r="BJ14">
            <v>-1458207.9999999986</v>
          </cell>
          <cell r="BK14">
            <v>1458207.9999999986</v>
          </cell>
          <cell r="BM14">
            <v>794544.66</v>
          </cell>
          <cell r="BN14">
            <v>-794544.66</v>
          </cell>
          <cell r="BP14">
            <v>-2945425</v>
          </cell>
          <cell r="BQ14">
            <v>2945425</v>
          </cell>
          <cell r="BS14">
            <v>0</v>
          </cell>
          <cell r="BV14">
            <v>-1463271.264</v>
          </cell>
          <cell r="BW14">
            <v>1463271.264</v>
          </cell>
          <cell r="BY14">
            <v>0</v>
          </cell>
          <cell r="BZ14">
            <v>0</v>
          </cell>
          <cell r="CB14">
            <v>-734690.1743999992</v>
          </cell>
          <cell r="CC14">
            <v>734690.1743999992</v>
          </cell>
          <cell r="CE14">
            <v>1509016.6728000117</v>
          </cell>
          <cell r="CF14">
            <v>-1509016.6728000117</v>
          </cell>
          <cell r="CH14">
            <v>3463400</v>
          </cell>
          <cell r="CJ14">
            <v>2127000</v>
          </cell>
          <cell r="CL14">
            <v>3394000</v>
          </cell>
          <cell r="CN14">
            <v>2397400.0000000014</v>
          </cell>
          <cell r="CP14">
            <v>454800.00000000017</v>
          </cell>
          <cell r="CT14">
            <v>1490550</v>
          </cell>
          <cell r="CV14">
            <v>-753235.61039999733</v>
          </cell>
          <cell r="CW14">
            <v>753235.61039999733</v>
          </cell>
          <cell r="CY14">
            <v>0</v>
          </cell>
          <cell r="CZ14">
            <v>0</v>
          </cell>
          <cell r="DB14">
            <v>-1687191.0400800102</v>
          </cell>
          <cell r="DC14">
            <v>1687191.0400800102</v>
          </cell>
          <cell r="DE14">
            <v>141095</v>
          </cell>
          <cell r="DG14">
            <v>2759521.6000000192</v>
          </cell>
          <cell r="DI14">
            <v>3688704.0000000154</v>
          </cell>
          <cell r="DK14">
            <v>2684968.0000000051</v>
          </cell>
          <cell r="DQ14">
            <v>975216.0000000014</v>
          </cell>
          <cell r="DR14">
            <v>-975216.0000000014</v>
          </cell>
          <cell r="DT14">
            <v>-1270035.0936000075</v>
          </cell>
          <cell r="DU14">
            <v>1270035.0936000075</v>
          </cell>
          <cell r="DW14">
            <v>-363519.99999999953</v>
          </cell>
          <cell r="DX14">
            <v>363519.99999999953</v>
          </cell>
          <cell r="DZ14">
            <v>1092362.5439999923</v>
          </cell>
          <cell r="EA14">
            <v>-1092362.5439999923</v>
          </cell>
          <cell r="EC14">
            <v>14119975.208400037</v>
          </cell>
          <cell r="ED14">
            <v>13371029</v>
          </cell>
          <cell r="EE14">
            <v>10230591.349519996</v>
          </cell>
          <cell r="EF14">
            <v>8864043</v>
          </cell>
          <cell r="EG14">
            <v>11024518.411199955</v>
          </cell>
          <cell r="EH14">
            <v>10249523</v>
          </cell>
          <cell r="EI14">
            <v>9574639.2128800452</v>
          </cell>
          <cell r="EJ14">
            <v>8654449</v>
          </cell>
          <cell r="EK14">
            <v>3758204.4984000046</v>
          </cell>
          <cell r="EL14">
            <v>3561137</v>
          </cell>
          <cell r="EM14">
            <v>3583587.6928000106</v>
          </cell>
          <cell r="EN14">
            <v>3456069</v>
          </cell>
          <cell r="EO14">
            <v>4784905.2848000359</v>
          </cell>
          <cell r="EP14">
            <v>4762268</v>
          </cell>
          <cell r="EQ14">
            <v>25074220</v>
          </cell>
          <cell r="ER14">
            <v>18150</v>
          </cell>
          <cell r="ES14">
            <v>24986683.563600089</v>
          </cell>
          <cell r="ET14">
            <v>9882859.9999999963</v>
          </cell>
          <cell r="EU14">
            <v>2979</v>
          </cell>
          <cell r="EV14">
            <v>9816509.9999999478</v>
          </cell>
          <cell r="EW14">
            <v>10990660.000000002</v>
          </cell>
          <cell r="EX14">
            <v>13680</v>
          </cell>
          <cell r="EY14">
            <v>11381800.000000002</v>
          </cell>
          <cell r="EZ14">
            <v>1519390</v>
          </cell>
          <cell r="FA14">
            <v>6127.9999999999563</v>
          </cell>
          <cell r="FB14">
            <v>1490550</v>
          </cell>
          <cell r="FC14">
            <v>139290</v>
          </cell>
          <cell r="FD14">
            <v>130</v>
          </cell>
          <cell r="FE14">
            <v>141095</v>
          </cell>
          <cell r="FF14">
            <v>8697960.0000000466</v>
          </cell>
          <cell r="FG14">
            <v>0</v>
          </cell>
          <cell r="FH14">
            <v>9133193.6000000387</v>
          </cell>
          <cell r="FI14">
            <v>494786.15999999829</v>
          </cell>
          <cell r="FJ14">
            <v>454800.00000000017</v>
          </cell>
          <cell r="FK14">
            <v>21092.999999999902</v>
          </cell>
          <cell r="FL14">
            <v>-103.39999999992142</v>
          </cell>
        </row>
        <row r="15">
          <cell r="N15" t="str">
            <v>JUL</v>
          </cell>
          <cell r="O15">
            <v>4539130.3874999993</v>
          </cell>
          <cell r="P15" t="str">
            <v>Bulan JULI 2004</v>
          </cell>
          <cell r="Q15">
            <v>3001878.5891999779</v>
          </cell>
          <cell r="S15">
            <v>4390957.0019999798</v>
          </cell>
          <cell r="U15">
            <v>2007930.6543999959</v>
          </cell>
          <cell r="W15">
            <v>4851800.0000000028</v>
          </cell>
          <cell r="Y15">
            <v>3337000</v>
          </cell>
          <cell r="AA15">
            <v>3847000</v>
          </cell>
          <cell r="AE15">
            <v>2096725.1760000212</v>
          </cell>
          <cell r="AF15">
            <v>-2096725.1760000212</v>
          </cell>
          <cell r="AH15">
            <v>-161939.23200000703</v>
          </cell>
          <cell r="AI15">
            <v>161939.23200000703</v>
          </cell>
          <cell r="AK15">
            <v>-1357671.369599991</v>
          </cell>
          <cell r="AL15">
            <v>1357671.369599991</v>
          </cell>
          <cell r="AN15">
            <v>-3761450.783999979</v>
          </cell>
          <cell r="AO15">
            <v>3761450.783999979</v>
          </cell>
          <cell r="AQ15">
            <v>0</v>
          </cell>
          <cell r="AT15">
            <v>-3531840</v>
          </cell>
          <cell r="AU15">
            <v>3531840</v>
          </cell>
          <cell r="AW15">
            <v>-3603200.0000000009</v>
          </cell>
          <cell r="AX15">
            <v>3603200.0000000009</v>
          </cell>
          <cell r="BB15">
            <v>2828100</v>
          </cell>
          <cell r="BD15">
            <v>3817440.0000000098</v>
          </cell>
          <cell r="BF15">
            <v>1772320.0000000088</v>
          </cell>
          <cell r="BH15">
            <v>1817200</v>
          </cell>
          <cell r="BJ15">
            <v>-1606319.9999999925</v>
          </cell>
          <cell r="BK15">
            <v>1606319.9999999925</v>
          </cell>
          <cell r="BM15">
            <v>822180.99599999469</v>
          </cell>
          <cell r="BN15">
            <v>-822180.99599999469</v>
          </cell>
          <cell r="BP15">
            <v>-3068682</v>
          </cell>
          <cell r="BQ15">
            <v>3068682</v>
          </cell>
          <cell r="BS15">
            <v>0</v>
          </cell>
          <cell r="BV15">
            <v>-1533089.3759999997</v>
          </cell>
          <cell r="BW15">
            <v>1533089.3759999997</v>
          </cell>
          <cell r="BY15">
            <v>0</v>
          </cell>
          <cell r="BZ15">
            <v>0</v>
          </cell>
          <cell r="CB15">
            <v>-841235.52240000037</v>
          </cell>
          <cell r="CC15">
            <v>841235.52240000037</v>
          </cell>
          <cell r="CE15">
            <v>1719125.5535999942</v>
          </cell>
          <cell r="CF15">
            <v>-1719125.5535999942</v>
          </cell>
          <cell r="CH15">
            <v>3143900</v>
          </cell>
          <cell r="CJ15">
            <v>2319599.9999999767</v>
          </cell>
          <cell r="CL15">
            <v>3309000</v>
          </cell>
          <cell r="CN15">
            <v>1646599.9999999986</v>
          </cell>
          <cell r="CP15">
            <v>131600.00000000035</v>
          </cell>
          <cell r="CT15">
            <v>2984169.9999999995</v>
          </cell>
          <cell r="CV15">
            <v>-1138471.5888000003</v>
          </cell>
          <cell r="CW15">
            <v>1138471.5888000003</v>
          </cell>
          <cell r="CY15">
            <v>0</v>
          </cell>
          <cell r="CZ15">
            <v>0</v>
          </cell>
          <cell r="DB15">
            <v>-955635.40799998411</v>
          </cell>
          <cell r="DC15">
            <v>955635.40799998411</v>
          </cell>
          <cell r="DE15">
            <v>145826.99999999997</v>
          </cell>
          <cell r="DG15">
            <v>2966304.0000000154</v>
          </cell>
          <cell r="DI15">
            <v>3892100</v>
          </cell>
          <cell r="DK15">
            <v>2682715.1999999946</v>
          </cell>
          <cell r="DQ15">
            <v>1022032.0000000189</v>
          </cell>
          <cell r="DR15">
            <v>-1022032.0000000189</v>
          </cell>
          <cell r="DT15">
            <v>-1381234.9824000006</v>
          </cell>
          <cell r="DU15">
            <v>1381234.9824000006</v>
          </cell>
          <cell r="DW15">
            <v>-1010400.0000000006</v>
          </cell>
          <cell r="DX15">
            <v>1010400.0000000006</v>
          </cell>
          <cell r="DZ15">
            <v>1177453.368000004</v>
          </cell>
          <cell r="EA15">
            <v>-1177453.368000004</v>
          </cell>
          <cell r="EC15">
            <v>14547583.871499993</v>
          </cell>
          <cell r="ED15">
            <v>13067131</v>
          </cell>
          <cell r="EE15">
            <v>10466123.003199991</v>
          </cell>
          <cell r="EF15">
            <v>8816889</v>
          </cell>
          <cell r="EG15">
            <v>11660861.328000024</v>
          </cell>
          <cell r="EH15">
            <v>10549285</v>
          </cell>
          <cell r="EI15">
            <v>10031615.386399982</v>
          </cell>
          <cell r="EJ15">
            <v>8981291</v>
          </cell>
          <cell r="EK15">
            <v>3916870.031200001</v>
          </cell>
          <cell r="EL15">
            <v>3545050</v>
          </cell>
          <cell r="EM15">
            <v>3786172.3655999787</v>
          </cell>
          <cell r="EN15">
            <v>3586259</v>
          </cell>
          <cell r="EO15">
            <v>5024939.0383999664</v>
          </cell>
          <cell r="EP15">
            <v>4893241</v>
          </cell>
          <cell r="EQ15">
            <v>26047030.000000004</v>
          </cell>
          <cell r="ER15">
            <v>18945</v>
          </cell>
          <cell r="ES15">
            <v>25975696.633099955</v>
          </cell>
          <cell r="ET15">
            <v>10307820.000000002</v>
          </cell>
          <cell r="EU15">
            <v>3584</v>
          </cell>
          <cell r="EV15">
            <v>10235060.000000019</v>
          </cell>
          <cell r="EW15">
            <v>10363930.000000002</v>
          </cell>
          <cell r="EX15">
            <v>11668</v>
          </cell>
          <cell r="EY15">
            <v>10419099.999999976</v>
          </cell>
          <cell r="EZ15">
            <v>3035689.9999999995</v>
          </cell>
          <cell r="FA15">
            <v>6352.0000000000437</v>
          </cell>
          <cell r="FB15">
            <v>2984169.9999999995</v>
          </cell>
          <cell r="FC15">
            <v>143838.00000000017</v>
          </cell>
          <cell r="FD15">
            <v>190</v>
          </cell>
          <cell r="FE15">
            <v>145826.99999999997</v>
          </cell>
          <cell r="FF15">
            <v>8956000.0000000019</v>
          </cell>
          <cell r="FG15">
            <v>0</v>
          </cell>
          <cell r="FH15">
            <v>9541119.2000000104</v>
          </cell>
          <cell r="FI15">
            <v>530367.74000000022</v>
          </cell>
          <cell r="FJ15">
            <v>131600.00000000035</v>
          </cell>
          <cell r="FK15">
            <v>21533.000000000065</v>
          </cell>
          <cell r="FL15">
            <v>-571</v>
          </cell>
        </row>
        <row r="16">
          <cell r="N16" t="str">
            <v>AGT</v>
          </cell>
          <cell r="O16">
            <v>4491130.3880000152</v>
          </cell>
          <cell r="P16" t="str">
            <v>Bulan AGUSTUS 2004</v>
          </cell>
          <cell r="Q16">
            <v>2989913.3705000202</v>
          </cell>
          <cell r="S16">
            <v>4431583.0934000062</v>
          </cell>
          <cell r="U16">
            <v>2047721.963100004</v>
          </cell>
          <cell r="W16">
            <v>4810799.9999999991</v>
          </cell>
          <cell r="Y16">
            <v>3318200.0000000009</v>
          </cell>
          <cell r="AA16">
            <v>4292160</v>
          </cell>
          <cell r="AE16">
            <v>2023488.8856000234</v>
          </cell>
          <cell r="AF16">
            <v>-2023488.8856000234</v>
          </cell>
          <cell r="AH16">
            <v>-158666.50799999293</v>
          </cell>
          <cell r="AI16">
            <v>158666.50799999293</v>
          </cell>
          <cell r="AK16">
            <v>-1389744.0648000091</v>
          </cell>
          <cell r="AL16">
            <v>1389744.0648000091</v>
          </cell>
          <cell r="AN16">
            <v>-3690105.4007999958</v>
          </cell>
          <cell r="AO16">
            <v>3690105.4007999958</v>
          </cell>
          <cell r="AQ16">
            <v>0</v>
          </cell>
          <cell r="AT16">
            <v>-3985439.9999999986</v>
          </cell>
          <cell r="AU16">
            <v>3985439.9999999986</v>
          </cell>
          <cell r="AW16">
            <v>-3568319.9999999995</v>
          </cell>
          <cell r="AX16">
            <v>3568319.9999999995</v>
          </cell>
          <cell r="BB16">
            <v>2727450</v>
          </cell>
          <cell r="BD16">
            <v>3280111.9999999902</v>
          </cell>
          <cell r="BF16">
            <v>1757183.9999999965</v>
          </cell>
          <cell r="BH16">
            <v>1858779.9999999872</v>
          </cell>
          <cell r="BJ16">
            <v>-1515936.0000000014</v>
          </cell>
          <cell r="BK16">
            <v>1515936.0000000014</v>
          </cell>
          <cell r="BM16">
            <v>797962.83840000152</v>
          </cell>
          <cell r="BN16">
            <v>-797962.83840000152</v>
          </cell>
          <cell r="BP16">
            <v>-2543115</v>
          </cell>
          <cell r="BQ16">
            <v>2543115</v>
          </cell>
          <cell r="BS16">
            <v>0</v>
          </cell>
          <cell r="BV16">
            <v>-1518786.3599999999</v>
          </cell>
          <cell r="BW16">
            <v>1518786.3599999999</v>
          </cell>
          <cell r="BY16">
            <v>0</v>
          </cell>
          <cell r="BZ16">
            <v>0</v>
          </cell>
          <cell r="CB16">
            <v>-837890.07120000024</v>
          </cell>
          <cell r="CC16">
            <v>837890.07120000024</v>
          </cell>
          <cell r="CE16">
            <v>1641598.3583999954</v>
          </cell>
          <cell r="CF16">
            <v>-1641598.3583999954</v>
          </cell>
          <cell r="CH16">
            <v>3172560.0000000093</v>
          </cell>
          <cell r="CJ16">
            <v>2194000</v>
          </cell>
          <cell r="CL16">
            <v>3519399.9999999944</v>
          </cell>
          <cell r="CN16">
            <v>1701400.0000000014</v>
          </cell>
          <cell r="CP16">
            <v>384399.99999999965</v>
          </cell>
          <cell r="CT16">
            <v>2929380</v>
          </cell>
          <cell r="CV16">
            <v>-1124944.3296000005</v>
          </cell>
          <cell r="CW16">
            <v>1124944.3296000005</v>
          </cell>
          <cell r="CY16">
            <v>-1760.0000000020373</v>
          </cell>
          <cell r="CZ16">
            <v>1760.0000000020373</v>
          </cell>
          <cell r="DB16">
            <v>-997089.9120000212</v>
          </cell>
          <cell r="DC16">
            <v>997089.9120000212</v>
          </cell>
          <cell r="DE16">
            <v>148806</v>
          </cell>
          <cell r="DG16">
            <v>2898456.0000000233</v>
          </cell>
          <cell r="DI16">
            <v>3784900.0000000005</v>
          </cell>
          <cell r="DK16">
            <v>2601068.8000000082</v>
          </cell>
          <cell r="DQ16">
            <v>977503.9999999993</v>
          </cell>
          <cell r="DR16">
            <v>-977503.9999999993</v>
          </cell>
          <cell r="DT16">
            <v>-1314762.3215999885</v>
          </cell>
          <cell r="DU16">
            <v>1314762.3215999885</v>
          </cell>
          <cell r="DW16">
            <v>-985119.99999999988</v>
          </cell>
          <cell r="DX16">
            <v>985119.99999999988</v>
          </cell>
          <cell r="DZ16">
            <v>1142180.6760000079</v>
          </cell>
          <cell r="EA16">
            <v>-1142180.6760000079</v>
          </cell>
          <cell r="EC16">
            <v>14564627.481400035</v>
          </cell>
          <cell r="ED16">
            <v>13498840</v>
          </cell>
          <cell r="EE16">
            <v>10566459.758399982</v>
          </cell>
          <cell r="EF16">
            <v>8971233</v>
          </cell>
          <cell r="EG16">
            <v>11401598.962400027</v>
          </cell>
          <cell r="EH16">
            <v>10389052</v>
          </cell>
          <cell r="EI16">
            <v>9900625.1540000252</v>
          </cell>
          <cell r="EJ16">
            <v>9064928</v>
          </cell>
          <cell r="EK16">
            <v>3874002.287199981</v>
          </cell>
          <cell r="EL16">
            <v>3553656</v>
          </cell>
          <cell r="EM16">
            <v>3703642.9032000122</v>
          </cell>
          <cell r="EN16">
            <v>3259437</v>
          </cell>
          <cell r="EO16">
            <v>5000990.9439999573</v>
          </cell>
          <cell r="EP16">
            <v>4722464</v>
          </cell>
          <cell r="EQ16">
            <v>26510860</v>
          </cell>
          <cell r="ER16">
            <v>18450</v>
          </cell>
          <cell r="ES16">
            <v>26381508.815000046</v>
          </cell>
          <cell r="ET16">
            <v>9692910</v>
          </cell>
          <cell r="EU16">
            <v>3496</v>
          </cell>
          <cell r="EV16">
            <v>9623525.9999999739</v>
          </cell>
          <cell r="EW16">
            <v>10246579.999999998</v>
          </cell>
          <cell r="EX16">
            <v>11601</v>
          </cell>
          <cell r="EY16">
            <v>10587360.000000006</v>
          </cell>
          <cell r="EZ16">
            <v>2961069.9999999995</v>
          </cell>
          <cell r="FA16">
            <v>6063.9999999999418</v>
          </cell>
          <cell r="FB16">
            <v>2929380</v>
          </cell>
          <cell r="FC16">
            <v>147773.99999999965</v>
          </cell>
          <cell r="FD16">
            <v>410</v>
          </cell>
          <cell r="FE16">
            <v>148806</v>
          </cell>
          <cell r="FF16">
            <v>8915230</v>
          </cell>
          <cell r="FG16">
            <v>0</v>
          </cell>
          <cell r="FH16">
            <v>9284424.8000000324</v>
          </cell>
          <cell r="FI16">
            <v>335718.91000000015</v>
          </cell>
          <cell r="FJ16">
            <v>384399.99999999965</v>
          </cell>
          <cell r="FK16">
            <v>9828.0000000000655</v>
          </cell>
          <cell r="FL16">
            <v>-535</v>
          </cell>
        </row>
        <row r="17">
          <cell r="N17" t="str">
            <v>SEP</v>
          </cell>
          <cell r="O17">
            <v>4376347.7805000152</v>
          </cell>
          <cell r="P17" t="str">
            <v>Bulan SEPTEMBER 2004</v>
          </cell>
          <cell r="Q17">
            <v>2859130.7475000001</v>
          </cell>
          <cell r="R17">
            <v>7246570</v>
          </cell>
          <cell r="S17">
            <v>4319722.2115999935</v>
          </cell>
          <cell r="T17">
            <v>6457110.0000000009</v>
          </cell>
          <cell r="U17">
            <v>2014608.9160000151</v>
          </cell>
          <cell r="V17">
            <v>12281700</v>
          </cell>
          <cell r="W17">
            <v>4423299.9999999991</v>
          </cell>
          <cell r="X17">
            <v>10725</v>
          </cell>
          <cell r="Y17">
            <v>3454500</v>
          </cell>
          <cell r="Z17">
            <v>7560</v>
          </cell>
          <cell r="AA17">
            <v>4457940.0000000019</v>
          </cell>
          <cell r="AE17">
            <v>2016143.4383999556</v>
          </cell>
          <cell r="AF17">
            <v>-2016143.4383999556</v>
          </cell>
          <cell r="AH17">
            <v>-159393.78</v>
          </cell>
          <cell r="AI17">
            <v>159393.78</v>
          </cell>
          <cell r="AK17">
            <v>-1342980.4751999991</v>
          </cell>
          <cell r="AL17">
            <v>1342980.4751999991</v>
          </cell>
          <cell r="AN17">
            <v>-3358978.4592000046</v>
          </cell>
          <cell r="AO17">
            <v>3358978.4592000046</v>
          </cell>
          <cell r="AQ17">
            <v>0</v>
          </cell>
          <cell r="AT17">
            <v>-4130560.0000000014</v>
          </cell>
          <cell r="AU17">
            <v>4130560.0000000014</v>
          </cell>
          <cell r="AW17">
            <v>-3462420.78</v>
          </cell>
          <cell r="AX17">
            <v>3462420.78</v>
          </cell>
          <cell r="BB17">
            <v>2627460</v>
          </cell>
          <cell r="BC17">
            <v>4763740.0000000019</v>
          </cell>
          <cell r="BD17">
            <v>3015408.0000000065</v>
          </cell>
          <cell r="BE17">
            <v>4455529.9999999991</v>
          </cell>
          <cell r="BF17">
            <v>1698839.9999999956</v>
          </cell>
          <cell r="BG17">
            <v>3387</v>
          </cell>
          <cell r="BH17">
            <v>1809060.0000000065</v>
          </cell>
          <cell r="BJ17">
            <v>-1448703.9999999979</v>
          </cell>
          <cell r="BK17">
            <v>1448703.9999999979</v>
          </cell>
          <cell r="BM17">
            <v>839271.88799999864</v>
          </cell>
          <cell r="BN17">
            <v>-839271.88799999864</v>
          </cell>
          <cell r="BP17">
            <v>-2307662.2999999998</v>
          </cell>
          <cell r="BQ17">
            <v>2307662.2999999998</v>
          </cell>
          <cell r="BS17">
            <v>0</v>
          </cell>
          <cell r="BV17">
            <v>-1469089.44</v>
          </cell>
          <cell r="BW17">
            <v>1469089.44</v>
          </cell>
          <cell r="BY17">
            <v>0</v>
          </cell>
          <cell r="BZ17">
            <v>0</v>
          </cell>
          <cell r="CB17">
            <v>-791490.11759999953</v>
          </cell>
          <cell r="CC17">
            <v>791490.11759999953</v>
          </cell>
          <cell r="CE17">
            <v>1557816.6239999922</v>
          </cell>
          <cell r="CF17">
            <v>-1557816.6239999922</v>
          </cell>
          <cell r="CH17">
            <v>3076739.9999999907</v>
          </cell>
          <cell r="CI17">
            <v>3075750</v>
          </cell>
          <cell r="CJ17">
            <v>2190400.0000000233</v>
          </cell>
          <cell r="CK17">
            <v>6643910.0000000037</v>
          </cell>
          <cell r="CL17">
            <v>3326200.0000000116</v>
          </cell>
          <cell r="CM17">
            <v>11181</v>
          </cell>
          <cell r="CN17">
            <v>1597200.0000000007</v>
          </cell>
          <cell r="CP17">
            <v>540000</v>
          </cell>
          <cell r="CR17">
            <v>2792310.0000000005</v>
          </cell>
          <cell r="CS17">
            <v>5912.0000000000437</v>
          </cell>
          <cell r="CT17">
            <v>2763800</v>
          </cell>
          <cell r="CV17">
            <v>-1011780.8064000058</v>
          </cell>
          <cell r="CW17">
            <v>1011780.8064000058</v>
          </cell>
          <cell r="CY17">
            <v>0</v>
          </cell>
          <cell r="CZ17">
            <v>0</v>
          </cell>
          <cell r="DB17">
            <v>-919271.80799998413</v>
          </cell>
          <cell r="DC17">
            <v>919271.80799998413</v>
          </cell>
          <cell r="DD17">
            <v>75</v>
          </cell>
          <cell r="DE17">
            <v>149357</v>
          </cell>
          <cell r="DF17">
            <v>147918.00000000017</v>
          </cell>
          <cell r="DG17">
            <v>2864699.1999999969</v>
          </cell>
          <cell r="DH17">
            <v>5648150</v>
          </cell>
          <cell r="DI17">
            <v>3823899.9999999995</v>
          </cell>
          <cell r="DJ17">
            <v>3800670</v>
          </cell>
          <cell r="DK17">
            <v>2977990.3999999953</v>
          </cell>
          <cell r="DL17">
            <v>181836.27000000142</v>
          </cell>
          <cell r="DQ17">
            <v>999327.99999999953</v>
          </cell>
          <cell r="DR17">
            <v>-999327.99999999953</v>
          </cell>
          <cell r="DT17">
            <v>-1338689.5704000113</v>
          </cell>
          <cell r="DU17">
            <v>1338689.5704000113</v>
          </cell>
          <cell r="DW17">
            <v>-946399.99999999965</v>
          </cell>
          <cell r="DX17">
            <v>946399.99999999965</v>
          </cell>
          <cell r="DZ17">
            <v>1449234.9143999899</v>
          </cell>
          <cell r="EA17">
            <v>-1449234.9143999899</v>
          </cell>
          <cell r="EC17">
            <v>14388712.421200026</v>
          </cell>
          <cell r="ED17">
            <v>13480092</v>
          </cell>
          <cell r="EE17">
            <v>10236148.385600036</v>
          </cell>
          <cell r="EF17">
            <v>8896261</v>
          </cell>
          <cell r="EG17">
            <v>11286105.59199995</v>
          </cell>
          <cell r="EH17">
            <v>10248605</v>
          </cell>
          <cell r="EI17">
            <v>9719936.3995999899</v>
          </cell>
          <cell r="EJ17">
            <v>9036594</v>
          </cell>
          <cell r="EK17">
            <v>3754142.5064000012</v>
          </cell>
          <cell r="EL17">
            <v>3523802</v>
          </cell>
          <cell r="EM17">
            <v>3630956.3631999958</v>
          </cell>
          <cell r="EN17">
            <v>3494516</v>
          </cell>
          <cell r="EO17">
            <v>4920834.2120000571</v>
          </cell>
          <cell r="EP17">
            <v>4725749</v>
          </cell>
          <cell r="EQ17">
            <v>25985380</v>
          </cell>
          <cell r="ER17">
            <v>18285</v>
          </cell>
          <cell r="ES17">
            <v>25905549.655600026</v>
          </cell>
          <cell r="ET17">
            <v>9219270</v>
          </cell>
          <cell r="EU17">
            <v>3387</v>
          </cell>
          <cell r="EV17">
            <v>9150768.0000000075</v>
          </cell>
          <cell r="EW17">
            <v>9719660.0000000037</v>
          </cell>
          <cell r="EX17">
            <v>11181</v>
          </cell>
          <cell r="EY17">
            <v>9650540.0000000261</v>
          </cell>
          <cell r="EZ17">
            <v>2792310.0000000005</v>
          </cell>
          <cell r="FA17">
            <v>5912.0000000000437</v>
          </cell>
          <cell r="FB17">
            <v>2763800</v>
          </cell>
          <cell r="FC17">
            <v>147918.00000000017</v>
          </cell>
          <cell r="FD17">
            <v>75</v>
          </cell>
          <cell r="FE17">
            <v>149357</v>
          </cell>
          <cell r="FF17">
            <v>9448820</v>
          </cell>
          <cell r="FG17">
            <v>0</v>
          </cell>
          <cell r="FH17">
            <v>9484753.3299999908</v>
          </cell>
          <cell r="FI17">
            <v>181836.27000000142</v>
          </cell>
          <cell r="FJ17">
            <v>540000</v>
          </cell>
          <cell r="FK17">
            <v>9903.999999999869</v>
          </cell>
          <cell r="FL17">
            <v>-248</v>
          </cell>
        </row>
        <row r="18">
          <cell r="N18" t="str">
            <v>OKT</v>
          </cell>
          <cell r="O18">
            <v>4493217.3444999848</v>
          </cell>
          <cell r="P18" t="str">
            <v>Bulan OKTOBER 2004</v>
          </cell>
          <cell r="Q18">
            <v>2768695.9550000001</v>
          </cell>
          <cell r="R18">
            <v>7171440</v>
          </cell>
          <cell r="S18">
            <v>4343652.6490000105</v>
          </cell>
          <cell r="T18">
            <v>6752930</v>
          </cell>
          <cell r="U18">
            <v>2192139.3701999928</v>
          </cell>
          <cell r="V18">
            <v>12934878</v>
          </cell>
          <cell r="W18">
            <v>4371699.9999999972</v>
          </cell>
          <cell r="X18">
            <v>11325</v>
          </cell>
          <cell r="Y18">
            <v>3900099.9999999986</v>
          </cell>
          <cell r="Z18">
            <v>7455</v>
          </cell>
          <cell r="AA18">
            <v>4718799.9999999991</v>
          </cell>
          <cell r="AE18">
            <v>2142179.6760000214</v>
          </cell>
          <cell r="AF18">
            <v>-2142179.6760000214</v>
          </cell>
          <cell r="AH18">
            <v>-166060.43999999997</v>
          </cell>
          <cell r="AI18">
            <v>166060.43999999997</v>
          </cell>
          <cell r="AK18">
            <v>-1199635.1639999922</v>
          </cell>
          <cell r="AL18">
            <v>1199635.1639999922</v>
          </cell>
          <cell r="AN18">
            <v>-3251269.4760000212</v>
          </cell>
          <cell r="AO18">
            <v>3251269.4760000212</v>
          </cell>
          <cell r="AQ18">
            <v>0</v>
          </cell>
          <cell r="AT18">
            <v>-4378080.0000000019</v>
          </cell>
          <cell r="AU18">
            <v>4378080.0000000019</v>
          </cell>
          <cell r="AW18">
            <v>-3567269.1599999997</v>
          </cell>
          <cell r="AX18">
            <v>3567269.1599999997</v>
          </cell>
          <cell r="BB18">
            <v>2353427.9999999925</v>
          </cell>
          <cell r="BC18">
            <v>5222520</v>
          </cell>
          <cell r="BD18">
            <v>3273600.0000000242</v>
          </cell>
          <cell r="BE18">
            <v>4355440</v>
          </cell>
          <cell r="BF18">
            <v>1890767.9999999991</v>
          </cell>
          <cell r="BG18">
            <v>4027</v>
          </cell>
          <cell r="BH18">
            <v>1982200</v>
          </cell>
          <cell r="BJ18">
            <v>-1093664.0000000084</v>
          </cell>
          <cell r="BK18">
            <v>1093664.0000000084</v>
          </cell>
          <cell r="BM18">
            <v>1670543.7840000053</v>
          </cell>
          <cell r="BN18">
            <v>-1670543.7840000053</v>
          </cell>
          <cell r="BP18">
            <v>-2501020.7000000002</v>
          </cell>
          <cell r="BQ18">
            <v>2501020.7000000002</v>
          </cell>
          <cell r="BS18">
            <v>0</v>
          </cell>
          <cell r="BV18">
            <v>-1575755.9999999998</v>
          </cell>
          <cell r="BW18">
            <v>1575755.9999999998</v>
          </cell>
          <cell r="BY18">
            <v>-4290.9047999994045</v>
          </cell>
          <cell r="BZ18">
            <v>4290.9047999994045</v>
          </cell>
          <cell r="CB18">
            <v>-852435.51120000065</v>
          </cell>
          <cell r="CC18">
            <v>852435.51120000065</v>
          </cell>
          <cell r="CE18">
            <v>1664071.0632000095</v>
          </cell>
          <cell r="CF18">
            <v>-1664071.0632000095</v>
          </cell>
          <cell r="CH18">
            <v>3315839.9999999907</v>
          </cell>
          <cell r="CI18">
            <v>3315220</v>
          </cell>
          <cell r="CJ18">
            <v>2246400.0000000233</v>
          </cell>
          <cell r="CK18">
            <v>7205650</v>
          </cell>
          <cell r="CL18">
            <v>3583799.9999999884</v>
          </cell>
          <cell r="CM18">
            <v>11554</v>
          </cell>
          <cell r="CN18">
            <v>1752200.0000000007</v>
          </cell>
          <cell r="CP18">
            <v>455399.99999999965</v>
          </cell>
          <cell r="CR18">
            <v>3078100</v>
          </cell>
          <cell r="CS18">
            <v>5944.0000000000146</v>
          </cell>
          <cell r="CT18">
            <v>3049490</v>
          </cell>
          <cell r="CV18">
            <v>-1064144.3903999922</v>
          </cell>
          <cell r="CW18">
            <v>1064144.3903999922</v>
          </cell>
          <cell r="CY18">
            <v>1599.9999999999995</v>
          </cell>
          <cell r="CZ18">
            <v>-1599.9999999999995</v>
          </cell>
          <cell r="DB18">
            <v>-1017453.5280000106</v>
          </cell>
          <cell r="DC18">
            <v>1017453.5280000106</v>
          </cell>
          <cell r="DD18">
            <v>60</v>
          </cell>
          <cell r="DE18">
            <v>155315</v>
          </cell>
          <cell r="DF18">
            <v>154350</v>
          </cell>
          <cell r="DG18">
            <v>3041948.7999999952</v>
          </cell>
          <cell r="DH18">
            <v>6283480</v>
          </cell>
          <cell r="DI18">
            <v>3999500</v>
          </cell>
          <cell r="DJ18">
            <v>3971250</v>
          </cell>
          <cell r="DK18">
            <v>3567168.0000000051</v>
          </cell>
          <cell r="DL18">
            <v>311731.19999999925</v>
          </cell>
          <cell r="DQ18">
            <v>1023440.0000000016</v>
          </cell>
          <cell r="DR18">
            <v>-1023440.0000000016</v>
          </cell>
          <cell r="DT18">
            <v>-1397816.7839999921</v>
          </cell>
          <cell r="DU18">
            <v>1397816.7839999921</v>
          </cell>
          <cell r="DW18">
            <v>-1117120.0000000009</v>
          </cell>
          <cell r="DX18">
            <v>1117120.0000000009</v>
          </cell>
          <cell r="DZ18">
            <v>1923125.3496000087</v>
          </cell>
          <cell r="EA18">
            <v>-1923125.3496000087</v>
          </cell>
          <cell r="EC18">
            <v>15313582.378699992</v>
          </cell>
          <cell r="ED18">
            <v>13905731</v>
          </cell>
          <cell r="EE18">
            <v>10910785.081599999</v>
          </cell>
          <cell r="EF18">
            <v>9233808</v>
          </cell>
          <cell r="EG18">
            <v>11907283.661600051</v>
          </cell>
          <cell r="EH18">
            <v>10820425</v>
          </cell>
          <cell r="EI18">
            <v>10443096.984800002</v>
          </cell>
          <cell r="EJ18">
            <v>9332676</v>
          </cell>
          <cell r="EK18">
            <v>4049308.6471999935</v>
          </cell>
          <cell r="EL18">
            <v>3572183</v>
          </cell>
          <cell r="EM18">
            <v>3963842.9480000064</v>
          </cell>
          <cell r="EN18">
            <v>3676800</v>
          </cell>
          <cell r="EO18">
            <v>5277358.2479999708</v>
          </cell>
          <cell r="EP18">
            <v>4963708</v>
          </cell>
          <cell r="EQ18">
            <v>26859248</v>
          </cell>
          <cell r="ER18">
            <v>18780</v>
          </cell>
          <cell r="ES18">
            <v>26788305.318699986</v>
          </cell>
          <cell r="ET18">
            <v>9577960</v>
          </cell>
          <cell r="EU18">
            <v>4027</v>
          </cell>
          <cell r="EV18">
            <v>9499996.0000000149</v>
          </cell>
          <cell r="EW18">
            <v>10520870</v>
          </cell>
          <cell r="EX18">
            <v>11554</v>
          </cell>
          <cell r="EY18">
            <v>10442840.000000002</v>
          </cell>
          <cell r="EZ18">
            <v>3078100</v>
          </cell>
          <cell r="FA18">
            <v>5944.0000000000146</v>
          </cell>
          <cell r="FB18">
            <v>3049490</v>
          </cell>
          <cell r="FC18">
            <v>154350</v>
          </cell>
          <cell r="FD18">
            <v>60</v>
          </cell>
          <cell r="FE18">
            <v>155315</v>
          </cell>
          <cell r="FF18">
            <v>10254730</v>
          </cell>
          <cell r="FG18">
            <v>0</v>
          </cell>
          <cell r="FH18">
            <v>10296885.600000001</v>
          </cell>
          <cell r="FI18">
            <v>311731.19999999925</v>
          </cell>
          <cell r="FJ18">
            <v>455399.99999999965</v>
          </cell>
          <cell r="FK18">
            <v>4858.0000000000655</v>
          </cell>
          <cell r="FL18">
            <v>-1140</v>
          </cell>
        </row>
        <row r="19">
          <cell r="N19" t="str">
            <v>NOP</v>
          </cell>
          <cell r="O19">
            <v>4566260.8219999848</v>
          </cell>
          <cell r="P19" t="str">
            <v>Bulan NOPEMBER 2004</v>
          </cell>
          <cell r="Q19">
            <v>2651269.8551999675</v>
          </cell>
          <cell r="R19">
            <v>7039230</v>
          </cell>
          <cell r="S19">
            <v>4325843.9513999755</v>
          </cell>
          <cell r="T19">
            <v>6614370</v>
          </cell>
          <cell r="U19">
            <v>1981217.6079999949</v>
          </cell>
          <cell r="V19">
            <v>12463842.600000001</v>
          </cell>
          <cell r="W19">
            <v>4379100.0000000056</v>
          </cell>
          <cell r="X19">
            <v>10185</v>
          </cell>
          <cell r="Y19">
            <v>3732540.0000000009</v>
          </cell>
          <cell r="Z19">
            <v>7335</v>
          </cell>
          <cell r="AA19">
            <v>4391200.0000000009</v>
          </cell>
          <cell r="AE19">
            <v>1886543.5680000107</v>
          </cell>
          <cell r="AF19">
            <v>-1886543.5680000107</v>
          </cell>
          <cell r="AH19">
            <v>-145696.82400001411</v>
          </cell>
          <cell r="AI19">
            <v>145696.82400001411</v>
          </cell>
          <cell r="AK19">
            <v>-1231635.1320000028</v>
          </cell>
          <cell r="AL19">
            <v>1231635.1320000028</v>
          </cell>
          <cell r="AN19">
            <v>-3234760.4015999916</v>
          </cell>
          <cell r="AO19">
            <v>3234760.4015999916</v>
          </cell>
          <cell r="AQ19">
            <v>0</v>
          </cell>
          <cell r="AT19">
            <v>-4084639.9999999995</v>
          </cell>
          <cell r="AU19">
            <v>4084639.9999999995</v>
          </cell>
          <cell r="AW19">
            <v>-3641208.4799999995</v>
          </cell>
          <cell r="AX19">
            <v>3641208.4799999995</v>
          </cell>
          <cell r="BB19">
            <v>2433816.0000000233</v>
          </cell>
          <cell r="BC19">
            <v>5199730</v>
          </cell>
          <cell r="BD19">
            <v>3242799.9999999921</v>
          </cell>
          <cell r="BE19">
            <v>4465090</v>
          </cell>
          <cell r="BF19">
            <v>1878712.0000000042</v>
          </cell>
          <cell r="BG19">
            <v>3882</v>
          </cell>
          <cell r="BH19">
            <v>2011900</v>
          </cell>
          <cell r="BJ19">
            <v>-1120319.9999999925</v>
          </cell>
          <cell r="BK19">
            <v>1120319.9999999925</v>
          </cell>
          <cell r="BM19">
            <v>1609089.3</v>
          </cell>
          <cell r="BN19">
            <v>-1609089.3</v>
          </cell>
          <cell r="BP19">
            <v>-2477562</v>
          </cell>
          <cell r="BQ19">
            <v>2477562</v>
          </cell>
          <cell r="BS19">
            <v>0</v>
          </cell>
          <cell r="BV19">
            <v>-921211.2</v>
          </cell>
          <cell r="BW19">
            <v>921211.2</v>
          </cell>
          <cell r="BY19">
            <v>0</v>
          </cell>
          <cell r="BZ19">
            <v>0</v>
          </cell>
          <cell r="CB19">
            <v>-856799.14320000168</v>
          </cell>
          <cell r="CC19">
            <v>856799.14320000168</v>
          </cell>
          <cell r="CE19">
            <v>1711780.1063999927</v>
          </cell>
          <cell r="CF19">
            <v>-1711780.1063999927</v>
          </cell>
          <cell r="CH19">
            <v>3299720.0000000186</v>
          </cell>
          <cell r="CI19">
            <v>3301800</v>
          </cell>
          <cell r="CJ19">
            <v>2271599.9999999767</v>
          </cell>
          <cell r="CK19">
            <v>6073860</v>
          </cell>
          <cell r="CL19">
            <v>3266399.9999999944</v>
          </cell>
          <cell r="CM19">
            <v>11518</v>
          </cell>
          <cell r="CN19">
            <v>1758599.9999999986</v>
          </cell>
          <cell r="CP19">
            <v>1300200.0000000007</v>
          </cell>
          <cell r="CR19">
            <v>2890810</v>
          </cell>
          <cell r="CS19">
            <v>5847.9999999999563</v>
          </cell>
          <cell r="CT19">
            <v>2861440.0000000005</v>
          </cell>
          <cell r="CV19">
            <v>-1141526.1311999969</v>
          </cell>
          <cell r="CW19">
            <v>1141526.1311999969</v>
          </cell>
          <cell r="CY19">
            <v>0</v>
          </cell>
          <cell r="CZ19">
            <v>0</v>
          </cell>
          <cell r="DB19">
            <v>-1015271.7119999947</v>
          </cell>
          <cell r="DC19">
            <v>1015271.7119999947</v>
          </cell>
          <cell r="DD19">
            <v>0</v>
          </cell>
          <cell r="DE19">
            <v>169645</v>
          </cell>
          <cell r="DF19">
            <v>168018</v>
          </cell>
          <cell r="DG19">
            <v>2966515.1999999946</v>
          </cell>
          <cell r="DH19">
            <v>6339350</v>
          </cell>
          <cell r="DI19">
            <v>3996200.0000000009</v>
          </cell>
          <cell r="DJ19">
            <v>3980580</v>
          </cell>
          <cell r="DK19">
            <v>3756297.5999999908</v>
          </cell>
          <cell r="DL19">
            <v>380516.39999999851</v>
          </cell>
          <cell r="DQ19">
            <v>990351.99999999162</v>
          </cell>
          <cell r="DR19">
            <v>-990351.99999999162</v>
          </cell>
          <cell r="DT19">
            <v>-1342253.2032000062</v>
          </cell>
          <cell r="DU19">
            <v>1342253.2032000062</v>
          </cell>
          <cell r="DW19">
            <v>-853919.99999999988</v>
          </cell>
          <cell r="DX19">
            <v>853919.99999999988</v>
          </cell>
          <cell r="DZ19">
            <v>1994979.8231999963</v>
          </cell>
          <cell r="EA19">
            <v>-1994979.8231999963</v>
          </cell>
          <cell r="EC19">
            <v>15412230.198999919</v>
          </cell>
          <cell r="ED19">
            <v>14131570</v>
          </cell>
          <cell r="EE19">
            <v>10632800.156799994</v>
          </cell>
          <cell r="EF19">
            <v>9144566</v>
          </cell>
          <cell r="EG19">
            <v>11747844.272799991</v>
          </cell>
          <cell r="EH19">
            <v>10695128</v>
          </cell>
          <cell r="EI19">
            <v>10373106.216799987</v>
          </cell>
          <cell r="EJ19">
            <v>9198870</v>
          </cell>
          <cell r="EK19">
            <v>4180376.9632000215</v>
          </cell>
          <cell r="EL19">
            <v>3889016</v>
          </cell>
          <cell r="EM19">
            <v>3961044.4319999954</v>
          </cell>
          <cell r="EN19">
            <v>3687472</v>
          </cell>
          <cell r="EO19">
            <v>5173256.4592000172</v>
          </cell>
          <cell r="EP19">
            <v>5048778</v>
          </cell>
          <cell r="EQ19">
            <v>26117442.600000001</v>
          </cell>
          <cell r="ER19">
            <v>17520</v>
          </cell>
          <cell r="ES19">
            <v>26027432.23659993</v>
          </cell>
          <cell r="ET19">
            <v>9664820</v>
          </cell>
          <cell r="EU19">
            <v>3882</v>
          </cell>
          <cell r="EV19">
            <v>9567228.0000000186</v>
          </cell>
          <cell r="EW19">
            <v>9375660</v>
          </cell>
          <cell r="EX19">
            <v>11518</v>
          </cell>
          <cell r="EY19">
            <v>9296119.999999987</v>
          </cell>
          <cell r="EZ19">
            <v>2890810</v>
          </cell>
          <cell r="FA19">
            <v>5847.9999999999563</v>
          </cell>
          <cell r="FB19">
            <v>2861440.0000000005</v>
          </cell>
          <cell r="FC19">
            <v>168018</v>
          </cell>
          <cell r="FD19">
            <v>0</v>
          </cell>
          <cell r="FE19">
            <v>169645</v>
          </cell>
          <cell r="FF19">
            <v>10319930</v>
          </cell>
          <cell r="FG19">
            <v>0</v>
          </cell>
          <cell r="FH19">
            <v>10338496.399999987</v>
          </cell>
          <cell r="FI19">
            <v>380516.39999999851</v>
          </cell>
          <cell r="FJ19">
            <v>1300200.0000000007</v>
          </cell>
          <cell r="FK19">
            <v>16112.999999999967</v>
          </cell>
          <cell r="FL19">
            <v>-825</v>
          </cell>
        </row>
        <row r="20">
          <cell r="N20" t="str">
            <v>DES</v>
          </cell>
          <cell r="P20" t="str">
            <v>Bulan DESEMBER 2004</v>
          </cell>
        </row>
      </sheetData>
      <sheetData sheetId="1"/>
      <sheetData sheetId="2">
        <row r="2">
          <cell r="B2" t="str">
            <v>Kode</v>
          </cell>
        </row>
      </sheetData>
      <sheetData sheetId="3">
        <row r="2">
          <cell r="B2" t="str">
            <v>Kode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Tabel PTKP"/>
      <sheetName val="GAS PLN-14"/>
      <sheetName val="BBM-PRO-11"/>
      <sheetName val="Resume"/>
      <sheetName val="PMT"/>
      <sheetName val="dengan pembangkitan"/>
      <sheetName val="NO. PRK"/>
      <sheetName val="Prices"/>
      <sheetName val="Sch-5"/>
      <sheetName val="GE027"/>
      <sheetName val="GE051"/>
      <sheetName val="HB BARU"/>
      <sheetName val="HB2"/>
      <sheetName val="Jasa"/>
      <sheetName val="Mat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TRANS"/>
      <sheetName val="tabel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Aug-06"/>
      <sheetName val="LR"/>
      <sheetName val="analisa kendaraan"/>
      <sheetName val="HON-KT"/>
      <sheetName val="Gangg_PL"/>
      <sheetName val="ANALISA SNI'08(ubh bgsting)"/>
      <sheetName val="ca"/>
      <sheetName val="W-NAD"/>
      <sheetName val="sept"/>
      <sheetName val="W1"/>
      <sheetName val="見積書"/>
      <sheetName val="Rupiah"/>
      <sheetName val="SortSheet"/>
      <sheetName val="rekmodiPtk (MAP)"/>
      <sheetName val="Valuation"/>
      <sheetName val="HARGA15"/>
      <sheetName val="JASA 15"/>
      <sheetName val="Tabel Istilah"/>
      <sheetName val="dataupd"/>
      <sheetName val="Penjualan"/>
      <sheetName val="ProdSendiri"/>
      <sheetName val="PS&amp;Susut TL"/>
      <sheetName val="SewaBeli"/>
      <sheetName val="Transfer"/>
      <sheetName val="Daftar Kegiatan"/>
      <sheetName val="BBM-03"/>
      <sheetName val="C22"/>
      <sheetName val="GABLUARJAWA1 (2)"/>
      <sheetName val="jadwal pelaks"/>
      <sheetName val="analis"/>
      <sheetName val="RINCIAN HARGA MATERIAL"/>
      <sheetName val="D"/>
      <sheetName val="C"/>
      <sheetName val="AHS-JTR"/>
      <sheetName val="E"/>
      <sheetName val="TDL2001"/>
      <sheetName val="PRK"/>
      <sheetName val="Persed"/>
      <sheetName val="Indikator215"/>
      <sheetName val="Penyulang Padam"/>
      <sheetName val="Tabel Wilayah-cabang"/>
      <sheetName val="KALK_GES"/>
      <sheetName val="SL3"/>
      <sheetName val="LabaRugi"/>
      <sheetName val="Quote"/>
      <sheetName val="RAB"/>
      <sheetName val="LAMPIRAN"/>
      <sheetName val="EQUIPMENT"/>
      <sheetName val="8.b Lamp B-1 BAHP Evaluasi SPH"/>
      <sheetName val="Analisa HSP"/>
      <sheetName val="ATTB-AKTV"/>
      <sheetName val="HPP"/>
      <sheetName val="H.DASAR"/>
      <sheetName val="PB(B)"/>
      <sheetName val="Skor"/>
      <sheetName val="DATA"/>
      <sheetName val="ACUAN"/>
      <sheetName val="MS"/>
      <sheetName val="input-cost"/>
      <sheetName val="Daftar Upah&amp;Bahan"/>
      <sheetName val="D-Analisa1"/>
      <sheetName val="D-Upah&amp;Bahan"/>
      <sheetName val="divI"/>
      <sheetName val="divII"/>
      <sheetName val="Form1-TEL alat"/>
      <sheetName val="Form1-TEL ged"/>
      <sheetName val="RAB PABX"/>
      <sheetName val="H ALAT"/>
      <sheetName val="PE task sheets"/>
      <sheetName val="Base task sheets"/>
      <sheetName val="Labor Rates"/>
      <sheetName val="HARGA SATUAN"/>
      <sheetName val="MAP"/>
      <sheetName val="CiMaPlbStd"/>
      <sheetName val="COP"/>
      <sheetName val="PICKUP"/>
      <sheetName val="RD dokter ORNG 3 70"/>
      <sheetName val="ANALISA"/>
      <sheetName val="Rekap Piutang"/>
      <sheetName val="BQ-IABK"/>
      <sheetName val="UNIT 3"/>
      <sheetName val="A.PERSIAPAN"/>
      <sheetName val="Bangunan Utama"/>
      <sheetName val="Download_Data"/>
      <sheetName val="analisa_jasa"/>
      <sheetName val="Kuantitas &amp; Harga"/>
      <sheetName val="KUMULATIP"/>
      <sheetName val="A1 pri123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entry REC  trip"/>
      <sheetName val="TDL 2020"/>
    </sheetNames>
    <sheetDataSet>
      <sheetData sheetId="0">
        <row r="2">
          <cell r="E2" t="str">
            <v>Tabel Wilayah</v>
          </cell>
        </row>
      </sheetData>
      <sheetData sheetId="1">
        <row r="2">
          <cell r="E2" t="str">
            <v>Tabel Wilayah</v>
          </cell>
        </row>
      </sheetData>
      <sheetData sheetId="2">
        <row r="2">
          <cell r="E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/>
      <sheetData sheetId="129" refreshError="1"/>
      <sheetData sheetId="130"/>
      <sheetData sheetId="131" refreshError="1"/>
      <sheetData sheetId="132" refreshError="1"/>
      <sheetData sheetId="133" refreshError="1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4">
          <cell r="M4" t="str">
            <v>Januari</v>
          </cell>
        </row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</sheetNames>
    <sheetDataSet>
      <sheetData sheetId="0"/>
      <sheetData sheetId="1">
        <row r="10">
          <cell r="A10">
            <v>1</v>
          </cell>
        </row>
        <row r="54">
          <cell r="A54">
            <v>1</v>
          </cell>
          <cell r="B54" t="str">
            <v>Upah Pemasangan CA.1'</v>
          </cell>
          <cell r="C54" t="str">
            <v>unit</v>
          </cell>
          <cell r="D54">
            <v>2</v>
          </cell>
          <cell r="F54">
            <v>15199.184000000001</v>
          </cell>
        </row>
        <row r="55">
          <cell r="A55">
            <v>2</v>
          </cell>
          <cell r="B55" t="str">
            <v>Upah Pemasangan CG 106 - 105</v>
          </cell>
          <cell r="C55" t="str">
            <v>unit</v>
          </cell>
          <cell r="D55">
            <v>2</v>
          </cell>
          <cell r="F55">
            <v>235610.85800000001</v>
          </cell>
        </row>
        <row r="56">
          <cell r="A56">
            <v>3</v>
          </cell>
          <cell r="B56" t="str">
            <v>Upah Pemasangan CM2 - 11</v>
          </cell>
          <cell r="C56" t="str">
            <v>unit</v>
          </cell>
          <cell r="D56">
            <v>2</v>
          </cell>
          <cell r="F56">
            <v>38290.252</v>
          </cell>
        </row>
        <row r="57">
          <cell r="A57">
            <v>4</v>
          </cell>
          <cell r="B57" t="str">
            <v>Upah Pemasangan CM2 - 12</v>
          </cell>
          <cell r="C57" t="str">
            <v>unit</v>
          </cell>
          <cell r="D57">
            <v>2</v>
          </cell>
          <cell r="F57">
            <v>8437.6319999999996</v>
          </cell>
        </row>
        <row r="58">
          <cell r="A58">
            <v>5</v>
          </cell>
          <cell r="B58" t="str">
            <v>Upah Pemasangan J6 - T ( CJ4 )</v>
          </cell>
          <cell r="C58" t="str">
            <v>unit</v>
          </cell>
          <cell r="D58">
            <v>2</v>
          </cell>
          <cell r="F58">
            <v>18507.398000000001</v>
          </cell>
        </row>
        <row r="59">
          <cell r="A59">
            <v>6</v>
          </cell>
          <cell r="B59" t="str">
            <v>Upah Pemasangan KWH</v>
          </cell>
          <cell r="C59" t="str">
            <v>bh</v>
          </cell>
          <cell r="D59">
            <v>173</v>
          </cell>
          <cell r="F59">
            <v>26815.236000000001</v>
          </cell>
        </row>
        <row r="60">
          <cell r="A60">
            <v>7</v>
          </cell>
          <cell r="B60" t="str">
            <v>Upah pemasangan SJ6</v>
          </cell>
          <cell r="C60" t="str">
            <v>unit</v>
          </cell>
          <cell r="D60">
            <v>6</v>
          </cell>
          <cell r="F60">
            <v>18507.398000000001</v>
          </cell>
        </row>
        <row r="61">
          <cell r="A61">
            <v>8</v>
          </cell>
          <cell r="B61" t="str">
            <v>Upah Penomoran Tiang</v>
          </cell>
          <cell r="C61" t="str">
            <v>Bt</v>
          </cell>
          <cell r="D61">
            <v>2</v>
          </cell>
          <cell r="F61">
            <v>8044.1620000000003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FORM-B"/>
      <sheetName val="01 A"/>
      <sheetName val="Kamus"/>
      <sheetName val="Sheet1"/>
      <sheetName val="master rab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Submission Form"/>
      <sheetName val="unit"/>
      <sheetName val="aruskas"/>
      <sheetName val="Sheet2"/>
      <sheetName val="Sheet3"/>
      <sheetName val="rkap2008"/>
      <sheetName val="List"/>
      <sheetName val="Sensitivitas"/>
      <sheetName val="Penyulang Padam"/>
      <sheetName val="RAB"/>
      <sheetName val="Penjualan"/>
      <sheetName val="ProdSendiri"/>
      <sheetName val="PS&amp;Susut TL"/>
      <sheetName val="SewaBeli"/>
      <sheetName val="Transfer"/>
      <sheetName val="Daftar Tabel"/>
      <sheetName val="Listing"/>
      <sheetName val="Table 5"/>
      <sheetName val="Bank Recon"/>
      <sheetName val="L_23"/>
      <sheetName val="DIV.1"/>
      <sheetName val="Asumsi"/>
      <sheetName val="CH"/>
      <sheetName val="HRG BHN"/>
      <sheetName val="W-NAD"/>
      <sheetName val="L20Keu"/>
      <sheetName val="Sudah Berjalan"/>
      <sheetName val="KH-Q1,Q2,01"/>
      <sheetName val="W1"/>
    </sheetNames>
    <sheetDataSet>
      <sheetData sheetId="0">
        <row r="1">
          <cell r="L1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  <sheetName val="beban"/>
      <sheetName val="Tabel Istilah"/>
      <sheetName val="Land Clearing-pnw"/>
      <sheetName val="Master Edit"/>
      <sheetName val="TABEL"/>
      <sheetName val="upah"/>
      <sheetName val="Neraca seAPJ"/>
      <sheetName val="Kuantitas &amp; Harga"/>
      <sheetName val="Supl.X"/>
      <sheetName val="Div2"/>
      <sheetName val="Div3"/>
      <sheetName val="Div4"/>
      <sheetName val="Div5"/>
      <sheetName val="Div6"/>
      <sheetName val="Div7"/>
      <sheetName val="Div8"/>
      <sheetName val="kali-2001"/>
      <sheetName val="FORM A12BJI"/>
      <sheetName val="Pareto_BAM#3"/>
      <sheetName val="Gangg_PL"/>
      <sheetName val="DivVI"/>
      <sheetName val="P-SA"/>
      <sheetName val="Inv_NAD"/>
      <sheetName val="Inv_RIAU"/>
      <sheetName val="Inv_MALUKU"/>
      <sheetName val="Inv_SUMUT"/>
      <sheetName val="divI"/>
      <sheetName val="divII"/>
      <sheetName val="KMS-DIS5"/>
      <sheetName val="PMT"/>
      <sheetName val="DeVIASI"/>
      <sheetName val="KoMposisi"/>
      <sheetName val="FORM-B"/>
      <sheetName val="ANALISA"/>
      <sheetName val="BoQ(APBN)"/>
      <sheetName val="UP_an"/>
      <sheetName val="Harga Upah+Bahan"/>
      <sheetName val="DAFTAR UPAH"/>
      <sheetName val="Hitung_Energi"/>
      <sheetName val="BRONZE BANDAR NELAYAN"/>
      <sheetName val="5.1(1)"/>
      <sheetName val="prod03"/>
      <sheetName val="JAN09"/>
      <sheetName val="Alat dan Perabot"/>
      <sheetName val="HPP"/>
      <sheetName val="Legend"/>
      <sheetName val="F1771-2"/>
      <sheetName val="MASTER"/>
      <sheetName val="FRYPROD"/>
      <sheetName val="Index"/>
      <sheetName val="MCOST1"/>
      <sheetName val="D-2"/>
      <sheetName val="Sumber Data"/>
      <sheetName val="XLR_NoRangeSheet"/>
      <sheetName val="66"/>
      <sheetName val="025"/>
      <sheetName val="Macro"/>
      <sheetName val="02"/>
      <sheetName val="03"/>
      <sheetName val="06"/>
      <sheetName val="2"/>
      <sheetName val="REVISI-10"/>
      <sheetName val="REVISI-16"/>
      <sheetName val="REVISI-25"/>
      <sheetName val="DATA_NOV04"/>
      <sheetName val="StU"/>
      <sheetName val="Pengendalian "/>
      <sheetName val="SYARAT TEKNIS DAN SLA"/>
      <sheetName val="BA Kerusakan"/>
      <sheetName val="RPBJ"/>
      <sheetName val="nota dinas"/>
      <sheetName val="TUG-5"/>
      <sheetName val="Pegawai"/>
      <sheetName val="Tabel-Tk Komp"/>
      <sheetName val="saldo"/>
      <sheetName val="shareholders"/>
      <sheetName val="Lampiran"/>
      <sheetName val="SUSUt 9%"/>
      <sheetName val="Agregat Halus &amp; Kasar"/>
      <sheetName val="KLP"/>
      <sheetName val="KSN"/>
      <sheetName val="RYN"/>
      <sheetName val="SKM"/>
      <sheetName val="TLK"/>
      <sheetName val="Database"/>
      <sheetName val="1"/>
      <sheetName val="Isian Biodata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TU"/>
      <sheetName val="SuMBER"/>
      <sheetName val="1.General Item"/>
      <sheetName val="2.Sorinangka Weir"/>
      <sheetName val="3.Irr.Canal Work"/>
      <sheetName val="4.Irr.Struc.Work"/>
      <sheetName val="6.Tertiary Work"/>
      <sheetName val="Content "/>
      <sheetName val="BA-1"/>
      <sheetName val="Vendor"/>
      <sheetName val="Vendor UJH"/>
      <sheetName val="KKN"/>
      <sheetName val="NBL"/>
      <sheetName val="PLB"/>
      <sheetName val="FAS"/>
      <sheetName val="SCH2"/>
      <sheetName val="hal 14b"/>
      <sheetName val="GABUNGAN"/>
      <sheetName val="PERIODIK"/>
      <sheetName val="Progrs SWD-6"/>
      <sheetName val="LISTS"/>
      <sheetName val="Sumber Asset"/>
      <sheetName val="Biaya"/>
      <sheetName val="CD&amp;Stok"/>
      <sheetName val="Neraca"/>
      <sheetName val="Penyulang Padam"/>
      <sheetName val="GGN TRAFO"/>
      <sheetName val="COP realisasi 2015"/>
      <sheetName val="M"/>
      <sheetName val="Catatan"/>
      <sheetName val="Beli"/>
      <sheetName val="Sewa"/>
      <sheetName val="BBkr"/>
      <sheetName val="Jual"/>
      <sheetName val="Prod2"/>
      <sheetName val="RKAP"/>
      <sheetName val="kCal"/>
      <sheetName val="BS01"/>
      <sheetName val="COSTSALES"/>
      <sheetName val="PL"/>
      <sheetName val="Perintah"/>
      <sheetName val="FP_JUAL_"/>
      <sheetName val="SLS-TGT-FEED (FDM)"/>
      <sheetName val="Fak_aktif"/>
      <sheetName val="NAMA DEPT"/>
      <sheetName val="ASSUM-COMB-Prop"/>
      <sheetName val="Bank Recon"/>
      <sheetName val="Persed"/>
      <sheetName val="FKT_PJK"/>
      <sheetName val="0"/>
      <sheetName val="Reconcil.bal.sheet(out)"/>
      <sheetName val="Assets"/>
      <sheetName val="1A"/>
      <sheetName val="C"/>
      <sheetName val="NT"/>
      <sheetName val="PConsCS"/>
      <sheetName val="dia-in"/>
      <sheetName val="2008"/>
      <sheetName val="Konfirm"/>
      <sheetName val="Table 5"/>
      <sheetName val="DIV.1"/>
      <sheetName val="Perhitungan RAB"/>
      <sheetName val="AN-E"/>
      <sheetName val="Ana. PU"/>
      <sheetName val="1crb"/>
      <sheetName val="REG II JATENG SALATIGAA"/>
      <sheetName val="PESUT TW2"/>
      <sheetName val="SATPAM"/>
      <sheetName val="harga "/>
      <sheetName val="Inflasi 2019"/>
      <sheetName val="Inflasi $"/>
      <sheetName val="STEEL STRUCTURE"/>
      <sheetName val="Incoming 1A jajar"/>
      <sheetName val="Xchge Rates"/>
      <sheetName val="HPE GI PAOKMOTONG"/>
      <sheetName val="analisa gedung"/>
      <sheetName val="Adj"/>
      <sheetName val="Input Reference"/>
      <sheetName val="Inventory Value Reference"/>
      <sheetName val="GrafikProd"/>
      <sheetName val="REVISI-29"/>
      <sheetName val="DataBase Har"/>
      <sheetName val="Watertank"/>
      <sheetName val="GRADE ap"/>
      <sheetName val="Config"/>
      <sheetName val="Valuation"/>
      <sheetName val="OST Agustus"/>
      <sheetName val="sap"/>
      <sheetName val="hps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BAR BENDING SCHEDULE"/>
      <sheetName val="CH"/>
      <sheetName val="Dolar dalam Rp"/>
      <sheetName val="D"/>
      <sheetName val="E"/>
      <sheetName val="LR"/>
      <sheetName val="Kuit"/>
      <sheetName val="Table 1"/>
      <sheetName val="Scenario"/>
      <sheetName val="Scenario (CN)"/>
      <sheetName val="N"/>
      <sheetName val="Okt"/>
      <sheetName val="ANAM"/>
      <sheetName val="Section 2 MastlisteRev02"/>
      <sheetName val="gi"/>
      <sheetName val="lpb"/>
      <sheetName val="HEADCOUNT_Bud"/>
      <sheetName val="Costs_ActivityNature"/>
      <sheetName val="back up"/>
      <sheetName val="SITE-E"/>
      <sheetName val="CATALOG"/>
      <sheetName val="Analisa SNI STANDART "/>
      <sheetName val="Twr (15)"/>
      <sheetName val="주주명부&lt;끝&gt;"/>
      <sheetName val="references"/>
    </sheetNames>
    <sheetDataSet>
      <sheetData sheetId="0">
        <row r="7">
          <cell r="D7" t="str">
            <v>3610</v>
          </cell>
        </row>
        <row r="10">
          <cell r="D10" t="str">
            <v>Philip Loh</v>
          </cell>
        </row>
        <row r="11">
          <cell r="D11" t="str">
            <v>6340 5720</v>
          </cell>
        </row>
        <row r="17">
          <cell r="D17">
            <v>0</v>
          </cell>
        </row>
        <row r="19">
          <cell r="D19" t="str">
            <v>Danfoss</v>
          </cell>
        </row>
        <row r="21">
          <cell r="D21" t="str">
            <v>Jalan Pesawat</v>
          </cell>
        </row>
        <row r="23">
          <cell r="D23">
            <v>22</v>
          </cell>
        </row>
        <row r="25">
          <cell r="D25" t="str">
            <v>N</v>
          </cell>
        </row>
        <row r="33">
          <cell r="D33" t="str">
            <v>We provide complimentary Shuttle to Airport  (2-way) at stipulated timing</v>
          </cell>
        </row>
      </sheetData>
      <sheetData sheetId="1">
        <row r="7">
          <cell r="D7" t="str">
            <v>3610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/>
      <sheetData sheetId="536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terbilang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Sheet2"/>
      <sheetName val="Sheet3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RAB Saluran Kabel"/>
      <sheetName val="RAB CROSS ARM"/>
      <sheetName val="RAB JETIS"/>
      <sheetName val="RAB PILANG PAYUNG"/>
      <sheetName val="RAB GAMBRENGAN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g1"/>
      <sheetName val="g2"/>
      <sheetName val="G3"/>
      <sheetName val="Sheet5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8">
          <cell r="I58">
            <v>1</v>
          </cell>
          <cell r="J58">
            <v>1</v>
          </cell>
          <cell r="K58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1" tint="0.249977111117893"/>
    <pageSetUpPr fitToPage="1"/>
  </sheetPr>
  <dimension ref="A1:L1321"/>
  <sheetViews>
    <sheetView showGridLines="0" view="pageBreakPreview" zoomScale="85" zoomScaleNormal="100" zoomScaleSheetLayoutView="85" workbookViewId="0">
      <selection activeCell="C32" sqref="C32"/>
    </sheetView>
  </sheetViews>
  <sheetFormatPr defaultColWidth="9.140625" defaultRowHeight="15"/>
  <cols>
    <col min="1" max="1" width="5.28515625" style="112" customWidth="1"/>
    <col min="2" max="2" width="5.140625" style="113" customWidth="1"/>
    <col min="3" max="3" width="51.42578125" style="139" customWidth="1"/>
    <col min="4" max="4" width="12.42578125" style="139" customWidth="1"/>
    <col min="5" max="5" width="8.7109375" style="116" customWidth="1"/>
    <col min="6" max="6" width="12.5703125" style="116" customWidth="1"/>
    <col min="7" max="7" width="12.7109375" style="116" customWidth="1"/>
    <col min="8" max="8" width="20.7109375" style="117" hidden="1" customWidth="1"/>
    <col min="9" max="9" width="24.7109375" style="117" hidden="1" customWidth="1"/>
    <col min="10" max="10" width="45.7109375" style="117" hidden="1" customWidth="1"/>
    <col min="11" max="12" width="18.5703125" style="117" hidden="1" customWidth="1"/>
    <col min="13" max="16384" width="9.140625" style="118"/>
  </cols>
  <sheetData>
    <row r="1" spans="1:12">
      <c r="C1" s="114" t="s">
        <v>1009</v>
      </c>
      <c r="D1" s="115"/>
      <c r="H1" s="111"/>
      <c r="I1" s="111"/>
      <c r="J1" s="111"/>
      <c r="K1" s="111"/>
      <c r="L1" s="111"/>
    </row>
    <row r="2" spans="1:12">
      <c r="C2" s="119" t="str">
        <f>RAB!C2</f>
        <v>UNIT INDUK DISTRIBUSI JAWA TENGAH &amp; DI YOGYAKARTA</v>
      </c>
      <c r="D2" s="115"/>
    </row>
    <row r="3" spans="1:12">
      <c r="C3" s="120"/>
      <c r="D3" s="115"/>
    </row>
    <row r="4" spans="1:12" ht="15.75" customHeight="1">
      <c r="B4" s="526" t="s">
        <v>1133</v>
      </c>
      <c r="C4" s="526"/>
      <c r="D4" s="526"/>
      <c r="E4" s="526"/>
      <c r="F4" s="526"/>
      <c r="G4" s="526"/>
      <c r="H4" s="526"/>
      <c r="I4" s="121"/>
      <c r="J4" s="121"/>
      <c r="K4" s="121"/>
      <c r="L4" s="121"/>
    </row>
    <row r="5" spans="1:12" ht="15.75" customHeight="1"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</row>
    <row r="6" spans="1:12">
      <c r="C6" s="115"/>
      <c r="D6" s="115"/>
    </row>
    <row r="7" spans="1:12" ht="15.75" customHeight="1">
      <c r="B7" s="527" t="s">
        <v>0</v>
      </c>
      <c r="C7" s="527" t="s">
        <v>1</v>
      </c>
      <c r="D7" s="528" t="s">
        <v>42</v>
      </c>
      <c r="E7" s="528" t="s">
        <v>43</v>
      </c>
      <c r="F7" s="528" t="s">
        <v>1134</v>
      </c>
      <c r="G7" s="529" t="s">
        <v>41</v>
      </c>
      <c r="H7" s="525" t="s">
        <v>1042</v>
      </c>
      <c r="I7" s="525" t="s">
        <v>1136</v>
      </c>
      <c r="J7" s="525" t="s">
        <v>1026</v>
      </c>
      <c r="K7" s="519" t="s">
        <v>1024</v>
      </c>
      <c r="L7" s="520"/>
    </row>
    <row r="8" spans="1:12" ht="15" customHeight="1">
      <c r="B8" s="527"/>
      <c r="C8" s="527"/>
      <c r="D8" s="528"/>
      <c r="E8" s="528"/>
      <c r="F8" s="528"/>
      <c r="G8" s="529"/>
      <c r="H8" s="525"/>
      <c r="I8" s="525"/>
      <c r="J8" s="525"/>
      <c r="K8" s="521"/>
      <c r="L8" s="522"/>
    </row>
    <row r="9" spans="1:12" ht="15" customHeight="1">
      <c r="B9" s="527"/>
      <c r="C9" s="527"/>
      <c r="D9" s="528"/>
      <c r="E9" s="528"/>
      <c r="F9" s="528"/>
      <c r="G9" s="529"/>
      <c r="H9" s="525"/>
      <c r="I9" s="525"/>
      <c r="J9" s="525"/>
      <c r="K9" s="523"/>
      <c r="L9" s="524"/>
    </row>
    <row r="10" spans="1:12" s="129" customFormat="1" ht="15.75" customHeight="1">
      <c r="A10" s="112"/>
      <c r="B10" s="122"/>
      <c r="C10" s="123"/>
      <c r="D10" s="124"/>
      <c r="E10" s="125"/>
      <c r="F10" s="126"/>
      <c r="G10" s="127"/>
      <c r="H10" s="128"/>
      <c r="I10" s="128"/>
      <c r="J10" s="128"/>
      <c r="K10" s="128"/>
      <c r="L10" s="128"/>
    </row>
    <row r="11" spans="1:12" s="137" customFormat="1">
      <c r="A11" s="112"/>
      <c r="B11" s="130" t="s">
        <v>1035</v>
      </c>
      <c r="C11" s="131" t="s">
        <v>1135</v>
      </c>
      <c r="D11" s="132"/>
      <c r="E11" s="133"/>
      <c r="F11" s="134"/>
      <c r="G11" s="135"/>
      <c r="H11" s="136"/>
      <c r="I11" s="136"/>
      <c r="J11" s="136"/>
      <c r="K11" s="136"/>
      <c r="L11" s="136"/>
    </row>
    <row r="12" spans="1:12" s="137" customFormat="1" ht="30">
      <c r="A12" s="112">
        <v>1</v>
      </c>
      <c r="B12" s="134">
        <f ca="1">IF(C12="","",A12)</f>
        <v>1</v>
      </c>
      <c r="C12" s="109" t="str">
        <f ca="1">IF(ISERROR(OFFSET($C$713,MATCH(A12,$F$714:$F$1320,0),0)),"",OFFSET($C$713,MATCH(A12,$F$714:$F$1320,0),0))</f>
        <v>KWH Elektronik; 1P; 2W; 230 V; 5(100) A; kls 1 termasuk modem 3G/4G</v>
      </c>
      <c r="D12" s="101" t="str">
        <f ca="1">IF(ISERROR(OFFSET('HARGA SATUAN'!$D$6,MATCH(C12,'HARGA SATUAN'!$C$7:$C$1495,0),0)),"",OFFSET('HARGA SATUAN'!$D$6,MATCH(C12,'HARGA SATUAN'!$C$7:$C$1495,0),0))</f>
        <v>MDU-KD</v>
      </c>
      <c r="E12" s="101" t="str">
        <f ca="1">IF(B12="+","Unit",IF(ISERROR(OFFSET('HARGA SATUAN'!$E$6,MATCH(C12,'HARGA SATUAN'!$C$7:$C$1495,0),0)),"",OFFSET('HARGA SATUAN'!$E$6,MATCH(C12,'HARGA SATUAN'!$C$7:$C$1495,0),0)))</f>
        <v>Bh</v>
      </c>
      <c r="F12" s="138">
        <f ca="1">IF(ISERROR(OFFSET($D$713,MATCH(A12,$F$714:$F$1320,0),0)),"",OFFSET($D$713,MATCH(A12,$F$714:$F$1320,0),0))</f>
        <v>1</v>
      </c>
      <c r="G12" s="41">
        <f ca="1">IF(ISERROR(OFFSET('HARGA SATUAN'!$I$6,MATCH(C12,'HARGA SATUAN'!$C$7:$C$1495,0),0)),"",OFFSET('HARGA SATUAN'!$I$6,MATCH(C12,'HARGA SATUAN'!$C$7:$C$1495,0),0))</f>
        <v>1740750</v>
      </c>
      <c r="H12" s="136" t="e">
        <f ca="1">IF(B12="","",#REF!)</f>
        <v>#REF!</v>
      </c>
      <c r="I12" s="136" t="e">
        <f ca="1">IF(B12="","",#REF!)</f>
        <v>#REF!</v>
      </c>
      <c r="J12" s="136" t="e">
        <f ca="1">IF(B12="","",#REF!)</f>
        <v>#REF!</v>
      </c>
      <c r="K12" s="136" t="e">
        <f ca="1">IF(B12="","",#REF!)</f>
        <v>#REF!</v>
      </c>
      <c r="L12" s="136" t="e">
        <f ca="1">IF(C12="","",#REF!)</f>
        <v>#REF!</v>
      </c>
    </row>
    <row r="13" spans="1:12" s="137" customFormat="1" ht="15" customHeight="1">
      <c r="A13" s="112">
        <v>2</v>
      </c>
      <c r="B13" s="134">
        <f t="shared" ref="B13:B76" ca="1" si="0">IF(C13="","",A13)</f>
        <v>2</v>
      </c>
      <c r="C13" s="109" t="str">
        <f t="shared" ref="C13:C76" ca="1" si="1">IF(ISERROR(OFFSET($C$713,MATCH(A13,$F$714:$F$1320,0),0)),"",OFFSET($C$713,MATCH(A13,$F$714:$F$1320,0),0))</f>
        <v>Trafo 1 Fasa CSP 50 kVA</v>
      </c>
      <c r="D13" s="101" t="str">
        <f ca="1">IF(ISERROR(OFFSET('HARGA SATUAN'!$D$6,MATCH(C13,'HARGA SATUAN'!$C$7:$C$1495,0),0)),"",OFFSET('HARGA SATUAN'!$D$6,MATCH(C13,'HARGA SATUAN'!$C$7:$C$1495,0),0))</f>
        <v>MDU-KD</v>
      </c>
      <c r="E13" s="101" t="str">
        <f ca="1">IF(B13="+","Unit",IF(ISERROR(OFFSET('HARGA SATUAN'!$E$6,MATCH(C13,'HARGA SATUAN'!$C$7:$C$1495,0),0)),"",OFFSET('HARGA SATUAN'!$E$6,MATCH(C13,'HARGA SATUAN'!$C$7:$C$1495,0),0)))</f>
        <v>Bh</v>
      </c>
      <c r="F13" s="138">
        <f t="shared" ref="F13:F76" ca="1" si="2">IF(ISERROR(OFFSET($D$713,MATCH(A13,$F$714:$F$1320,0),0)),"",OFFSET($D$713,MATCH(A13,$F$714:$F$1320,0),0))</f>
        <v>1</v>
      </c>
      <c r="G13" s="41">
        <f ca="1">IF(ISERROR(OFFSET('HARGA SATUAN'!$I$6,MATCH(C13,'HARGA SATUAN'!$C$7:$C$1495,0),0)),"",OFFSET('HARGA SATUAN'!$I$6,MATCH(C13,'HARGA SATUAN'!$C$7:$C$1495,0),0))</f>
        <v>27845400</v>
      </c>
      <c r="H13" s="136" t="e">
        <f ca="1">IF(B13="","",#REF!)</f>
        <v>#REF!</v>
      </c>
      <c r="I13" s="136" t="e">
        <f ca="1">IF(B13="","",#REF!)</f>
        <v>#REF!</v>
      </c>
      <c r="J13" s="136" t="e">
        <f ca="1">IF(B13="","",#REF!)</f>
        <v>#REF!</v>
      </c>
      <c r="K13" s="136" t="e">
        <f ca="1">IF(B13="","",#REF!)</f>
        <v>#REF!</v>
      </c>
      <c r="L13" s="136" t="e">
        <f ca="1">IF(C13="","",#REF!)</f>
        <v>#REF!</v>
      </c>
    </row>
    <row r="14" spans="1:12" s="137" customFormat="1">
      <c r="A14" s="112">
        <v>3</v>
      </c>
      <c r="B14" s="134">
        <f t="shared" ca="1" si="0"/>
        <v>3</v>
      </c>
      <c r="C14" s="109" t="str">
        <f t="shared" ca="1" si="1"/>
        <v>AAAC 70 mm²</v>
      </c>
      <c r="D14" s="101" t="str">
        <f ca="1">IF(ISERROR(OFFSET('HARGA SATUAN'!$D$6,MATCH(C14,'HARGA SATUAN'!$C$7:$C$1495,0),0)),"",OFFSET('HARGA SATUAN'!$D$6,MATCH(C14,'HARGA SATUAN'!$C$7:$C$1495,0),0))</f>
        <v>MDU-KD</v>
      </c>
      <c r="E14" s="101" t="str">
        <f ca="1">IF(B14="+","Unit",IF(ISERROR(OFFSET('HARGA SATUAN'!$E$6,MATCH(C14,'HARGA SATUAN'!$C$7:$C$1495,0),0)),"",OFFSET('HARGA SATUAN'!$E$6,MATCH(C14,'HARGA SATUAN'!$C$7:$C$1495,0),0)))</f>
        <v>Mtr</v>
      </c>
      <c r="F14" s="138">
        <f t="shared" ca="1" si="2"/>
        <v>2</v>
      </c>
      <c r="G14" s="41">
        <f ca="1">IF(ISERROR(OFFSET('HARGA SATUAN'!$I$6,MATCH(C14,'HARGA SATUAN'!$C$7:$C$1495,0),0)),"",OFFSET('HARGA SATUAN'!$I$6,MATCH(C14,'HARGA SATUAN'!$C$7:$C$1495,0),0))</f>
        <v>14200</v>
      </c>
      <c r="H14" s="136" t="e">
        <f ca="1">IF(B14="","",#REF!)</f>
        <v>#REF!</v>
      </c>
      <c r="I14" s="136" t="e">
        <f ca="1">IF(B14="","",#REF!)</f>
        <v>#REF!</v>
      </c>
      <c r="J14" s="136" t="e">
        <f ca="1">IF(B14="","",#REF!)</f>
        <v>#REF!</v>
      </c>
      <c r="K14" s="136" t="e">
        <f ca="1">IF(B14="","",#REF!)</f>
        <v>#REF!</v>
      </c>
      <c r="L14" s="136" t="e">
        <f ca="1">IF(C14="","",#REF!)</f>
        <v>#REF!</v>
      </c>
    </row>
    <row r="15" spans="1:12" s="137" customFormat="1">
      <c r="A15" s="112">
        <v>4</v>
      </c>
      <c r="B15" s="134">
        <f t="shared" ca="1" si="0"/>
        <v>4</v>
      </c>
      <c r="C15" s="109" t="str">
        <f t="shared" ca="1" si="1"/>
        <v>NFA2X-T 2 x 70 + N 70 mm²</v>
      </c>
      <c r="D15" s="101" t="str">
        <f ca="1">IF(ISERROR(OFFSET('HARGA SATUAN'!$D$6,MATCH(C15,'HARGA SATUAN'!$C$7:$C$1495,0),0)),"",OFFSET('HARGA SATUAN'!$D$6,MATCH(C15,'HARGA SATUAN'!$C$7:$C$1495,0),0))</f>
        <v>MDU-KD</v>
      </c>
      <c r="E15" s="101" t="str">
        <f ca="1">IF(B15="+","Unit",IF(ISERROR(OFFSET('HARGA SATUAN'!$E$6,MATCH(C15,'HARGA SATUAN'!$C$7:$C$1495,0),0)),"",OFFSET('HARGA SATUAN'!$E$6,MATCH(C15,'HARGA SATUAN'!$C$7:$C$1495,0),0)))</f>
        <v>Mtr</v>
      </c>
      <c r="F15" s="138">
        <f t="shared" ca="1" si="2"/>
        <v>2</v>
      </c>
      <c r="G15" s="41">
        <f ca="1">IF(ISERROR(OFFSET('HARGA SATUAN'!$I$6,MATCH(C15,'HARGA SATUAN'!$C$7:$C$1495,0),0)),"",OFFSET('HARGA SATUAN'!$I$6,MATCH(C15,'HARGA SATUAN'!$C$7:$C$1495,0),0))</f>
        <v>53300</v>
      </c>
      <c r="H15" s="136" t="e">
        <f ca="1">IF(B15="","",#REF!)</f>
        <v>#REF!</v>
      </c>
      <c r="I15" s="136" t="e">
        <f ca="1">IF(B15="","",#REF!)</f>
        <v>#REF!</v>
      </c>
      <c r="J15" s="136" t="e">
        <f ca="1">IF(B15="","",#REF!)</f>
        <v>#REF!</v>
      </c>
      <c r="K15" s="136" t="e">
        <f ca="1">IF(B15="","",#REF!)</f>
        <v>#REF!</v>
      </c>
      <c r="L15" s="136" t="e">
        <f ca="1">IF(C15="","",#REF!)</f>
        <v>#REF!</v>
      </c>
    </row>
    <row r="16" spans="1:12" s="137" customFormat="1">
      <c r="A16" s="112">
        <v>5</v>
      </c>
      <c r="B16" s="134">
        <f t="shared" ca="1" si="0"/>
        <v>5</v>
      </c>
      <c r="C16" s="109" t="str">
        <f t="shared" ca="1" si="1"/>
        <v>NFA2X 2 x 16 mm²</v>
      </c>
      <c r="D16" s="101" t="str">
        <f ca="1">IF(ISERROR(OFFSET('HARGA SATUAN'!$D$6,MATCH(C16,'HARGA SATUAN'!$C$7:$C$1495,0),0)),"",OFFSET('HARGA SATUAN'!$D$6,MATCH(C16,'HARGA SATUAN'!$C$7:$C$1495,0),0))</f>
        <v>MDU-KD</v>
      </c>
      <c r="E16" s="101" t="str">
        <f ca="1">IF(B16="+","Unit",IF(ISERROR(OFFSET('HARGA SATUAN'!$E$6,MATCH(C16,'HARGA SATUAN'!$C$7:$C$1495,0),0)),"",OFFSET('HARGA SATUAN'!$E$6,MATCH(C16,'HARGA SATUAN'!$C$7:$C$1495,0),0)))</f>
        <v>Mtr</v>
      </c>
      <c r="F16" s="138">
        <f t="shared" ca="1" si="2"/>
        <v>45</v>
      </c>
      <c r="G16" s="41">
        <f ca="1">IF(ISERROR(OFFSET('HARGA SATUAN'!$I$6,MATCH(C16,'HARGA SATUAN'!$C$7:$C$1495,0),0)),"",OFFSET('HARGA SATUAN'!$I$6,MATCH(C16,'HARGA SATUAN'!$C$7:$C$1495,0),0))</f>
        <v>6600</v>
      </c>
      <c r="H16" s="136" t="e">
        <f ca="1">IF(B16="","",#REF!)</f>
        <v>#REF!</v>
      </c>
      <c r="I16" s="136" t="e">
        <f ca="1">IF(B16="","",#REF!)</f>
        <v>#REF!</v>
      </c>
      <c r="J16" s="136" t="e">
        <f ca="1">IF(B16="","",#REF!)</f>
        <v>#REF!</v>
      </c>
      <c r="K16" s="136" t="e">
        <f ca="1">IF(B16="","",#REF!)</f>
        <v>#REF!</v>
      </c>
      <c r="L16" s="136" t="e">
        <f ca="1">IF(C16="","",#REF!)</f>
        <v>#REF!</v>
      </c>
    </row>
    <row r="17" spans="1:12" s="137" customFormat="1">
      <c r="A17" s="112">
        <v>6</v>
      </c>
      <c r="B17" s="134">
        <f t="shared" ca="1" si="0"/>
        <v>6</v>
      </c>
      <c r="C17" s="109" t="str">
        <f t="shared" ca="1" si="1"/>
        <v>MCCB 1 Fasa 80 A</v>
      </c>
      <c r="D17" s="101" t="str">
        <f ca="1">IF(ISERROR(OFFSET('HARGA SATUAN'!$D$6,MATCH(C17,'HARGA SATUAN'!$C$7:$C$1495,0),0)),"",OFFSET('HARGA SATUAN'!$D$6,MATCH(C17,'HARGA SATUAN'!$C$7:$C$1495,0),0))</f>
        <v>HDW</v>
      </c>
      <c r="E17" s="101" t="str">
        <f ca="1">IF(B17="+","Unit",IF(ISERROR(OFFSET('HARGA SATUAN'!$E$6,MATCH(C17,'HARGA SATUAN'!$C$7:$C$1495,0),0)),"",OFFSET('HARGA SATUAN'!$E$6,MATCH(C17,'HARGA SATUAN'!$C$7:$C$1495,0),0)))</f>
        <v>Bh</v>
      </c>
      <c r="F17" s="138">
        <f t="shared" ca="1" si="2"/>
        <v>1</v>
      </c>
      <c r="G17" s="41">
        <f ca="1">IF(ISERROR(OFFSET('HARGA SATUAN'!$I$6,MATCH(C17,'HARGA SATUAN'!$C$7:$C$1495,0),0)),"",OFFSET('HARGA SATUAN'!$I$6,MATCH(C17,'HARGA SATUAN'!$C$7:$C$1495,0),0))</f>
        <v>757500</v>
      </c>
      <c r="H17" s="136" t="e">
        <f ca="1">IF(B17="","",#REF!)</f>
        <v>#REF!</v>
      </c>
      <c r="I17" s="136" t="e">
        <f ca="1">IF(B17="","",#REF!)</f>
        <v>#REF!</v>
      </c>
      <c r="J17" s="136" t="e">
        <f ca="1">IF(B17="","",#REF!)</f>
        <v>#REF!</v>
      </c>
      <c r="K17" s="136" t="e">
        <f ca="1">IF(B17="","",#REF!)</f>
        <v>#REF!</v>
      </c>
      <c r="L17" s="136" t="e">
        <f ca="1">IF(C17="","",#REF!)</f>
        <v>#REF!</v>
      </c>
    </row>
    <row r="18" spans="1:12" s="137" customFormat="1">
      <c r="A18" s="112">
        <v>7</v>
      </c>
      <c r="B18" s="134" t="str">
        <f t="shared" ca="1" si="0"/>
        <v/>
      </c>
      <c r="C18" s="109" t="str">
        <f t="shared" ca="1" si="1"/>
        <v/>
      </c>
      <c r="D18" s="101" t="str">
        <f ca="1">IF(ISERROR(OFFSET('HARGA SATUAN'!$D$6,MATCH(C18,'HARGA SATUAN'!$C$7:$C$1495,0),0)),"",OFFSET('HARGA SATUAN'!$D$6,MATCH(C18,'HARGA SATUAN'!$C$7:$C$1495,0),0))</f>
        <v/>
      </c>
      <c r="E18" s="101">
        <f ca="1">IF(B18="+","Unit",IF(ISERROR(OFFSET('HARGA SATUAN'!$E$6,MATCH(C18,'HARGA SATUAN'!$C$7:$C$1495,0),0)),"",OFFSET('HARGA SATUAN'!$E$6,MATCH(C18,'HARGA SATUAN'!$C$7:$C$1495,0),0)))</f>
        <v>0</v>
      </c>
      <c r="F18" s="138" t="str">
        <f t="shared" ca="1" si="2"/>
        <v/>
      </c>
      <c r="G18" s="41">
        <f ca="1">IF(ISERROR(OFFSET('HARGA SATUAN'!$I$6,MATCH(C18,'HARGA SATUAN'!$C$7:$C$1495,0),0)),"",OFFSET('HARGA SATUAN'!$I$6,MATCH(C18,'HARGA SATUAN'!$C$7:$C$1495,0),0))</f>
        <v>0</v>
      </c>
      <c r="H18" s="136" t="str">
        <f ca="1">IF(B18="","",#REF!)</f>
        <v/>
      </c>
      <c r="I18" s="136" t="str">
        <f ca="1">IF(B18="","",#REF!)</f>
        <v/>
      </c>
      <c r="J18" s="136" t="str">
        <f ca="1">IF(B18="","",#REF!)</f>
        <v/>
      </c>
      <c r="K18" s="136" t="str">
        <f ca="1">IF(B18="","",#REF!)</f>
        <v/>
      </c>
      <c r="L18" s="136" t="str">
        <f ca="1">IF(C18="","",#REF!)</f>
        <v/>
      </c>
    </row>
    <row r="19" spans="1:12" s="137" customFormat="1">
      <c r="A19" s="112">
        <v>8</v>
      </c>
      <c r="B19" s="134" t="str">
        <f t="shared" ca="1" si="0"/>
        <v/>
      </c>
      <c r="C19" s="109" t="str">
        <f t="shared" ca="1" si="1"/>
        <v/>
      </c>
      <c r="D19" s="101" t="str">
        <f ca="1">IF(ISERROR(OFFSET('HARGA SATUAN'!$D$6,MATCH(C19,'HARGA SATUAN'!$C$7:$C$1495,0),0)),"",OFFSET('HARGA SATUAN'!$D$6,MATCH(C19,'HARGA SATUAN'!$C$7:$C$1495,0),0))</f>
        <v/>
      </c>
      <c r="E19" s="101">
        <f ca="1">IF(B19="+","Unit",IF(ISERROR(OFFSET('HARGA SATUAN'!$E$6,MATCH(C19,'HARGA SATUAN'!$C$7:$C$1495,0),0)),"",OFFSET('HARGA SATUAN'!$E$6,MATCH(C19,'HARGA SATUAN'!$C$7:$C$1495,0),0)))</f>
        <v>0</v>
      </c>
      <c r="F19" s="138" t="str">
        <f t="shared" ca="1" si="2"/>
        <v/>
      </c>
      <c r="G19" s="41">
        <f ca="1">IF(ISERROR(OFFSET('HARGA SATUAN'!$I$6,MATCH(C19,'HARGA SATUAN'!$C$7:$C$1495,0),0)),"",OFFSET('HARGA SATUAN'!$I$6,MATCH(C19,'HARGA SATUAN'!$C$7:$C$1495,0),0))</f>
        <v>0</v>
      </c>
      <c r="H19" s="136" t="str">
        <f ca="1">IF(B19="","",#REF!)</f>
        <v/>
      </c>
      <c r="I19" s="136" t="str">
        <f ca="1">IF(B19="","",#REF!)</f>
        <v/>
      </c>
      <c r="J19" s="136" t="str">
        <f ca="1">IF(B19="","",#REF!)</f>
        <v/>
      </c>
      <c r="K19" s="136" t="str">
        <f ca="1">IF(B19="","",#REF!)</f>
        <v/>
      </c>
      <c r="L19" s="136" t="str">
        <f ca="1">IF(C19="","",#REF!)</f>
        <v/>
      </c>
    </row>
    <row r="20" spans="1:12" s="137" customFormat="1">
      <c r="A20" s="112">
        <v>9</v>
      </c>
      <c r="B20" s="134" t="str">
        <f t="shared" ca="1" si="0"/>
        <v/>
      </c>
      <c r="C20" s="109" t="str">
        <f t="shared" ca="1" si="1"/>
        <v/>
      </c>
      <c r="D20" s="101" t="str">
        <f ca="1">IF(ISERROR(OFFSET('HARGA SATUAN'!$D$6,MATCH(C20,'HARGA SATUAN'!$C$7:$C$1495,0),0)),"",OFFSET('HARGA SATUAN'!$D$6,MATCH(C20,'HARGA SATUAN'!$C$7:$C$1495,0),0))</f>
        <v/>
      </c>
      <c r="E20" s="101">
        <f ca="1">IF(B20="+","Unit",IF(ISERROR(OFFSET('HARGA SATUAN'!$E$6,MATCH(C20,'HARGA SATUAN'!$C$7:$C$1495,0),0)),"",OFFSET('HARGA SATUAN'!$E$6,MATCH(C20,'HARGA SATUAN'!$C$7:$C$1495,0),0)))</f>
        <v>0</v>
      </c>
      <c r="F20" s="138" t="str">
        <f t="shared" ca="1" si="2"/>
        <v/>
      </c>
      <c r="G20" s="41">
        <f ca="1">IF(ISERROR(OFFSET('HARGA SATUAN'!$I$6,MATCH(C20,'HARGA SATUAN'!$C$7:$C$1495,0),0)),"",OFFSET('HARGA SATUAN'!$I$6,MATCH(C20,'HARGA SATUAN'!$C$7:$C$1495,0),0))</f>
        <v>0</v>
      </c>
      <c r="H20" s="136" t="str">
        <f ca="1">IF(B20="","",#REF!)</f>
        <v/>
      </c>
      <c r="I20" s="136" t="str">
        <f ca="1">IF(B20="","",#REF!)</f>
        <v/>
      </c>
      <c r="J20" s="136" t="str">
        <f ca="1">IF(B20="","",#REF!)</f>
        <v/>
      </c>
      <c r="K20" s="136" t="str">
        <f ca="1">IF(B20="","",#REF!)</f>
        <v/>
      </c>
      <c r="L20" s="136" t="str">
        <f ca="1">IF(C20="","",#REF!)</f>
        <v/>
      </c>
    </row>
    <row r="21" spans="1:12" s="137" customFormat="1">
      <c r="A21" s="112">
        <v>10</v>
      </c>
      <c r="B21" s="134" t="str">
        <f t="shared" ca="1" si="0"/>
        <v/>
      </c>
      <c r="C21" s="109" t="str">
        <f t="shared" ca="1" si="1"/>
        <v/>
      </c>
      <c r="D21" s="101" t="str">
        <f ca="1">IF(ISERROR(OFFSET('HARGA SATUAN'!$D$6,MATCH(C21,'HARGA SATUAN'!$C$7:$C$1495,0),0)),"",OFFSET('HARGA SATUAN'!$D$6,MATCH(C21,'HARGA SATUAN'!$C$7:$C$1495,0),0))</f>
        <v/>
      </c>
      <c r="E21" s="101">
        <f ca="1">IF(B21="+","Unit",IF(ISERROR(OFFSET('HARGA SATUAN'!$E$6,MATCH(C21,'HARGA SATUAN'!$C$7:$C$1495,0),0)),"",OFFSET('HARGA SATUAN'!$E$6,MATCH(C21,'HARGA SATUAN'!$C$7:$C$1495,0),0)))</f>
        <v>0</v>
      </c>
      <c r="F21" s="138" t="str">
        <f t="shared" ca="1" si="2"/>
        <v/>
      </c>
      <c r="G21" s="41">
        <f ca="1">IF(ISERROR(OFFSET('HARGA SATUAN'!$I$6,MATCH(C21,'HARGA SATUAN'!$C$7:$C$1495,0),0)),"",OFFSET('HARGA SATUAN'!$I$6,MATCH(C21,'HARGA SATUAN'!$C$7:$C$1495,0),0))</f>
        <v>0</v>
      </c>
      <c r="H21" s="136" t="str">
        <f ca="1">IF(B21="","",#REF!)</f>
        <v/>
      </c>
      <c r="I21" s="136" t="str">
        <f ca="1">IF(B21="","",#REF!)</f>
        <v/>
      </c>
      <c r="J21" s="136" t="str">
        <f ca="1">IF(B21="","",#REF!)</f>
        <v/>
      </c>
      <c r="K21" s="136" t="str">
        <f ca="1">IF(B21="","",#REF!)</f>
        <v/>
      </c>
      <c r="L21" s="136" t="str">
        <f ca="1">IF(C21="","",#REF!)</f>
        <v/>
      </c>
    </row>
    <row r="22" spans="1:12" s="137" customFormat="1">
      <c r="A22" s="112">
        <v>11</v>
      </c>
      <c r="B22" s="134" t="str">
        <f t="shared" ca="1" si="0"/>
        <v/>
      </c>
      <c r="C22" s="109" t="str">
        <f t="shared" ca="1" si="1"/>
        <v/>
      </c>
      <c r="D22" s="101" t="str">
        <f ca="1">IF(ISERROR(OFFSET('HARGA SATUAN'!$D$6,MATCH(C22,'HARGA SATUAN'!$C$7:$C$1495,0),0)),"",OFFSET('HARGA SATUAN'!$D$6,MATCH(C22,'HARGA SATUAN'!$C$7:$C$1495,0),0))</f>
        <v/>
      </c>
      <c r="E22" s="101">
        <f ca="1">IF(B22="+","Unit",IF(ISERROR(OFFSET('HARGA SATUAN'!$E$6,MATCH(C22,'HARGA SATUAN'!$C$7:$C$1495,0),0)),"",OFFSET('HARGA SATUAN'!$E$6,MATCH(C22,'HARGA SATUAN'!$C$7:$C$1495,0),0)))</f>
        <v>0</v>
      </c>
      <c r="F22" s="138" t="str">
        <f t="shared" ca="1" si="2"/>
        <v/>
      </c>
      <c r="G22" s="41">
        <f ca="1">IF(ISERROR(OFFSET('HARGA SATUAN'!$I$6,MATCH(C22,'HARGA SATUAN'!$C$7:$C$1495,0),0)),"",OFFSET('HARGA SATUAN'!$I$6,MATCH(C22,'HARGA SATUAN'!$C$7:$C$1495,0),0))</f>
        <v>0</v>
      </c>
      <c r="H22" s="136" t="str">
        <f ca="1">IF(B22="","",#REF!)</f>
        <v/>
      </c>
      <c r="I22" s="136" t="str">
        <f ca="1">IF(B22="","",#REF!)</f>
        <v/>
      </c>
      <c r="J22" s="136" t="str">
        <f ca="1">IF(B22="","",#REF!)</f>
        <v/>
      </c>
      <c r="K22" s="136" t="str">
        <f ca="1">IF(B22="","",#REF!)</f>
        <v/>
      </c>
      <c r="L22" s="136" t="str">
        <f ca="1">IF(C22="","",#REF!)</f>
        <v/>
      </c>
    </row>
    <row r="23" spans="1:12" s="137" customFormat="1">
      <c r="A23" s="112">
        <v>12</v>
      </c>
      <c r="B23" s="134" t="str">
        <f t="shared" ca="1" si="0"/>
        <v/>
      </c>
      <c r="C23" s="109" t="str">
        <f t="shared" ca="1" si="1"/>
        <v/>
      </c>
      <c r="D23" s="101" t="str">
        <f ca="1">IF(ISERROR(OFFSET('HARGA SATUAN'!$D$6,MATCH(C23,'HARGA SATUAN'!$C$7:$C$1495,0),0)),"",OFFSET('HARGA SATUAN'!$D$6,MATCH(C23,'HARGA SATUAN'!$C$7:$C$1495,0),0))</f>
        <v/>
      </c>
      <c r="E23" s="101">
        <f ca="1">IF(B23="+","Unit",IF(ISERROR(OFFSET('HARGA SATUAN'!$E$6,MATCH(C23,'HARGA SATUAN'!$C$7:$C$1495,0),0)),"",OFFSET('HARGA SATUAN'!$E$6,MATCH(C23,'HARGA SATUAN'!$C$7:$C$1495,0),0)))</f>
        <v>0</v>
      </c>
      <c r="F23" s="138" t="str">
        <f t="shared" ca="1" si="2"/>
        <v/>
      </c>
      <c r="G23" s="41">
        <f ca="1">IF(ISERROR(OFFSET('HARGA SATUAN'!$I$6,MATCH(C23,'HARGA SATUAN'!$C$7:$C$1495,0),0)),"",OFFSET('HARGA SATUAN'!$I$6,MATCH(C23,'HARGA SATUAN'!$C$7:$C$1495,0),0))</f>
        <v>0</v>
      </c>
      <c r="H23" s="136" t="str">
        <f ca="1">IF(B23="","",#REF!)</f>
        <v/>
      </c>
      <c r="I23" s="136" t="str">
        <f ca="1">IF(B23="","",#REF!)</f>
        <v/>
      </c>
      <c r="J23" s="136" t="str">
        <f ca="1">IF(B23="","",#REF!)</f>
        <v/>
      </c>
      <c r="K23" s="136" t="str">
        <f ca="1">IF(B23="","",#REF!)</f>
        <v/>
      </c>
      <c r="L23" s="136" t="str">
        <f ca="1">IF(C23="","",#REF!)</f>
        <v/>
      </c>
    </row>
    <row r="24" spans="1:12" s="137" customFormat="1">
      <c r="A24" s="112">
        <v>13</v>
      </c>
      <c r="B24" s="134" t="str">
        <f t="shared" ca="1" si="0"/>
        <v/>
      </c>
      <c r="C24" s="109" t="str">
        <f t="shared" ca="1" si="1"/>
        <v/>
      </c>
      <c r="D24" s="101" t="str">
        <f ca="1">IF(ISERROR(OFFSET('HARGA SATUAN'!$D$6,MATCH(C24,'HARGA SATUAN'!$C$7:$C$1495,0),0)),"",OFFSET('HARGA SATUAN'!$D$6,MATCH(C24,'HARGA SATUAN'!$C$7:$C$1495,0),0))</f>
        <v/>
      </c>
      <c r="E24" s="101">
        <f ca="1">IF(B24="+","Unit",IF(ISERROR(OFFSET('HARGA SATUAN'!$E$6,MATCH(C24,'HARGA SATUAN'!$C$7:$C$1495,0),0)),"",OFFSET('HARGA SATUAN'!$E$6,MATCH(C24,'HARGA SATUAN'!$C$7:$C$1495,0),0)))</f>
        <v>0</v>
      </c>
      <c r="F24" s="138" t="str">
        <f t="shared" ca="1" si="2"/>
        <v/>
      </c>
      <c r="G24" s="41">
        <f ca="1">IF(ISERROR(OFFSET('HARGA SATUAN'!$I$6,MATCH(C24,'HARGA SATUAN'!$C$7:$C$1495,0),0)),"",OFFSET('HARGA SATUAN'!$I$6,MATCH(C24,'HARGA SATUAN'!$C$7:$C$1495,0),0))</f>
        <v>0</v>
      </c>
      <c r="H24" s="136" t="str">
        <f ca="1">IF(B24="","",#REF!)</f>
        <v/>
      </c>
      <c r="I24" s="136" t="str">
        <f ca="1">IF(B24="","",#REF!)</f>
        <v/>
      </c>
      <c r="J24" s="136" t="str">
        <f ca="1">IF(B24="","",#REF!)</f>
        <v/>
      </c>
      <c r="K24" s="136" t="str">
        <f ca="1">IF(B24="","",#REF!)</f>
        <v/>
      </c>
      <c r="L24" s="136" t="str">
        <f ca="1">IF(C24="","",#REF!)</f>
        <v/>
      </c>
    </row>
    <row r="25" spans="1:12" s="137" customFormat="1">
      <c r="A25" s="112">
        <v>14</v>
      </c>
      <c r="B25" s="134" t="str">
        <f t="shared" ca="1" si="0"/>
        <v/>
      </c>
      <c r="C25" s="109" t="str">
        <f t="shared" ca="1" si="1"/>
        <v/>
      </c>
      <c r="D25" s="101" t="str">
        <f ca="1">IF(ISERROR(OFFSET('HARGA SATUAN'!$D$6,MATCH(C25,'HARGA SATUAN'!$C$7:$C$1495,0),0)),"",OFFSET('HARGA SATUAN'!$D$6,MATCH(C25,'HARGA SATUAN'!$C$7:$C$1495,0),0))</f>
        <v/>
      </c>
      <c r="E25" s="101">
        <f ca="1">IF(B25="+","Unit",IF(ISERROR(OFFSET('HARGA SATUAN'!$E$6,MATCH(C25,'HARGA SATUAN'!$C$7:$C$1495,0),0)),"",OFFSET('HARGA SATUAN'!$E$6,MATCH(C25,'HARGA SATUAN'!$C$7:$C$1495,0),0)))</f>
        <v>0</v>
      </c>
      <c r="F25" s="138" t="str">
        <f t="shared" ca="1" si="2"/>
        <v/>
      </c>
      <c r="G25" s="41">
        <f ca="1">IF(ISERROR(OFFSET('HARGA SATUAN'!$I$6,MATCH(C25,'HARGA SATUAN'!$C$7:$C$1495,0),0)),"",OFFSET('HARGA SATUAN'!$I$6,MATCH(C25,'HARGA SATUAN'!$C$7:$C$1495,0),0))</f>
        <v>0</v>
      </c>
      <c r="H25" s="136" t="str">
        <f ca="1">IF(B25="","",#REF!)</f>
        <v/>
      </c>
      <c r="I25" s="136" t="str">
        <f ca="1">IF(B25="","",#REF!)</f>
        <v/>
      </c>
      <c r="J25" s="136" t="str">
        <f ca="1">IF(B25="","",#REF!)</f>
        <v/>
      </c>
      <c r="K25" s="136" t="str">
        <f ca="1">IF(B25="","",#REF!)</f>
        <v/>
      </c>
      <c r="L25" s="136" t="str">
        <f ca="1">IF(C25="","",#REF!)</f>
        <v/>
      </c>
    </row>
    <row r="26" spans="1:12" s="137" customFormat="1">
      <c r="A26" s="112">
        <v>15</v>
      </c>
      <c r="B26" s="134" t="str">
        <f t="shared" ca="1" si="0"/>
        <v/>
      </c>
      <c r="C26" s="109" t="str">
        <f t="shared" ca="1" si="1"/>
        <v/>
      </c>
      <c r="D26" s="101" t="str">
        <f ca="1">IF(ISERROR(OFFSET('HARGA SATUAN'!$D$6,MATCH(C26,'HARGA SATUAN'!$C$7:$C$1495,0),0)),"",OFFSET('HARGA SATUAN'!$D$6,MATCH(C26,'HARGA SATUAN'!$C$7:$C$1495,0),0))</f>
        <v/>
      </c>
      <c r="E26" s="101">
        <f ca="1">IF(B26="+","Unit",IF(ISERROR(OFFSET('HARGA SATUAN'!$E$6,MATCH(C26,'HARGA SATUAN'!$C$7:$C$1495,0),0)),"",OFFSET('HARGA SATUAN'!$E$6,MATCH(C26,'HARGA SATUAN'!$C$7:$C$1495,0),0)))</f>
        <v>0</v>
      </c>
      <c r="F26" s="138" t="str">
        <f t="shared" ca="1" si="2"/>
        <v/>
      </c>
      <c r="G26" s="41">
        <f ca="1">IF(ISERROR(OFFSET('HARGA SATUAN'!$I$6,MATCH(C26,'HARGA SATUAN'!$C$7:$C$1495,0),0)),"",OFFSET('HARGA SATUAN'!$I$6,MATCH(C26,'HARGA SATUAN'!$C$7:$C$1495,0),0))</f>
        <v>0</v>
      </c>
      <c r="H26" s="136" t="str">
        <f ca="1">IF(B26="","",#REF!)</f>
        <v/>
      </c>
      <c r="I26" s="136" t="str">
        <f ca="1">IF(B26="","",#REF!)</f>
        <v/>
      </c>
      <c r="J26" s="136" t="str">
        <f ca="1">IF(B26="","",#REF!)</f>
        <v/>
      </c>
      <c r="K26" s="136" t="str">
        <f ca="1">IF(B26="","",#REF!)</f>
        <v/>
      </c>
      <c r="L26" s="136" t="str">
        <f ca="1">IF(C26="","",#REF!)</f>
        <v/>
      </c>
    </row>
    <row r="27" spans="1:12" s="137" customFormat="1">
      <c r="A27" s="112">
        <v>16</v>
      </c>
      <c r="B27" s="134" t="str">
        <f t="shared" ca="1" si="0"/>
        <v/>
      </c>
      <c r="C27" s="109" t="str">
        <f t="shared" ca="1" si="1"/>
        <v/>
      </c>
      <c r="D27" s="101" t="str">
        <f ca="1">IF(ISERROR(OFFSET('HARGA SATUAN'!$D$6,MATCH(C27,'HARGA SATUAN'!$C$7:$C$1495,0),0)),"",OFFSET('HARGA SATUAN'!$D$6,MATCH(C27,'HARGA SATUAN'!$C$7:$C$1495,0),0))</f>
        <v/>
      </c>
      <c r="E27" s="101">
        <f ca="1">IF(B27="+","Unit",IF(ISERROR(OFFSET('HARGA SATUAN'!$E$6,MATCH(C27,'HARGA SATUAN'!$C$7:$C$1495,0),0)),"",OFFSET('HARGA SATUAN'!$E$6,MATCH(C27,'HARGA SATUAN'!$C$7:$C$1495,0),0)))</f>
        <v>0</v>
      </c>
      <c r="F27" s="138" t="str">
        <f t="shared" ca="1" si="2"/>
        <v/>
      </c>
      <c r="G27" s="41">
        <f ca="1">IF(ISERROR(OFFSET('HARGA SATUAN'!$I$6,MATCH(C27,'HARGA SATUAN'!$C$7:$C$1495,0),0)),"",OFFSET('HARGA SATUAN'!$I$6,MATCH(C27,'HARGA SATUAN'!$C$7:$C$1495,0),0))</f>
        <v>0</v>
      </c>
      <c r="H27" s="136" t="str">
        <f ca="1">IF(B27="","",#REF!)</f>
        <v/>
      </c>
      <c r="I27" s="136" t="str">
        <f ca="1">IF(B27="","",#REF!)</f>
        <v/>
      </c>
      <c r="J27" s="136" t="str">
        <f ca="1">IF(B27="","",#REF!)</f>
        <v/>
      </c>
      <c r="K27" s="136" t="str">
        <f ca="1">IF(B27="","",#REF!)</f>
        <v/>
      </c>
      <c r="L27" s="136" t="str">
        <f ca="1">IF(C27="","",#REF!)</f>
        <v/>
      </c>
    </row>
    <row r="28" spans="1:12" s="137" customFormat="1">
      <c r="A28" s="112">
        <v>17</v>
      </c>
      <c r="B28" s="134" t="str">
        <f t="shared" ca="1" si="0"/>
        <v/>
      </c>
      <c r="C28" s="109" t="str">
        <f t="shared" ca="1" si="1"/>
        <v/>
      </c>
      <c r="D28" s="101" t="str">
        <f ca="1">IF(ISERROR(OFFSET('HARGA SATUAN'!$D$6,MATCH(C28,'HARGA SATUAN'!$C$7:$C$1495,0),0)),"",OFFSET('HARGA SATUAN'!$D$6,MATCH(C28,'HARGA SATUAN'!$C$7:$C$1495,0),0))</f>
        <v/>
      </c>
      <c r="E28" s="101">
        <f ca="1">IF(B28="+","Unit",IF(ISERROR(OFFSET('HARGA SATUAN'!$E$6,MATCH(C28,'HARGA SATUAN'!$C$7:$C$1495,0),0)),"",OFFSET('HARGA SATUAN'!$E$6,MATCH(C28,'HARGA SATUAN'!$C$7:$C$1495,0),0)))</f>
        <v>0</v>
      </c>
      <c r="F28" s="138" t="str">
        <f t="shared" ca="1" si="2"/>
        <v/>
      </c>
      <c r="G28" s="41">
        <f ca="1">IF(ISERROR(OFFSET('HARGA SATUAN'!$I$6,MATCH(C28,'HARGA SATUAN'!$C$7:$C$1495,0),0)),"",OFFSET('HARGA SATUAN'!$I$6,MATCH(C28,'HARGA SATUAN'!$C$7:$C$1495,0),0))</f>
        <v>0</v>
      </c>
      <c r="H28" s="136" t="str">
        <f ca="1">IF(B28="","",#REF!)</f>
        <v/>
      </c>
      <c r="I28" s="136" t="str">
        <f ca="1">IF(B28="","",#REF!)</f>
        <v/>
      </c>
      <c r="J28" s="136" t="str">
        <f ca="1">IF(B28="","",#REF!)</f>
        <v/>
      </c>
      <c r="K28" s="136" t="str">
        <f ca="1">IF(B28="","",#REF!)</f>
        <v/>
      </c>
      <c r="L28" s="136" t="str">
        <f ca="1">IF(C28="","",#REF!)</f>
        <v/>
      </c>
    </row>
    <row r="29" spans="1:12" s="137" customFormat="1">
      <c r="A29" s="112">
        <v>18</v>
      </c>
      <c r="B29" s="134" t="str">
        <f t="shared" ca="1" si="0"/>
        <v/>
      </c>
      <c r="C29" s="109" t="str">
        <f t="shared" ca="1" si="1"/>
        <v/>
      </c>
      <c r="D29" s="101" t="str">
        <f ca="1">IF(ISERROR(OFFSET('HARGA SATUAN'!$D$6,MATCH(C29,'HARGA SATUAN'!$C$7:$C$1495,0),0)),"",OFFSET('HARGA SATUAN'!$D$6,MATCH(C29,'HARGA SATUAN'!$C$7:$C$1495,0),0))</f>
        <v/>
      </c>
      <c r="E29" s="101">
        <f ca="1">IF(B29="+","Unit",IF(ISERROR(OFFSET('HARGA SATUAN'!$E$6,MATCH(C29,'HARGA SATUAN'!$C$7:$C$1495,0),0)),"",OFFSET('HARGA SATUAN'!$E$6,MATCH(C29,'HARGA SATUAN'!$C$7:$C$1495,0),0)))</f>
        <v>0</v>
      </c>
      <c r="F29" s="138" t="str">
        <f t="shared" ca="1" si="2"/>
        <v/>
      </c>
      <c r="G29" s="41">
        <f ca="1">IF(ISERROR(OFFSET('HARGA SATUAN'!$I$6,MATCH(C29,'HARGA SATUAN'!$C$7:$C$1495,0),0)),"",OFFSET('HARGA SATUAN'!$I$6,MATCH(C29,'HARGA SATUAN'!$C$7:$C$1495,0),0))</f>
        <v>0</v>
      </c>
      <c r="H29" s="136" t="str">
        <f ca="1">IF(B29="","",#REF!)</f>
        <v/>
      </c>
      <c r="I29" s="136" t="str">
        <f ca="1">IF(B29="","",#REF!)</f>
        <v/>
      </c>
      <c r="J29" s="136" t="str">
        <f ca="1">IF(B29="","",#REF!)</f>
        <v/>
      </c>
      <c r="K29" s="136" t="str">
        <f ca="1">IF(B29="","",#REF!)</f>
        <v/>
      </c>
      <c r="L29" s="136" t="str">
        <f ca="1">IF(C29="","",#REF!)</f>
        <v/>
      </c>
    </row>
    <row r="30" spans="1:12" s="137" customFormat="1">
      <c r="A30" s="112">
        <v>19</v>
      </c>
      <c r="B30" s="134" t="str">
        <f t="shared" ca="1" si="0"/>
        <v/>
      </c>
      <c r="C30" s="109" t="str">
        <f t="shared" ca="1" si="1"/>
        <v/>
      </c>
      <c r="D30" s="101" t="str">
        <f ca="1">IF(ISERROR(OFFSET('HARGA SATUAN'!$D$6,MATCH(C30,'HARGA SATUAN'!$C$7:$C$1495,0),0)),"",OFFSET('HARGA SATUAN'!$D$6,MATCH(C30,'HARGA SATUAN'!$C$7:$C$1495,0),0))</f>
        <v/>
      </c>
      <c r="E30" s="101">
        <f ca="1">IF(B30="+","Unit",IF(ISERROR(OFFSET('HARGA SATUAN'!$E$6,MATCH(C30,'HARGA SATUAN'!$C$7:$C$1495,0),0)),"",OFFSET('HARGA SATUAN'!$E$6,MATCH(C30,'HARGA SATUAN'!$C$7:$C$1495,0),0)))</f>
        <v>0</v>
      </c>
      <c r="F30" s="138" t="str">
        <f t="shared" ca="1" si="2"/>
        <v/>
      </c>
      <c r="G30" s="41">
        <f ca="1">IF(ISERROR(OFFSET('HARGA SATUAN'!$I$6,MATCH(C30,'HARGA SATUAN'!$C$7:$C$1495,0),0)),"",OFFSET('HARGA SATUAN'!$I$6,MATCH(C30,'HARGA SATUAN'!$C$7:$C$1495,0),0))</f>
        <v>0</v>
      </c>
      <c r="H30" s="136" t="str">
        <f ca="1">IF(B30="","",#REF!)</f>
        <v/>
      </c>
      <c r="I30" s="136" t="str">
        <f ca="1">IF(B30="","",#REF!)</f>
        <v/>
      </c>
      <c r="J30" s="136" t="str">
        <f ca="1">IF(B30="","",#REF!)</f>
        <v/>
      </c>
      <c r="K30" s="136" t="str">
        <f ca="1">IF(B30="","",#REF!)</f>
        <v/>
      </c>
      <c r="L30" s="136" t="str">
        <f ca="1">IF(C30="","",#REF!)</f>
        <v/>
      </c>
    </row>
    <row r="31" spans="1:12" s="137" customFormat="1">
      <c r="A31" s="112">
        <v>20</v>
      </c>
      <c r="B31" s="134" t="str">
        <f t="shared" ca="1" si="0"/>
        <v/>
      </c>
      <c r="C31" s="109" t="str">
        <f t="shared" ca="1" si="1"/>
        <v/>
      </c>
      <c r="D31" s="101" t="str">
        <f ca="1">IF(ISERROR(OFFSET('HARGA SATUAN'!$D$6,MATCH(C31,'HARGA SATUAN'!$C$7:$C$1495,0),0)),"",OFFSET('HARGA SATUAN'!$D$6,MATCH(C31,'HARGA SATUAN'!$C$7:$C$1495,0),0))</f>
        <v/>
      </c>
      <c r="E31" s="101">
        <f ca="1">IF(B31="+","Unit",IF(ISERROR(OFFSET('HARGA SATUAN'!$E$6,MATCH(C31,'HARGA SATUAN'!$C$7:$C$1495,0),0)),"",OFFSET('HARGA SATUAN'!$E$6,MATCH(C31,'HARGA SATUAN'!$C$7:$C$1495,0),0)))</f>
        <v>0</v>
      </c>
      <c r="F31" s="138" t="str">
        <f t="shared" ca="1" si="2"/>
        <v/>
      </c>
      <c r="G31" s="41">
        <f ca="1">IF(ISERROR(OFFSET('HARGA SATUAN'!$I$6,MATCH(C31,'HARGA SATUAN'!$C$7:$C$1495,0),0)),"",OFFSET('HARGA SATUAN'!$I$6,MATCH(C31,'HARGA SATUAN'!$C$7:$C$1495,0),0))</f>
        <v>0</v>
      </c>
      <c r="H31" s="136" t="str">
        <f ca="1">IF(B31="","",#REF!)</f>
        <v/>
      </c>
      <c r="I31" s="136" t="str">
        <f ca="1">IF(B31="","",#REF!)</f>
        <v/>
      </c>
      <c r="J31" s="136" t="str">
        <f ca="1">IF(B31="","",#REF!)</f>
        <v/>
      </c>
      <c r="K31" s="136" t="str">
        <f ca="1">IF(B31="","",#REF!)</f>
        <v/>
      </c>
      <c r="L31" s="136" t="str">
        <f ca="1">IF(C31="","",#REF!)</f>
        <v/>
      </c>
    </row>
    <row r="32" spans="1:12" s="137" customFormat="1">
      <c r="A32" s="112">
        <v>21</v>
      </c>
      <c r="B32" s="134" t="str">
        <f t="shared" ca="1" si="0"/>
        <v/>
      </c>
      <c r="C32" s="109" t="str">
        <f t="shared" ca="1" si="1"/>
        <v/>
      </c>
      <c r="D32" s="101" t="str">
        <f ca="1">IF(ISERROR(OFFSET('HARGA SATUAN'!$D$6,MATCH(C32,'HARGA SATUAN'!$C$7:$C$1495,0),0)),"",OFFSET('HARGA SATUAN'!$D$6,MATCH(C32,'HARGA SATUAN'!$C$7:$C$1495,0),0))</f>
        <v/>
      </c>
      <c r="E32" s="101">
        <f ca="1">IF(B32="+","Unit",IF(ISERROR(OFFSET('HARGA SATUAN'!$E$6,MATCH(C32,'HARGA SATUAN'!$C$7:$C$1495,0),0)),"",OFFSET('HARGA SATUAN'!$E$6,MATCH(C32,'HARGA SATUAN'!$C$7:$C$1495,0),0)))</f>
        <v>0</v>
      </c>
      <c r="F32" s="138" t="str">
        <f t="shared" ca="1" si="2"/>
        <v/>
      </c>
      <c r="G32" s="41">
        <f ca="1">IF(ISERROR(OFFSET('HARGA SATUAN'!$I$6,MATCH(C32,'HARGA SATUAN'!$C$7:$C$1495,0),0)),"",OFFSET('HARGA SATUAN'!$I$6,MATCH(C32,'HARGA SATUAN'!$C$7:$C$1495,0),0))</f>
        <v>0</v>
      </c>
      <c r="H32" s="136" t="str">
        <f ca="1">IF(B32="","",#REF!)</f>
        <v/>
      </c>
      <c r="I32" s="136" t="str">
        <f ca="1">IF(B32="","",#REF!)</f>
        <v/>
      </c>
      <c r="J32" s="136" t="str">
        <f ca="1">IF(B32="","",#REF!)</f>
        <v/>
      </c>
      <c r="K32" s="136" t="str">
        <f ca="1">IF(B32="","",#REF!)</f>
        <v/>
      </c>
      <c r="L32" s="136" t="str">
        <f ca="1">IF(C32="","",#REF!)</f>
        <v/>
      </c>
    </row>
    <row r="33" spans="1:12" s="137" customFormat="1">
      <c r="A33" s="112">
        <v>22</v>
      </c>
      <c r="B33" s="134" t="str">
        <f t="shared" ca="1" si="0"/>
        <v/>
      </c>
      <c r="C33" s="109" t="str">
        <f t="shared" ca="1" si="1"/>
        <v/>
      </c>
      <c r="D33" s="101" t="str">
        <f ca="1">IF(ISERROR(OFFSET('HARGA SATUAN'!$D$6,MATCH(C33,'HARGA SATUAN'!$C$7:$C$1495,0),0)),"",OFFSET('HARGA SATUAN'!$D$6,MATCH(C33,'HARGA SATUAN'!$C$7:$C$1495,0),0))</f>
        <v/>
      </c>
      <c r="E33" s="101">
        <f ca="1">IF(B33="+","Unit",IF(ISERROR(OFFSET('HARGA SATUAN'!$E$6,MATCH(C33,'HARGA SATUAN'!$C$7:$C$1495,0),0)),"",OFFSET('HARGA SATUAN'!$E$6,MATCH(C33,'HARGA SATUAN'!$C$7:$C$1495,0),0)))</f>
        <v>0</v>
      </c>
      <c r="F33" s="138" t="str">
        <f t="shared" ca="1" si="2"/>
        <v/>
      </c>
      <c r="G33" s="41">
        <f ca="1">IF(ISERROR(OFFSET('HARGA SATUAN'!$I$6,MATCH(C33,'HARGA SATUAN'!$C$7:$C$1495,0),0)),"",OFFSET('HARGA SATUAN'!$I$6,MATCH(C33,'HARGA SATUAN'!$C$7:$C$1495,0),0))</f>
        <v>0</v>
      </c>
      <c r="H33" s="136" t="str">
        <f ca="1">IF(B33="","",#REF!)</f>
        <v/>
      </c>
      <c r="I33" s="136" t="str">
        <f ca="1">IF(B33="","",#REF!)</f>
        <v/>
      </c>
      <c r="J33" s="136" t="str">
        <f ca="1">IF(B33="","",#REF!)</f>
        <v/>
      </c>
      <c r="K33" s="136" t="str">
        <f ca="1">IF(B33="","",#REF!)</f>
        <v/>
      </c>
      <c r="L33" s="136" t="str">
        <f ca="1">IF(C33="","",#REF!)</f>
        <v/>
      </c>
    </row>
    <row r="34" spans="1:12" s="137" customFormat="1">
      <c r="A34" s="112">
        <v>23</v>
      </c>
      <c r="B34" s="134" t="str">
        <f t="shared" ca="1" si="0"/>
        <v/>
      </c>
      <c r="C34" s="109" t="str">
        <f t="shared" ca="1" si="1"/>
        <v/>
      </c>
      <c r="D34" s="101" t="str">
        <f ca="1">IF(ISERROR(OFFSET('HARGA SATUAN'!$D$6,MATCH(C34,'HARGA SATUAN'!$C$7:$C$1495,0),0)),"",OFFSET('HARGA SATUAN'!$D$6,MATCH(C34,'HARGA SATUAN'!$C$7:$C$1495,0),0))</f>
        <v/>
      </c>
      <c r="E34" s="101">
        <f ca="1">IF(B34="+","Unit",IF(ISERROR(OFFSET('HARGA SATUAN'!$E$6,MATCH(C34,'HARGA SATUAN'!$C$7:$C$1495,0),0)),"",OFFSET('HARGA SATUAN'!$E$6,MATCH(C34,'HARGA SATUAN'!$C$7:$C$1495,0),0)))</f>
        <v>0</v>
      </c>
      <c r="F34" s="138" t="str">
        <f t="shared" ca="1" si="2"/>
        <v/>
      </c>
      <c r="G34" s="41">
        <f ca="1">IF(ISERROR(OFFSET('HARGA SATUAN'!$I$6,MATCH(C34,'HARGA SATUAN'!$C$7:$C$1495,0),0)),"",OFFSET('HARGA SATUAN'!$I$6,MATCH(C34,'HARGA SATUAN'!$C$7:$C$1495,0),0))</f>
        <v>0</v>
      </c>
      <c r="H34" s="136" t="str">
        <f ca="1">IF(B34="","",#REF!)</f>
        <v/>
      </c>
      <c r="I34" s="136" t="str">
        <f ca="1">IF(B34="","",#REF!)</f>
        <v/>
      </c>
      <c r="J34" s="136" t="str">
        <f ca="1">IF(B34="","",#REF!)</f>
        <v/>
      </c>
      <c r="K34" s="136" t="str">
        <f ca="1">IF(B34="","",#REF!)</f>
        <v/>
      </c>
      <c r="L34" s="136" t="str">
        <f ca="1">IF(C34="","",#REF!)</f>
        <v/>
      </c>
    </row>
    <row r="35" spans="1:12" s="137" customFormat="1">
      <c r="A35" s="112">
        <v>24</v>
      </c>
      <c r="B35" s="134" t="str">
        <f t="shared" ca="1" si="0"/>
        <v/>
      </c>
      <c r="C35" s="109" t="str">
        <f t="shared" ca="1" si="1"/>
        <v/>
      </c>
      <c r="D35" s="101" t="str">
        <f ca="1">IF(ISERROR(OFFSET('HARGA SATUAN'!$D$6,MATCH(C35,'HARGA SATUAN'!$C$7:$C$1495,0),0)),"",OFFSET('HARGA SATUAN'!$D$6,MATCH(C35,'HARGA SATUAN'!$C$7:$C$1495,0),0))</f>
        <v/>
      </c>
      <c r="E35" s="101">
        <f ca="1">IF(B35="+","Unit",IF(ISERROR(OFFSET('HARGA SATUAN'!$E$6,MATCH(C35,'HARGA SATUAN'!$C$7:$C$1495,0),0)),"",OFFSET('HARGA SATUAN'!$E$6,MATCH(C35,'HARGA SATUAN'!$C$7:$C$1495,0),0)))</f>
        <v>0</v>
      </c>
      <c r="F35" s="138" t="str">
        <f t="shared" ca="1" si="2"/>
        <v/>
      </c>
      <c r="G35" s="41">
        <f ca="1">IF(ISERROR(OFFSET('HARGA SATUAN'!$I$6,MATCH(C35,'HARGA SATUAN'!$C$7:$C$1495,0),0)),"",OFFSET('HARGA SATUAN'!$I$6,MATCH(C35,'HARGA SATUAN'!$C$7:$C$1495,0),0))</f>
        <v>0</v>
      </c>
      <c r="H35" s="136" t="str">
        <f ca="1">IF(B35="","",#REF!)</f>
        <v/>
      </c>
      <c r="I35" s="136" t="str">
        <f ca="1">IF(B35="","",#REF!)</f>
        <v/>
      </c>
      <c r="J35" s="136" t="str">
        <f ca="1">IF(B35="","",#REF!)</f>
        <v/>
      </c>
      <c r="K35" s="136" t="str">
        <f ca="1">IF(B35="","",#REF!)</f>
        <v/>
      </c>
      <c r="L35" s="136" t="str">
        <f ca="1">IF(C35="","",#REF!)</f>
        <v/>
      </c>
    </row>
    <row r="36" spans="1:12" s="137" customFormat="1">
      <c r="A36" s="112">
        <v>25</v>
      </c>
      <c r="B36" s="134" t="str">
        <f t="shared" ca="1" si="0"/>
        <v/>
      </c>
      <c r="C36" s="109" t="str">
        <f t="shared" ca="1" si="1"/>
        <v/>
      </c>
      <c r="D36" s="101" t="str">
        <f ca="1">IF(ISERROR(OFFSET('HARGA SATUAN'!$D$6,MATCH(C36,'HARGA SATUAN'!$C$7:$C$1495,0),0)),"",OFFSET('HARGA SATUAN'!$D$6,MATCH(C36,'HARGA SATUAN'!$C$7:$C$1495,0),0))</f>
        <v/>
      </c>
      <c r="E36" s="101">
        <f ca="1">IF(B36="+","Unit",IF(ISERROR(OFFSET('HARGA SATUAN'!$E$6,MATCH(C36,'HARGA SATUAN'!$C$7:$C$1495,0),0)),"",OFFSET('HARGA SATUAN'!$E$6,MATCH(C36,'HARGA SATUAN'!$C$7:$C$1495,0),0)))</f>
        <v>0</v>
      </c>
      <c r="F36" s="138" t="str">
        <f t="shared" ca="1" si="2"/>
        <v/>
      </c>
      <c r="G36" s="41">
        <f ca="1">IF(ISERROR(OFFSET('HARGA SATUAN'!$I$6,MATCH(C36,'HARGA SATUAN'!$C$7:$C$1495,0),0)),"",OFFSET('HARGA SATUAN'!$I$6,MATCH(C36,'HARGA SATUAN'!$C$7:$C$1495,0),0))</f>
        <v>0</v>
      </c>
      <c r="H36" s="136" t="str">
        <f ca="1">IF(B36="","",#REF!)</f>
        <v/>
      </c>
      <c r="I36" s="136" t="str">
        <f ca="1">IF(B36="","",#REF!)</f>
        <v/>
      </c>
      <c r="J36" s="136" t="str">
        <f ca="1">IF(B36="","",#REF!)</f>
        <v/>
      </c>
      <c r="K36" s="136" t="str">
        <f ca="1">IF(B36="","",#REF!)</f>
        <v/>
      </c>
      <c r="L36" s="136" t="str">
        <f ca="1">IF(C36="","",#REF!)</f>
        <v/>
      </c>
    </row>
    <row r="37" spans="1:12" s="137" customFormat="1">
      <c r="A37" s="112">
        <v>26</v>
      </c>
      <c r="B37" s="134" t="str">
        <f t="shared" ca="1" si="0"/>
        <v/>
      </c>
      <c r="C37" s="109" t="str">
        <f t="shared" ca="1" si="1"/>
        <v/>
      </c>
      <c r="D37" s="101" t="str">
        <f ca="1">IF(ISERROR(OFFSET('HARGA SATUAN'!$D$6,MATCH(C37,'HARGA SATUAN'!$C$7:$C$1495,0),0)),"",OFFSET('HARGA SATUAN'!$D$6,MATCH(C37,'HARGA SATUAN'!$C$7:$C$1495,0),0))</f>
        <v/>
      </c>
      <c r="E37" s="101">
        <f ca="1">IF(B37="+","Unit",IF(ISERROR(OFFSET('HARGA SATUAN'!$E$6,MATCH(C37,'HARGA SATUAN'!$C$7:$C$1495,0),0)),"",OFFSET('HARGA SATUAN'!$E$6,MATCH(C37,'HARGA SATUAN'!$C$7:$C$1495,0),0)))</f>
        <v>0</v>
      </c>
      <c r="F37" s="138" t="str">
        <f t="shared" ca="1" si="2"/>
        <v/>
      </c>
      <c r="G37" s="41">
        <f ca="1">IF(ISERROR(OFFSET('HARGA SATUAN'!$I$6,MATCH(C37,'HARGA SATUAN'!$C$7:$C$1495,0),0)),"",OFFSET('HARGA SATUAN'!$I$6,MATCH(C37,'HARGA SATUAN'!$C$7:$C$1495,0),0))</f>
        <v>0</v>
      </c>
      <c r="H37" s="136" t="str">
        <f ca="1">IF(B37="","",#REF!)</f>
        <v/>
      </c>
      <c r="I37" s="136" t="str">
        <f ca="1">IF(B37="","",#REF!)</f>
        <v/>
      </c>
      <c r="J37" s="136" t="str">
        <f ca="1">IF(B37="","",#REF!)</f>
        <v/>
      </c>
      <c r="K37" s="136" t="str">
        <f ca="1">IF(B37="","",#REF!)</f>
        <v/>
      </c>
      <c r="L37" s="136" t="str">
        <f ca="1">IF(C37="","",#REF!)</f>
        <v/>
      </c>
    </row>
    <row r="38" spans="1:12" s="137" customFormat="1">
      <c r="A38" s="112">
        <v>27</v>
      </c>
      <c r="B38" s="134" t="str">
        <f t="shared" ca="1" si="0"/>
        <v/>
      </c>
      <c r="C38" s="109" t="str">
        <f t="shared" ca="1" si="1"/>
        <v/>
      </c>
      <c r="D38" s="101" t="str">
        <f ca="1">IF(ISERROR(OFFSET('HARGA SATUAN'!$D$6,MATCH(C38,'HARGA SATUAN'!$C$7:$C$1495,0),0)),"",OFFSET('HARGA SATUAN'!$D$6,MATCH(C38,'HARGA SATUAN'!$C$7:$C$1495,0),0))</f>
        <v/>
      </c>
      <c r="E38" s="101">
        <f ca="1">IF(B38="+","Unit",IF(ISERROR(OFFSET('HARGA SATUAN'!$E$6,MATCH(C38,'HARGA SATUAN'!$C$7:$C$1495,0),0)),"",OFFSET('HARGA SATUAN'!$E$6,MATCH(C38,'HARGA SATUAN'!$C$7:$C$1495,0),0)))</f>
        <v>0</v>
      </c>
      <c r="F38" s="138" t="str">
        <f t="shared" ca="1" si="2"/>
        <v/>
      </c>
      <c r="G38" s="41">
        <f ca="1">IF(ISERROR(OFFSET('HARGA SATUAN'!$I$6,MATCH(C38,'HARGA SATUAN'!$C$7:$C$1495,0),0)),"",OFFSET('HARGA SATUAN'!$I$6,MATCH(C38,'HARGA SATUAN'!$C$7:$C$1495,0),0))</f>
        <v>0</v>
      </c>
      <c r="H38" s="136" t="str">
        <f ca="1">IF(B38="","",#REF!)</f>
        <v/>
      </c>
      <c r="I38" s="136" t="str">
        <f ca="1">IF(B38="","",#REF!)</f>
        <v/>
      </c>
      <c r="J38" s="136" t="str">
        <f ca="1">IF(B38="","",#REF!)</f>
        <v/>
      </c>
      <c r="K38" s="136" t="str">
        <f ca="1">IF(B38="","",#REF!)</f>
        <v/>
      </c>
      <c r="L38" s="136" t="str">
        <f ca="1">IF(C38="","",#REF!)</f>
        <v/>
      </c>
    </row>
    <row r="39" spans="1:12" s="137" customFormat="1">
      <c r="A39" s="112">
        <v>28</v>
      </c>
      <c r="B39" s="134" t="str">
        <f t="shared" ca="1" si="0"/>
        <v/>
      </c>
      <c r="C39" s="109" t="str">
        <f t="shared" ca="1" si="1"/>
        <v/>
      </c>
      <c r="D39" s="101" t="str">
        <f ca="1">IF(ISERROR(OFFSET('HARGA SATUAN'!$D$6,MATCH(C39,'HARGA SATUAN'!$C$7:$C$1495,0),0)),"",OFFSET('HARGA SATUAN'!$D$6,MATCH(C39,'HARGA SATUAN'!$C$7:$C$1495,0),0))</f>
        <v/>
      </c>
      <c r="E39" s="101">
        <f ca="1">IF(B39="+","Unit",IF(ISERROR(OFFSET('HARGA SATUAN'!$E$6,MATCH(C39,'HARGA SATUAN'!$C$7:$C$1495,0),0)),"",OFFSET('HARGA SATUAN'!$E$6,MATCH(C39,'HARGA SATUAN'!$C$7:$C$1495,0),0)))</f>
        <v>0</v>
      </c>
      <c r="F39" s="138" t="str">
        <f t="shared" ca="1" si="2"/>
        <v/>
      </c>
      <c r="G39" s="41">
        <f ca="1">IF(ISERROR(OFFSET('HARGA SATUAN'!$I$6,MATCH(C39,'HARGA SATUAN'!$C$7:$C$1495,0),0)),"",OFFSET('HARGA SATUAN'!$I$6,MATCH(C39,'HARGA SATUAN'!$C$7:$C$1495,0),0))</f>
        <v>0</v>
      </c>
      <c r="H39" s="136" t="str">
        <f ca="1">IF(B39="","",#REF!)</f>
        <v/>
      </c>
      <c r="I39" s="136" t="str">
        <f ca="1">IF(B39="","",#REF!)</f>
        <v/>
      </c>
      <c r="J39" s="136" t="str">
        <f ca="1">IF(B39="","",#REF!)</f>
        <v/>
      </c>
      <c r="K39" s="136" t="str">
        <f ca="1">IF(B39="","",#REF!)</f>
        <v/>
      </c>
      <c r="L39" s="136" t="str">
        <f ca="1">IF(C39="","",#REF!)</f>
        <v/>
      </c>
    </row>
    <row r="40" spans="1:12" s="137" customFormat="1">
      <c r="A40" s="112">
        <v>29</v>
      </c>
      <c r="B40" s="134" t="str">
        <f t="shared" ca="1" si="0"/>
        <v/>
      </c>
      <c r="C40" s="109" t="str">
        <f t="shared" ca="1" si="1"/>
        <v/>
      </c>
      <c r="D40" s="101" t="str">
        <f ca="1">IF(ISERROR(OFFSET('HARGA SATUAN'!$D$6,MATCH(C40,'HARGA SATUAN'!$C$7:$C$1495,0),0)),"",OFFSET('HARGA SATUAN'!$D$6,MATCH(C40,'HARGA SATUAN'!$C$7:$C$1495,0),0))</f>
        <v/>
      </c>
      <c r="E40" s="101">
        <f ca="1">IF(B40="+","Unit",IF(ISERROR(OFFSET('HARGA SATUAN'!$E$6,MATCH(C40,'HARGA SATUAN'!$C$7:$C$1495,0),0)),"",OFFSET('HARGA SATUAN'!$E$6,MATCH(C40,'HARGA SATUAN'!$C$7:$C$1495,0),0)))</f>
        <v>0</v>
      </c>
      <c r="F40" s="138" t="str">
        <f t="shared" ca="1" si="2"/>
        <v/>
      </c>
      <c r="G40" s="41">
        <f ca="1">IF(ISERROR(OFFSET('HARGA SATUAN'!$I$6,MATCH(C40,'HARGA SATUAN'!$C$7:$C$1495,0),0)),"",OFFSET('HARGA SATUAN'!$I$6,MATCH(C40,'HARGA SATUAN'!$C$7:$C$1495,0),0))</f>
        <v>0</v>
      </c>
      <c r="H40" s="136" t="str">
        <f ca="1">IF(B40="","",#REF!)</f>
        <v/>
      </c>
      <c r="I40" s="136" t="str">
        <f ca="1">IF(B40="","",#REF!)</f>
        <v/>
      </c>
      <c r="J40" s="136" t="str">
        <f ca="1">IF(B40="","",#REF!)</f>
        <v/>
      </c>
      <c r="K40" s="136" t="str">
        <f ca="1">IF(B40="","",#REF!)</f>
        <v/>
      </c>
      <c r="L40" s="136" t="str">
        <f ca="1">IF(C40="","",#REF!)</f>
        <v/>
      </c>
    </row>
    <row r="41" spans="1:12" s="137" customFormat="1">
      <c r="A41" s="112">
        <v>30</v>
      </c>
      <c r="B41" s="134" t="str">
        <f t="shared" ca="1" si="0"/>
        <v/>
      </c>
      <c r="C41" s="109" t="str">
        <f t="shared" ca="1" si="1"/>
        <v/>
      </c>
      <c r="D41" s="101" t="str">
        <f ca="1">IF(ISERROR(OFFSET('HARGA SATUAN'!$D$6,MATCH(C41,'HARGA SATUAN'!$C$7:$C$1495,0),0)),"",OFFSET('HARGA SATUAN'!$D$6,MATCH(C41,'HARGA SATUAN'!$C$7:$C$1495,0),0))</f>
        <v/>
      </c>
      <c r="E41" s="101">
        <f ca="1">IF(B41="+","Unit",IF(ISERROR(OFFSET('HARGA SATUAN'!$E$6,MATCH(C41,'HARGA SATUAN'!$C$7:$C$1495,0),0)),"",OFFSET('HARGA SATUAN'!$E$6,MATCH(C41,'HARGA SATUAN'!$C$7:$C$1495,0),0)))</f>
        <v>0</v>
      </c>
      <c r="F41" s="138" t="str">
        <f t="shared" ca="1" si="2"/>
        <v/>
      </c>
      <c r="G41" s="41">
        <f ca="1">IF(ISERROR(OFFSET('HARGA SATUAN'!$I$6,MATCH(C41,'HARGA SATUAN'!$C$7:$C$1495,0),0)),"",OFFSET('HARGA SATUAN'!$I$6,MATCH(C41,'HARGA SATUAN'!$C$7:$C$1495,0),0))</f>
        <v>0</v>
      </c>
      <c r="H41" s="136" t="str">
        <f ca="1">IF(B41="","",#REF!)</f>
        <v/>
      </c>
      <c r="I41" s="136" t="str">
        <f ca="1">IF(B41="","",#REF!)</f>
        <v/>
      </c>
      <c r="J41" s="136" t="str">
        <f ca="1">IF(B41="","",#REF!)</f>
        <v/>
      </c>
      <c r="K41" s="136" t="str">
        <f ca="1">IF(B41="","",#REF!)</f>
        <v/>
      </c>
      <c r="L41" s="136" t="str">
        <f ca="1">IF(C41="","",#REF!)</f>
        <v/>
      </c>
    </row>
    <row r="42" spans="1:12">
      <c r="A42" s="112">
        <v>31</v>
      </c>
      <c r="B42" s="134" t="str">
        <f t="shared" ca="1" si="0"/>
        <v/>
      </c>
      <c r="C42" s="109" t="str">
        <f t="shared" ca="1" si="1"/>
        <v/>
      </c>
      <c r="D42" s="101" t="str">
        <f ca="1">IF(ISERROR(OFFSET('HARGA SATUAN'!$D$6,MATCH(C42,'HARGA SATUAN'!$C$7:$C$1495,0),0)),"",OFFSET('HARGA SATUAN'!$D$6,MATCH(C42,'HARGA SATUAN'!$C$7:$C$1495,0),0))</f>
        <v/>
      </c>
      <c r="E42" s="101">
        <f ca="1">IF(B42="+","Unit",IF(ISERROR(OFFSET('HARGA SATUAN'!$E$6,MATCH(C42,'HARGA SATUAN'!$C$7:$C$1495,0),0)),"",OFFSET('HARGA SATUAN'!$E$6,MATCH(C42,'HARGA SATUAN'!$C$7:$C$1495,0),0)))</f>
        <v>0</v>
      </c>
      <c r="F42" s="138" t="str">
        <f t="shared" ca="1" si="2"/>
        <v/>
      </c>
      <c r="G42" s="41">
        <f ca="1">IF(ISERROR(OFFSET('HARGA SATUAN'!$I$6,MATCH(C42,'HARGA SATUAN'!$C$7:$C$1495,0),0)),"",OFFSET('HARGA SATUAN'!$I$6,MATCH(C42,'HARGA SATUAN'!$C$7:$C$1495,0),0))</f>
        <v>0</v>
      </c>
      <c r="H42" s="136" t="str">
        <f ca="1">IF(B42="","",#REF!)</f>
        <v/>
      </c>
      <c r="I42" s="136" t="str">
        <f ca="1">IF(B42="","",#REF!)</f>
        <v/>
      </c>
      <c r="J42" s="136" t="str">
        <f ca="1">IF(B42="","",#REF!)</f>
        <v/>
      </c>
      <c r="K42" s="136" t="str">
        <f ca="1">IF(B42="","",#REF!)</f>
        <v/>
      </c>
      <c r="L42" s="136" t="str">
        <f ca="1">IF(C42="","",#REF!)</f>
        <v/>
      </c>
    </row>
    <row r="43" spans="1:12">
      <c r="A43" s="112">
        <v>32</v>
      </c>
      <c r="B43" s="134" t="str">
        <f t="shared" ca="1" si="0"/>
        <v/>
      </c>
      <c r="C43" s="109" t="str">
        <f t="shared" ca="1" si="1"/>
        <v/>
      </c>
      <c r="D43" s="101" t="str">
        <f ca="1">IF(ISERROR(OFFSET('HARGA SATUAN'!$D$6,MATCH(C43,'HARGA SATUAN'!$C$7:$C$1495,0),0)),"",OFFSET('HARGA SATUAN'!$D$6,MATCH(C43,'HARGA SATUAN'!$C$7:$C$1495,0),0))</f>
        <v/>
      </c>
      <c r="E43" s="101">
        <f ca="1">IF(B43="+","Unit",IF(ISERROR(OFFSET('HARGA SATUAN'!$E$6,MATCH(C43,'HARGA SATUAN'!$C$7:$C$1495,0),0)),"",OFFSET('HARGA SATUAN'!$E$6,MATCH(C43,'HARGA SATUAN'!$C$7:$C$1495,0),0)))</f>
        <v>0</v>
      </c>
      <c r="F43" s="138" t="str">
        <f t="shared" ca="1" si="2"/>
        <v/>
      </c>
      <c r="G43" s="41">
        <f ca="1">IF(ISERROR(OFFSET('HARGA SATUAN'!$I$6,MATCH(C43,'HARGA SATUAN'!$C$7:$C$1495,0),0)),"",OFFSET('HARGA SATUAN'!$I$6,MATCH(C43,'HARGA SATUAN'!$C$7:$C$1495,0),0))</f>
        <v>0</v>
      </c>
      <c r="H43" s="136" t="str">
        <f ca="1">IF(B43="","",#REF!)</f>
        <v/>
      </c>
      <c r="I43" s="136" t="str">
        <f ca="1">IF(B43="","",#REF!)</f>
        <v/>
      </c>
      <c r="J43" s="136" t="str">
        <f ca="1">IF(B43="","",#REF!)</f>
        <v/>
      </c>
      <c r="K43" s="136" t="str">
        <f ca="1">IF(B43="","",#REF!)</f>
        <v/>
      </c>
      <c r="L43" s="136" t="str">
        <f ca="1">IF(C43="","",#REF!)</f>
        <v/>
      </c>
    </row>
    <row r="44" spans="1:12">
      <c r="A44" s="112">
        <v>33</v>
      </c>
      <c r="B44" s="134" t="str">
        <f t="shared" ca="1" si="0"/>
        <v/>
      </c>
      <c r="C44" s="109" t="str">
        <f t="shared" ca="1" si="1"/>
        <v/>
      </c>
      <c r="D44" s="101" t="str">
        <f ca="1">IF(ISERROR(OFFSET('HARGA SATUAN'!$D$6,MATCH(C44,'HARGA SATUAN'!$C$7:$C$1495,0),0)),"",OFFSET('HARGA SATUAN'!$D$6,MATCH(C44,'HARGA SATUAN'!$C$7:$C$1495,0),0))</f>
        <v/>
      </c>
      <c r="E44" s="101">
        <f ca="1">IF(B44="+","Unit",IF(ISERROR(OFFSET('HARGA SATUAN'!$E$6,MATCH(C44,'HARGA SATUAN'!$C$7:$C$1495,0),0)),"",OFFSET('HARGA SATUAN'!$E$6,MATCH(C44,'HARGA SATUAN'!$C$7:$C$1495,0),0)))</f>
        <v>0</v>
      </c>
      <c r="F44" s="138" t="str">
        <f t="shared" ca="1" si="2"/>
        <v/>
      </c>
      <c r="G44" s="41">
        <f ca="1">IF(ISERROR(OFFSET('HARGA SATUAN'!$I$6,MATCH(C44,'HARGA SATUAN'!$C$7:$C$1495,0),0)),"",OFFSET('HARGA SATUAN'!$I$6,MATCH(C44,'HARGA SATUAN'!$C$7:$C$1495,0),0))</f>
        <v>0</v>
      </c>
      <c r="H44" s="136" t="str">
        <f ca="1">IF(B44="","",#REF!)</f>
        <v/>
      </c>
      <c r="I44" s="136" t="str">
        <f ca="1">IF(B44="","",#REF!)</f>
        <v/>
      </c>
      <c r="J44" s="136" t="str">
        <f ca="1">IF(B44="","",#REF!)</f>
        <v/>
      </c>
      <c r="K44" s="136" t="str">
        <f ca="1">IF(B44="","",#REF!)</f>
        <v/>
      </c>
      <c r="L44" s="136" t="str">
        <f ca="1">IF(C44="","",#REF!)</f>
        <v/>
      </c>
    </row>
    <row r="45" spans="1:12">
      <c r="A45" s="112">
        <v>34</v>
      </c>
      <c r="B45" s="134" t="str">
        <f t="shared" ca="1" si="0"/>
        <v/>
      </c>
      <c r="C45" s="109" t="str">
        <f t="shared" ca="1" si="1"/>
        <v/>
      </c>
      <c r="D45" s="101" t="str">
        <f ca="1">IF(ISERROR(OFFSET('HARGA SATUAN'!$D$6,MATCH(C45,'HARGA SATUAN'!$C$7:$C$1495,0),0)),"",OFFSET('HARGA SATUAN'!$D$6,MATCH(C45,'HARGA SATUAN'!$C$7:$C$1495,0),0))</f>
        <v/>
      </c>
      <c r="E45" s="101">
        <f ca="1">IF(B45="+","Unit",IF(ISERROR(OFFSET('HARGA SATUAN'!$E$6,MATCH(C45,'HARGA SATUAN'!$C$7:$C$1495,0),0)),"",OFFSET('HARGA SATUAN'!$E$6,MATCH(C45,'HARGA SATUAN'!$C$7:$C$1495,0),0)))</f>
        <v>0</v>
      </c>
      <c r="F45" s="138" t="str">
        <f t="shared" ca="1" si="2"/>
        <v/>
      </c>
      <c r="G45" s="41">
        <f ca="1">IF(ISERROR(OFFSET('HARGA SATUAN'!$I$6,MATCH(C45,'HARGA SATUAN'!$C$7:$C$1495,0),0)),"",OFFSET('HARGA SATUAN'!$I$6,MATCH(C45,'HARGA SATUAN'!$C$7:$C$1495,0),0))</f>
        <v>0</v>
      </c>
      <c r="H45" s="136" t="str">
        <f ca="1">IF(B45="","",#REF!)</f>
        <v/>
      </c>
      <c r="I45" s="136" t="str">
        <f ca="1">IF(B45="","",#REF!)</f>
        <v/>
      </c>
      <c r="J45" s="136" t="str">
        <f ca="1">IF(B45="","",#REF!)</f>
        <v/>
      </c>
      <c r="K45" s="136" t="str">
        <f ca="1">IF(B45="","",#REF!)</f>
        <v/>
      </c>
      <c r="L45" s="136" t="str">
        <f ca="1">IF(C45="","",#REF!)</f>
        <v/>
      </c>
    </row>
    <row r="46" spans="1:12">
      <c r="A46" s="112">
        <v>35</v>
      </c>
      <c r="B46" s="134" t="str">
        <f t="shared" ca="1" si="0"/>
        <v/>
      </c>
      <c r="C46" s="109" t="str">
        <f t="shared" ca="1" si="1"/>
        <v/>
      </c>
      <c r="D46" s="101" t="str">
        <f ca="1">IF(ISERROR(OFFSET('HARGA SATUAN'!$D$6,MATCH(C46,'HARGA SATUAN'!$C$7:$C$1495,0),0)),"",OFFSET('HARGA SATUAN'!$D$6,MATCH(C46,'HARGA SATUAN'!$C$7:$C$1495,0),0))</f>
        <v/>
      </c>
      <c r="E46" s="101">
        <f ca="1">IF(B46="+","Unit",IF(ISERROR(OFFSET('HARGA SATUAN'!$E$6,MATCH(C46,'HARGA SATUAN'!$C$7:$C$1495,0),0)),"",OFFSET('HARGA SATUAN'!$E$6,MATCH(C46,'HARGA SATUAN'!$C$7:$C$1495,0),0)))</f>
        <v>0</v>
      </c>
      <c r="F46" s="138" t="str">
        <f t="shared" ca="1" si="2"/>
        <v/>
      </c>
      <c r="G46" s="41">
        <f ca="1">IF(ISERROR(OFFSET('HARGA SATUAN'!$I$6,MATCH(C46,'HARGA SATUAN'!$C$7:$C$1495,0),0)),"",OFFSET('HARGA SATUAN'!$I$6,MATCH(C46,'HARGA SATUAN'!$C$7:$C$1495,0),0))</f>
        <v>0</v>
      </c>
      <c r="H46" s="136" t="str">
        <f ca="1">IF(B46="","",#REF!)</f>
        <v/>
      </c>
      <c r="I46" s="136" t="str">
        <f ca="1">IF(B46="","",#REF!)</f>
        <v/>
      </c>
      <c r="J46" s="136" t="str">
        <f ca="1">IF(B46="","",#REF!)</f>
        <v/>
      </c>
      <c r="K46" s="136" t="str">
        <f ca="1">IF(B46="","",#REF!)</f>
        <v/>
      </c>
      <c r="L46" s="136" t="str">
        <f ca="1">IF(C46="","",#REF!)</f>
        <v/>
      </c>
    </row>
    <row r="47" spans="1:12">
      <c r="A47" s="112">
        <v>36</v>
      </c>
      <c r="B47" s="134" t="str">
        <f t="shared" ca="1" si="0"/>
        <v/>
      </c>
      <c r="C47" s="109" t="str">
        <f t="shared" ca="1" si="1"/>
        <v/>
      </c>
      <c r="D47" s="101" t="str">
        <f ca="1">IF(ISERROR(OFFSET('HARGA SATUAN'!$D$6,MATCH(C47,'HARGA SATUAN'!$C$7:$C$1495,0),0)),"",OFFSET('HARGA SATUAN'!$D$6,MATCH(C47,'HARGA SATUAN'!$C$7:$C$1495,0),0))</f>
        <v/>
      </c>
      <c r="E47" s="101">
        <f ca="1">IF(B47="+","Unit",IF(ISERROR(OFFSET('HARGA SATUAN'!$E$6,MATCH(C47,'HARGA SATUAN'!$C$7:$C$1495,0),0)),"",OFFSET('HARGA SATUAN'!$E$6,MATCH(C47,'HARGA SATUAN'!$C$7:$C$1495,0),0)))</f>
        <v>0</v>
      </c>
      <c r="F47" s="138" t="str">
        <f t="shared" ca="1" si="2"/>
        <v/>
      </c>
      <c r="G47" s="41">
        <f ca="1">IF(ISERROR(OFFSET('HARGA SATUAN'!$I$6,MATCH(C47,'HARGA SATUAN'!$C$7:$C$1495,0),0)),"",OFFSET('HARGA SATUAN'!$I$6,MATCH(C47,'HARGA SATUAN'!$C$7:$C$1495,0),0))</f>
        <v>0</v>
      </c>
      <c r="H47" s="136" t="str">
        <f ca="1">IF(B47="","",#REF!)</f>
        <v/>
      </c>
      <c r="I47" s="136" t="str">
        <f ca="1">IF(B47="","",#REF!)</f>
        <v/>
      </c>
      <c r="J47" s="136" t="str">
        <f ca="1">IF(B47="","",#REF!)</f>
        <v/>
      </c>
      <c r="K47" s="136" t="str">
        <f ca="1">IF(B47="","",#REF!)</f>
        <v/>
      </c>
      <c r="L47" s="136" t="str">
        <f ca="1">IF(C47="","",#REF!)</f>
        <v/>
      </c>
    </row>
    <row r="48" spans="1:12">
      <c r="A48" s="112">
        <v>37</v>
      </c>
      <c r="B48" s="134" t="str">
        <f t="shared" ca="1" si="0"/>
        <v/>
      </c>
      <c r="C48" s="109" t="str">
        <f t="shared" ca="1" si="1"/>
        <v/>
      </c>
      <c r="D48" s="101" t="str">
        <f ca="1">IF(ISERROR(OFFSET('HARGA SATUAN'!$D$6,MATCH(C48,'HARGA SATUAN'!$C$7:$C$1495,0),0)),"",OFFSET('HARGA SATUAN'!$D$6,MATCH(C48,'HARGA SATUAN'!$C$7:$C$1495,0),0))</f>
        <v/>
      </c>
      <c r="E48" s="101">
        <f ca="1">IF(B48="+","Unit",IF(ISERROR(OFFSET('HARGA SATUAN'!$E$6,MATCH(C48,'HARGA SATUAN'!$C$7:$C$1495,0),0)),"",OFFSET('HARGA SATUAN'!$E$6,MATCH(C48,'HARGA SATUAN'!$C$7:$C$1495,0),0)))</f>
        <v>0</v>
      </c>
      <c r="F48" s="138" t="str">
        <f t="shared" ca="1" si="2"/>
        <v/>
      </c>
      <c r="G48" s="41">
        <f ca="1">IF(ISERROR(OFFSET('HARGA SATUAN'!$I$6,MATCH(C48,'HARGA SATUAN'!$C$7:$C$1495,0),0)),"",OFFSET('HARGA SATUAN'!$I$6,MATCH(C48,'HARGA SATUAN'!$C$7:$C$1495,0),0))</f>
        <v>0</v>
      </c>
      <c r="H48" s="136" t="str">
        <f ca="1">IF(B48="","",#REF!)</f>
        <v/>
      </c>
      <c r="I48" s="136" t="str">
        <f ca="1">IF(B48="","",#REF!)</f>
        <v/>
      </c>
      <c r="J48" s="136" t="str">
        <f ca="1">IF(B48="","",#REF!)</f>
        <v/>
      </c>
      <c r="K48" s="136" t="str">
        <f ca="1">IF(B48="","",#REF!)</f>
        <v/>
      </c>
      <c r="L48" s="136" t="str">
        <f ca="1">IF(C48="","",#REF!)</f>
        <v/>
      </c>
    </row>
    <row r="49" spans="1:12">
      <c r="A49" s="112">
        <v>38</v>
      </c>
      <c r="B49" s="134" t="str">
        <f t="shared" ca="1" si="0"/>
        <v/>
      </c>
      <c r="C49" s="109" t="str">
        <f t="shared" ca="1" si="1"/>
        <v/>
      </c>
      <c r="D49" s="101" t="str">
        <f ca="1">IF(ISERROR(OFFSET('HARGA SATUAN'!$D$6,MATCH(C49,'HARGA SATUAN'!$C$7:$C$1495,0),0)),"",OFFSET('HARGA SATUAN'!$D$6,MATCH(C49,'HARGA SATUAN'!$C$7:$C$1495,0),0))</f>
        <v/>
      </c>
      <c r="E49" s="101">
        <f ca="1">IF(B49="+","Unit",IF(ISERROR(OFFSET('HARGA SATUAN'!$E$6,MATCH(C49,'HARGA SATUAN'!$C$7:$C$1495,0),0)),"",OFFSET('HARGA SATUAN'!$E$6,MATCH(C49,'HARGA SATUAN'!$C$7:$C$1495,0),0)))</f>
        <v>0</v>
      </c>
      <c r="F49" s="138" t="str">
        <f t="shared" ca="1" si="2"/>
        <v/>
      </c>
      <c r="G49" s="41">
        <f ca="1">IF(ISERROR(OFFSET('HARGA SATUAN'!$I$6,MATCH(C49,'HARGA SATUAN'!$C$7:$C$1495,0),0)),"",OFFSET('HARGA SATUAN'!$I$6,MATCH(C49,'HARGA SATUAN'!$C$7:$C$1495,0),0))</f>
        <v>0</v>
      </c>
      <c r="H49" s="136" t="str">
        <f ca="1">IF(B49="","",#REF!)</f>
        <v/>
      </c>
      <c r="I49" s="136" t="str">
        <f ca="1">IF(B49="","",#REF!)</f>
        <v/>
      </c>
      <c r="J49" s="136" t="str">
        <f ca="1">IF(B49="","",#REF!)</f>
        <v/>
      </c>
      <c r="K49" s="136" t="str">
        <f ca="1">IF(B49="","",#REF!)</f>
        <v/>
      </c>
      <c r="L49" s="136" t="str">
        <f ca="1">IF(C49="","",#REF!)</f>
        <v/>
      </c>
    </row>
    <row r="50" spans="1:12">
      <c r="A50" s="112">
        <v>39</v>
      </c>
      <c r="B50" s="134" t="str">
        <f t="shared" ca="1" si="0"/>
        <v/>
      </c>
      <c r="C50" s="109" t="str">
        <f t="shared" ca="1" si="1"/>
        <v/>
      </c>
      <c r="D50" s="101" t="str">
        <f ca="1">IF(ISERROR(OFFSET('HARGA SATUAN'!$D$6,MATCH(C50,'HARGA SATUAN'!$C$7:$C$1495,0),0)),"",OFFSET('HARGA SATUAN'!$D$6,MATCH(C50,'HARGA SATUAN'!$C$7:$C$1495,0),0))</f>
        <v/>
      </c>
      <c r="E50" s="101">
        <f ca="1">IF(B50="+","Unit",IF(ISERROR(OFFSET('HARGA SATUAN'!$E$6,MATCH(C50,'HARGA SATUAN'!$C$7:$C$1495,0),0)),"",OFFSET('HARGA SATUAN'!$E$6,MATCH(C50,'HARGA SATUAN'!$C$7:$C$1495,0),0)))</f>
        <v>0</v>
      </c>
      <c r="F50" s="138" t="str">
        <f t="shared" ca="1" si="2"/>
        <v/>
      </c>
      <c r="G50" s="41">
        <f ca="1">IF(ISERROR(OFFSET('HARGA SATUAN'!$I$6,MATCH(C50,'HARGA SATUAN'!$C$7:$C$1495,0),0)),"",OFFSET('HARGA SATUAN'!$I$6,MATCH(C50,'HARGA SATUAN'!$C$7:$C$1495,0),0))</f>
        <v>0</v>
      </c>
      <c r="H50" s="136" t="str">
        <f ca="1">IF(B50="","",#REF!)</f>
        <v/>
      </c>
      <c r="I50" s="136" t="str">
        <f ca="1">IF(B50="","",#REF!)</f>
        <v/>
      </c>
      <c r="J50" s="136" t="str">
        <f ca="1">IF(B50="","",#REF!)</f>
        <v/>
      </c>
      <c r="K50" s="136" t="str">
        <f ca="1">IF(B50="","",#REF!)</f>
        <v/>
      </c>
      <c r="L50" s="136" t="str">
        <f ca="1">IF(C50="","",#REF!)</f>
        <v/>
      </c>
    </row>
    <row r="51" spans="1:12">
      <c r="A51" s="112">
        <v>40</v>
      </c>
      <c r="B51" s="134" t="str">
        <f t="shared" ca="1" si="0"/>
        <v/>
      </c>
      <c r="C51" s="109" t="str">
        <f t="shared" ca="1" si="1"/>
        <v/>
      </c>
      <c r="D51" s="101" t="str">
        <f ca="1">IF(ISERROR(OFFSET('HARGA SATUAN'!$D$6,MATCH(C51,'HARGA SATUAN'!$C$7:$C$1495,0),0)),"",OFFSET('HARGA SATUAN'!$D$6,MATCH(C51,'HARGA SATUAN'!$C$7:$C$1495,0),0))</f>
        <v/>
      </c>
      <c r="E51" s="101">
        <f ca="1">IF(B51="+","Unit",IF(ISERROR(OFFSET('HARGA SATUAN'!$E$6,MATCH(C51,'HARGA SATUAN'!$C$7:$C$1495,0),0)),"",OFFSET('HARGA SATUAN'!$E$6,MATCH(C51,'HARGA SATUAN'!$C$7:$C$1495,0),0)))</f>
        <v>0</v>
      </c>
      <c r="F51" s="138" t="str">
        <f t="shared" ca="1" si="2"/>
        <v/>
      </c>
      <c r="G51" s="41">
        <f ca="1">IF(ISERROR(OFFSET('HARGA SATUAN'!$I$6,MATCH(C51,'HARGA SATUAN'!$C$7:$C$1495,0),0)),"",OFFSET('HARGA SATUAN'!$I$6,MATCH(C51,'HARGA SATUAN'!$C$7:$C$1495,0),0))</f>
        <v>0</v>
      </c>
      <c r="H51" s="136" t="str">
        <f ca="1">IF(B51="","",#REF!)</f>
        <v/>
      </c>
      <c r="I51" s="136" t="str">
        <f ca="1">IF(B51="","",#REF!)</f>
        <v/>
      </c>
      <c r="J51" s="136" t="str">
        <f ca="1">IF(B51="","",#REF!)</f>
        <v/>
      </c>
      <c r="K51" s="136" t="str">
        <f ca="1">IF(B51="","",#REF!)</f>
        <v/>
      </c>
      <c r="L51" s="136" t="str">
        <f ca="1">IF(C51="","",#REF!)</f>
        <v/>
      </c>
    </row>
    <row r="52" spans="1:12">
      <c r="A52" s="112">
        <v>41</v>
      </c>
      <c r="B52" s="134" t="str">
        <f t="shared" ca="1" si="0"/>
        <v/>
      </c>
      <c r="C52" s="109" t="str">
        <f t="shared" ca="1" si="1"/>
        <v/>
      </c>
      <c r="D52" s="101" t="str">
        <f ca="1">IF(ISERROR(OFFSET('HARGA SATUAN'!$D$6,MATCH(C52,'HARGA SATUAN'!$C$7:$C$1495,0),0)),"",OFFSET('HARGA SATUAN'!$D$6,MATCH(C52,'HARGA SATUAN'!$C$7:$C$1495,0),0))</f>
        <v/>
      </c>
      <c r="E52" s="101">
        <f ca="1">IF(B52="+","Unit",IF(ISERROR(OFFSET('HARGA SATUAN'!$E$6,MATCH(C52,'HARGA SATUAN'!$C$7:$C$1495,0),0)),"",OFFSET('HARGA SATUAN'!$E$6,MATCH(C52,'HARGA SATUAN'!$C$7:$C$1495,0),0)))</f>
        <v>0</v>
      </c>
      <c r="F52" s="138" t="str">
        <f t="shared" ca="1" si="2"/>
        <v/>
      </c>
      <c r="G52" s="41">
        <f ca="1">IF(ISERROR(OFFSET('HARGA SATUAN'!$I$6,MATCH(C52,'HARGA SATUAN'!$C$7:$C$1495,0),0)),"",OFFSET('HARGA SATUAN'!$I$6,MATCH(C52,'HARGA SATUAN'!$C$7:$C$1495,0),0))</f>
        <v>0</v>
      </c>
      <c r="H52" s="136" t="str">
        <f ca="1">IF(B52="","",#REF!)</f>
        <v/>
      </c>
      <c r="I52" s="136" t="str">
        <f ca="1">IF(B52="","",#REF!)</f>
        <v/>
      </c>
      <c r="J52" s="136" t="str">
        <f ca="1">IF(B52="","",#REF!)</f>
        <v/>
      </c>
      <c r="K52" s="136" t="str">
        <f ca="1">IF(B52="","",#REF!)</f>
        <v/>
      </c>
      <c r="L52" s="136" t="str">
        <f ca="1">IF(C52="","",#REF!)</f>
        <v/>
      </c>
    </row>
    <row r="53" spans="1:12">
      <c r="A53" s="112">
        <v>42</v>
      </c>
      <c r="B53" s="134" t="str">
        <f t="shared" ca="1" si="0"/>
        <v/>
      </c>
      <c r="C53" s="109" t="str">
        <f t="shared" ca="1" si="1"/>
        <v/>
      </c>
      <c r="D53" s="101" t="str">
        <f ca="1">IF(ISERROR(OFFSET('HARGA SATUAN'!$D$6,MATCH(C53,'HARGA SATUAN'!$C$7:$C$1495,0),0)),"",OFFSET('HARGA SATUAN'!$D$6,MATCH(C53,'HARGA SATUAN'!$C$7:$C$1495,0),0))</f>
        <v/>
      </c>
      <c r="E53" s="101">
        <f ca="1">IF(B53="+","Unit",IF(ISERROR(OFFSET('HARGA SATUAN'!$E$6,MATCH(C53,'HARGA SATUAN'!$C$7:$C$1495,0),0)),"",OFFSET('HARGA SATUAN'!$E$6,MATCH(C53,'HARGA SATUAN'!$C$7:$C$1495,0),0)))</f>
        <v>0</v>
      </c>
      <c r="F53" s="138" t="str">
        <f t="shared" ca="1" si="2"/>
        <v/>
      </c>
      <c r="G53" s="41">
        <f ca="1">IF(ISERROR(OFFSET('HARGA SATUAN'!$I$6,MATCH(C53,'HARGA SATUAN'!$C$7:$C$1495,0),0)),"",OFFSET('HARGA SATUAN'!$I$6,MATCH(C53,'HARGA SATUAN'!$C$7:$C$1495,0),0))</f>
        <v>0</v>
      </c>
      <c r="H53" s="136" t="str">
        <f ca="1">IF(B53="","",#REF!)</f>
        <v/>
      </c>
      <c r="I53" s="136" t="str">
        <f ca="1">IF(B53="","",#REF!)</f>
        <v/>
      </c>
      <c r="J53" s="136" t="str">
        <f ca="1">IF(B53="","",#REF!)</f>
        <v/>
      </c>
      <c r="K53" s="136" t="str">
        <f ca="1">IF(B53="","",#REF!)</f>
        <v/>
      </c>
      <c r="L53" s="136" t="str">
        <f ca="1">IF(C53="","",#REF!)</f>
        <v/>
      </c>
    </row>
    <row r="54" spans="1:12">
      <c r="A54" s="112">
        <v>43</v>
      </c>
      <c r="B54" s="134" t="str">
        <f t="shared" ca="1" si="0"/>
        <v/>
      </c>
      <c r="C54" s="109" t="str">
        <f t="shared" ca="1" si="1"/>
        <v/>
      </c>
      <c r="D54" s="101" t="str">
        <f ca="1">IF(ISERROR(OFFSET('HARGA SATUAN'!$D$6,MATCH(C54,'HARGA SATUAN'!$C$7:$C$1495,0),0)),"",OFFSET('HARGA SATUAN'!$D$6,MATCH(C54,'HARGA SATUAN'!$C$7:$C$1495,0),0))</f>
        <v/>
      </c>
      <c r="E54" s="101">
        <f ca="1">IF(B54="+","Unit",IF(ISERROR(OFFSET('HARGA SATUAN'!$E$6,MATCH(C54,'HARGA SATUAN'!$C$7:$C$1495,0),0)),"",OFFSET('HARGA SATUAN'!$E$6,MATCH(C54,'HARGA SATUAN'!$C$7:$C$1495,0),0)))</f>
        <v>0</v>
      </c>
      <c r="F54" s="138" t="str">
        <f t="shared" ca="1" si="2"/>
        <v/>
      </c>
      <c r="G54" s="41">
        <f ca="1">IF(ISERROR(OFFSET('HARGA SATUAN'!$I$6,MATCH(C54,'HARGA SATUAN'!$C$7:$C$1495,0),0)),"",OFFSET('HARGA SATUAN'!$I$6,MATCH(C54,'HARGA SATUAN'!$C$7:$C$1495,0),0))</f>
        <v>0</v>
      </c>
      <c r="H54" s="136" t="str">
        <f ca="1">IF(B54="","",#REF!)</f>
        <v/>
      </c>
      <c r="I54" s="136" t="str">
        <f ca="1">IF(B54="","",#REF!)</f>
        <v/>
      </c>
      <c r="J54" s="136" t="str">
        <f ca="1">IF(B54="","",#REF!)</f>
        <v/>
      </c>
      <c r="K54" s="136" t="str">
        <f ca="1">IF(B54="","",#REF!)</f>
        <v/>
      </c>
      <c r="L54" s="136" t="str">
        <f ca="1">IF(C54="","",#REF!)</f>
        <v/>
      </c>
    </row>
    <row r="55" spans="1:12">
      <c r="A55" s="112">
        <v>44</v>
      </c>
      <c r="B55" s="134" t="str">
        <f t="shared" ca="1" si="0"/>
        <v/>
      </c>
      <c r="C55" s="109" t="str">
        <f t="shared" ca="1" si="1"/>
        <v/>
      </c>
      <c r="D55" s="101" t="str">
        <f ca="1">IF(ISERROR(OFFSET('HARGA SATUAN'!$D$6,MATCH(C55,'HARGA SATUAN'!$C$7:$C$1495,0),0)),"",OFFSET('HARGA SATUAN'!$D$6,MATCH(C55,'HARGA SATUAN'!$C$7:$C$1495,0),0))</f>
        <v/>
      </c>
      <c r="E55" s="101">
        <f ca="1">IF(B55="+","Unit",IF(ISERROR(OFFSET('HARGA SATUAN'!$E$6,MATCH(C55,'HARGA SATUAN'!$C$7:$C$1495,0),0)),"",OFFSET('HARGA SATUAN'!$E$6,MATCH(C55,'HARGA SATUAN'!$C$7:$C$1495,0),0)))</f>
        <v>0</v>
      </c>
      <c r="F55" s="138" t="str">
        <f t="shared" ca="1" si="2"/>
        <v/>
      </c>
      <c r="G55" s="41">
        <f ca="1">IF(ISERROR(OFFSET('HARGA SATUAN'!$I$6,MATCH(C55,'HARGA SATUAN'!$C$7:$C$1495,0),0)),"",OFFSET('HARGA SATUAN'!$I$6,MATCH(C55,'HARGA SATUAN'!$C$7:$C$1495,0),0))</f>
        <v>0</v>
      </c>
      <c r="H55" s="136" t="str">
        <f ca="1">IF(B55="","",#REF!)</f>
        <v/>
      </c>
      <c r="I55" s="136" t="str">
        <f ca="1">IF(B55="","",#REF!)</f>
        <v/>
      </c>
      <c r="J55" s="136" t="str">
        <f ca="1">IF(B55="","",#REF!)</f>
        <v/>
      </c>
      <c r="K55" s="136" t="str">
        <f ca="1">IF(B55="","",#REF!)</f>
        <v/>
      </c>
      <c r="L55" s="136" t="str">
        <f ca="1">IF(C55="","",#REF!)</f>
        <v/>
      </c>
    </row>
    <row r="56" spans="1:12">
      <c r="A56" s="112">
        <v>45</v>
      </c>
      <c r="B56" s="134" t="str">
        <f t="shared" ca="1" si="0"/>
        <v/>
      </c>
      <c r="C56" s="109" t="str">
        <f t="shared" ca="1" si="1"/>
        <v/>
      </c>
      <c r="D56" s="101" t="str">
        <f ca="1">IF(ISERROR(OFFSET('HARGA SATUAN'!$D$6,MATCH(C56,'HARGA SATUAN'!$C$7:$C$1495,0),0)),"",OFFSET('HARGA SATUAN'!$D$6,MATCH(C56,'HARGA SATUAN'!$C$7:$C$1495,0),0))</f>
        <v/>
      </c>
      <c r="E56" s="101">
        <f ca="1">IF(B56="+","Unit",IF(ISERROR(OFFSET('HARGA SATUAN'!$E$6,MATCH(C56,'HARGA SATUAN'!$C$7:$C$1495,0),0)),"",OFFSET('HARGA SATUAN'!$E$6,MATCH(C56,'HARGA SATUAN'!$C$7:$C$1495,0),0)))</f>
        <v>0</v>
      </c>
      <c r="F56" s="138" t="str">
        <f t="shared" ca="1" si="2"/>
        <v/>
      </c>
      <c r="G56" s="41">
        <f ca="1">IF(ISERROR(OFFSET('HARGA SATUAN'!$I$6,MATCH(C56,'HARGA SATUAN'!$C$7:$C$1495,0),0)),"",OFFSET('HARGA SATUAN'!$I$6,MATCH(C56,'HARGA SATUAN'!$C$7:$C$1495,0),0))</f>
        <v>0</v>
      </c>
      <c r="H56" s="136" t="str">
        <f ca="1">IF(B56="","",#REF!)</f>
        <v/>
      </c>
      <c r="I56" s="136" t="str">
        <f ca="1">IF(B56="","",#REF!)</f>
        <v/>
      </c>
      <c r="J56" s="136" t="str">
        <f ca="1">IF(B56="","",#REF!)</f>
        <v/>
      </c>
      <c r="K56" s="136" t="str">
        <f ca="1">IF(B56="","",#REF!)</f>
        <v/>
      </c>
      <c r="L56" s="136" t="str">
        <f ca="1">IF(C56="","",#REF!)</f>
        <v/>
      </c>
    </row>
    <row r="57" spans="1:12">
      <c r="A57" s="112">
        <v>46</v>
      </c>
      <c r="B57" s="134" t="str">
        <f t="shared" ca="1" si="0"/>
        <v/>
      </c>
      <c r="C57" s="109" t="str">
        <f t="shared" ca="1" si="1"/>
        <v/>
      </c>
      <c r="D57" s="101" t="str">
        <f ca="1">IF(ISERROR(OFFSET('HARGA SATUAN'!$D$6,MATCH(C57,'HARGA SATUAN'!$C$7:$C$1495,0),0)),"",OFFSET('HARGA SATUAN'!$D$6,MATCH(C57,'HARGA SATUAN'!$C$7:$C$1495,0),0))</f>
        <v/>
      </c>
      <c r="E57" s="101">
        <f ca="1">IF(B57="+","Unit",IF(ISERROR(OFFSET('HARGA SATUAN'!$E$6,MATCH(C57,'HARGA SATUAN'!$C$7:$C$1495,0),0)),"",OFFSET('HARGA SATUAN'!$E$6,MATCH(C57,'HARGA SATUAN'!$C$7:$C$1495,0),0)))</f>
        <v>0</v>
      </c>
      <c r="F57" s="138" t="str">
        <f t="shared" ca="1" si="2"/>
        <v/>
      </c>
      <c r="G57" s="41">
        <f ca="1">IF(ISERROR(OFFSET('HARGA SATUAN'!$I$6,MATCH(C57,'HARGA SATUAN'!$C$7:$C$1495,0),0)),"",OFFSET('HARGA SATUAN'!$I$6,MATCH(C57,'HARGA SATUAN'!$C$7:$C$1495,0),0))</f>
        <v>0</v>
      </c>
      <c r="H57" s="136" t="str">
        <f ca="1">IF(B57="","",#REF!)</f>
        <v/>
      </c>
      <c r="I57" s="136" t="str">
        <f ca="1">IF(B57="","",#REF!)</f>
        <v/>
      </c>
      <c r="J57" s="136" t="str">
        <f ca="1">IF(B57="","",#REF!)</f>
        <v/>
      </c>
      <c r="K57" s="136" t="str">
        <f ca="1">IF(B57="","",#REF!)</f>
        <v/>
      </c>
      <c r="L57" s="136" t="str">
        <f ca="1">IF(C57="","",#REF!)</f>
        <v/>
      </c>
    </row>
    <row r="58" spans="1:12">
      <c r="A58" s="112">
        <v>47</v>
      </c>
      <c r="B58" s="134" t="str">
        <f t="shared" ca="1" si="0"/>
        <v/>
      </c>
      <c r="C58" s="109" t="str">
        <f t="shared" ca="1" si="1"/>
        <v/>
      </c>
      <c r="D58" s="101" t="str">
        <f ca="1">IF(ISERROR(OFFSET('HARGA SATUAN'!$D$6,MATCH(C58,'HARGA SATUAN'!$C$7:$C$1495,0),0)),"",OFFSET('HARGA SATUAN'!$D$6,MATCH(C58,'HARGA SATUAN'!$C$7:$C$1495,0),0))</f>
        <v/>
      </c>
      <c r="E58" s="101">
        <f ca="1">IF(B58="+","Unit",IF(ISERROR(OFFSET('HARGA SATUAN'!$E$6,MATCH(C58,'HARGA SATUAN'!$C$7:$C$1495,0),0)),"",OFFSET('HARGA SATUAN'!$E$6,MATCH(C58,'HARGA SATUAN'!$C$7:$C$1495,0),0)))</f>
        <v>0</v>
      </c>
      <c r="F58" s="138" t="str">
        <f t="shared" ca="1" si="2"/>
        <v/>
      </c>
      <c r="G58" s="41">
        <f ca="1">IF(ISERROR(OFFSET('HARGA SATUAN'!$I$6,MATCH(C58,'HARGA SATUAN'!$C$7:$C$1495,0),0)),"",OFFSET('HARGA SATUAN'!$I$6,MATCH(C58,'HARGA SATUAN'!$C$7:$C$1495,0),0))</f>
        <v>0</v>
      </c>
      <c r="H58" s="136" t="str">
        <f ca="1">IF(B58="","",#REF!)</f>
        <v/>
      </c>
      <c r="I58" s="136" t="str">
        <f ca="1">IF(B58="","",#REF!)</f>
        <v/>
      </c>
      <c r="J58" s="136" t="str">
        <f ca="1">IF(B58="","",#REF!)</f>
        <v/>
      </c>
      <c r="K58" s="136" t="str">
        <f ca="1">IF(B58="","",#REF!)</f>
        <v/>
      </c>
      <c r="L58" s="136" t="str">
        <f ca="1">IF(C58="","",#REF!)</f>
        <v/>
      </c>
    </row>
    <row r="59" spans="1:12">
      <c r="A59" s="112">
        <v>48</v>
      </c>
      <c r="B59" s="134" t="str">
        <f t="shared" ca="1" si="0"/>
        <v/>
      </c>
      <c r="C59" s="109" t="str">
        <f t="shared" ca="1" si="1"/>
        <v/>
      </c>
      <c r="D59" s="101" t="str">
        <f ca="1">IF(ISERROR(OFFSET('HARGA SATUAN'!$D$6,MATCH(C59,'HARGA SATUAN'!$C$7:$C$1495,0),0)),"",OFFSET('HARGA SATUAN'!$D$6,MATCH(C59,'HARGA SATUAN'!$C$7:$C$1495,0),0))</f>
        <v/>
      </c>
      <c r="E59" s="101">
        <f ca="1">IF(B59="+","Unit",IF(ISERROR(OFFSET('HARGA SATUAN'!$E$6,MATCH(C59,'HARGA SATUAN'!$C$7:$C$1495,0),0)),"",OFFSET('HARGA SATUAN'!$E$6,MATCH(C59,'HARGA SATUAN'!$C$7:$C$1495,0),0)))</f>
        <v>0</v>
      </c>
      <c r="F59" s="138" t="str">
        <f t="shared" ca="1" si="2"/>
        <v/>
      </c>
      <c r="G59" s="41">
        <f ca="1">IF(ISERROR(OFFSET('HARGA SATUAN'!$I$6,MATCH(C59,'HARGA SATUAN'!$C$7:$C$1495,0),0)),"",OFFSET('HARGA SATUAN'!$I$6,MATCH(C59,'HARGA SATUAN'!$C$7:$C$1495,0),0))</f>
        <v>0</v>
      </c>
      <c r="H59" s="136" t="str">
        <f ca="1">IF(B59="","",#REF!)</f>
        <v/>
      </c>
      <c r="I59" s="136" t="str">
        <f ca="1">IF(B59="","",#REF!)</f>
        <v/>
      </c>
      <c r="J59" s="136" t="str">
        <f ca="1">IF(B59="","",#REF!)</f>
        <v/>
      </c>
      <c r="K59" s="136" t="str">
        <f ca="1">IF(B59="","",#REF!)</f>
        <v/>
      </c>
      <c r="L59" s="136" t="str">
        <f ca="1">IF(C59="","",#REF!)</f>
        <v/>
      </c>
    </row>
    <row r="60" spans="1:12">
      <c r="A60" s="112">
        <v>49</v>
      </c>
      <c r="B60" s="134" t="str">
        <f t="shared" ca="1" si="0"/>
        <v/>
      </c>
      <c r="C60" s="109" t="str">
        <f t="shared" ca="1" si="1"/>
        <v/>
      </c>
      <c r="D60" s="101" t="str">
        <f ca="1">IF(ISERROR(OFFSET('HARGA SATUAN'!$D$6,MATCH(C60,'HARGA SATUAN'!$C$7:$C$1495,0),0)),"",OFFSET('HARGA SATUAN'!$D$6,MATCH(C60,'HARGA SATUAN'!$C$7:$C$1495,0),0))</f>
        <v/>
      </c>
      <c r="E60" s="101">
        <f ca="1">IF(B60="+","Unit",IF(ISERROR(OFFSET('HARGA SATUAN'!$E$6,MATCH(C60,'HARGA SATUAN'!$C$7:$C$1495,0),0)),"",OFFSET('HARGA SATUAN'!$E$6,MATCH(C60,'HARGA SATUAN'!$C$7:$C$1495,0),0)))</f>
        <v>0</v>
      </c>
      <c r="F60" s="138" t="str">
        <f t="shared" ca="1" si="2"/>
        <v/>
      </c>
      <c r="G60" s="41">
        <f ca="1">IF(ISERROR(OFFSET('HARGA SATUAN'!$I$6,MATCH(C60,'HARGA SATUAN'!$C$7:$C$1495,0),0)),"",OFFSET('HARGA SATUAN'!$I$6,MATCH(C60,'HARGA SATUAN'!$C$7:$C$1495,0),0))</f>
        <v>0</v>
      </c>
      <c r="H60" s="136" t="str">
        <f ca="1">IF(B60="","",#REF!)</f>
        <v/>
      </c>
      <c r="I60" s="136" t="str">
        <f ca="1">IF(B60="","",#REF!)</f>
        <v/>
      </c>
      <c r="J60" s="136" t="str">
        <f ca="1">IF(B60="","",#REF!)</f>
        <v/>
      </c>
      <c r="K60" s="136" t="str">
        <f ca="1">IF(B60="","",#REF!)</f>
        <v/>
      </c>
      <c r="L60" s="136" t="str">
        <f ca="1">IF(C60="","",#REF!)</f>
        <v/>
      </c>
    </row>
    <row r="61" spans="1:12">
      <c r="A61" s="112">
        <v>50</v>
      </c>
      <c r="B61" s="134" t="str">
        <f t="shared" ca="1" si="0"/>
        <v/>
      </c>
      <c r="C61" s="109" t="str">
        <f t="shared" ca="1" si="1"/>
        <v/>
      </c>
      <c r="D61" s="101" t="str">
        <f ca="1">IF(ISERROR(OFFSET('HARGA SATUAN'!$D$6,MATCH(C61,'HARGA SATUAN'!$C$7:$C$1495,0),0)),"",OFFSET('HARGA SATUAN'!$D$6,MATCH(C61,'HARGA SATUAN'!$C$7:$C$1495,0),0))</f>
        <v/>
      </c>
      <c r="E61" s="101">
        <f ca="1">IF(B61="+","Unit",IF(ISERROR(OFFSET('HARGA SATUAN'!$E$6,MATCH(C61,'HARGA SATUAN'!$C$7:$C$1495,0),0)),"",OFFSET('HARGA SATUAN'!$E$6,MATCH(C61,'HARGA SATUAN'!$C$7:$C$1495,0),0)))</f>
        <v>0</v>
      </c>
      <c r="F61" s="138" t="str">
        <f t="shared" ca="1" si="2"/>
        <v/>
      </c>
      <c r="G61" s="41">
        <f ca="1">IF(ISERROR(OFFSET('HARGA SATUAN'!$I$6,MATCH(C61,'HARGA SATUAN'!$C$7:$C$1495,0),0)),"",OFFSET('HARGA SATUAN'!$I$6,MATCH(C61,'HARGA SATUAN'!$C$7:$C$1495,0),0))</f>
        <v>0</v>
      </c>
      <c r="H61" s="136" t="str">
        <f ca="1">IF(B61="","",#REF!)</f>
        <v/>
      </c>
      <c r="I61" s="136" t="str">
        <f ca="1">IF(B61="","",#REF!)</f>
        <v/>
      </c>
      <c r="J61" s="136" t="str">
        <f ca="1">IF(B61="","",#REF!)</f>
        <v/>
      </c>
      <c r="K61" s="136" t="str">
        <f ca="1">IF(B61="","",#REF!)</f>
        <v/>
      </c>
      <c r="L61" s="136" t="str">
        <f ca="1">IF(C61="","",#REF!)</f>
        <v/>
      </c>
    </row>
    <row r="62" spans="1:12">
      <c r="A62" s="112">
        <v>51</v>
      </c>
      <c r="B62" s="134" t="str">
        <f t="shared" ca="1" si="0"/>
        <v/>
      </c>
      <c r="C62" s="109" t="str">
        <f t="shared" ca="1" si="1"/>
        <v/>
      </c>
      <c r="D62" s="101" t="str">
        <f ca="1">IF(ISERROR(OFFSET('HARGA SATUAN'!$D$6,MATCH(C62,'HARGA SATUAN'!$C$7:$C$1495,0),0)),"",OFFSET('HARGA SATUAN'!$D$6,MATCH(C62,'HARGA SATUAN'!$C$7:$C$1495,0),0))</f>
        <v/>
      </c>
      <c r="E62" s="101">
        <f ca="1">IF(B62="+","Unit",IF(ISERROR(OFFSET('HARGA SATUAN'!$E$6,MATCH(C62,'HARGA SATUAN'!$C$7:$C$1495,0),0)),"",OFFSET('HARGA SATUAN'!$E$6,MATCH(C62,'HARGA SATUAN'!$C$7:$C$1495,0),0)))</f>
        <v>0</v>
      </c>
      <c r="F62" s="138" t="str">
        <f t="shared" ca="1" si="2"/>
        <v/>
      </c>
      <c r="G62" s="41">
        <f ca="1">IF(ISERROR(OFFSET('HARGA SATUAN'!$I$6,MATCH(C62,'HARGA SATUAN'!$C$7:$C$1495,0),0)),"",OFFSET('HARGA SATUAN'!$I$6,MATCH(C62,'HARGA SATUAN'!$C$7:$C$1495,0),0))</f>
        <v>0</v>
      </c>
      <c r="H62" s="136" t="str">
        <f ca="1">IF(B62="","",#REF!)</f>
        <v/>
      </c>
      <c r="I62" s="136" t="str">
        <f ca="1">IF(B62="","",#REF!)</f>
        <v/>
      </c>
      <c r="J62" s="136" t="str">
        <f ca="1">IF(B62="","",#REF!)</f>
        <v/>
      </c>
      <c r="K62" s="136" t="str">
        <f ca="1">IF(B62="","",#REF!)</f>
        <v/>
      </c>
      <c r="L62" s="136" t="str">
        <f ca="1">IF(C62="","",#REF!)</f>
        <v/>
      </c>
    </row>
    <row r="63" spans="1:12">
      <c r="A63" s="112">
        <v>52</v>
      </c>
      <c r="B63" s="134" t="str">
        <f t="shared" ca="1" si="0"/>
        <v/>
      </c>
      <c r="C63" s="109" t="str">
        <f t="shared" ca="1" si="1"/>
        <v/>
      </c>
      <c r="D63" s="101" t="str">
        <f ca="1">IF(ISERROR(OFFSET('HARGA SATUAN'!$D$6,MATCH(C63,'HARGA SATUAN'!$C$7:$C$1495,0),0)),"",OFFSET('HARGA SATUAN'!$D$6,MATCH(C63,'HARGA SATUAN'!$C$7:$C$1495,0),0))</f>
        <v/>
      </c>
      <c r="E63" s="101">
        <f ca="1">IF(B63="+","Unit",IF(ISERROR(OFFSET('HARGA SATUAN'!$E$6,MATCH(C63,'HARGA SATUAN'!$C$7:$C$1495,0),0)),"",OFFSET('HARGA SATUAN'!$E$6,MATCH(C63,'HARGA SATUAN'!$C$7:$C$1495,0),0)))</f>
        <v>0</v>
      </c>
      <c r="F63" s="138" t="str">
        <f t="shared" ca="1" si="2"/>
        <v/>
      </c>
      <c r="G63" s="41">
        <f ca="1">IF(ISERROR(OFFSET('HARGA SATUAN'!$I$6,MATCH(C63,'HARGA SATUAN'!$C$7:$C$1495,0),0)),"",OFFSET('HARGA SATUAN'!$I$6,MATCH(C63,'HARGA SATUAN'!$C$7:$C$1495,0),0))</f>
        <v>0</v>
      </c>
      <c r="H63" s="136" t="str">
        <f ca="1">IF(B63="","",#REF!)</f>
        <v/>
      </c>
      <c r="I63" s="136" t="str">
        <f ca="1">IF(B63="","",#REF!)</f>
        <v/>
      </c>
      <c r="J63" s="136" t="str">
        <f ca="1">IF(B63="","",#REF!)</f>
        <v/>
      </c>
      <c r="K63" s="136" t="str">
        <f ca="1">IF(B63="","",#REF!)</f>
        <v/>
      </c>
      <c r="L63" s="136" t="str">
        <f ca="1">IF(C63="","",#REF!)</f>
        <v/>
      </c>
    </row>
    <row r="64" spans="1:12">
      <c r="A64" s="112">
        <v>53</v>
      </c>
      <c r="B64" s="134" t="str">
        <f t="shared" ca="1" si="0"/>
        <v/>
      </c>
      <c r="C64" s="109" t="str">
        <f t="shared" ca="1" si="1"/>
        <v/>
      </c>
      <c r="D64" s="101" t="str">
        <f ca="1">IF(ISERROR(OFFSET('HARGA SATUAN'!$D$6,MATCH(C64,'HARGA SATUAN'!$C$7:$C$1495,0),0)),"",OFFSET('HARGA SATUAN'!$D$6,MATCH(C64,'HARGA SATUAN'!$C$7:$C$1495,0),0))</f>
        <v/>
      </c>
      <c r="E64" s="101">
        <f ca="1">IF(B64="+","Unit",IF(ISERROR(OFFSET('HARGA SATUAN'!$E$6,MATCH(C64,'HARGA SATUAN'!$C$7:$C$1495,0),0)),"",OFFSET('HARGA SATUAN'!$E$6,MATCH(C64,'HARGA SATUAN'!$C$7:$C$1495,0),0)))</f>
        <v>0</v>
      </c>
      <c r="F64" s="138" t="str">
        <f t="shared" ca="1" si="2"/>
        <v/>
      </c>
      <c r="G64" s="41">
        <f ca="1">IF(ISERROR(OFFSET('HARGA SATUAN'!$I$6,MATCH(C64,'HARGA SATUAN'!$C$7:$C$1495,0),0)),"",OFFSET('HARGA SATUAN'!$I$6,MATCH(C64,'HARGA SATUAN'!$C$7:$C$1495,0),0))</f>
        <v>0</v>
      </c>
      <c r="H64" s="136" t="str">
        <f ca="1">IF(B64="","",#REF!)</f>
        <v/>
      </c>
      <c r="I64" s="136" t="str">
        <f ca="1">IF(B64="","",#REF!)</f>
        <v/>
      </c>
      <c r="J64" s="136" t="str">
        <f ca="1">IF(B64="","",#REF!)</f>
        <v/>
      </c>
      <c r="K64" s="136" t="str">
        <f ca="1">IF(B64="","",#REF!)</f>
        <v/>
      </c>
      <c r="L64" s="136" t="str">
        <f ca="1">IF(C64="","",#REF!)</f>
        <v/>
      </c>
    </row>
    <row r="65" spans="1:12">
      <c r="A65" s="112">
        <v>54</v>
      </c>
      <c r="B65" s="134" t="str">
        <f t="shared" ca="1" si="0"/>
        <v/>
      </c>
      <c r="C65" s="109" t="str">
        <f t="shared" ca="1" si="1"/>
        <v/>
      </c>
      <c r="D65" s="101" t="str">
        <f ca="1">IF(ISERROR(OFFSET('HARGA SATUAN'!$D$6,MATCH(C65,'HARGA SATUAN'!$C$7:$C$1495,0),0)),"",OFFSET('HARGA SATUAN'!$D$6,MATCH(C65,'HARGA SATUAN'!$C$7:$C$1495,0),0))</f>
        <v/>
      </c>
      <c r="E65" s="101">
        <f ca="1">IF(B65="+","Unit",IF(ISERROR(OFFSET('HARGA SATUAN'!$E$6,MATCH(C65,'HARGA SATUAN'!$C$7:$C$1495,0),0)),"",OFFSET('HARGA SATUAN'!$E$6,MATCH(C65,'HARGA SATUAN'!$C$7:$C$1495,0),0)))</f>
        <v>0</v>
      </c>
      <c r="F65" s="138" t="str">
        <f t="shared" ca="1" si="2"/>
        <v/>
      </c>
      <c r="G65" s="41">
        <f ca="1">IF(ISERROR(OFFSET('HARGA SATUAN'!$I$6,MATCH(C65,'HARGA SATUAN'!$C$7:$C$1495,0),0)),"",OFFSET('HARGA SATUAN'!$I$6,MATCH(C65,'HARGA SATUAN'!$C$7:$C$1495,0),0))</f>
        <v>0</v>
      </c>
      <c r="H65" s="136" t="str">
        <f ca="1">IF(B65="","",#REF!)</f>
        <v/>
      </c>
      <c r="I65" s="136" t="str">
        <f ca="1">IF(B65="","",#REF!)</f>
        <v/>
      </c>
      <c r="J65" s="136" t="str">
        <f ca="1">IF(B65="","",#REF!)</f>
        <v/>
      </c>
      <c r="K65" s="136" t="str">
        <f ca="1">IF(B65="","",#REF!)</f>
        <v/>
      </c>
      <c r="L65" s="136" t="str">
        <f ca="1">IF(C65="","",#REF!)</f>
        <v/>
      </c>
    </row>
    <row r="66" spans="1:12">
      <c r="A66" s="112">
        <v>55</v>
      </c>
      <c r="B66" s="134" t="str">
        <f t="shared" ca="1" si="0"/>
        <v/>
      </c>
      <c r="C66" s="109" t="str">
        <f t="shared" ca="1" si="1"/>
        <v/>
      </c>
      <c r="D66" s="101" t="str">
        <f ca="1">IF(ISERROR(OFFSET('HARGA SATUAN'!$D$6,MATCH(C66,'HARGA SATUAN'!$C$7:$C$1495,0),0)),"",OFFSET('HARGA SATUAN'!$D$6,MATCH(C66,'HARGA SATUAN'!$C$7:$C$1495,0),0))</f>
        <v/>
      </c>
      <c r="E66" s="101">
        <f ca="1">IF(B66="+","Unit",IF(ISERROR(OFFSET('HARGA SATUAN'!$E$6,MATCH(C66,'HARGA SATUAN'!$C$7:$C$1495,0),0)),"",OFFSET('HARGA SATUAN'!$E$6,MATCH(C66,'HARGA SATUAN'!$C$7:$C$1495,0),0)))</f>
        <v>0</v>
      </c>
      <c r="F66" s="138" t="str">
        <f t="shared" ca="1" si="2"/>
        <v/>
      </c>
      <c r="G66" s="41">
        <f ca="1">IF(ISERROR(OFFSET('HARGA SATUAN'!$I$6,MATCH(C66,'HARGA SATUAN'!$C$7:$C$1495,0),0)),"",OFFSET('HARGA SATUAN'!$I$6,MATCH(C66,'HARGA SATUAN'!$C$7:$C$1495,0),0))</f>
        <v>0</v>
      </c>
      <c r="H66" s="136" t="str">
        <f ca="1">IF(B66="","",#REF!)</f>
        <v/>
      </c>
      <c r="I66" s="136" t="str">
        <f ca="1">IF(B66="","",#REF!)</f>
        <v/>
      </c>
      <c r="J66" s="136" t="str">
        <f ca="1">IF(B66="","",#REF!)</f>
        <v/>
      </c>
      <c r="K66" s="136" t="str">
        <f ca="1">IF(B66="","",#REF!)</f>
        <v/>
      </c>
      <c r="L66" s="136" t="str">
        <f ca="1">IF(C66="","",#REF!)</f>
        <v/>
      </c>
    </row>
    <row r="67" spans="1:12">
      <c r="A67" s="112">
        <v>56</v>
      </c>
      <c r="B67" s="134" t="str">
        <f t="shared" ca="1" si="0"/>
        <v/>
      </c>
      <c r="C67" s="109" t="str">
        <f t="shared" ca="1" si="1"/>
        <v/>
      </c>
      <c r="D67" s="101" t="str">
        <f ca="1">IF(ISERROR(OFFSET('HARGA SATUAN'!$D$6,MATCH(C67,'HARGA SATUAN'!$C$7:$C$1495,0),0)),"",OFFSET('HARGA SATUAN'!$D$6,MATCH(C67,'HARGA SATUAN'!$C$7:$C$1495,0),0))</f>
        <v/>
      </c>
      <c r="E67" s="101">
        <f ca="1">IF(B67="+","Unit",IF(ISERROR(OFFSET('HARGA SATUAN'!$E$6,MATCH(C67,'HARGA SATUAN'!$C$7:$C$1495,0),0)),"",OFFSET('HARGA SATUAN'!$E$6,MATCH(C67,'HARGA SATUAN'!$C$7:$C$1495,0),0)))</f>
        <v>0</v>
      </c>
      <c r="F67" s="138" t="str">
        <f t="shared" ca="1" si="2"/>
        <v/>
      </c>
      <c r="G67" s="41">
        <f ca="1">IF(ISERROR(OFFSET('HARGA SATUAN'!$I$6,MATCH(C67,'HARGA SATUAN'!$C$7:$C$1495,0),0)),"",OFFSET('HARGA SATUAN'!$I$6,MATCH(C67,'HARGA SATUAN'!$C$7:$C$1495,0),0))</f>
        <v>0</v>
      </c>
      <c r="H67" s="136" t="str">
        <f ca="1">IF(B67="","",#REF!)</f>
        <v/>
      </c>
      <c r="I67" s="136" t="str">
        <f ca="1">IF(B67="","",#REF!)</f>
        <v/>
      </c>
      <c r="J67" s="136" t="str">
        <f ca="1">IF(B67="","",#REF!)</f>
        <v/>
      </c>
      <c r="K67" s="136" t="str">
        <f ca="1">IF(B67="","",#REF!)</f>
        <v/>
      </c>
      <c r="L67" s="136" t="str">
        <f ca="1">IF(C67="","",#REF!)</f>
        <v/>
      </c>
    </row>
    <row r="68" spans="1:12">
      <c r="A68" s="112">
        <v>57</v>
      </c>
      <c r="B68" s="134" t="str">
        <f t="shared" ca="1" si="0"/>
        <v/>
      </c>
      <c r="C68" s="109" t="str">
        <f t="shared" ca="1" si="1"/>
        <v/>
      </c>
      <c r="D68" s="101" t="str">
        <f ca="1">IF(ISERROR(OFFSET('HARGA SATUAN'!$D$6,MATCH(C68,'HARGA SATUAN'!$C$7:$C$1495,0),0)),"",OFFSET('HARGA SATUAN'!$D$6,MATCH(C68,'HARGA SATUAN'!$C$7:$C$1495,0),0))</f>
        <v/>
      </c>
      <c r="E68" s="101">
        <f ca="1">IF(B68="+","Unit",IF(ISERROR(OFFSET('HARGA SATUAN'!$E$6,MATCH(C68,'HARGA SATUAN'!$C$7:$C$1495,0),0)),"",OFFSET('HARGA SATUAN'!$E$6,MATCH(C68,'HARGA SATUAN'!$C$7:$C$1495,0),0)))</f>
        <v>0</v>
      </c>
      <c r="F68" s="138" t="str">
        <f t="shared" ca="1" si="2"/>
        <v/>
      </c>
      <c r="G68" s="41">
        <f ca="1">IF(ISERROR(OFFSET('HARGA SATUAN'!$I$6,MATCH(C68,'HARGA SATUAN'!$C$7:$C$1495,0),0)),"",OFFSET('HARGA SATUAN'!$I$6,MATCH(C68,'HARGA SATUAN'!$C$7:$C$1495,0),0))</f>
        <v>0</v>
      </c>
      <c r="H68" s="136" t="str">
        <f ca="1">IF(B68="","",#REF!)</f>
        <v/>
      </c>
      <c r="I68" s="136" t="str">
        <f ca="1">IF(B68="","",#REF!)</f>
        <v/>
      </c>
      <c r="J68" s="136" t="str">
        <f ca="1">IF(B68="","",#REF!)</f>
        <v/>
      </c>
      <c r="K68" s="136" t="str">
        <f ca="1">IF(B68="","",#REF!)</f>
        <v/>
      </c>
      <c r="L68" s="136" t="str">
        <f ca="1">IF(C68="","",#REF!)</f>
        <v/>
      </c>
    </row>
    <row r="69" spans="1:12">
      <c r="A69" s="112">
        <v>58</v>
      </c>
      <c r="B69" s="134" t="str">
        <f t="shared" ca="1" si="0"/>
        <v/>
      </c>
      <c r="C69" s="109" t="str">
        <f t="shared" ca="1" si="1"/>
        <v/>
      </c>
      <c r="D69" s="101" t="str">
        <f ca="1">IF(ISERROR(OFFSET('HARGA SATUAN'!$D$6,MATCH(C69,'HARGA SATUAN'!$C$7:$C$1495,0),0)),"",OFFSET('HARGA SATUAN'!$D$6,MATCH(C69,'HARGA SATUAN'!$C$7:$C$1495,0),0))</f>
        <v/>
      </c>
      <c r="E69" s="101">
        <f ca="1">IF(B69="+","Unit",IF(ISERROR(OFFSET('HARGA SATUAN'!$E$6,MATCH(C69,'HARGA SATUAN'!$C$7:$C$1495,0),0)),"",OFFSET('HARGA SATUAN'!$E$6,MATCH(C69,'HARGA SATUAN'!$C$7:$C$1495,0),0)))</f>
        <v>0</v>
      </c>
      <c r="F69" s="138" t="str">
        <f t="shared" ca="1" si="2"/>
        <v/>
      </c>
      <c r="G69" s="41">
        <f ca="1">IF(ISERROR(OFFSET('HARGA SATUAN'!$I$6,MATCH(C69,'HARGA SATUAN'!$C$7:$C$1495,0),0)),"",OFFSET('HARGA SATUAN'!$I$6,MATCH(C69,'HARGA SATUAN'!$C$7:$C$1495,0),0))</f>
        <v>0</v>
      </c>
      <c r="H69" s="136" t="str">
        <f ca="1">IF(B69="","",#REF!)</f>
        <v/>
      </c>
      <c r="I69" s="136" t="str">
        <f ca="1">IF(B69="","",#REF!)</f>
        <v/>
      </c>
      <c r="J69" s="136" t="str">
        <f ca="1">IF(B69="","",#REF!)</f>
        <v/>
      </c>
      <c r="K69" s="136" t="str">
        <f ca="1">IF(B69="","",#REF!)</f>
        <v/>
      </c>
      <c r="L69" s="136" t="str">
        <f ca="1">IF(C69="","",#REF!)</f>
        <v/>
      </c>
    </row>
    <row r="70" spans="1:12">
      <c r="A70" s="112">
        <v>59</v>
      </c>
      <c r="B70" s="134" t="str">
        <f t="shared" ca="1" si="0"/>
        <v/>
      </c>
      <c r="C70" s="109" t="str">
        <f t="shared" ca="1" si="1"/>
        <v/>
      </c>
      <c r="D70" s="101" t="str">
        <f ca="1">IF(ISERROR(OFFSET('HARGA SATUAN'!$D$6,MATCH(C70,'HARGA SATUAN'!$C$7:$C$1495,0),0)),"",OFFSET('HARGA SATUAN'!$D$6,MATCH(C70,'HARGA SATUAN'!$C$7:$C$1495,0),0))</f>
        <v/>
      </c>
      <c r="E70" s="101">
        <f ca="1">IF(B70="+","Unit",IF(ISERROR(OFFSET('HARGA SATUAN'!$E$6,MATCH(C70,'HARGA SATUAN'!$C$7:$C$1495,0),0)),"",OFFSET('HARGA SATUAN'!$E$6,MATCH(C70,'HARGA SATUAN'!$C$7:$C$1495,0),0)))</f>
        <v>0</v>
      </c>
      <c r="F70" s="138" t="str">
        <f t="shared" ca="1" si="2"/>
        <v/>
      </c>
      <c r="G70" s="41">
        <f ca="1">IF(ISERROR(OFFSET('HARGA SATUAN'!$I$6,MATCH(C70,'HARGA SATUAN'!$C$7:$C$1495,0),0)),"",OFFSET('HARGA SATUAN'!$I$6,MATCH(C70,'HARGA SATUAN'!$C$7:$C$1495,0),0))</f>
        <v>0</v>
      </c>
      <c r="H70" s="136" t="str">
        <f ca="1">IF(B70="","",#REF!)</f>
        <v/>
      </c>
      <c r="I70" s="136" t="str">
        <f ca="1">IF(B70="","",#REF!)</f>
        <v/>
      </c>
      <c r="J70" s="136" t="str">
        <f ca="1">IF(B70="","",#REF!)</f>
        <v/>
      </c>
      <c r="K70" s="136" t="str">
        <f ca="1">IF(B70="","",#REF!)</f>
        <v/>
      </c>
      <c r="L70" s="136" t="str">
        <f ca="1">IF(C70="","",#REF!)</f>
        <v/>
      </c>
    </row>
    <row r="71" spans="1:12">
      <c r="A71" s="112">
        <v>60</v>
      </c>
      <c r="B71" s="134" t="str">
        <f t="shared" ca="1" si="0"/>
        <v/>
      </c>
      <c r="C71" s="109" t="str">
        <f t="shared" ca="1" si="1"/>
        <v/>
      </c>
      <c r="D71" s="101" t="str">
        <f ca="1">IF(ISERROR(OFFSET('HARGA SATUAN'!$D$6,MATCH(C71,'HARGA SATUAN'!$C$7:$C$1495,0),0)),"",OFFSET('HARGA SATUAN'!$D$6,MATCH(C71,'HARGA SATUAN'!$C$7:$C$1495,0),0))</f>
        <v/>
      </c>
      <c r="E71" s="101">
        <f ca="1">IF(B71="+","Unit",IF(ISERROR(OFFSET('HARGA SATUAN'!$E$6,MATCH(C71,'HARGA SATUAN'!$C$7:$C$1495,0),0)),"",OFFSET('HARGA SATUAN'!$E$6,MATCH(C71,'HARGA SATUAN'!$C$7:$C$1495,0),0)))</f>
        <v>0</v>
      </c>
      <c r="F71" s="138" t="str">
        <f t="shared" ca="1" si="2"/>
        <v/>
      </c>
      <c r="G71" s="41">
        <f ca="1">IF(ISERROR(OFFSET('HARGA SATUAN'!$I$6,MATCH(C71,'HARGA SATUAN'!$C$7:$C$1495,0),0)),"",OFFSET('HARGA SATUAN'!$I$6,MATCH(C71,'HARGA SATUAN'!$C$7:$C$1495,0),0))</f>
        <v>0</v>
      </c>
      <c r="H71" s="136" t="str">
        <f ca="1">IF(B71="","",#REF!)</f>
        <v/>
      </c>
      <c r="I71" s="136" t="str">
        <f ca="1">IF(B71="","",#REF!)</f>
        <v/>
      </c>
      <c r="J71" s="136" t="str">
        <f ca="1">IF(B71="","",#REF!)</f>
        <v/>
      </c>
      <c r="K71" s="136" t="str">
        <f ca="1">IF(B71="","",#REF!)</f>
        <v/>
      </c>
      <c r="L71" s="136" t="str">
        <f ca="1">IF(C71="","",#REF!)</f>
        <v/>
      </c>
    </row>
    <row r="72" spans="1:12">
      <c r="A72" s="112">
        <v>61</v>
      </c>
      <c r="B72" s="134" t="str">
        <f t="shared" ca="1" si="0"/>
        <v/>
      </c>
      <c r="C72" s="109" t="str">
        <f t="shared" ca="1" si="1"/>
        <v/>
      </c>
      <c r="D72" s="101" t="str">
        <f ca="1">IF(ISERROR(OFFSET('HARGA SATUAN'!$D$6,MATCH(C72,'HARGA SATUAN'!$C$7:$C$1495,0),0)),"",OFFSET('HARGA SATUAN'!$D$6,MATCH(C72,'HARGA SATUAN'!$C$7:$C$1495,0),0))</f>
        <v/>
      </c>
      <c r="E72" s="101">
        <f ca="1">IF(B72="+","Unit",IF(ISERROR(OFFSET('HARGA SATUAN'!$E$6,MATCH(C72,'HARGA SATUAN'!$C$7:$C$1495,0),0)),"",OFFSET('HARGA SATUAN'!$E$6,MATCH(C72,'HARGA SATUAN'!$C$7:$C$1495,0),0)))</f>
        <v>0</v>
      </c>
      <c r="F72" s="138" t="str">
        <f t="shared" ca="1" si="2"/>
        <v/>
      </c>
      <c r="G72" s="41">
        <f ca="1">IF(ISERROR(OFFSET('HARGA SATUAN'!$I$6,MATCH(C72,'HARGA SATUAN'!$C$7:$C$1495,0),0)),"",OFFSET('HARGA SATUAN'!$I$6,MATCH(C72,'HARGA SATUAN'!$C$7:$C$1495,0),0))</f>
        <v>0</v>
      </c>
      <c r="H72" s="136" t="str">
        <f ca="1">IF(B72="","",#REF!)</f>
        <v/>
      </c>
      <c r="I72" s="136" t="str">
        <f ca="1">IF(B72="","",#REF!)</f>
        <v/>
      </c>
      <c r="J72" s="136" t="str">
        <f ca="1">IF(B72="","",#REF!)</f>
        <v/>
      </c>
      <c r="K72" s="136" t="str">
        <f ca="1">IF(B72="","",#REF!)</f>
        <v/>
      </c>
      <c r="L72" s="136" t="str">
        <f ca="1">IF(C72="","",#REF!)</f>
        <v/>
      </c>
    </row>
    <row r="73" spans="1:12">
      <c r="A73" s="112">
        <v>62</v>
      </c>
      <c r="B73" s="134" t="str">
        <f t="shared" ca="1" si="0"/>
        <v/>
      </c>
      <c r="C73" s="109" t="str">
        <f t="shared" ca="1" si="1"/>
        <v/>
      </c>
      <c r="D73" s="101" t="str">
        <f ca="1">IF(ISERROR(OFFSET('HARGA SATUAN'!$D$6,MATCH(C73,'HARGA SATUAN'!$C$7:$C$1495,0),0)),"",OFFSET('HARGA SATUAN'!$D$6,MATCH(C73,'HARGA SATUAN'!$C$7:$C$1495,0),0))</f>
        <v/>
      </c>
      <c r="E73" s="101">
        <f ca="1">IF(B73="+","Unit",IF(ISERROR(OFFSET('HARGA SATUAN'!$E$6,MATCH(C73,'HARGA SATUAN'!$C$7:$C$1495,0),0)),"",OFFSET('HARGA SATUAN'!$E$6,MATCH(C73,'HARGA SATUAN'!$C$7:$C$1495,0),0)))</f>
        <v>0</v>
      </c>
      <c r="F73" s="138" t="str">
        <f t="shared" ca="1" si="2"/>
        <v/>
      </c>
      <c r="G73" s="41">
        <f ca="1">IF(ISERROR(OFFSET('HARGA SATUAN'!$I$6,MATCH(C73,'HARGA SATUAN'!$C$7:$C$1495,0),0)),"",OFFSET('HARGA SATUAN'!$I$6,MATCH(C73,'HARGA SATUAN'!$C$7:$C$1495,0),0))</f>
        <v>0</v>
      </c>
      <c r="H73" s="136" t="str">
        <f ca="1">IF(B73="","",#REF!)</f>
        <v/>
      </c>
      <c r="I73" s="136" t="str">
        <f ca="1">IF(B73="","",#REF!)</f>
        <v/>
      </c>
      <c r="J73" s="136" t="str">
        <f ca="1">IF(B73="","",#REF!)</f>
        <v/>
      </c>
      <c r="K73" s="136" t="str">
        <f ca="1">IF(B73="","",#REF!)</f>
        <v/>
      </c>
      <c r="L73" s="136" t="str">
        <f ca="1">IF(C73="","",#REF!)</f>
        <v/>
      </c>
    </row>
    <row r="74" spans="1:12">
      <c r="A74" s="112">
        <v>63</v>
      </c>
      <c r="B74" s="134" t="str">
        <f t="shared" ca="1" si="0"/>
        <v/>
      </c>
      <c r="C74" s="109" t="str">
        <f t="shared" ca="1" si="1"/>
        <v/>
      </c>
      <c r="D74" s="101" t="str">
        <f ca="1">IF(ISERROR(OFFSET('HARGA SATUAN'!$D$6,MATCH(C74,'HARGA SATUAN'!$C$7:$C$1495,0),0)),"",OFFSET('HARGA SATUAN'!$D$6,MATCH(C74,'HARGA SATUAN'!$C$7:$C$1495,0),0))</f>
        <v/>
      </c>
      <c r="E74" s="101">
        <f ca="1">IF(B74="+","Unit",IF(ISERROR(OFFSET('HARGA SATUAN'!$E$6,MATCH(C74,'HARGA SATUAN'!$C$7:$C$1495,0),0)),"",OFFSET('HARGA SATUAN'!$E$6,MATCH(C74,'HARGA SATUAN'!$C$7:$C$1495,0),0)))</f>
        <v>0</v>
      </c>
      <c r="F74" s="138" t="str">
        <f t="shared" ca="1" si="2"/>
        <v/>
      </c>
      <c r="G74" s="41">
        <f ca="1">IF(ISERROR(OFFSET('HARGA SATUAN'!$I$6,MATCH(C74,'HARGA SATUAN'!$C$7:$C$1495,0),0)),"",OFFSET('HARGA SATUAN'!$I$6,MATCH(C74,'HARGA SATUAN'!$C$7:$C$1495,0),0))</f>
        <v>0</v>
      </c>
      <c r="H74" s="136" t="str">
        <f ca="1">IF(B74="","",#REF!)</f>
        <v/>
      </c>
      <c r="I74" s="136" t="str">
        <f ca="1">IF(B74="","",#REF!)</f>
        <v/>
      </c>
      <c r="J74" s="136" t="str">
        <f ca="1">IF(B74="","",#REF!)</f>
        <v/>
      </c>
      <c r="K74" s="136" t="str">
        <f ca="1">IF(B74="","",#REF!)</f>
        <v/>
      </c>
      <c r="L74" s="136" t="str">
        <f ca="1">IF(C74="","",#REF!)</f>
        <v/>
      </c>
    </row>
    <row r="75" spans="1:12">
      <c r="A75" s="112">
        <v>64</v>
      </c>
      <c r="B75" s="134" t="str">
        <f t="shared" ca="1" si="0"/>
        <v/>
      </c>
      <c r="C75" s="109" t="str">
        <f t="shared" ca="1" si="1"/>
        <v/>
      </c>
      <c r="D75" s="101" t="str">
        <f ca="1">IF(ISERROR(OFFSET('HARGA SATUAN'!$D$6,MATCH(C75,'HARGA SATUAN'!$C$7:$C$1495,0),0)),"",OFFSET('HARGA SATUAN'!$D$6,MATCH(C75,'HARGA SATUAN'!$C$7:$C$1495,0),0))</f>
        <v/>
      </c>
      <c r="E75" s="101">
        <f ca="1">IF(B75="+","Unit",IF(ISERROR(OFFSET('HARGA SATUAN'!$E$6,MATCH(C75,'HARGA SATUAN'!$C$7:$C$1495,0),0)),"",OFFSET('HARGA SATUAN'!$E$6,MATCH(C75,'HARGA SATUAN'!$C$7:$C$1495,0),0)))</f>
        <v>0</v>
      </c>
      <c r="F75" s="138" t="str">
        <f t="shared" ca="1" si="2"/>
        <v/>
      </c>
      <c r="G75" s="41">
        <f ca="1">IF(ISERROR(OFFSET('HARGA SATUAN'!$I$6,MATCH(C75,'HARGA SATUAN'!$C$7:$C$1495,0),0)),"",OFFSET('HARGA SATUAN'!$I$6,MATCH(C75,'HARGA SATUAN'!$C$7:$C$1495,0),0))</f>
        <v>0</v>
      </c>
      <c r="H75" s="136" t="str">
        <f ca="1">IF(B75="","",#REF!)</f>
        <v/>
      </c>
      <c r="I75" s="136" t="str">
        <f ca="1">IF(B75="","",#REF!)</f>
        <v/>
      </c>
      <c r="J75" s="136" t="str">
        <f ca="1">IF(B75="","",#REF!)</f>
        <v/>
      </c>
      <c r="K75" s="136" t="str">
        <f ca="1">IF(B75="","",#REF!)</f>
        <v/>
      </c>
      <c r="L75" s="136" t="str">
        <f ca="1">IF(C75="","",#REF!)</f>
        <v/>
      </c>
    </row>
    <row r="76" spans="1:12">
      <c r="A76" s="112">
        <v>65</v>
      </c>
      <c r="B76" s="134" t="str">
        <f t="shared" ca="1" si="0"/>
        <v/>
      </c>
      <c r="C76" s="109" t="str">
        <f t="shared" ca="1" si="1"/>
        <v/>
      </c>
      <c r="D76" s="101" t="str">
        <f ca="1">IF(ISERROR(OFFSET('HARGA SATUAN'!$D$6,MATCH(C76,'HARGA SATUAN'!$C$7:$C$1495,0),0)),"",OFFSET('HARGA SATUAN'!$D$6,MATCH(C76,'HARGA SATUAN'!$C$7:$C$1495,0),0))</f>
        <v/>
      </c>
      <c r="E76" s="101">
        <f ca="1">IF(B76="+","Unit",IF(ISERROR(OFFSET('HARGA SATUAN'!$E$6,MATCH(C76,'HARGA SATUAN'!$C$7:$C$1495,0),0)),"",OFFSET('HARGA SATUAN'!$E$6,MATCH(C76,'HARGA SATUAN'!$C$7:$C$1495,0),0)))</f>
        <v>0</v>
      </c>
      <c r="F76" s="138" t="str">
        <f t="shared" ca="1" si="2"/>
        <v/>
      </c>
      <c r="G76" s="41">
        <f ca="1">IF(ISERROR(OFFSET('HARGA SATUAN'!$I$6,MATCH(C76,'HARGA SATUAN'!$C$7:$C$1495,0),0)),"",OFFSET('HARGA SATUAN'!$I$6,MATCH(C76,'HARGA SATUAN'!$C$7:$C$1495,0),0))</f>
        <v>0</v>
      </c>
      <c r="H76" s="136" t="str">
        <f ca="1">IF(B76="","",#REF!)</f>
        <v/>
      </c>
      <c r="I76" s="136" t="str">
        <f ca="1">IF(B76="","",#REF!)</f>
        <v/>
      </c>
      <c r="J76" s="136" t="str">
        <f ca="1">IF(B76="","",#REF!)</f>
        <v/>
      </c>
      <c r="K76" s="136" t="str">
        <f ca="1">IF(B76="","",#REF!)</f>
        <v/>
      </c>
      <c r="L76" s="136" t="str">
        <f ca="1">IF(C76="","",#REF!)</f>
        <v/>
      </c>
    </row>
    <row r="77" spans="1:12">
      <c r="A77" s="112">
        <v>66</v>
      </c>
      <c r="B77" s="134" t="str">
        <f t="shared" ref="B77:B140" ca="1" si="3">IF(C77="","",A77)</f>
        <v/>
      </c>
      <c r="C77" s="109" t="str">
        <f t="shared" ref="C77:C140" ca="1" si="4">IF(ISERROR(OFFSET($C$713,MATCH(A77,$F$714:$F$1320,0),0)),"",OFFSET($C$713,MATCH(A77,$F$714:$F$1320,0),0))</f>
        <v/>
      </c>
      <c r="D77" s="101" t="str">
        <f ca="1">IF(ISERROR(OFFSET('HARGA SATUAN'!$D$6,MATCH(C77,'HARGA SATUAN'!$C$7:$C$1495,0),0)),"",OFFSET('HARGA SATUAN'!$D$6,MATCH(C77,'HARGA SATUAN'!$C$7:$C$1495,0),0))</f>
        <v/>
      </c>
      <c r="E77" s="101">
        <f ca="1">IF(B77="+","Unit",IF(ISERROR(OFFSET('HARGA SATUAN'!$E$6,MATCH(C77,'HARGA SATUAN'!$C$7:$C$1495,0),0)),"",OFFSET('HARGA SATUAN'!$E$6,MATCH(C77,'HARGA SATUAN'!$C$7:$C$1495,0),0)))</f>
        <v>0</v>
      </c>
      <c r="F77" s="138" t="str">
        <f t="shared" ref="F77:F140" ca="1" si="5">IF(ISERROR(OFFSET($D$713,MATCH(A77,$F$714:$F$1320,0),0)),"",OFFSET($D$713,MATCH(A77,$F$714:$F$1320,0),0))</f>
        <v/>
      </c>
      <c r="G77" s="41">
        <f ca="1">IF(ISERROR(OFFSET('HARGA SATUAN'!$I$6,MATCH(C77,'HARGA SATUAN'!$C$7:$C$1495,0),0)),"",OFFSET('HARGA SATUAN'!$I$6,MATCH(C77,'HARGA SATUAN'!$C$7:$C$1495,0),0))</f>
        <v>0</v>
      </c>
      <c r="H77" s="136" t="str">
        <f ca="1">IF(B77="","",#REF!)</f>
        <v/>
      </c>
      <c r="I77" s="136" t="str">
        <f ca="1">IF(B77="","",#REF!)</f>
        <v/>
      </c>
      <c r="J77" s="136" t="str">
        <f ca="1">IF(B77="","",#REF!)</f>
        <v/>
      </c>
      <c r="K77" s="136" t="str">
        <f ca="1">IF(B77="","",#REF!)</f>
        <v/>
      </c>
      <c r="L77" s="136" t="str">
        <f ca="1">IF(C77="","",#REF!)</f>
        <v/>
      </c>
    </row>
    <row r="78" spans="1:12">
      <c r="A78" s="112">
        <v>67</v>
      </c>
      <c r="B78" s="134" t="str">
        <f t="shared" ca="1" si="3"/>
        <v/>
      </c>
      <c r="C78" s="109" t="str">
        <f t="shared" ca="1" si="4"/>
        <v/>
      </c>
      <c r="D78" s="101" t="str">
        <f ca="1">IF(ISERROR(OFFSET('HARGA SATUAN'!$D$6,MATCH(C78,'HARGA SATUAN'!$C$7:$C$1495,0),0)),"",OFFSET('HARGA SATUAN'!$D$6,MATCH(C78,'HARGA SATUAN'!$C$7:$C$1495,0),0))</f>
        <v/>
      </c>
      <c r="E78" s="101">
        <f ca="1">IF(B78="+","Unit",IF(ISERROR(OFFSET('HARGA SATUAN'!$E$6,MATCH(C78,'HARGA SATUAN'!$C$7:$C$1495,0),0)),"",OFFSET('HARGA SATUAN'!$E$6,MATCH(C78,'HARGA SATUAN'!$C$7:$C$1495,0),0)))</f>
        <v>0</v>
      </c>
      <c r="F78" s="138" t="str">
        <f t="shared" ca="1" si="5"/>
        <v/>
      </c>
      <c r="G78" s="41">
        <f ca="1">IF(ISERROR(OFFSET('HARGA SATUAN'!$I$6,MATCH(C78,'HARGA SATUAN'!$C$7:$C$1495,0),0)),"",OFFSET('HARGA SATUAN'!$I$6,MATCH(C78,'HARGA SATUAN'!$C$7:$C$1495,0),0))</f>
        <v>0</v>
      </c>
      <c r="H78" s="136" t="str">
        <f ca="1">IF(B78="","",#REF!)</f>
        <v/>
      </c>
      <c r="I78" s="136" t="str">
        <f ca="1">IF(B78="","",#REF!)</f>
        <v/>
      </c>
      <c r="J78" s="136" t="str">
        <f ca="1">IF(B78="","",#REF!)</f>
        <v/>
      </c>
      <c r="K78" s="136" t="str">
        <f ca="1">IF(B78="","",#REF!)</f>
        <v/>
      </c>
      <c r="L78" s="136" t="str">
        <f ca="1">IF(C78="","",#REF!)</f>
        <v/>
      </c>
    </row>
    <row r="79" spans="1:12">
      <c r="A79" s="112">
        <v>68</v>
      </c>
      <c r="B79" s="134" t="str">
        <f t="shared" ca="1" si="3"/>
        <v/>
      </c>
      <c r="C79" s="109" t="str">
        <f t="shared" ca="1" si="4"/>
        <v/>
      </c>
      <c r="D79" s="101" t="str">
        <f ca="1">IF(ISERROR(OFFSET('HARGA SATUAN'!$D$6,MATCH(C79,'HARGA SATUAN'!$C$7:$C$1495,0),0)),"",OFFSET('HARGA SATUAN'!$D$6,MATCH(C79,'HARGA SATUAN'!$C$7:$C$1495,0),0))</f>
        <v/>
      </c>
      <c r="E79" s="101">
        <f ca="1">IF(B79="+","Unit",IF(ISERROR(OFFSET('HARGA SATUAN'!$E$6,MATCH(C79,'HARGA SATUAN'!$C$7:$C$1495,0),0)),"",OFFSET('HARGA SATUAN'!$E$6,MATCH(C79,'HARGA SATUAN'!$C$7:$C$1495,0),0)))</f>
        <v>0</v>
      </c>
      <c r="F79" s="138" t="str">
        <f t="shared" ca="1" si="5"/>
        <v/>
      </c>
      <c r="G79" s="41">
        <f ca="1">IF(ISERROR(OFFSET('HARGA SATUAN'!$I$6,MATCH(C79,'HARGA SATUAN'!$C$7:$C$1495,0),0)),"",OFFSET('HARGA SATUAN'!$I$6,MATCH(C79,'HARGA SATUAN'!$C$7:$C$1495,0),0))</f>
        <v>0</v>
      </c>
      <c r="H79" s="136" t="str">
        <f ca="1">IF(B79="","",#REF!)</f>
        <v/>
      </c>
      <c r="I79" s="136" t="str">
        <f ca="1">IF(B79="","",#REF!)</f>
        <v/>
      </c>
      <c r="J79" s="136" t="str">
        <f ca="1">IF(B79="","",#REF!)</f>
        <v/>
      </c>
      <c r="K79" s="136" t="str">
        <f ca="1">IF(B79="","",#REF!)</f>
        <v/>
      </c>
      <c r="L79" s="136" t="str">
        <f ca="1">IF(C79="","",#REF!)</f>
        <v/>
      </c>
    </row>
    <row r="80" spans="1:12">
      <c r="A80" s="112">
        <v>69</v>
      </c>
      <c r="B80" s="134" t="str">
        <f t="shared" ca="1" si="3"/>
        <v/>
      </c>
      <c r="C80" s="109" t="str">
        <f t="shared" ca="1" si="4"/>
        <v/>
      </c>
      <c r="D80" s="101" t="str">
        <f ca="1">IF(ISERROR(OFFSET('HARGA SATUAN'!$D$6,MATCH(C80,'HARGA SATUAN'!$C$7:$C$1495,0),0)),"",OFFSET('HARGA SATUAN'!$D$6,MATCH(C80,'HARGA SATUAN'!$C$7:$C$1495,0),0))</f>
        <v/>
      </c>
      <c r="E80" s="101">
        <f ca="1">IF(B80="+","Unit",IF(ISERROR(OFFSET('HARGA SATUAN'!$E$6,MATCH(C80,'HARGA SATUAN'!$C$7:$C$1495,0),0)),"",OFFSET('HARGA SATUAN'!$E$6,MATCH(C80,'HARGA SATUAN'!$C$7:$C$1495,0),0)))</f>
        <v>0</v>
      </c>
      <c r="F80" s="138" t="str">
        <f t="shared" ca="1" si="5"/>
        <v/>
      </c>
      <c r="G80" s="41">
        <f ca="1">IF(ISERROR(OFFSET('HARGA SATUAN'!$I$6,MATCH(C80,'HARGA SATUAN'!$C$7:$C$1495,0),0)),"",OFFSET('HARGA SATUAN'!$I$6,MATCH(C80,'HARGA SATUAN'!$C$7:$C$1495,0),0))</f>
        <v>0</v>
      </c>
      <c r="H80" s="136" t="str">
        <f ca="1">IF(B80="","",#REF!)</f>
        <v/>
      </c>
      <c r="I80" s="136" t="str">
        <f ca="1">IF(B80="","",#REF!)</f>
        <v/>
      </c>
      <c r="J80" s="136" t="str">
        <f ca="1">IF(B80="","",#REF!)</f>
        <v/>
      </c>
      <c r="K80" s="136" t="str">
        <f ca="1">IF(B80="","",#REF!)</f>
        <v/>
      </c>
      <c r="L80" s="136" t="str">
        <f ca="1">IF(C80="","",#REF!)</f>
        <v/>
      </c>
    </row>
    <row r="81" spans="1:12">
      <c r="A81" s="112">
        <v>70</v>
      </c>
      <c r="B81" s="134" t="str">
        <f t="shared" ca="1" si="3"/>
        <v/>
      </c>
      <c r="C81" s="109" t="str">
        <f t="shared" ca="1" si="4"/>
        <v/>
      </c>
      <c r="D81" s="101" t="str">
        <f ca="1">IF(ISERROR(OFFSET('HARGA SATUAN'!$D$6,MATCH(C81,'HARGA SATUAN'!$C$7:$C$1495,0),0)),"",OFFSET('HARGA SATUAN'!$D$6,MATCH(C81,'HARGA SATUAN'!$C$7:$C$1495,0),0))</f>
        <v/>
      </c>
      <c r="E81" s="101">
        <f ca="1">IF(B81="+","Unit",IF(ISERROR(OFFSET('HARGA SATUAN'!$E$6,MATCH(C81,'HARGA SATUAN'!$C$7:$C$1495,0),0)),"",OFFSET('HARGA SATUAN'!$E$6,MATCH(C81,'HARGA SATUAN'!$C$7:$C$1495,0),0)))</f>
        <v>0</v>
      </c>
      <c r="F81" s="138" t="str">
        <f t="shared" ca="1" si="5"/>
        <v/>
      </c>
      <c r="G81" s="41">
        <f ca="1">IF(ISERROR(OFFSET('HARGA SATUAN'!$I$6,MATCH(C81,'HARGA SATUAN'!$C$7:$C$1495,0),0)),"",OFFSET('HARGA SATUAN'!$I$6,MATCH(C81,'HARGA SATUAN'!$C$7:$C$1495,0),0))</f>
        <v>0</v>
      </c>
      <c r="H81" s="136" t="str">
        <f ca="1">IF(B81="","",#REF!)</f>
        <v/>
      </c>
      <c r="I81" s="136" t="str">
        <f ca="1">IF(B81="","",#REF!)</f>
        <v/>
      </c>
      <c r="J81" s="136" t="str">
        <f ca="1">IF(B81="","",#REF!)</f>
        <v/>
      </c>
      <c r="K81" s="136" t="str">
        <f ca="1">IF(B81="","",#REF!)</f>
        <v/>
      </c>
      <c r="L81" s="136" t="str">
        <f ca="1">IF(C81="","",#REF!)</f>
        <v/>
      </c>
    </row>
    <row r="82" spans="1:12">
      <c r="A82" s="112">
        <v>71</v>
      </c>
      <c r="B82" s="134" t="str">
        <f t="shared" ca="1" si="3"/>
        <v/>
      </c>
      <c r="C82" s="109" t="str">
        <f t="shared" ca="1" si="4"/>
        <v/>
      </c>
      <c r="D82" s="101" t="str">
        <f ca="1">IF(ISERROR(OFFSET('HARGA SATUAN'!$D$6,MATCH(C82,'HARGA SATUAN'!$C$7:$C$1495,0),0)),"",OFFSET('HARGA SATUAN'!$D$6,MATCH(C82,'HARGA SATUAN'!$C$7:$C$1495,0),0))</f>
        <v/>
      </c>
      <c r="E82" s="101">
        <f ca="1">IF(B82="+","Unit",IF(ISERROR(OFFSET('HARGA SATUAN'!$E$6,MATCH(C82,'HARGA SATUAN'!$C$7:$C$1495,0),0)),"",OFFSET('HARGA SATUAN'!$E$6,MATCH(C82,'HARGA SATUAN'!$C$7:$C$1495,0),0)))</f>
        <v>0</v>
      </c>
      <c r="F82" s="138" t="str">
        <f t="shared" ca="1" si="5"/>
        <v/>
      </c>
      <c r="G82" s="41">
        <f ca="1">IF(ISERROR(OFFSET('HARGA SATUAN'!$I$6,MATCH(C82,'HARGA SATUAN'!$C$7:$C$1495,0),0)),"",OFFSET('HARGA SATUAN'!$I$6,MATCH(C82,'HARGA SATUAN'!$C$7:$C$1495,0),0))</f>
        <v>0</v>
      </c>
      <c r="H82" s="136" t="str">
        <f ca="1">IF(B82="","",#REF!)</f>
        <v/>
      </c>
      <c r="I82" s="136" t="str">
        <f ca="1">IF(B82="","",#REF!)</f>
        <v/>
      </c>
      <c r="J82" s="136" t="str">
        <f ca="1">IF(B82="","",#REF!)</f>
        <v/>
      </c>
      <c r="K82" s="136" t="str">
        <f ca="1">IF(B82="","",#REF!)</f>
        <v/>
      </c>
      <c r="L82" s="136" t="str">
        <f ca="1">IF(C82="","",#REF!)</f>
        <v/>
      </c>
    </row>
    <row r="83" spans="1:12">
      <c r="A83" s="112">
        <v>72</v>
      </c>
      <c r="B83" s="134" t="str">
        <f t="shared" ca="1" si="3"/>
        <v/>
      </c>
      <c r="C83" s="109" t="str">
        <f t="shared" ca="1" si="4"/>
        <v/>
      </c>
      <c r="D83" s="101" t="str">
        <f ca="1">IF(ISERROR(OFFSET('HARGA SATUAN'!$D$6,MATCH(C83,'HARGA SATUAN'!$C$7:$C$1495,0),0)),"",OFFSET('HARGA SATUAN'!$D$6,MATCH(C83,'HARGA SATUAN'!$C$7:$C$1495,0),0))</f>
        <v/>
      </c>
      <c r="E83" s="101">
        <f ca="1">IF(B83="+","Unit",IF(ISERROR(OFFSET('HARGA SATUAN'!$E$6,MATCH(C83,'HARGA SATUAN'!$C$7:$C$1495,0),0)),"",OFFSET('HARGA SATUAN'!$E$6,MATCH(C83,'HARGA SATUAN'!$C$7:$C$1495,0),0)))</f>
        <v>0</v>
      </c>
      <c r="F83" s="138" t="str">
        <f t="shared" ca="1" si="5"/>
        <v/>
      </c>
      <c r="G83" s="41">
        <f ca="1">IF(ISERROR(OFFSET('HARGA SATUAN'!$I$6,MATCH(C83,'HARGA SATUAN'!$C$7:$C$1495,0),0)),"",OFFSET('HARGA SATUAN'!$I$6,MATCH(C83,'HARGA SATUAN'!$C$7:$C$1495,0),0))</f>
        <v>0</v>
      </c>
      <c r="H83" s="136" t="str">
        <f ca="1">IF(B83="","",#REF!)</f>
        <v/>
      </c>
      <c r="I83" s="136" t="str">
        <f ca="1">IF(B83="","",#REF!)</f>
        <v/>
      </c>
      <c r="J83" s="136" t="str">
        <f ca="1">IF(B83="","",#REF!)</f>
        <v/>
      </c>
      <c r="K83" s="136" t="str">
        <f ca="1">IF(B83="","",#REF!)</f>
        <v/>
      </c>
      <c r="L83" s="136" t="str">
        <f ca="1">IF(C83="","",#REF!)</f>
        <v/>
      </c>
    </row>
    <row r="84" spans="1:12">
      <c r="A84" s="112">
        <v>73</v>
      </c>
      <c r="B84" s="134" t="str">
        <f t="shared" ca="1" si="3"/>
        <v/>
      </c>
      <c r="C84" s="109" t="str">
        <f t="shared" ca="1" si="4"/>
        <v/>
      </c>
      <c r="D84" s="101" t="str">
        <f ca="1">IF(ISERROR(OFFSET('HARGA SATUAN'!$D$6,MATCH(C84,'HARGA SATUAN'!$C$7:$C$1495,0),0)),"",OFFSET('HARGA SATUAN'!$D$6,MATCH(C84,'HARGA SATUAN'!$C$7:$C$1495,0),0))</f>
        <v/>
      </c>
      <c r="E84" s="101">
        <f ca="1">IF(B84="+","Unit",IF(ISERROR(OFFSET('HARGA SATUAN'!$E$6,MATCH(C84,'HARGA SATUAN'!$C$7:$C$1495,0),0)),"",OFFSET('HARGA SATUAN'!$E$6,MATCH(C84,'HARGA SATUAN'!$C$7:$C$1495,0),0)))</f>
        <v>0</v>
      </c>
      <c r="F84" s="138" t="str">
        <f t="shared" ca="1" si="5"/>
        <v/>
      </c>
      <c r="G84" s="41">
        <f ca="1">IF(ISERROR(OFFSET('HARGA SATUAN'!$I$6,MATCH(C84,'HARGA SATUAN'!$C$7:$C$1495,0),0)),"",OFFSET('HARGA SATUAN'!$I$6,MATCH(C84,'HARGA SATUAN'!$C$7:$C$1495,0),0))</f>
        <v>0</v>
      </c>
      <c r="H84" s="136" t="str">
        <f ca="1">IF(B84="","",#REF!)</f>
        <v/>
      </c>
      <c r="I84" s="136" t="str">
        <f ca="1">IF(B84="","",#REF!)</f>
        <v/>
      </c>
      <c r="J84" s="136" t="str">
        <f ca="1">IF(B84="","",#REF!)</f>
        <v/>
      </c>
      <c r="K84" s="136" t="str">
        <f ca="1">IF(B84="","",#REF!)</f>
        <v/>
      </c>
      <c r="L84" s="136" t="str">
        <f ca="1">IF(C84="","",#REF!)</f>
        <v/>
      </c>
    </row>
    <row r="85" spans="1:12">
      <c r="A85" s="112">
        <v>74</v>
      </c>
      <c r="B85" s="134" t="str">
        <f t="shared" ca="1" si="3"/>
        <v/>
      </c>
      <c r="C85" s="109" t="str">
        <f t="shared" ca="1" si="4"/>
        <v/>
      </c>
      <c r="D85" s="101" t="str">
        <f ca="1">IF(ISERROR(OFFSET('HARGA SATUAN'!$D$6,MATCH(C85,'HARGA SATUAN'!$C$7:$C$1495,0),0)),"",OFFSET('HARGA SATUAN'!$D$6,MATCH(C85,'HARGA SATUAN'!$C$7:$C$1495,0),0))</f>
        <v/>
      </c>
      <c r="E85" s="101">
        <f ca="1">IF(B85="+","Unit",IF(ISERROR(OFFSET('HARGA SATUAN'!$E$6,MATCH(C85,'HARGA SATUAN'!$C$7:$C$1495,0),0)),"",OFFSET('HARGA SATUAN'!$E$6,MATCH(C85,'HARGA SATUAN'!$C$7:$C$1495,0),0)))</f>
        <v>0</v>
      </c>
      <c r="F85" s="138" t="str">
        <f t="shared" ca="1" si="5"/>
        <v/>
      </c>
      <c r="G85" s="41">
        <f ca="1">IF(ISERROR(OFFSET('HARGA SATUAN'!$I$6,MATCH(C85,'HARGA SATUAN'!$C$7:$C$1495,0),0)),"",OFFSET('HARGA SATUAN'!$I$6,MATCH(C85,'HARGA SATUAN'!$C$7:$C$1495,0),0))</f>
        <v>0</v>
      </c>
      <c r="H85" s="136" t="str">
        <f ca="1">IF(B85="","",#REF!)</f>
        <v/>
      </c>
      <c r="I85" s="136" t="str">
        <f ca="1">IF(B85="","",#REF!)</f>
        <v/>
      </c>
      <c r="J85" s="136" t="str">
        <f ca="1">IF(B85="","",#REF!)</f>
        <v/>
      </c>
      <c r="K85" s="136" t="str">
        <f ca="1">IF(B85="","",#REF!)</f>
        <v/>
      </c>
      <c r="L85" s="136" t="str">
        <f ca="1">IF(C85="","",#REF!)</f>
        <v/>
      </c>
    </row>
    <row r="86" spans="1:12">
      <c r="A86" s="112">
        <v>75</v>
      </c>
      <c r="B86" s="134" t="str">
        <f t="shared" ca="1" si="3"/>
        <v/>
      </c>
      <c r="C86" s="109" t="str">
        <f t="shared" ca="1" si="4"/>
        <v/>
      </c>
      <c r="D86" s="101" t="str">
        <f ca="1">IF(ISERROR(OFFSET('HARGA SATUAN'!$D$6,MATCH(C86,'HARGA SATUAN'!$C$7:$C$1495,0),0)),"",OFFSET('HARGA SATUAN'!$D$6,MATCH(C86,'HARGA SATUAN'!$C$7:$C$1495,0),0))</f>
        <v/>
      </c>
      <c r="E86" s="101">
        <f ca="1">IF(B86="+","Unit",IF(ISERROR(OFFSET('HARGA SATUAN'!$E$6,MATCH(C86,'HARGA SATUAN'!$C$7:$C$1495,0),0)),"",OFFSET('HARGA SATUAN'!$E$6,MATCH(C86,'HARGA SATUAN'!$C$7:$C$1495,0),0)))</f>
        <v>0</v>
      </c>
      <c r="F86" s="138" t="str">
        <f t="shared" ca="1" si="5"/>
        <v/>
      </c>
      <c r="G86" s="41">
        <f ca="1">IF(ISERROR(OFFSET('HARGA SATUAN'!$I$6,MATCH(C86,'HARGA SATUAN'!$C$7:$C$1495,0),0)),"",OFFSET('HARGA SATUAN'!$I$6,MATCH(C86,'HARGA SATUAN'!$C$7:$C$1495,0),0))</f>
        <v>0</v>
      </c>
      <c r="H86" s="136" t="str">
        <f ca="1">IF(B86="","",#REF!)</f>
        <v/>
      </c>
      <c r="I86" s="136" t="str">
        <f ca="1">IF(B86="","",#REF!)</f>
        <v/>
      </c>
      <c r="J86" s="136" t="str">
        <f ca="1">IF(B86="","",#REF!)</f>
        <v/>
      </c>
      <c r="K86" s="136" t="str">
        <f ca="1">IF(B86="","",#REF!)</f>
        <v/>
      </c>
      <c r="L86" s="136" t="str">
        <f ca="1">IF(C86="","",#REF!)</f>
        <v/>
      </c>
    </row>
    <row r="87" spans="1:12">
      <c r="A87" s="112">
        <v>76</v>
      </c>
      <c r="B87" s="134" t="str">
        <f t="shared" ca="1" si="3"/>
        <v/>
      </c>
      <c r="C87" s="109" t="str">
        <f t="shared" ca="1" si="4"/>
        <v/>
      </c>
      <c r="D87" s="101" t="str">
        <f ca="1">IF(ISERROR(OFFSET('HARGA SATUAN'!$D$6,MATCH(C87,'HARGA SATUAN'!$C$7:$C$1495,0),0)),"",OFFSET('HARGA SATUAN'!$D$6,MATCH(C87,'HARGA SATUAN'!$C$7:$C$1495,0),0))</f>
        <v/>
      </c>
      <c r="E87" s="101">
        <f ca="1">IF(B87="+","Unit",IF(ISERROR(OFFSET('HARGA SATUAN'!$E$6,MATCH(C87,'HARGA SATUAN'!$C$7:$C$1495,0),0)),"",OFFSET('HARGA SATUAN'!$E$6,MATCH(C87,'HARGA SATUAN'!$C$7:$C$1495,0),0)))</f>
        <v>0</v>
      </c>
      <c r="F87" s="138" t="str">
        <f t="shared" ca="1" si="5"/>
        <v/>
      </c>
      <c r="G87" s="41">
        <f ca="1">IF(ISERROR(OFFSET('HARGA SATUAN'!$I$6,MATCH(C87,'HARGA SATUAN'!$C$7:$C$1495,0),0)),"",OFFSET('HARGA SATUAN'!$I$6,MATCH(C87,'HARGA SATUAN'!$C$7:$C$1495,0),0))</f>
        <v>0</v>
      </c>
      <c r="H87" s="136" t="str">
        <f ca="1">IF(B87="","",#REF!)</f>
        <v/>
      </c>
      <c r="I87" s="136" t="str">
        <f ca="1">IF(B87="","",#REF!)</f>
        <v/>
      </c>
      <c r="J87" s="136" t="str">
        <f ca="1">IF(B87="","",#REF!)</f>
        <v/>
      </c>
      <c r="K87" s="136" t="str">
        <f ca="1">IF(B87="","",#REF!)</f>
        <v/>
      </c>
      <c r="L87" s="136" t="str">
        <f ca="1">IF(C87="","",#REF!)</f>
        <v/>
      </c>
    </row>
    <row r="88" spans="1:12">
      <c r="A88" s="112">
        <v>77</v>
      </c>
      <c r="B88" s="134" t="str">
        <f t="shared" ca="1" si="3"/>
        <v/>
      </c>
      <c r="C88" s="109" t="str">
        <f t="shared" ca="1" si="4"/>
        <v/>
      </c>
      <c r="D88" s="101" t="str">
        <f ca="1">IF(ISERROR(OFFSET('HARGA SATUAN'!$D$6,MATCH(C88,'HARGA SATUAN'!$C$7:$C$1495,0),0)),"",OFFSET('HARGA SATUAN'!$D$6,MATCH(C88,'HARGA SATUAN'!$C$7:$C$1495,0),0))</f>
        <v/>
      </c>
      <c r="E88" s="101">
        <f ca="1">IF(B88="+","Unit",IF(ISERROR(OFFSET('HARGA SATUAN'!$E$6,MATCH(C88,'HARGA SATUAN'!$C$7:$C$1495,0),0)),"",OFFSET('HARGA SATUAN'!$E$6,MATCH(C88,'HARGA SATUAN'!$C$7:$C$1495,0),0)))</f>
        <v>0</v>
      </c>
      <c r="F88" s="138" t="str">
        <f t="shared" ca="1" si="5"/>
        <v/>
      </c>
      <c r="G88" s="41">
        <f ca="1">IF(ISERROR(OFFSET('HARGA SATUAN'!$I$6,MATCH(C88,'HARGA SATUAN'!$C$7:$C$1495,0),0)),"",OFFSET('HARGA SATUAN'!$I$6,MATCH(C88,'HARGA SATUAN'!$C$7:$C$1495,0),0))</f>
        <v>0</v>
      </c>
      <c r="H88" s="136" t="str">
        <f ca="1">IF(B88="","",#REF!)</f>
        <v/>
      </c>
      <c r="I88" s="136" t="str">
        <f ca="1">IF(B88="","",#REF!)</f>
        <v/>
      </c>
      <c r="J88" s="136" t="str">
        <f ca="1">IF(B88="","",#REF!)</f>
        <v/>
      </c>
      <c r="K88" s="136" t="str">
        <f ca="1">IF(B88="","",#REF!)</f>
        <v/>
      </c>
      <c r="L88" s="136" t="str">
        <f ca="1">IF(C88="","",#REF!)</f>
        <v/>
      </c>
    </row>
    <row r="89" spans="1:12">
      <c r="A89" s="112">
        <v>78</v>
      </c>
      <c r="B89" s="134" t="str">
        <f t="shared" ca="1" si="3"/>
        <v/>
      </c>
      <c r="C89" s="109" t="str">
        <f t="shared" ca="1" si="4"/>
        <v/>
      </c>
      <c r="D89" s="101" t="str">
        <f ca="1">IF(ISERROR(OFFSET('HARGA SATUAN'!$D$6,MATCH(C89,'HARGA SATUAN'!$C$7:$C$1495,0),0)),"",OFFSET('HARGA SATUAN'!$D$6,MATCH(C89,'HARGA SATUAN'!$C$7:$C$1495,0),0))</f>
        <v/>
      </c>
      <c r="E89" s="101">
        <f ca="1">IF(B89="+","Unit",IF(ISERROR(OFFSET('HARGA SATUAN'!$E$6,MATCH(C89,'HARGA SATUAN'!$C$7:$C$1495,0),0)),"",OFFSET('HARGA SATUAN'!$E$6,MATCH(C89,'HARGA SATUAN'!$C$7:$C$1495,0),0)))</f>
        <v>0</v>
      </c>
      <c r="F89" s="138" t="str">
        <f t="shared" ca="1" si="5"/>
        <v/>
      </c>
      <c r="G89" s="41">
        <f ca="1">IF(ISERROR(OFFSET('HARGA SATUAN'!$I$6,MATCH(C89,'HARGA SATUAN'!$C$7:$C$1495,0),0)),"",OFFSET('HARGA SATUAN'!$I$6,MATCH(C89,'HARGA SATUAN'!$C$7:$C$1495,0),0))</f>
        <v>0</v>
      </c>
      <c r="H89" s="136" t="str">
        <f ca="1">IF(B89="","",#REF!)</f>
        <v/>
      </c>
      <c r="I89" s="136" t="str">
        <f ca="1">IF(B89="","",#REF!)</f>
        <v/>
      </c>
      <c r="J89" s="136" t="str">
        <f ca="1">IF(B89="","",#REF!)</f>
        <v/>
      </c>
      <c r="K89" s="136" t="str">
        <f ca="1">IF(B89="","",#REF!)</f>
        <v/>
      </c>
      <c r="L89" s="136" t="str">
        <f ca="1">IF(C89="","",#REF!)</f>
        <v/>
      </c>
    </row>
    <row r="90" spans="1:12">
      <c r="A90" s="112">
        <v>79</v>
      </c>
      <c r="B90" s="134" t="str">
        <f t="shared" ca="1" si="3"/>
        <v/>
      </c>
      <c r="C90" s="109" t="str">
        <f t="shared" ca="1" si="4"/>
        <v/>
      </c>
      <c r="D90" s="101" t="str">
        <f ca="1">IF(ISERROR(OFFSET('HARGA SATUAN'!$D$6,MATCH(C90,'HARGA SATUAN'!$C$7:$C$1495,0),0)),"",OFFSET('HARGA SATUAN'!$D$6,MATCH(C90,'HARGA SATUAN'!$C$7:$C$1495,0),0))</f>
        <v/>
      </c>
      <c r="E90" s="101">
        <f ca="1">IF(B90="+","Unit",IF(ISERROR(OFFSET('HARGA SATUAN'!$E$6,MATCH(C90,'HARGA SATUAN'!$C$7:$C$1495,0),0)),"",OFFSET('HARGA SATUAN'!$E$6,MATCH(C90,'HARGA SATUAN'!$C$7:$C$1495,0),0)))</f>
        <v>0</v>
      </c>
      <c r="F90" s="138" t="str">
        <f t="shared" ca="1" si="5"/>
        <v/>
      </c>
      <c r="G90" s="41">
        <f ca="1">IF(ISERROR(OFFSET('HARGA SATUAN'!$I$6,MATCH(C90,'HARGA SATUAN'!$C$7:$C$1495,0),0)),"",OFFSET('HARGA SATUAN'!$I$6,MATCH(C90,'HARGA SATUAN'!$C$7:$C$1495,0),0))</f>
        <v>0</v>
      </c>
      <c r="H90" s="136" t="str">
        <f ca="1">IF(B90="","",#REF!)</f>
        <v/>
      </c>
      <c r="I90" s="136" t="str">
        <f ca="1">IF(B90="","",#REF!)</f>
        <v/>
      </c>
      <c r="J90" s="136" t="str">
        <f ca="1">IF(B90="","",#REF!)</f>
        <v/>
      </c>
      <c r="K90" s="136" t="str">
        <f ca="1">IF(B90="","",#REF!)</f>
        <v/>
      </c>
      <c r="L90" s="136" t="str">
        <f ca="1">IF(C90="","",#REF!)</f>
        <v/>
      </c>
    </row>
    <row r="91" spans="1:12">
      <c r="A91" s="112">
        <v>80</v>
      </c>
      <c r="B91" s="134" t="str">
        <f t="shared" ca="1" si="3"/>
        <v/>
      </c>
      <c r="C91" s="109" t="str">
        <f t="shared" ca="1" si="4"/>
        <v/>
      </c>
      <c r="D91" s="101" t="str">
        <f ca="1">IF(ISERROR(OFFSET('HARGA SATUAN'!$D$6,MATCH(C91,'HARGA SATUAN'!$C$7:$C$1495,0),0)),"",OFFSET('HARGA SATUAN'!$D$6,MATCH(C91,'HARGA SATUAN'!$C$7:$C$1495,0),0))</f>
        <v/>
      </c>
      <c r="E91" s="101">
        <f ca="1">IF(B91="+","Unit",IF(ISERROR(OFFSET('HARGA SATUAN'!$E$6,MATCH(C91,'HARGA SATUAN'!$C$7:$C$1495,0),0)),"",OFFSET('HARGA SATUAN'!$E$6,MATCH(C91,'HARGA SATUAN'!$C$7:$C$1495,0),0)))</f>
        <v>0</v>
      </c>
      <c r="F91" s="138" t="str">
        <f t="shared" ca="1" si="5"/>
        <v/>
      </c>
      <c r="G91" s="41">
        <f ca="1">IF(ISERROR(OFFSET('HARGA SATUAN'!$I$6,MATCH(C91,'HARGA SATUAN'!$C$7:$C$1495,0),0)),"",OFFSET('HARGA SATUAN'!$I$6,MATCH(C91,'HARGA SATUAN'!$C$7:$C$1495,0),0))</f>
        <v>0</v>
      </c>
      <c r="H91" s="136" t="str">
        <f ca="1">IF(B91="","",#REF!)</f>
        <v/>
      </c>
      <c r="I91" s="136" t="str">
        <f ca="1">IF(B91="","",#REF!)</f>
        <v/>
      </c>
      <c r="J91" s="136" t="str">
        <f ca="1">IF(B91="","",#REF!)</f>
        <v/>
      </c>
      <c r="K91" s="136" t="str">
        <f ca="1">IF(B91="","",#REF!)</f>
        <v/>
      </c>
      <c r="L91" s="136" t="str">
        <f ca="1">IF(C91="","",#REF!)</f>
        <v/>
      </c>
    </row>
    <row r="92" spans="1:12">
      <c r="A92" s="112">
        <v>81</v>
      </c>
      <c r="B92" s="134" t="str">
        <f t="shared" ca="1" si="3"/>
        <v/>
      </c>
      <c r="C92" s="109" t="str">
        <f t="shared" ca="1" si="4"/>
        <v/>
      </c>
      <c r="D92" s="101" t="str">
        <f ca="1">IF(ISERROR(OFFSET('HARGA SATUAN'!$D$6,MATCH(C92,'HARGA SATUAN'!$C$7:$C$1495,0),0)),"",OFFSET('HARGA SATUAN'!$D$6,MATCH(C92,'HARGA SATUAN'!$C$7:$C$1495,0),0))</f>
        <v/>
      </c>
      <c r="E92" s="101">
        <f ca="1">IF(B92="+","Unit",IF(ISERROR(OFFSET('HARGA SATUAN'!$E$6,MATCH(C92,'HARGA SATUAN'!$C$7:$C$1495,0),0)),"",OFFSET('HARGA SATUAN'!$E$6,MATCH(C92,'HARGA SATUAN'!$C$7:$C$1495,0),0)))</f>
        <v>0</v>
      </c>
      <c r="F92" s="138" t="str">
        <f t="shared" ca="1" si="5"/>
        <v/>
      </c>
      <c r="G92" s="41">
        <f ca="1">IF(ISERROR(OFFSET('HARGA SATUAN'!$I$6,MATCH(C92,'HARGA SATUAN'!$C$7:$C$1495,0),0)),"",OFFSET('HARGA SATUAN'!$I$6,MATCH(C92,'HARGA SATUAN'!$C$7:$C$1495,0),0))</f>
        <v>0</v>
      </c>
      <c r="H92" s="136" t="str">
        <f ca="1">IF(B92="","",#REF!)</f>
        <v/>
      </c>
      <c r="I92" s="136" t="str">
        <f ca="1">IF(B92="","",#REF!)</f>
        <v/>
      </c>
      <c r="J92" s="136" t="str">
        <f ca="1">IF(B92="","",#REF!)</f>
        <v/>
      </c>
      <c r="K92" s="136" t="str">
        <f ca="1">IF(B92="","",#REF!)</f>
        <v/>
      </c>
      <c r="L92" s="136" t="str">
        <f ca="1">IF(C92="","",#REF!)</f>
        <v/>
      </c>
    </row>
    <row r="93" spans="1:12">
      <c r="A93" s="112">
        <v>82</v>
      </c>
      <c r="B93" s="134" t="str">
        <f t="shared" ca="1" si="3"/>
        <v/>
      </c>
      <c r="C93" s="109" t="str">
        <f t="shared" ca="1" si="4"/>
        <v/>
      </c>
      <c r="D93" s="101" t="str">
        <f ca="1">IF(ISERROR(OFFSET('HARGA SATUAN'!$D$6,MATCH(C93,'HARGA SATUAN'!$C$7:$C$1495,0),0)),"",OFFSET('HARGA SATUAN'!$D$6,MATCH(C93,'HARGA SATUAN'!$C$7:$C$1495,0),0))</f>
        <v/>
      </c>
      <c r="E93" s="101">
        <f ca="1">IF(B93="+","Unit",IF(ISERROR(OFFSET('HARGA SATUAN'!$E$6,MATCH(C93,'HARGA SATUAN'!$C$7:$C$1495,0),0)),"",OFFSET('HARGA SATUAN'!$E$6,MATCH(C93,'HARGA SATUAN'!$C$7:$C$1495,0),0)))</f>
        <v>0</v>
      </c>
      <c r="F93" s="138" t="str">
        <f t="shared" ca="1" si="5"/>
        <v/>
      </c>
      <c r="G93" s="41">
        <f ca="1">IF(ISERROR(OFFSET('HARGA SATUAN'!$I$6,MATCH(C93,'HARGA SATUAN'!$C$7:$C$1495,0),0)),"",OFFSET('HARGA SATUAN'!$I$6,MATCH(C93,'HARGA SATUAN'!$C$7:$C$1495,0),0))</f>
        <v>0</v>
      </c>
      <c r="H93" s="136" t="str">
        <f ca="1">IF(B93="","",#REF!)</f>
        <v/>
      </c>
      <c r="I93" s="136" t="str">
        <f ca="1">IF(B93="","",#REF!)</f>
        <v/>
      </c>
      <c r="J93" s="136" t="str">
        <f ca="1">IF(B93="","",#REF!)</f>
        <v/>
      </c>
      <c r="K93" s="136" t="str">
        <f ca="1">IF(B93="","",#REF!)</f>
        <v/>
      </c>
      <c r="L93" s="136" t="str">
        <f ca="1">IF(C93="","",#REF!)</f>
        <v/>
      </c>
    </row>
    <row r="94" spans="1:12">
      <c r="A94" s="112">
        <v>83</v>
      </c>
      <c r="B94" s="134" t="str">
        <f t="shared" ca="1" si="3"/>
        <v/>
      </c>
      <c r="C94" s="109" t="str">
        <f t="shared" ca="1" si="4"/>
        <v/>
      </c>
      <c r="D94" s="101" t="str">
        <f ca="1">IF(ISERROR(OFFSET('HARGA SATUAN'!$D$6,MATCH(C94,'HARGA SATUAN'!$C$7:$C$1495,0),0)),"",OFFSET('HARGA SATUAN'!$D$6,MATCH(C94,'HARGA SATUAN'!$C$7:$C$1495,0),0))</f>
        <v/>
      </c>
      <c r="E94" s="101">
        <f ca="1">IF(B94="+","Unit",IF(ISERROR(OFFSET('HARGA SATUAN'!$E$6,MATCH(C94,'HARGA SATUAN'!$C$7:$C$1495,0),0)),"",OFFSET('HARGA SATUAN'!$E$6,MATCH(C94,'HARGA SATUAN'!$C$7:$C$1495,0),0)))</f>
        <v>0</v>
      </c>
      <c r="F94" s="138" t="str">
        <f t="shared" ca="1" si="5"/>
        <v/>
      </c>
      <c r="G94" s="41">
        <f ca="1">IF(ISERROR(OFFSET('HARGA SATUAN'!$I$6,MATCH(C94,'HARGA SATUAN'!$C$7:$C$1495,0),0)),"",OFFSET('HARGA SATUAN'!$I$6,MATCH(C94,'HARGA SATUAN'!$C$7:$C$1495,0),0))</f>
        <v>0</v>
      </c>
      <c r="H94" s="136" t="str">
        <f ca="1">IF(B94="","",#REF!)</f>
        <v/>
      </c>
      <c r="I94" s="136" t="str">
        <f ca="1">IF(B94="","",#REF!)</f>
        <v/>
      </c>
      <c r="J94" s="136" t="str">
        <f ca="1">IF(B94="","",#REF!)</f>
        <v/>
      </c>
      <c r="K94" s="136" t="str">
        <f ca="1">IF(B94="","",#REF!)</f>
        <v/>
      </c>
      <c r="L94" s="136" t="str">
        <f ca="1">IF(C94="","",#REF!)</f>
        <v/>
      </c>
    </row>
    <row r="95" spans="1:12">
      <c r="A95" s="112">
        <v>84</v>
      </c>
      <c r="B95" s="134" t="str">
        <f t="shared" ca="1" si="3"/>
        <v/>
      </c>
      <c r="C95" s="109" t="str">
        <f t="shared" ca="1" si="4"/>
        <v/>
      </c>
      <c r="D95" s="101" t="str">
        <f ca="1">IF(ISERROR(OFFSET('HARGA SATUAN'!$D$6,MATCH(C95,'HARGA SATUAN'!$C$7:$C$1495,0),0)),"",OFFSET('HARGA SATUAN'!$D$6,MATCH(C95,'HARGA SATUAN'!$C$7:$C$1495,0),0))</f>
        <v/>
      </c>
      <c r="E95" s="101">
        <f ca="1">IF(B95="+","Unit",IF(ISERROR(OFFSET('HARGA SATUAN'!$E$6,MATCH(C95,'HARGA SATUAN'!$C$7:$C$1495,0),0)),"",OFFSET('HARGA SATUAN'!$E$6,MATCH(C95,'HARGA SATUAN'!$C$7:$C$1495,0),0)))</f>
        <v>0</v>
      </c>
      <c r="F95" s="138" t="str">
        <f t="shared" ca="1" si="5"/>
        <v/>
      </c>
      <c r="G95" s="41">
        <f ca="1">IF(ISERROR(OFFSET('HARGA SATUAN'!$I$6,MATCH(C95,'HARGA SATUAN'!$C$7:$C$1495,0),0)),"",OFFSET('HARGA SATUAN'!$I$6,MATCH(C95,'HARGA SATUAN'!$C$7:$C$1495,0),0))</f>
        <v>0</v>
      </c>
      <c r="H95" s="136" t="str">
        <f ca="1">IF(B95="","",#REF!)</f>
        <v/>
      </c>
      <c r="I95" s="136" t="str">
        <f ca="1">IF(B95="","",#REF!)</f>
        <v/>
      </c>
      <c r="J95" s="136" t="str">
        <f ca="1">IF(B95="","",#REF!)</f>
        <v/>
      </c>
      <c r="K95" s="136" t="str">
        <f ca="1">IF(B95="","",#REF!)</f>
        <v/>
      </c>
      <c r="L95" s="136" t="str">
        <f ca="1">IF(C95="","",#REF!)</f>
        <v/>
      </c>
    </row>
    <row r="96" spans="1:12">
      <c r="A96" s="112">
        <v>85</v>
      </c>
      <c r="B96" s="134" t="str">
        <f t="shared" ca="1" si="3"/>
        <v/>
      </c>
      <c r="C96" s="109" t="str">
        <f t="shared" ca="1" si="4"/>
        <v/>
      </c>
      <c r="D96" s="101" t="str">
        <f ca="1">IF(ISERROR(OFFSET('HARGA SATUAN'!$D$6,MATCH(C96,'HARGA SATUAN'!$C$7:$C$1495,0),0)),"",OFFSET('HARGA SATUAN'!$D$6,MATCH(C96,'HARGA SATUAN'!$C$7:$C$1495,0),0))</f>
        <v/>
      </c>
      <c r="E96" s="101">
        <f ca="1">IF(B96="+","Unit",IF(ISERROR(OFFSET('HARGA SATUAN'!$E$6,MATCH(C96,'HARGA SATUAN'!$C$7:$C$1495,0),0)),"",OFFSET('HARGA SATUAN'!$E$6,MATCH(C96,'HARGA SATUAN'!$C$7:$C$1495,0),0)))</f>
        <v>0</v>
      </c>
      <c r="F96" s="138" t="str">
        <f t="shared" ca="1" si="5"/>
        <v/>
      </c>
      <c r="G96" s="41">
        <f ca="1">IF(ISERROR(OFFSET('HARGA SATUAN'!$I$6,MATCH(C96,'HARGA SATUAN'!$C$7:$C$1495,0),0)),"",OFFSET('HARGA SATUAN'!$I$6,MATCH(C96,'HARGA SATUAN'!$C$7:$C$1495,0),0))</f>
        <v>0</v>
      </c>
      <c r="H96" s="136" t="str">
        <f ca="1">IF(B96="","",#REF!)</f>
        <v/>
      </c>
      <c r="I96" s="136" t="str">
        <f ca="1">IF(B96="","",#REF!)</f>
        <v/>
      </c>
      <c r="J96" s="136" t="str">
        <f ca="1">IF(B96="","",#REF!)</f>
        <v/>
      </c>
      <c r="K96" s="136" t="str">
        <f ca="1">IF(B96="","",#REF!)</f>
        <v/>
      </c>
      <c r="L96" s="136" t="str">
        <f ca="1">IF(C96="","",#REF!)</f>
        <v/>
      </c>
    </row>
    <row r="97" spans="1:12">
      <c r="A97" s="112">
        <v>86</v>
      </c>
      <c r="B97" s="134" t="str">
        <f t="shared" ca="1" si="3"/>
        <v/>
      </c>
      <c r="C97" s="109" t="str">
        <f t="shared" ca="1" si="4"/>
        <v/>
      </c>
      <c r="D97" s="101" t="str">
        <f ca="1">IF(ISERROR(OFFSET('HARGA SATUAN'!$D$6,MATCH(C97,'HARGA SATUAN'!$C$7:$C$1495,0),0)),"",OFFSET('HARGA SATUAN'!$D$6,MATCH(C97,'HARGA SATUAN'!$C$7:$C$1495,0),0))</f>
        <v/>
      </c>
      <c r="E97" s="101">
        <f ca="1">IF(B97="+","Unit",IF(ISERROR(OFFSET('HARGA SATUAN'!$E$6,MATCH(C97,'HARGA SATUAN'!$C$7:$C$1495,0),0)),"",OFFSET('HARGA SATUAN'!$E$6,MATCH(C97,'HARGA SATUAN'!$C$7:$C$1495,0),0)))</f>
        <v>0</v>
      </c>
      <c r="F97" s="138" t="str">
        <f t="shared" ca="1" si="5"/>
        <v/>
      </c>
      <c r="G97" s="41">
        <f ca="1">IF(ISERROR(OFFSET('HARGA SATUAN'!$I$6,MATCH(C97,'HARGA SATUAN'!$C$7:$C$1495,0),0)),"",OFFSET('HARGA SATUAN'!$I$6,MATCH(C97,'HARGA SATUAN'!$C$7:$C$1495,0),0))</f>
        <v>0</v>
      </c>
      <c r="H97" s="136" t="str">
        <f ca="1">IF(B97="","",#REF!)</f>
        <v/>
      </c>
      <c r="I97" s="136" t="str">
        <f ca="1">IF(B97="","",#REF!)</f>
        <v/>
      </c>
      <c r="J97" s="136" t="str">
        <f ca="1">IF(B97="","",#REF!)</f>
        <v/>
      </c>
      <c r="K97" s="136" t="str">
        <f ca="1">IF(B97="","",#REF!)</f>
        <v/>
      </c>
      <c r="L97" s="136" t="str">
        <f ca="1">IF(C97="","",#REF!)</f>
        <v/>
      </c>
    </row>
    <row r="98" spans="1:12">
      <c r="A98" s="112">
        <v>87</v>
      </c>
      <c r="B98" s="134" t="str">
        <f t="shared" ca="1" si="3"/>
        <v/>
      </c>
      <c r="C98" s="109" t="str">
        <f t="shared" ca="1" si="4"/>
        <v/>
      </c>
      <c r="D98" s="101" t="str">
        <f ca="1">IF(ISERROR(OFFSET('HARGA SATUAN'!$D$6,MATCH(C98,'HARGA SATUAN'!$C$7:$C$1495,0),0)),"",OFFSET('HARGA SATUAN'!$D$6,MATCH(C98,'HARGA SATUAN'!$C$7:$C$1495,0),0))</f>
        <v/>
      </c>
      <c r="E98" s="101">
        <f ca="1">IF(B98="+","Unit",IF(ISERROR(OFFSET('HARGA SATUAN'!$E$6,MATCH(C98,'HARGA SATUAN'!$C$7:$C$1495,0),0)),"",OFFSET('HARGA SATUAN'!$E$6,MATCH(C98,'HARGA SATUAN'!$C$7:$C$1495,0),0)))</f>
        <v>0</v>
      </c>
      <c r="F98" s="138" t="str">
        <f t="shared" ca="1" si="5"/>
        <v/>
      </c>
      <c r="G98" s="41">
        <f ca="1">IF(ISERROR(OFFSET('HARGA SATUAN'!$I$6,MATCH(C98,'HARGA SATUAN'!$C$7:$C$1495,0),0)),"",OFFSET('HARGA SATUAN'!$I$6,MATCH(C98,'HARGA SATUAN'!$C$7:$C$1495,0),0))</f>
        <v>0</v>
      </c>
      <c r="H98" s="136" t="str">
        <f ca="1">IF(B98="","",#REF!)</f>
        <v/>
      </c>
      <c r="I98" s="136" t="str">
        <f ca="1">IF(B98="","",#REF!)</f>
        <v/>
      </c>
      <c r="J98" s="136" t="str">
        <f ca="1">IF(B98="","",#REF!)</f>
        <v/>
      </c>
      <c r="K98" s="136" t="str">
        <f ca="1">IF(B98="","",#REF!)</f>
        <v/>
      </c>
      <c r="L98" s="136" t="str">
        <f ca="1">IF(C98="","",#REF!)</f>
        <v/>
      </c>
    </row>
    <row r="99" spans="1:12">
      <c r="A99" s="112">
        <v>88</v>
      </c>
      <c r="B99" s="134" t="str">
        <f t="shared" ca="1" si="3"/>
        <v/>
      </c>
      <c r="C99" s="109" t="str">
        <f t="shared" ca="1" si="4"/>
        <v/>
      </c>
      <c r="D99" s="101" t="str">
        <f ca="1">IF(ISERROR(OFFSET('HARGA SATUAN'!$D$6,MATCH(C99,'HARGA SATUAN'!$C$7:$C$1495,0),0)),"",OFFSET('HARGA SATUAN'!$D$6,MATCH(C99,'HARGA SATUAN'!$C$7:$C$1495,0),0))</f>
        <v/>
      </c>
      <c r="E99" s="101">
        <f ca="1">IF(B99="+","Unit",IF(ISERROR(OFFSET('HARGA SATUAN'!$E$6,MATCH(C99,'HARGA SATUAN'!$C$7:$C$1495,0),0)),"",OFFSET('HARGA SATUAN'!$E$6,MATCH(C99,'HARGA SATUAN'!$C$7:$C$1495,0),0)))</f>
        <v>0</v>
      </c>
      <c r="F99" s="138" t="str">
        <f t="shared" ca="1" si="5"/>
        <v/>
      </c>
      <c r="G99" s="41">
        <f ca="1">IF(ISERROR(OFFSET('HARGA SATUAN'!$I$6,MATCH(C99,'HARGA SATUAN'!$C$7:$C$1495,0),0)),"",OFFSET('HARGA SATUAN'!$I$6,MATCH(C99,'HARGA SATUAN'!$C$7:$C$1495,0),0))</f>
        <v>0</v>
      </c>
      <c r="H99" s="136" t="str">
        <f ca="1">IF(B99="","",#REF!)</f>
        <v/>
      </c>
      <c r="I99" s="136" t="str">
        <f ca="1">IF(B99="","",#REF!)</f>
        <v/>
      </c>
      <c r="J99" s="136" t="str">
        <f ca="1">IF(B99="","",#REF!)</f>
        <v/>
      </c>
      <c r="K99" s="136" t="str">
        <f ca="1">IF(B99="","",#REF!)</f>
        <v/>
      </c>
      <c r="L99" s="136" t="str">
        <f ca="1">IF(C99="","",#REF!)</f>
        <v/>
      </c>
    </row>
    <row r="100" spans="1:12">
      <c r="A100" s="112">
        <v>89</v>
      </c>
      <c r="B100" s="134" t="str">
        <f t="shared" ca="1" si="3"/>
        <v/>
      </c>
      <c r="C100" s="109" t="str">
        <f t="shared" ca="1" si="4"/>
        <v/>
      </c>
      <c r="D100" s="101" t="str">
        <f ca="1">IF(ISERROR(OFFSET('HARGA SATUAN'!$D$6,MATCH(C100,'HARGA SATUAN'!$C$7:$C$1495,0),0)),"",OFFSET('HARGA SATUAN'!$D$6,MATCH(C100,'HARGA SATUAN'!$C$7:$C$1495,0),0))</f>
        <v/>
      </c>
      <c r="E100" s="101">
        <f ca="1">IF(B100="+","Unit",IF(ISERROR(OFFSET('HARGA SATUAN'!$E$6,MATCH(C100,'HARGA SATUAN'!$C$7:$C$1495,0),0)),"",OFFSET('HARGA SATUAN'!$E$6,MATCH(C100,'HARGA SATUAN'!$C$7:$C$1495,0),0)))</f>
        <v>0</v>
      </c>
      <c r="F100" s="138" t="str">
        <f t="shared" ca="1" si="5"/>
        <v/>
      </c>
      <c r="G100" s="41">
        <f ca="1">IF(ISERROR(OFFSET('HARGA SATUAN'!$I$6,MATCH(C100,'HARGA SATUAN'!$C$7:$C$1495,0),0)),"",OFFSET('HARGA SATUAN'!$I$6,MATCH(C100,'HARGA SATUAN'!$C$7:$C$1495,0),0))</f>
        <v>0</v>
      </c>
      <c r="H100" s="136" t="str">
        <f ca="1">IF(B100="","",#REF!)</f>
        <v/>
      </c>
      <c r="I100" s="136" t="str">
        <f ca="1">IF(B100="","",#REF!)</f>
        <v/>
      </c>
      <c r="J100" s="136" t="str">
        <f ca="1">IF(B100="","",#REF!)</f>
        <v/>
      </c>
      <c r="K100" s="136" t="str">
        <f ca="1">IF(B100="","",#REF!)</f>
        <v/>
      </c>
      <c r="L100" s="136" t="str">
        <f ca="1">IF(C100="","",#REF!)</f>
        <v/>
      </c>
    </row>
    <row r="101" spans="1:12">
      <c r="A101" s="112">
        <v>90</v>
      </c>
      <c r="B101" s="134" t="str">
        <f t="shared" ca="1" si="3"/>
        <v/>
      </c>
      <c r="C101" s="109" t="str">
        <f t="shared" ca="1" si="4"/>
        <v/>
      </c>
      <c r="D101" s="101" t="str">
        <f ca="1">IF(ISERROR(OFFSET('HARGA SATUAN'!$D$6,MATCH(C101,'HARGA SATUAN'!$C$7:$C$1495,0),0)),"",OFFSET('HARGA SATUAN'!$D$6,MATCH(C101,'HARGA SATUAN'!$C$7:$C$1495,0),0))</f>
        <v/>
      </c>
      <c r="E101" s="101">
        <f ca="1">IF(B101="+","Unit",IF(ISERROR(OFFSET('HARGA SATUAN'!$E$6,MATCH(C101,'HARGA SATUAN'!$C$7:$C$1495,0),0)),"",OFFSET('HARGA SATUAN'!$E$6,MATCH(C101,'HARGA SATUAN'!$C$7:$C$1495,0),0)))</f>
        <v>0</v>
      </c>
      <c r="F101" s="138" t="str">
        <f t="shared" ca="1" si="5"/>
        <v/>
      </c>
      <c r="G101" s="41">
        <f ca="1">IF(ISERROR(OFFSET('HARGA SATUAN'!$I$6,MATCH(C101,'HARGA SATUAN'!$C$7:$C$1495,0),0)),"",OFFSET('HARGA SATUAN'!$I$6,MATCH(C101,'HARGA SATUAN'!$C$7:$C$1495,0),0))</f>
        <v>0</v>
      </c>
      <c r="H101" s="136" t="str">
        <f ca="1">IF(B101="","",#REF!)</f>
        <v/>
      </c>
      <c r="I101" s="136" t="str">
        <f ca="1">IF(B101="","",#REF!)</f>
        <v/>
      </c>
      <c r="J101" s="136" t="str">
        <f ca="1">IF(B101="","",#REF!)</f>
        <v/>
      </c>
      <c r="K101" s="136" t="str">
        <f ca="1">IF(B101="","",#REF!)</f>
        <v/>
      </c>
      <c r="L101" s="136" t="str">
        <f ca="1">IF(C101="","",#REF!)</f>
        <v/>
      </c>
    </row>
    <row r="102" spans="1:12">
      <c r="A102" s="112">
        <v>91</v>
      </c>
      <c r="B102" s="134" t="str">
        <f t="shared" ca="1" si="3"/>
        <v/>
      </c>
      <c r="C102" s="109" t="str">
        <f t="shared" ca="1" si="4"/>
        <v/>
      </c>
      <c r="D102" s="101" t="str">
        <f ca="1">IF(ISERROR(OFFSET('HARGA SATUAN'!$D$6,MATCH(C102,'HARGA SATUAN'!$C$7:$C$1495,0),0)),"",OFFSET('HARGA SATUAN'!$D$6,MATCH(C102,'HARGA SATUAN'!$C$7:$C$1495,0),0))</f>
        <v/>
      </c>
      <c r="E102" s="101">
        <f ca="1">IF(B102="+","Unit",IF(ISERROR(OFFSET('HARGA SATUAN'!$E$6,MATCH(C102,'HARGA SATUAN'!$C$7:$C$1495,0),0)),"",OFFSET('HARGA SATUAN'!$E$6,MATCH(C102,'HARGA SATUAN'!$C$7:$C$1495,0),0)))</f>
        <v>0</v>
      </c>
      <c r="F102" s="138" t="str">
        <f t="shared" ca="1" si="5"/>
        <v/>
      </c>
      <c r="G102" s="41">
        <f ca="1">IF(ISERROR(OFFSET('HARGA SATUAN'!$I$6,MATCH(C102,'HARGA SATUAN'!$C$7:$C$1495,0),0)),"",OFFSET('HARGA SATUAN'!$I$6,MATCH(C102,'HARGA SATUAN'!$C$7:$C$1495,0),0))</f>
        <v>0</v>
      </c>
      <c r="H102" s="136" t="str">
        <f ca="1">IF(B102="","",#REF!)</f>
        <v/>
      </c>
      <c r="I102" s="136" t="str">
        <f ca="1">IF(B102="","",#REF!)</f>
        <v/>
      </c>
      <c r="J102" s="136" t="str">
        <f ca="1">IF(B102="","",#REF!)</f>
        <v/>
      </c>
      <c r="K102" s="136" t="str">
        <f ca="1">IF(B102="","",#REF!)</f>
        <v/>
      </c>
      <c r="L102" s="136" t="str">
        <f ca="1">IF(C102="","",#REF!)</f>
        <v/>
      </c>
    </row>
    <row r="103" spans="1:12">
      <c r="A103" s="112">
        <v>92</v>
      </c>
      <c r="B103" s="134" t="str">
        <f t="shared" ca="1" si="3"/>
        <v/>
      </c>
      <c r="C103" s="109" t="str">
        <f t="shared" ca="1" si="4"/>
        <v/>
      </c>
      <c r="D103" s="101" t="str">
        <f ca="1">IF(ISERROR(OFFSET('HARGA SATUAN'!$D$6,MATCH(C103,'HARGA SATUAN'!$C$7:$C$1495,0),0)),"",OFFSET('HARGA SATUAN'!$D$6,MATCH(C103,'HARGA SATUAN'!$C$7:$C$1495,0),0))</f>
        <v/>
      </c>
      <c r="E103" s="101">
        <f ca="1">IF(B103="+","Unit",IF(ISERROR(OFFSET('HARGA SATUAN'!$E$6,MATCH(C103,'HARGA SATUAN'!$C$7:$C$1495,0),0)),"",OFFSET('HARGA SATUAN'!$E$6,MATCH(C103,'HARGA SATUAN'!$C$7:$C$1495,0),0)))</f>
        <v>0</v>
      </c>
      <c r="F103" s="138" t="str">
        <f t="shared" ca="1" si="5"/>
        <v/>
      </c>
      <c r="G103" s="41">
        <f ca="1">IF(ISERROR(OFFSET('HARGA SATUAN'!$I$6,MATCH(C103,'HARGA SATUAN'!$C$7:$C$1495,0),0)),"",OFFSET('HARGA SATUAN'!$I$6,MATCH(C103,'HARGA SATUAN'!$C$7:$C$1495,0),0))</f>
        <v>0</v>
      </c>
      <c r="H103" s="136" t="str">
        <f ca="1">IF(B103="","",#REF!)</f>
        <v/>
      </c>
      <c r="I103" s="136" t="str">
        <f ca="1">IF(B103="","",#REF!)</f>
        <v/>
      </c>
      <c r="J103" s="136" t="str">
        <f ca="1">IF(B103="","",#REF!)</f>
        <v/>
      </c>
      <c r="K103" s="136" t="str">
        <f ca="1">IF(B103="","",#REF!)</f>
        <v/>
      </c>
      <c r="L103" s="136" t="str">
        <f ca="1">IF(C103="","",#REF!)</f>
        <v/>
      </c>
    </row>
    <row r="104" spans="1:12">
      <c r="A104" s="112">
        <v>93</v>
      </c>
      <c r="B104" s="134" t="str">
        <f t="shared" ca="1" si="3"/>
        <v/>
      </c>
      <c r="C104" s="109" t="str">
        <f t="shared" ca="1" si="4"/>
        <v/>
      </c>
      <c r="D104" s="101" t="str">
        <f ca="1">IF(ISERROR(OFFSET('HARGA SATUAN'!$D$6,MATCH(C104,'HARGA SATUAN'!$C$7:$C$1495,0),0)),"",OFFSET('HARGA SATUAN'!$D$6,MATCH(C104,'HARGA SATUAN'!$C$7:$C$1495,0),0))</f>
        <v/>
      </c>
      <c r="E104" s="101">
        <f ca="1">IF(B104="+","Unit",IF(ISERROR(OFFSET('HARGA SATUAN'!$E$6,MATCH(C104,'HARGA SATUAN'!$C$7:$C$1495,0),0)),"",OFFSET('HARGA SATUAN'!$E$6,MATCH(C104,'HARGA SATUAN'!$C$7:$C$1495,0),0)))</f>
        <v>0</v>
      </c>
      <c r="F104" s="138" t="str">
        <f t="shared" ca="1" si="5"/>
        <v/>
      </c>
      <c r="G104" s="41">
        <f ca="1">IF(ISERROR(OFFSET('HARGA SATUAN'!$I$6,MATCH(C104,'HARGA SATUAN'!$C$7:$C$1495,0),0)),"",OFFSET('HARGA SATUAN'!$I$6,MATCH(C104,'HARGA SATUAN'!$C$7:$C$1495,0),0))</f>
        <v>0</v>
      </c>
      <c r="H104" s="136" t="str">
        <f ca="1">IF(B104="","",#REF!)</f>
        <v/>
      </c>
      <c r="I104" s="136" t="str">
        <f ca="1">IF(B104="","",#REF!)</f>
        <v/>
      </c>
      <c r="J104" s="136" t="str">
        <f ca="1">IF(B104="","",#REF!)</f>
        <v/>
      </c>
      <c r="K104" s="136" t="str">
        <f ca="1">IF(B104="","",#REF!)</f>
        <v/>
      </c>
      <c r="L104" s="136" t="str">
        <f ca="1">IF(C104="","",#REF!)</f>
        <v/>
      </c>
    </row>
    <row r="105" spans="1:12">
      <c r="A105" s="112">
        <v>94</v>
      </c>
      <c r="B105" s="134" t="str">
        <f t="shared" ca="1" si="3"/>
        <v/>
      </c>
      <c r="C105" s="109" t="str">
        <f t="shared" ca="1" si="4"/>
        <v/>
      </c>
      <c r="D105" s="101" t="str">
        <f ca="1">IF(ISERROR(OFFSET('HARGA SATUAN'!$D$6,MATCH(C105,'HARGA SATUAN'!$C$7:$C$1495,0),0)),"",OFFSET('HARGA SATUAN'!$D$6,MATCH(C105,'HARGA SATUAN'!$C$7:$C$1495,0),0))</f>
        <v/>
      </c>
      <c r="E105" s="101">
        <f ca="1">IF(B105="+","Unit",IF(ISERROR(OFFSET('HARGA SATUAN'!$E$6,MATCH(C105,'HARGA SATUAN'!$C$7:$C$1495,0),0)),"",OFFSET('HARGA SATUAN'!$E$6,MATCH(C105,'HARGA SATUAN'!$C$7:$C$1495,0),0)))</f>
        <v>0</v>
      </c>
      <c r="F105" s="138" t="str">
        <f t="shared" ca="1" si="5"/>
        <v/>
      </c>
      <c r="G105" s="41">
        <f ca="1">IF(ISERROR(OFFSET('HARGA SATUAN'!$I$6,MATCH(C105,'HARGA SATUAN'!$C$7:$C$1495,0),0)),"",OFFSET('HARGA SATUAN'!$I$6,MATCH(C105,'HARGA SATUAN'!$C$7:$C$1495,0),0))</f>
        <v>0</v>
      </c>
      <c r="H105" s="136" t="str">
        <f ca="1">IF(B105="","",#REF!)</f>
        <v/>
      </c>
      <c r="I105" s="136" t="str">
        <f ca="1">IF(B105="","",#REF!)</f>
        <v/>
      </c>
      <c r="J105" s="136" t="str">
        <f ca="1">IF(B105="","",#REF!)</f>
        <v/>
      </c>
      <c r="K105" s="136" t="str">
        <f ca="1">IF(B105="","",#REF!)</f>
        <v/>
      </c>
      <c r="L105" s="136" t="str">
        <f ca="1">IF(C105="","",#REF!)</f>
        <v/>
      </c>
    </row>
    <row r="106" spans="1:12">
      <c r="A106" s="112">
        <v>95</v>
      </c>
      <c r="B106" s="134" t="str">
        <f t="shared" ca="1" si="3"/>
        <v/>
      </c>
      <c r="C106" s="109" t="str">
        <f t="shared" ca="1" si="4"/>
        <v/>
      </c>
      <c r="D106" s="101" t="str">
        <f ca="1">IF(ISERROR(OFFSET('HARGA SATUAN'!$D$6,MATCH(C106,'HARGA SATUAN'!$C$7:$C$1495,0),0)),"",OFFSET('HARGA SATUAN'!$D$6,MATCH(C106,'HARGA SATUAN'!$C$7:$C$1495,0),0))</f>
        <v/>
      </c>
      <c r="E106" s="101">
        <f ca="1">IF(B106="+","Unit",IF(ISERROR(OFFSET('HARGA SATUAN'!$E$6,MATCH(C106,'HARGA SATUAN'!$C$7:$C$1495,0),0)),"",OFFSET('HARGA SATUAN'!$E$6,MATCH(C106,'HARGA SATUAN'!$C$7:$C$1495,0),0)))</f>
        <v>0</v>
      </c>
      <c r="F106" s="138" t="str">
        <f t="shared" ca="1" si="5"/>
        <v/>
      </c>
      <c r="G106" s="41">
        <f ca="1">IF(ISERROR(OFFSET('HARGA SATUAN'!$I$6,MATCH(C106,'HARGA SATUAN'!$C$7:$C$1495,0),0)),"",OFFSET('HARGA SATUAN'!$I$6,MATCH(C106,'HARGA SATUAN'!$C$7:$C$1495,0),0))</f>
        <v>0</v>
      </c>
      <c r="H106" s="136" t="str">
        <f ca="1">IF(B106="","",#REF!)</f>
        <v/>
      </c>
      <c r="I106" s="136" t="str">
        <f ca="1">IF(B106="","",#REF!)</f>
        <v/>
      </c>
      <c r="J106" s="136" t="str">
        <f ca="1">IF(B106="","",#REF!)</f>
        <v/>
      </c>
      <c r="K106" s="136" t="str">
        <f ca="1">IF(B106="","",#REF!)</f>
        <v/>
      </c>
      <c r="L106" s="136" t="str">
        <f ca="1">IF(C106="","",#REF!)</f>
        <v/>
      </c>
    </row>
    <row r="107" spans="1:12">
      <c r="A107" s="112">
        <v>96</v>
      </c>
      <c r="B107" s="134" t="str">
        <f t="shared" ca="1" si="3"/>
        <v/>
      </c>
      <c r="C107" s="109" t="str">
        <f t="shared" ca="1" si="4"/>
        <v/>
      </c>
      <c r="D107" s="101" t="str">
        <f ca="1">IF(ISERROR(OFFSET('HARGA SATUAN'!$D$6,MATCH(C107,'HARGA SATUAN'!$C$7:$C$1495,0),0)),"",OFFSET('HARGA SATUAN'!$D$6,MATCH(C107,'HARGA SATUAN'!$C$7:$C$1495,0),0))</f>
        <v/>
      </c>
      <c r="E107" s="101">
        <f ca="1">IF(B107="+","Unit",IF(ISERROR(OFFSET('HARGA SATUAN'!$E$6,MATCH(C107,'HARGA SATUAN'!$C$7:$C$1495,0),0)),"",OFFSET('HARGA SATUAN'!$E$6,MATCH(C107,'HARGA SATUAN'!$C$7:$C$1495,0),0)))</f>
        <v>0</v>
      </c>
      <c r="F107" s="138" t="str">
        <f t="shared" ca="1" si="5"/>
        <v/>
      </c>
      <c r="G107" s="41">
        <f ca="1">IF(ISERROR(OFFSET('HARGA SATUAN'!$I$6,MATCH(C107,'HARGA SATUAN'!$C$7:$C$1495,0),0)),"",OFFSET('HARGA SATUAN'!$I$6,MATCH(C107,'HARGA SATUAN'!$C$7:$C$1495,0),0))</f>
        <v>0</v>
      </c>
      <c r="H107" s="136" t="str">
        <f ca="1">IF(B107="","",#REF!)</f>
        <v/>
      </c>
      <c r="I107" s="136" t="str">
        <f ca="1">IF(B107="","",#REF!)</f>
        <v/>
      </c>
      <c r="J107" s="136" t="str">
        <f ca="1">IF(B107="","",#REF!)</f>
        <v/>
      </c>
      <c r="K107" s="136" t="str">
        <f ca="1">IF(B107="","",#REF!)</f>
        <v/>
      </c>
      <c r="L107" s="136" t="str">
        <f ca="1">IF(C107="","",#REF!)</f>
        <v/>
      </c>
    </row>
    <row r="108" spans="1:12">
      <c r="A108" s="112">
        <v>97</v>
      </c>
      <c r="B108" s="134" t="str">
        <f t="shared" ca="1" si="3"/>
        <v/>
      </c>
      <c r="C108" s="109" t="str">
        <f t="shared" ca="1" si="4"/>
        <v/>
      </c>
      <c r="D108" s="101" t="str">
        <f ca="1">IF(ISERROR(OFFSET('HARGA SATUAN'!$D$6,MATCH(C108,'HARGA SATUAN'!$C$7:$C$1495,0),0)),"",OFFSET('HARGA SATUAN'!$D$6,MATCH(C108,'HARGA SATUAN'!$C$7:$C$1495,0),0))</f>
        <v/>
      </c>
      <c r="E108" s="101">
        <f ca="1">IF(B108="+","Unit",IF(ISERROR(OFFSET('HARGA SATUAN'!$E$6,MATCH(C108,'HARGA SATUAN'!$C$7:$C$1495,0),0)),"",OFFSET('HARGA SATUAN'!$E$6,MATCH(C108,'HARGA SATUAN'!$C$7:$C$1495,0),0)))</f>
        <v>0</v>
      </c>
      <c r="F108" s="138" t="str">
        <f t="shared" ca="1" si="5"/>
        <v/>
      </c>
      <c r="G108" s="41">
        <f ca="1">IF(ISERROR(OFFSET('HARGA SATUAN'!$I$6,MATCH(C108,'HARGA SATUAN'!$C$7:$C$1495,0),0)),"",OFFSET('HARGA SATUAN'!$I$6,MATCH(C108,'HARGA SATUAN'!$C$7:$C$1495,0),0))</f>
        <v>0</v>
      </c>
      <c r="H108" s="136" t="str">
        <f ca="1">IF(B108="","",#REF!)</f>
        <v/>
      </c>
      <c r="I108" s="136" t="str">
        <f ca="1">IF(B108="","",#REF!)</f>
        <v/>
      </c>
      <c r="J108" s="136" t="str">
        <f ca="1">IF(B108="","",#REF!)</f>
        <v/>
      </c>
      <c r="K108" s="136" t="str">
        <f ca="1">IF(B108="","",#REF!)</f>
        <v/>
      </c>
      <c r="L108" s="136" t="str">
        <f ca="1">IF(C108="","",#REF!)</f>
        <v/>
      </c>
    </row>
    <row r="109" spans="1:12">
      <c r="A109" s="112">
        <v>98</v>
      </c>
      <c r="B109" s="134" t="str">
        <f t="shared" ca="1" si="3"/>
        <v/>
      </c>
      <c r="C109" s="109" t="str">
        <f t="shared" ca="1" si="4"/>
        <v/>
      </c>
      <c r="D109" s="101" t="str">
        <f ca="1">IF(ISERROR(OFFSET('HARGA SATUAN'!$D$6,MATCH(C109,'HARGA SATUAN'!$C$7:$C$1495,0),0)),"",OFFSET('HARGA SATUAN'!$D$6,MATCH(C109,'HARGA SATUAN'!$C$7:$C$1495,0),0))</f>
        <v/>
      </c>
      <c r="E109" s="101">
        <f ca="1">IF(B109="+","Unit",IF(ISERROR(OFFSET('HARGA SATUAN'!$E$6,MATCH(C109,'HARGA SATUAN'!$C$7:$C$1495,0),0)),"",OFFSET('HARGA SATUAN'!$E$6,MATCH(C109,'HARGA SATUAN'!$C$7:$C$1495,0),0)))</f>
        <v>0</v>
      </c>
      <c r="F109" s="138" t="str">
        <f t="shared" ca="1" si="5"/>
        <v/>
      </c>
      <c r="G109" s="41">
        <f ca="1">IF(ISERROR(OFFSET('HARGA SATUAN'!$I$6,MATCH(C109,'HARGA SATUAN'!$C$7:$C$1495,0),0)),"",OFFSET('HARGA SATUAN'!$I$6,MATCH(C109,'HARGA SATUAN'!$C$7:$C$1495,0),0))</f>
        <v>0</v>
      </c>
      <c r="H109" s="136" t="str">
        <f ca="1">IF(B109="","",#REF!)</f>
        <v/>
      </c>
      <c r="I109" s="136" t="str">
        <f ca="1">IF(B109="","",#REF!)</f>
        <v/>
      </c>
      <c r="J109" s="136" t="str">
        <f ca="1">IF(B109="","",#REF!)</f>
        <v/>
      </c>
      <c r="K109" s="136" t="str">
        <f ca="1">IF(B109="","",#REF!)</f>
        <v/>
      </c>
      <c r="L109" s="136" t="str">
        <f ca="1">IF(C109="","",#REF!)</f>
        <v/>
      </c>
    </row>
    <row r="110" spans="1:12">
      <c r="A110" s="112">
        <v>99</v>
      </c>
      <c r="B110" s="134" t="str">
        <f t="shared" ca="1" si="3"/>
        <v/>
      </c>
      <c r="C110" s="109" t="str">
        <f t="shared" ca="1" si="4"/>
        <v/>
      </c>
      <c r="D110" s="101" t="str">
        <f ca="1">IF(ISERROR(OFFSET('HARGA SATUAN'!$D$6,MATCH(C110,'HARGA SATUAN'!$C$7:$C$1495,0),0)),"",OFFSET('HARGA SATUAN'!$D$6,MATCH(C110,'HARGA SATUAN'!$C$7:$C$1495,0),0))</f>
        <v/>
      </c>
      <c r="E110" s="101">
        <f ca="1">IF(B110="+","Unit",IF(ISERROR(OFFSET('HARGA SATUAN'!$E$6,MATCH(C110,'HARGA SATUAN'!$C$7:$C$1495,0),0)),"",OFFSET('HARGA SATUAN'!$E$6,MATCH(C110,'HARGA SATUAN'!$C$7:$C$1495,0),0)))</f>
        <v>0</v>
      </c>
      <c r="F110" s="138" t="str">
        <f t="shared" ca="1" si="5"/>
        <v/>
      </c>
      <c r="G110" s="41">
        <f ca="1">IF(ISERROR(OFFSET('HARGA SATUAN'!$I$6,MATCH(C110,'HARGA SATUAN'!$C$7:$C$1495,0),0)),"",OFFSET('HARGA SATUAN'!$I$6,MATCH(C110,'HARGA SATUAN'!$C$7:$C$1495,0),0))</f>
        <v>0</v>
      </c>
      <c r="H110" s="136" t="str">
        <f ca="1">IF(B110="","",#REF!)</f>
        <v/>
      </c>
      <c r="I110" s="136" t="str">
        <f ca="1">IF(B110="","",#REF!)</f>
        <v/>
      </c>
      <c r="J110" s="136" t="str">
        <f ca="1">IF(B110="","",#REF!)</f>
        <v/>
      </c>
      <c r="K110" s="136" t="str">
        <f ca="1">IF(B110="","",#REF!)</f>
        <v/>
      </c>
      <c r="L110" s="136" t="str">
        <f ca="1">IF(C110="","",#REF!)</f>
        <v/>
      </c>
    </row>
    <row r="111" spans="1:12">
      <c r="A111" s="112">
        <v>100</v>
      </c>
      <c r="B111" s="134" t="str">
        <f t="shared" ca="1" si="3"/>
        <v/>
      </c>
      <c r="C111" s="109" t="str">
        <f t="shared" ca="1" si="4"/>
        <v/>
      </c>
      <c r="D111" s="101" t="str">
        <f ca="1">IF(ISERROR(OFFSET('HARGA SATUAN'!$D$6,MATCH(C111,'HARGA SATUAN'!$C$7:$C$1495,0),0)),"",OFFSET('HARGA SATUAN'!$D$6,MATCH(C111,'HARGA SATUAN'!$C$7:$C$1495,0),0))</f>
        <v/>
      </c>
      <c r="E111" s="101">
        <f ca="1">IF(B111="+","Unit",IF(ISERROR(OFFSET('HARGA SATUAN'!$E$6,MATCH(C111,'HARGA SATUAN'!$C$7:$C$1495,0),0)),"",OFFSET('HARGA SATUAN'!$E$6,MATCH(C111,'HARGA SATUAN'!$C$7:$C$1495,0),0)))</f>
        <v>0</v>
      </c>
      <c r="F111" s="138" t="str">
        <f t="shared" ca="1" si="5"/>
        <v/>
      </c>
      <c r="G111" s="41">
        <f ca="1">IF(ISERROR(OFFSET('HARGA SATUAN'!$I$6,MATCH(C111,'HARGA SATUAN'!$C$7:$C$1495,0),0)),"",OFFSET('HARGA SATUAN'!$I$6,MATCH(C111,'HARGA SATUAN'!$C$7:$C$1495,0),0))</f>
        <v>0</v>
      </c>
      <c r="H111" s="136" t="str">
        <f ca="1">IF(B111="","",#REF!)</f>
        <v/>
      </c>
      <c r="I111" s="136" t="str">
        <f ca="1">IF(B111="","",#REF!)</f>
        <v/>
      </c>
      <c r="J111" s="136" t="str">
        <f ca="1">IF(B111="","",#REF!)</f>
        <v/>
      </c>
      <c r="K111" s="136" t="str">
        <f ca="1">IF(B111="","",#REF!)</f>
        <v/>
      </c>
      <c r="L111" s="136" t="str">
        <f ca="1">IF(C111="","",#REF!)</f>
        <v/>
      </c>
    </row>
    <row r="112" spans="1:12">
      <c r="A112" s="112">
        <v>101</v>
      </c>
      <c r="B112" s="134" t="str">
        <f t="shared" ca="1" si="3"/>
        <v/>
      </c>
      <c r="C112" s="109" t="str">
        <f t="shared" ca="1" si="4"/>
        <v/>
      </c>
      <c r="D112" s="101" t="str">
        <f ca="1">IF(ISERROR(OFFSET('HARGA SATUAN'!$D$6,MATCH(C112,'HARGA SATUAN'!$C$7:$C$1495,0),0)),"",OFFSET('HARGA SATUAN'!$D$6,MATCH(C112,'HARGA SATUAN'!$C$7:$C$1495,0),0))</f>
        <v/>
      </c>
      <c r="E112" s="101">
        <f ca="1">IF(B112="+","Unit",IF(ISERROR(OFFSET('HARGA SATUAN'!$E$6,MATCH(C112,'HARGA SATUAN'!$C$7:$C$1495,0),0)),"",OFFSET('HARGA SATUAN'!$E$6,MATCH(C112,'HARGA SATUAN'!$C$7:$C$1495,0),0)))</f>
        <v>0</v>
      </c>
      <c r="F112" s="138" t="str">
        <f t="shared" ca="1" si="5"/>
        <v/>
      </c>
      <c r="G112" s="41">
        <f ca="1">IF(ISERROR(OFFSET('HARGA SATUAN'!$I$6,MATCH(C112,'HARGA SATUAN'!$C$7:$C$1495,0),0)),"",OFFSET('HARGA SATUAN'!$I$6,MATCH(C112,'HARGA SATUAN'!$C$7:$C$1495,0),0))</f>
        <v>0</v>
      </c>
      <c r="H112" s="136" t="str">
        <f ca="1">IF(B112="","",#REF!)</f>
        <v/>
      </c>
      <c r="I112" s="136" t="str">
        <f ca="1">IF(B112="","",#REF!)</f>
        <v/>
      </c>
      <c r="J112" s="136" t="str">
        <f ca="1">IF(B112="","",#REF!)</f>
        <v/>
      </c>
      <c r="K112" s="136" t="str">
        <f ca="1">IF(B112="","",#REF!)</f>
        <v/>
      </c>
      <c r="L112" s="136" t="str">
        <f ca="1">IF(C112="","",#REF!)</f>
        <v/>
      </c>
    </row>
    <row r="113" spans="1:12">
      <c r="A113" s="112">
        <v>102</v>
      </c>
      <c r="B113" s="134" t="str">
        <f t="shared" ca="1" si="3"/>
        <v/>
      </c>
      <c r="C113" s="109" t="str">
        <f t="shared" ca="1" si="4"/>
        <v/>
      </c>
      <c r="D113" s="101" t="str">
        <f ca="1">IF(ISERROR(OFFSET('HARGA SATUAN'!$D$6,MATCH(C113,'HARGA SATUAN'!$C$7:$C$1495,0),0)),"",OFFSET('HARGA SATUAN'!$D$6,MATCH(C113,'HARGA SATUAN'!$C$7:$C$1495,0),0))</f>
        <v/>
      </c>
      <c r="E113" s="101">
        <f ca="1">IF(B113="+","Unit",IF(ISERROR(OFFSET('HARGA SATUAN'!$E$6,MATCH(C113,'HARGA SATUAN'!$C$7:$C$1495,0),0)),"",OFFSET('HARGA SATUAN'!$E$6,MATCH(C113,'HARGA SATUAN'!$C$7:$C$1495,0),0)))</f>
        <v>0</v>
      </c>
      <c r="F113" s="138" t="str">
        <f t="shared" ca="1" si="5"/>
        <v/>
      </c>
      <c r="G113" s="41">
        <f ca="1">IF(ISERROR(OFFSET('HARGA SATUAN'!$I$6,MATCH(C113,'HARGA SATUAN'!$C$7:$C$1495,0),0)),"",OFFSET('HARGA SATUAN'!$I$6,MATCH(C113,'HARGA SATUAN'!$C$7:$C$1495,0),0))</f>
        <v>0</v>
      </c>
      <c r="H113" s="136" t="str">
        <f ca="1">IF(B113="","",#REF!)</f>
        <v/>
      </c>
      <c r="I113" s="136" t="str">
        <f ca="1">IF(B113="","",#REF!)</f>
        <v/>
      </c>
      <c r="J113" s="136" t="str">
        <f ca="1">IF(B113="","",#REF!)</f>
        <v/>
      </c>
      <c r="K113" s="136" t="str">
        <f ca="1">IF(B113="","",#REF!)</f>
        <v/>
      </c>
      <c r="L113" s="136" t="str">
        <f ca="1">IF(C113="","",#REF!)</f>
        <v/>
      </c>
    </row>
    <row r="114" spans="1:12">
      <c r="A114" s="112">
        <v>103</v>
      </c>
      <c r="B114" s="134" t="str">
        <f t="shared" ca="1" si="3"/>
        <v/>
      </c>
      <c r="C114" s="109" t="str">
        <f t="shared" ca="1" si="4"/>
        <v/>
      </c>
      <c r="D114" s="101" t="str">
        <f ca="1">IF(ISERROR(OFFSET('HARGA SATUAN'!$D$6,MATCH(C114,'HARGA SATUAN'!$C$7:$C$1495,0),0)),"",OFFSET('HARGA SATUAN'!$D$6,MATCH(C114,'HARGA SATUAN'!$C$7:$C$1495,0),0))</f>
        <v/>
      </c>
      <c r="E114" s="101">
        <f ca="1">IF(B114="+","Unit",IF(ISERROR(OFFSET('HARGA SATUAN'!$E$6,MATCH(C114,'HARGA SATUAN'!$C$7:$C$1495,0),0)),"",OFFSET('HARGA SATUAN'!$E$6,MATCH(C114,'HARGA SATUAN'!$C$7:$C$1495,0),0)))</f>
        <v>0</v>
      </c>
      <c r="F114" s="138" t="str">
        <f t="shared" ca="1" si="5"/>
        <v/>
      </c>
      <c r="G114" s="41">
        <f ca="1">IF(ISERROR(OFFSET('HARGA SATUAN'!$I$6,MATCH(C114,'HARGA SATUAN'!$C$7:$C$1495,0),0)),"",OFFSET('HARGA SATUAN'!$I$6,MATCH(C114,'HARGA SATUAN'!$C$7:$C$1495,0),0))</f>
        <v>0</v>
      </c>
      <c r="H114" s="136" t="str">
        <f ca="1">IF(B114="","",#REF!)</f>
        <v/>
      </c>
      <c r="I114" s="136" t="str">
        <f ca="1">IF(B114="","",#REF!)</f>
        <v/>
      </c>
      <c r="J114" s="136" t="str">
        <f ca="1">IF(B114="","",#REF!)</f>
        <v/>
      </c>
      <c r="K114" s="136" t="str">
        <f ca="1">IF(B114="","",#REF!)</f>
        <v/>
      </c>
      <c r="L114" s="136" t="str">
        <f ca="1">IF(C114="","",#REF!)</f>
        <v/>
      </c>
    </row>
    <row r="115" spans="1:12">
      <c r="A115" s="112">
        <v>104</v>
      </c>
      <c r="B115" s="134" t="str">
        <f t="shared" ca="1" si="3"/>
        <v/>
      </c>
      <c r="C115" s="109" t="str">
        <f t="shared" ca="1" si="4"/>
        <v/>
      </c>
      <c r="D115" s="101" t="str">
        <f ca="1">IF(ISERROR(OFFSET('HARGA SATUAN'!$D$6,MATCH(C115,'HARGA SATUAN'!$C$7:$C$1495,0),0)),"",OFFSET('HARGA SATUAN'!$D$6,MATCH(C115,'HARGA SATUAN'!$C$7:$C$1495,0),0))</f>
        <v/>
      </c>
      <c r="E115" s="101">
        <f ca="1">IF(B115="+","Unit",IF(ISERROR(OFFSET('HARGA SATUAN'!$E$6,MATCH(C115,'HARGA SATUAN'!$C$7:$C$1495,0),0)),"",OFFSET('HARGA SATUAN'!$E$6,MATCH(C115,'HARGA SATUAN'!$C$7:$C$1495,0),0)))</f>
        <v>0</v>
      </c>
      <c r="F115" s="138" t="str">
        <f t="shared" ca="1" si="5"/>
        <v/>
      </c>
      <c r="G115" s="41">
        <f ca="1">IF(ISERROR(OFFSET('HARGA SATUAN'!$I$6,MATCH(C115,'HARGA SATUAN'!$C$7:$C$1495,0),0)),"",OFFSET('HARGA SATUAN'!$I$6,MATCH(C115,'HARGA SATUAN'!$C$7:$C$1495,0),0))</f>
        <v>0</v>
      </c>
      <c r="H115" s="136" t="str">
        <f ca="1">IF(B115="","",#REF!)</f>
        <v/>
      </c>
      <c r="I115" s="136" t="str">
        <f ca="1">IF(B115="","",#REF!)</f>
        <v/>
      </c>
      <c r="J115" s="136" t="str">
        <f ca="1">IF(B115="","",#REF!)</f>
        <v/>
      </c>
      <c r="K115" s="136" t="str">
        <f ca="1">IF(B115="","",#REF!)</f>
        <v/>
      </c>
      <c r="L115" s="136" t="str">
        <f ca="1">IF(C115="","",#REF!)</f>
        <v/>
      </c>
    </row>
    <row r="116" spans="1:12">
      <c r="A116" s="112">
        <v>105</v>
      </c>
      <c r="B116" s="134" t="str">
        <f t="shared" ca="1" si="3"/>
        <v/>
      </c>
      <c r="C116" s="109" t="str">
        <f t="shared" ca="1" si="4"/>
        <v/>
      </c>
      <c r="D116" s="101" t="str">
        <f ca="1">IF(ISERROR(OFFSET('HARGA SATUAN'!$D$6,MATCH(C116,'HARGA SATUAN'!$C$7:$C$1495,0),0)),"",OFFSET('HARGA SATUAN'!$D$6,MATCH(C116,'HARGA SATUAN'!$C$7:$C$1495,0),0))</f>
        <v/>
      </c>
      <c r="E116" s="101">
        <f ca="1">IF(B116="+","Unit",IF(ISERROR(OFFSET('HARGA SATUAN'!$E$6,MATCH(C116,'HARGA SATUAN'!$C$7:$C$1495,0),0)),"",OFFSET('HARGA SATUAN'!$E$6,MATCH(C116,'HARGA SATUAN'!$C$7:$C$1495,0),0)))</f>
        <v>0</v>
      </c>
      <c r="F116" s="138" t="str">
        <f t="shared" ca="1" si="5"/>
        <v/>
      </c>
      <c r="G116" s="41">
        <f ca="1">IF(ISERROR(OFFSET('HARGA SATUAN'!$I$6,MATCH(C116,'HARGA SATUAN'!$C$7:$C$1495,0),0)),"",OFFSET('HARGA SATUAN'!$I$6,MATCH(C116,'HARGA SATUAN'!$C$7:$C$1495,0),0))</f>
        <v>0</v>
      </c>
      <c r="H116" s="136" t="str">
        <f ca="1">IF(B116="","",#REF!)</f>
        <v/>
      </c>
      <c r="I116" s="136" t="str">
        <f ca="1">IF(B116="","",#REF!)</f>
        <v/>
      </c>
      <c r="J116" s="136" t="str">
        <f ca="1">IF(B116="","",#REF!)</f>
        <v/>
      </c>
      <c r="K116" s="136" t="str">
        <f ca="1">IF(B116="","",#REF!)</f>
        <v/>
      </c>
      <c r="L116" s="136" t="str">
        <f ca="1">IF(C116="","",#REF!)</f>
        <v/>
      </c>
    </row>
    <row r="117" spans="1:12">
      <c r="A117" s="112">
        <v>106</v>
      </c>
      <c r="B117" s="134" t="str">
        <f t="shared" ca="1" si="3"/>
        <v/>
      </c>
      <c r="C117" s="109" t="str">
        <f t="shared" ca="1" si="4"/>
        <v/>
      </c>
      <c r="D117" s="101" t="str">
        <f ca="1">IF(ISERROR(OFFSET('HARGA SATUAN'!$D$6,MATCH(C117,'HARGA SATUAN'!$C$7:$C$1495,0),0)),"",OFFSET('HARGA SATUAN'!$D$6,MATCH(C117,'HARGA SATUAN'!$C$7:$C$1495,0),0))</f>
        <v/>
      </c>
      <c r="E117" s="101">
        <f ca="1">IF(B117="+","Unit",IF(ISERROR(OFFSET('HARGA SATUAN'!$E$6,MATCH(C117,'HARGA SATUAN'!$C$7:$C$1495,0),0)),"",OFFSET('HARGA SATUAN'!$E$6,MATCH(C117,'HARGA SATUAN'!$C$7:$C$1495,0),0)))</f>
        <v>0</v>
      </c>
      <c r="F117" s="138" t="str">
        <f t="shared" ca="1" si="5"/>
        <v/>
      </c>
      <c r="G117" s="41">
        <f ca="1">IF(ISERROR(OFFSET('HARGA SATUAN'!$I$6,MATCH(C117,'HARGA SATUAN'!$C$7:$C$1495,0),0)),"",OFFSET('HARGA SATUAN'!$I$6,MATCH(C117,'HARGA SATUAN'!$C$7:$C$1495,0),0))</f>
        <v>0</v>
      </c>
      <c r="H117" s="136" t="str">
        <f ca="1">IF(B117="","",#REF!)</f>
        <v/>
      </c>
      <c r="I117" s="136" t="str">
        <f ca="1">IF(B117="","",#REF!)</f>
        <v/>
      </c>
      <c r="J117" s="136" t="str">
        <f ca="1">IF(B117="","",#REF!)</f>
        <v/>
      </c>
      <c r="K117" s="136" t="str">
        <f ca="1">IF(B117="","",#REF!)</f>
        <v/>
      </c>
      <c r="L117" s="136" t="str">
        <f ca="1">IF(C117="","",#REF!)</f>
        <v/>
      </c>
    </row>
    <row r="118" spans="1:12">
      <c r="A118" s="112">
        <v>107</v>
      </c>
      <c r="B118" s="134" t="str">
        <f t="shared" ca="1" si="3"/>
        <v/>
      </c>
      <c r="C118" s="109" t="str">
        <f t="shared" ca="1" si="4"/>
        <v/>
      </c>
      <c r="D118" s="101" t="str">
        <f ca="1">IF(ISERROR(OFFSET('HARGA SATUAN'!$D$6,MATCH(C118,'HARGA SATUAN'!$C$7:$C$1495,0),0)),"",OFFSET('HARGA SATUAN'!$D$6,MATCH(C118,'HARGA SATUAN'!$C$7:$C$1495,0),0))</f>
        <v/>
      </c>
      <c r="E118" s="101">
        <f ca="1">IF(B118="+","Unit",IF(ISERROR(OFFSET('HARGA SATUAN'!$E$6,MATCH(C118,'HARGA SATUAN'!$C$7:$C$1495,0),0)),"",OFFSET('HARGA SATUAN'!$E$6,MATCH(C118,'HARGA SATUAN'!$C$7:$C$1495,0),0)))</f>
        <v>0</v>
      </c>
      <c r="F118" s="138" t="str">
        <f t="shared" ca="1" si="5"/>
        <v/>
      </c>
      <c r="G118" s="41">
        <f ca="1">IF(ISERROR(OFFSET('HARGA SATUAN'!$I$6,MATCH(C118,'HARGA SATUAN'!$C$7:$C$1495,0),0)),"",OFFSET('HARGA SATUAN'!$I$6,MATCH(C118,'HARGA SATUAN'!$C$7:$C$1495,0),0))</f>
        <v>0</v>
      </c>
      <c r="H118" s="136" t="str">
        <f ca="1">IF(B118="","",#REF!)</f>
        <v/>
      </c>
      <c r="I118" s="136" t="str">
        <f ca="1">IF(B118="","",#REF!)</f>
        <v/>
      </c>
      <c r="J118" s="136" t="str">
        <f ca="1">IF(B118="","",#REF!)</f>
        <v/>
      </c>
      <c r="K118" s="136" t="str">
        <f ca="1">IF(B118="","",#REF!)</f>
        <v/>
      </c>
      <c r="L118" s="136" t="str">
        <f ca="1">IF(C118="","",#REF!)</f>
        <v/>
      </c>
    </row>
    <row r="119" spans="1:12">
      <c r="A119" s="112">
        <v>108</v>
      </c>
      <c r="B119" s="134" t="str">
        <f t="shared" ca="1" si="3"/>
        <v/>
      </c>
      <c r="C119" s="109" t="str">
        <f t="shared" ca="1" si="4"/>
        <v/>
      </c>
      <c r="D119" s="101" t="str">
        <f ca="1">IF(ISERROR(OFFSET('HARGA SATUAN'!$D$6,MATCH(C119,'HARGA SATUAN'!$C$7:$C$1495,0),0)),"",OFFSET('HARGA SATUAN'!$D$6,MATCH(C119,'HARGA SATUAN'!$C$7:$C$1495,0),0))</f>
        <v/>
      </c>
      <c r="E119" s="101">
        <f ca="1">IF(B119="+","Unit",IF(ISERROR(OFFSET('HARGA SATUAN'!$E$6,MATCH(C119,'HARGA SATUAN'!$C$7:$C$1495,0),0)),"",OFFSET('HARGA SATUAN'!$E$6,MATCH(C119,'HARGA SATUAN'!$C$7:$C$1495,0),0)))</f>
        <v>0</v>
      </c>
      <c r="F119" s="138" t="str">
        <f t="shared" ca="1" si="5"/>
        <v/>
      </c>
      <c r="G119" s="41">
        <f ca="1">IF(ISERROR(OFFSET('HARGA SATUAN'!$I$6,MATCH(C119,'HARGA SATUAN'!$C$7:$C$1495,0),0)),"",OFFSET('HARGA SATUAN'!$I$6,MATCH(C119,'HARGA SATUAN'!$C$7:$C$1495,0),0))</f>
        <v>0</v>
      </c>
      <c r="H119" s="136" t="str">
        <f ca="1">IF(B119="","",#REF!)</f>
        <v/>
      </c>
      <c r="I119" s="136" t="str">
        <f ca="1">IF(B119="","",#REF!)</f>
        <v/>
      </c>
      <c r="J119" s="136" t="str">
        <f ca="1">IF(B119="","",#REF!)</f>
        <v/>
      </c>
      <c r="K119" s="136" t="str">
        <f ca="1">IF(B119="","",#REF!)</f>
        <v/>
      </c>
      <c r="L119" s="136" t="str">
        <f ca="1">IF(C119="","",#REF!)</f>
        <v/>
      </c>
    </row>
    <row r="120" spans="1:12">
      <c r="A120" s="112">
        <v>109</v>
      </c>
      <c r="B120" s="134" t="str">
        <f t="shared" ca="1" si="3"/>
        <v/>
      </c>
      <c r="C120" s="109" t="str">
        <f t="shared" ca="1" si="4"/>
        <v/>
      </c>
      <c r="D120" s="101" t="str">
        <f ca="1">IF(ISERROR(OFFSET('HARGA SATUAN'!$D$6,MATCH(C120,'HARGA SATUAN'!$C$7:$C$1495,0),0)),"",OFFSET('HARGA SATUAN'!$D$6,MATCH(C120,'HARGA SATUAN'!$C$7:$C$1495,0),0))</f>
        <v/>
      </c>
      <c r="E120" s="101">
        <f ca="1">IF(B120="+","Unit",IF(ISERROR(OFFSET('HARGA SATUAN'!$E$6,MATCH(C120,'HARGA SATUAN'!$C$7:$C$1495,0),0)),"",OFFSET('HARGA SATUAN'!$E$6,MATCH(C120,'HARGA SATUAN'!$C$7:$C$1495,0),0)))</f>
        <v>0</v>
      </c>
      <c r="F120" s="138" t="str">
        <f t="shared" ca="1" si="5"/>
        <v/>
      </c>
      <c r="G120" s="41">
        <f ca="1">IF(ISERROR(OFFSET('HARGA SATUAN'!$I$6,MATCH(C120,'HARGA SATUAN'!$C$7:$C$1495,0),0)),"",OFFSET('HARGA SATUAN'!$I$6,MATCH(C120,'HARGA SATUAN'!$C$7:$C$1495,0),0))</f>
        <v>0</v>
      </c>
      <c r="H120" s="136" t="str">
        <f ca="1">IF(B120="","",#REF!)</f>
        <v/>
      </c>
      <c r="I120" s="136" t="str">
        <f ca="1">IF(B120="","",#REF!)</f>
        <v/>
      </c>
      <c r="J120" s="136" t="str">
        <f ca="1">IF(B120="","",#REF!)</f>
        <v/>
      </c>
      <c r="K120" s="136" t="str">
        <f ca="1">IF(B120="","",#REF!)</f>
        <v/>
      </c>
      <c r="L120" s="136" t="str">
        <f ca="1">IF(C120="","",#REF!)</f>
        <v/>
      </c>
    </row>
    <row r="121" spans="1:12">
      <c r="A121" s="112">
        <v>110</v>
      </c>
      <c r="B121" s="134" t="str">
        <f t="shared" ca="1" si="3"/>
        <v/>
      </c>
      <c r="C121" s="109" t="str">
        <f t="shared" ca="1" si="4"/>
        <v/>
      </c>
      <c r="D121" s="101" t="str">
        <f ca="1">IF(ISERROR(OFFSET('HARGA SATUAN'!$D$6,MATCH(C121,'HARGA SATUAN'!$C$7:$C$1495,0),0)),"",OFFSET('HARGA SATUAN'!$D$6,MATCH(C121,'HARGA SATUAN'!$C$7:$C$1495,0),0))</f>
        <v/>
      </c>
      <c r="E121" s="101">
        <f ca="1">IF(B121="+","Unit",IF(ISERROR(OFFSET('HARGA SATUAN'!$E$6,MATCH(C121,'HARGA SATUAN'!$C$7:$C$1495,0),0)),"",OFFSET('HARGA SATUAN'!$E$6,MATCH(C121,'HARGA SATUAN'!$C$7:$C$1495,0),0)))</f>
        <v>0</v>
      </c>
      <c r="F121" s="138" t="str">
        <f t="shared" ca="1" si="5"/>
        <v/>
      </c>
      <c r="G121" s="41">
        <f ca="1">IF(ISERROR(OFFSET('HARGA SATUAN'!$I$6,MATCH(C121,'HARGA SATUAN'!$C$7:$C$1495,0),0)),"",OFFSET('HARGA SATUAN'!$I$6,MATCH(C121,'HARGA SATUAN'!$C$7:$C$1495,0),0))</f>
        <v>0</v>
      </c>
      <c r="H121" s="136" t="str">
        <f ca="1">IF(B121="","",#REF!)</f>
        <v/>
      </c>
      <c r="I121" s="136" t="str">
        <f ca="1">IF(B121="","",#REF!)</f>
        <v/>
      </c>
      <c r="J121" s="136" t="str">
        <f ca="1">IF(B121="","",#REF!)</f>
        <v/>
      </c>
      <c r="K121" s="136" t="str">
        <f ca="1">IF(B121="","",#REF!)</f>
        <v/>
      </c>
      <c r="L121" s="136" t="str">
        <f ca="1">IF(C121="","",#REF!)</f>
        <v/>
      </c>
    </row>
    <row r="122" spans="1:12">
      <c r="A122" s="112">
        <v>111</v>
      </c>
      <c r="B122" s="134" t="str">
        <f t="shared" ca="1" si="3"/>
        <v/>
      </c>
      <c r="C122" s="109" t="str">
        <f t="shared" ca="1" si="4"/>
        <v/>
      </c>
      <c r="D122" s="101" t="str">
        <f ca="1">IF(ISERROR(OFFSET('HARGA SATUAN'!$D$6,MATCH(C122,'HARGA SATUAN'!$C$7:$C$1495,0),0)),"",OFFSET('HARGA SATUAN'!$D$6,MATCH(C122,'HARGA SATUAN'!$C$7:$C$1495,0),0))</f>
        <v/>
      </c>
      <c r="E122" s="101">
        <f ca="1">IF(B122="+","Unit",IF(ISERROR(OFFSET('HARGA SATUAN'!$E$6,MATCH(C122,'HARGA SATUAN'!$C$7:$C$1495,0),0)),"",OFFSET('HARGA SATUAN'!$E$6,MATCH(C122,'HARGA SATUAN'!$C$7:$C$1495,0),0)))</f>
        <v>0</v>
      </c>
      <c r="F122" s="138" t="str">
        <f t="shared" ca="1" si="5"/>
        <v/>
      </c>
      <c r="G122" s="41">
        <f ca="1">IF(ISERROR(OFFSET('HARGA SATUAN'!$I$6,MATCH(C122,'HARGA SATUAN'!$C$7:$C$1495,0),0)),"",OFFSET('HARGA SATUAN'!$I$6,MATCH(C122,'HARGA SATUAN'!$C$7:$C$1495,0),0))</f>
        <v>0</v>
      </c>
      <c r="H122" s="136" t="str">
        <f ca="1">IF(B122="","",#REF!)</f>
        <v/>
      </c>
      <c r="I122" s="136" t="str">
        <f ca="1">IF(B122="","",#REF!)</f>
        <v/>
      </c>
      <c r="J122" s="136" t="str">
        <f ca="1">IF(B122="","",#REF!)</f>
        <v/>
      </c>
      <c r="K122" s="136" t="str">
        <f ca="1">IF(B122="","",#REF!)</f>
        <v/>
      </c>
      <c r="L122" s="136" t="str">
        <f ca="1">IF(C122="","",#REF!)</f>
        <v/>
      </c>
    </row>
    <row r="123" spans="1:12">
      <c r="A123" s="112">
        <v>112</v>
      </c>
      <c r="B123" s="134" t="str">
        <f t="shared" ca="1" si="3"/>
        <v/>
      </c>
      <c r="C123" s="109" t="str">
        <f t="shared" ca="1" si="4"/>
        <v/>
      </c>
      <c r="D123" s="101" t="str">
        <f ca="1">IF(ISERROR(OFFSET('HARGA SATUAN'!$D$6,MATCH(C123,'HARGA SATUAN'!$C$7:$C$1495,0),0)),"",OFFSET('HARGA SATUAN'!$D$6,MATCH(C123,'HARGA SATUAN'!$C$7:$C$1495,0),0))</f>
        <v/>
      </c>
      <c r="E123" s="101">
        <f ca="1">IF(B123="+","Unit",IF(ISERROR(OFFSET('HARGA SATUAN'!$E$6,MATCH(C123,'HARGA SATUAN'!$C$7:$C$1495,0),0)),"",OFFSET('HARGA SATUAN'!$E$6,MATCH(C123,'HARGA SATUAN'!$C$7:$C$1495,0),0)))</f>
        <v>0</v>
      </c>
      <c r="F123" s="138" t="str">
        <f t="shared" ca="1" si="5"/>
        <v/>
      </c>
      <c r="G123" s="41">
        <f ca="1">IF(ISERROR(OFFSET('HARGA SATUAN'!$I$6,MATCH(C123,'HARGA SATUAN'!$C$7:$C$1495,0),0)),"",OFFSET('HARGA SATUAN'!$I$6,MATCH(C123,'HARGA SATUAN'!$C$7:$C$1495,0),0))</f>
        <v>0</v>
      </c>
      <c r="H123" s="136" t="str">
        <f ca="1">IF(B123="","",#REF!)</f>
        <v/>
      </c>
      <c r="I123" s="136" t="str">
        <f ca="1">IF(B123="","",#REF!)</f>
        <v/>
      </c>
      <c r="J123" s="136" t="str">
        <f ca="1">IF(B123="","",#REF!)</f>
        <v/>
      </c>
      <c r="K123" s="136" t="str">
        <f ca="1">IF(B123="","",#REF!)</f>
        <v/>
      </c>
      <c r="L123" s="136" t="str">
        <f ca="1">IF(C123="","",#REF!)</f>
        <v/>
      </c>
    </row>
    <row r="124" spans="1:12">
      <c r="A124" s="112">
        <v>113</v>
      </c>
      <c r="B124" s="134" t="str">
        <f t="shared" ca="1" si="3"/>
        <v/>
      </c>
      <c r="C124" s="109" t="str">
        <f t="shared" ca="1" si="4"/>
        <v/>
      </c>
      <c r="D124" s="101" t="str">
        <f ca="1">IF(ISERROR(OFFSET('HARGA SATUAN'!$D$6,MATCH(C124,'HARGA SATUAN'!$C$7:$C$1495,0),0)),"",OFFSET('HARGA SATUAN'!$D$6,MATCH(C124,'HARGA SATUAN'!$C$7:$C$1495,0),0))</f>
        <v/>
      </c>
      <c r="E124" s="101">
        <f ca="1">IF(B124="+","Unit",IF(ISERROR(OFFSET('HARGA SATUAN'!$E$6,MATCH(C124,'HARGA SATUAN'!$C$7:$C$1495,0),0)),"",OFFSET('HARGA SATUAN'!$E$6,MATCH(C124,'HARGA SATUAN'!$C$7:$C$1495,0),0)))</f>
        <v>0</v>
      </c>
      <c r="F124" s="138" t="str">
        <f t="shared" ca="1" si="5"/>
        <v/>
      </c>
      <c r="G124" s="41">
        <f ca="1">IF(ISERROR(OFFSET('HARGA SATUAN'!$I$6,MATCH(C124,'HARGA SATUAN'!$C$7:$C$1495,0),0)),"",OFFSET('HARGA SATUAN'!$I$6,MATCH(C124,'HARGA SATUAN'!$C$7:$C$1495,0),0))</f>
        <v>0</v>
      </c>
      <c r="H124" s="136" t="str">
        <f ca="1">IF(B124="","",#REF!)</f>
        <v/>
      </c>
      <c r="I124" s="136" t="str">
        <f ca="1">IF(B124="","",#REF!)</f>
        <v/>
      </c>
      <c r="J124" s="136" t="str">
        <f ca="1">IF(B124="","",#REF!)</f>
        <v/>
      </c>
      <c r="K124" s="136" t="str">
        <f ca="1">IF(B124="","",#REF!)</f>
        <v/>
      </c>
      <c r="L124" s="136" t="str">
        <f ca="1">IF(C124="","",#REF!)</f>
        <v/>
      </c>
    </row>
    <row r="125" spans="1:12">
      <c r="A125" s="112">
        <v>114</v>
      </c>
      <c r="B125" s="134" t="str">
        <f t="shared" ca="1" si="3"/>
        <v/>
      </c>
      <c r="C125" s="109" t="str">
        <f t="shared" ca="1" si="4"/>
        <v/>
      </c>
      <c r="D125" s="101" t="str">
        <f ca="1">IF(ISERROR(OFFSET('HARGA SATUAN'!$D$6,MATCH(C125,'HARGA SATUAN'!$C$7:$C$1495,0),0)),"",OFFSET('HARGA SATUAN'!$D$6,MATCH(C125,'HARGA SATUAN'!$C$7:$C$1495,0),0))</f>
        <v/>
      </c>
      <c r="E125" s="101">
        <f ca="1">IF(B125="+","Unit",IF(ISERROR(OFFSET('HARGA SATUAN'!$E$6,MATCH(C125,'HARGA SATUAN'!$C$7:$C$1495,0),0)),"",OFFSET('HARGA SATUAN'!$E$6,MATCH(C125,'HARGA SATUAN'!$C$7:$C$1495,0),0)))</f>
        <v>0</v>
      </c>
      <c r="F125" s="138" t="str">
        <f t="shared" ca="1" si="5"/>
        <v/>
      </c>
      <c r="G125" s="41">
        <f ca="1">IF(ISERROR(OFFSET('HARGA SATUAN'!$I$6,MATCH(C125,'HARGA SATUAN'!$C$7:$C$1495,0),0)),"",OFFSET('HARGA SATUAN'!$I$6,MATCH(C125,'HARGA SATUAN'!$C$7:$C$1495,0),0))</f>
        <v>0</v>
      </c>
      <c r="H125" s="136" t="str">
        <f ca="1">IF(B125="","",#REF!)</f>
        <v/>
      </c>
      <c r="I125" s="136" t="str">
        <f ca="1">IF(B125="","",#REF!)</f>
        <v/>
      </c>
      <c r="J125" s="136" t="str">
        <f ca="1">IF(B125="","",#REF!)</f>
        <v/>
      </c>
      <c r="K125" s="136" t="str">
        <f ca="1">IF(B125="","",#REF!)</f>
        <v/>
      </c>
      <c r="L125" s="136" t="str">
        <f ca="1">IF(C125="","",#REF!)</f>
        <v/>
      </c>
    </row>
    <row r="126" spans="1:12">
      <c r="A126" s="112">
        <v>115</v>
      </c>
      <c r="B126" s="134" t="str">
        <f t="shared" ca="1" si="3"/>
        <v/>
      </c>
      <c r="C126" s="109" t="str">
        <f t="shared" ca="1" si="4"/>
        <v/>
      </c>
      <c r="D126" s="101" t="str">
        <f ca="1">IF(ISERROR(OFFSET('HARGA SATUAN'!$D$6,MATCH(C126,'HARGA SATUAN'!$C$7:$C$1495,0),0)),"",OFFSET('HARGA SATUAN'!$D$6,MATCH(C126,'HARGA SATUAN'!$C$7:$C$1495,0),0))</f>
        <v/>
      </c>
      <c r="E126" s="101">
        <f ca="1">IF(B126="+","Unit",IF(ISERROR(OFFSET('HARGA SATUAN'!$E$6,MATCH(C126,'HARGA SATUAN'!$C$7:$C$1495,0),0)),"",OFFSET('HARGA SATUAN'!$E$6,MATCH(C126,'HARGA SATUAN'!$C$7:$C$1495,0),0)))</f>
        <v>0</v>
      </c>
      <c r="F126" s="138" t="str">
        <f t="shared" ca="1" si="5"/>
        <v/>
      </c>
      <c r="G126" s="41">
        <f ca="1">IF(ISERROR(OFFSET('HARGA SATUAN'!$I$6,MATCH(C126,'HARGA SATUAN'!$C$7:$C$1495,0),0)),"",OFFSET('HARGA SATUAN'!$I$6,MATCH(C126,'HARGA SATUAN'!$C$7:$C$1495,0),0))</f>
        <v>0</v>
      </c>
      <c r="H126" s="136" t="str">
        <f ca="1">IF(B126="","",#REF!)</f>
        <v/>
      </c>
      <c r="I126" s="136" t="str">
        <f ca="1">IF(B126="","",#REF!)</f>
        <v/>
      </c>
      <c r="J126" s="136" t="str">
        <f ca="1">IF(B126="","",#REF!)</f>
        <v/>
      </c>
      <c r="K126" s="136" t="str">
        <f ca="1">IF(B126="","",#REF!)</f>
        <v/>
      </c>
      <c r="L126" s="136" t="str">
        <f ca="1">IF(C126="","",#REF!)</f>
        <v/>
      </c>
    </row>
    <row r="127" spans="1:12">
      <c r="A127" s="112">
        <v>116</v>
      </c>
      <c r="B127" s="134" t="str">
        <f t="shared" ca="1" si="3"/>
        <v/>
      </c>
      <c r="C127" s="109" t="str">
        <f t="shared" ca="1" si="4"/>
        <v/>
      </c>
      <c r="D127" s="101" t="str">
        <f ca="1">IF(ISERROR(OFFSET('HARGA SATUAN'!$D$6,MATCH(C127,'HARGA SATUAN'!$C$7:$C$1495,0),0)),"",OFFSET('HARGA SATUAN'!$D$6,MATCH(C127,'HARGA SATUAN'!$C$7:$C$1495,0),0))</f>
        <v/>
      </c>
      <c r="E127" s="101">
        <f ca="1">IF(B127="+","Unit",IF(ISERROR(OFFSET('HARGA SATUAN'!$E$6,MATCH(C127,'HARGA SATUAN'!$C$7:$C$1495,0),0)),"",OFFSET('HARGA SATUAN'!$E$6,MATCH(C127,'HARGA SATUAN'!$C$7:$C$1495,0),0)))</f>
        <v>0</v>
      </c>
      <c r="F127" s="138" t="str">
        <f t="shared" ca="1" si="5"/>
        <v/>
      </c>
      <c r="G127" s="41">
        <f ca="1">IF(ISERROR(OFFSET('HARGA SATUAN'!$I$6,MATCH(C127,'HARGA SATUAN'!$C$7:$C$1495,0),0)),"",OFFSET('HARGA SATUAN'!$I$6,MATCH(C127,'HARGA SATUAN'!$C$7:$C$1495,0),0))</f>
        <v>0</v>
      </c>
      <c r="H127" s="136" t="str">
        <f ca="1">IF(B127="","",#REF!)</f>
        <v/>
      </c>
      <c r="I127" s="136" t="str">
        <f ca="1">IF(B127="","",#REF!)</f>
        <v/>
      </c>
      <c r="J127" s="136" t="str">
        <f ca="1">IF(B127="","",#REF!)</f>
        <v/>
      </c>
      <c r="K127" s="136" t="str">
        <f ca="1">IF(B127="","",#REF!)</f>
        <v/>
      </c>
      <c r="L127" s="136" t="str">
        <f ca="1">IF(C127="","",#REF!)</f>
        <v/>
      </c>
    </row>
    <row r="128" spans="1:12">
      <c r="A128" s="112">
        <v>117</v>
      </c>
      <c r="B128" s="134" t="str">
        <f t="shared" ca="1" si="3"/>
        <v/>
      </c>
      <c r="C128" s="109" t="str">
        <f t="shared" ca="1" si="4"/>
        <v/>
      </c>
      <c r="D128" s="101" t="str">
        <f ca="1">IF(ISERROR(OFFSET('HARGA SATUAN'!$D$6,MATCH(C128,'HARGA SATUAN'!$C$7:$C$1495,0),0)),"",OFFSET('HARGA SATUAN'!$D$6,MATCH(C128,'HARGA SATUAN'!$C$7:$C$1495,0),0))</f>
        <v/>
      </c>
      <c r="E128" s="101">
        <f ca="1">IF(B128="+","Unit",IF(ISERROR(OFFSET('HARGA SATUAN'!$E$6,MATCH(C128,'HARGA SATUAN'!$C$7:$C$1495,0),0)),"",OFFSET('HARGA SATUAN'!$E$6,MATCH(C128,'HARGA SATUAN'!$C$7:$C$1495,0),0)))</f>
        <v>0</v>
      </c>
      <c r="F128" s="138" t="str">
        <f t="shared" ca="1" si="5"/>
        <v/>
      </c>
      <c r="G128" s="41">
        <f ca="1">IF(ISERROR(OFFSET('HARGA SATUAN'!$I$6,MATCH(C128,'HARGA SATUAN'!$C$7:$C$1495,0),0)),"",OFFSET('HARGA SATUAN'!$I$6,MATCH(C128,'HARGA SATUAN'!$C$7:$C$1495,0),0))</f>
        <v>0</v>
      </c>
      <c r="H128" s="136" t="str">
        <f ca="1">IF(B128="","",#REF!)</f>
        <v/>
      </c>
      <c r="I128" s="136" t="str">
        <f ca="1">IF(B128="","",#REF!)</f>
        <v/>
      </c>
      <c r="J128" s="136" t="str">
        <f ca="1">IF(B128="","",#REF!)</f>
        <v/>
      </c>
      <c r="K128" s="136" t="str">
        <f ca="1">IF(B128="","",#REF!)</f>
        <v/>
      </c>
      <c r="L128" s="136" t="str">
        <f ca="1">IF(C128="","",#REF!)</f>
        <v/>
      </c>
    </row>
    <row r="129" spans="1:12">
      <c r="A129" s="112">
        <v>118</v>
      </c>
      <c r="B129" s="134" t="str">
        <f t="shared" ca="1" si="3"/>
        <v/>
      </c>
      <c r="C129" s="109" t="str">
        <f t="shared" ca="1" si="4"/>
        <v/>
      </c>
      <c r="D129" s="101" t="str">
        <f ca="1">IF(ISERROR(OFFSET('HARGA SATUAN'!$D$6,MATCH(C129,'HARGA SATUAN'!$C$7:$C$1495,0),0)),"",OFFSET('HARGA SATUAN'!$D$6,MATCH(C129,'HARGA SATUAN'!$C$7:$C$1495,0),0))</f>
        <v/>
      </c>
      <c r="E129" s="101">
        <f ca="1">IF(B129="+","Unit",IF(ISERROR(OFFSET('HARGA SATUAN'!$E$6,MATCH(C129,'HARGA SATUAN'!$C$7:$C$1495,0),0)),"",OFFSET('HARGA SATUAN'!$E$6,MATCH(C129,'HARGA SATUAN'!$C$7:$C$1495,0),0)))</f>
        <v>0</v>
      </c>
      <c r="F129" s="138" t="str">
        <f t="shared" ca="1" si="5"/>
        <v/>
      </c>
      <c r="G129" s="41">
        <f ca="1">IF(ISERROR(OFFSET('HARGA SATUAN'!$I$6,MATCH(C129,'HARGA SATUAN'!$C$7:$C$1495,0),0)),"",OFFSET('HARGA SATUAN'!$I$6,MATCH(C129,'HARGA SATUAN'!$C$7:$C$1495,0),0))</f>
        <v>0</v>
      </c>
      <c r="H129" s="136" t="str">
        <f ca="1">IF(B129="","",#REF!)</f>
        <v/>
      </c>
      <c r="I129" s="136" t="str">
        <f ca="1">IF(B129="","",#REF!)</f>
        <v/>
      </c>
      <c r="J129" s="136" t="str">
        <f ca="1">IF(B129="","",#REF!)</f>
        <v/>
      </c>
      <c r="K129" s="136" t="str">
        <f ca="1">IF(B129="","",#REF!)</f>
        <v/>
      </c>
      <c r="L129" s="136" t="str">
        <f ca="1">IF(C129="","",#REF!)</f>
        <v/>
      </c>
    </row>
    <row r="130" spans="1:12">
      <c r="A130" s="112">
        <v>119</v>
      </c>
      <c r="B130" s="134" t="str">
        <f t="shared" ca="1" si="3"/>
        <v/>
      </c>
      <c r="C130" s="109" t="str">
        <f t="shared" ca="1" si="4"/>
        <v/>
      </c>
      <c r="D130" s="101" t="str">
        <f ca="1">IF(ISERROR(OFFSET('HARGA SATUAN'!$D$6,MATCH(C130,'HARGA SATUAN'!$C$7:$C$1495,0),0)),"",OFFSET('HARGA SATUAN'!$D$6,MATCH(C130,'HARGA SATUAN'!$C$7:$C$1495,0),0))</f>
        <v/>
      </c>
      <c r="E130" s="101">
        <f ca="1">IF(B130="+","Unit",IF(ISERROR(OFFSET('HARGA SATUAN'!$E$6,MATCH(C130,'HARGA SATUAN'!$C$7:$C$1495,0),0)),"",OFFSET('HARGA SATUAN'!$E$6,MATCH(C130,'HARGA SATUAN'!$C$7:$C$1495,0),0)))</f>
        <v>0</v>
      </c>
      <c r="F130" s="138" t="str">
        <f t="shared" ca="1" si="5"/>
        <v/>
      </c>
      <c r="G130" s="41">
        <f ca="1">IF(ISERROR(OFFSET('HARGA SATUAN'!$I$6,MATCH(C130,'HARGA SATUAN'!$C$7:$C$1495,0),0)),"",OFFSET('HARGA SATUAN'!$I$6,MATCH(C130,'HARGA SATUAN'!$C$7:$C$1495,0),0))</f>
        <v>0</v>
      </c>
      <c r="H130" s="136" t="str">
        <f ca="1">IF(B130="","",#REF!)</f>
        <v/>
      </c>
      <c r="I130" s="136" t="str">
        <f ca="1">IF(B130="","",#REF!)</f>
        <v/>
      </c>
      <c r="J130" s="136" t="str">
        <f ca="1">IF(B130="","",#REF!)</f>
        <v/>
      </c>
      <c r="K130" s="136" t="str">
        <f ca="1">IF(B130="","",#REF!)</f>
        <v/>
      </c>
      <c r="L130" s="136" t="str">
        <f ca="1">IF(C130="","",#REF!)</f>
        <v/>
      </c>
    </row>
    <row r="131" spans="1:12">
      <c r="A131" s="112">
        <v>120</v>
      </c>
      <c r="B131" s="134" t="str">
        <f t="shared" ca="1" si="3"/>
        <v/>
      </c>
      <c r="C131" s="109" t="str">
        <f t="shared" ca="1" si="4"/>
        <v/>
      </c>
      <c r="D131" s="101" t="str">
        <f ca="1">IF(ISERROR(OFFSET('HARGA SATUAN'!$D$6,MATCH(C131,'HARGA SATUAN'!$C$7:$C$1495,0),0)),"",OFFSET('HARGA SATUAN'!$D$6,MATCH(C131,'HARGA SATUAN'!$C$7:$C$1495,0),0))</f>
        <v/>
      </c>
      <c r="E131" s="101">
        <f ca="1">IF(B131="+","Unit",IF(ISERROR(OFFSET('HARGA SATUAN'!$E$6,MATCH(C131,'HARGA SATUAN'!$C$7:$C$1495,0),0)),"",OFFSET('HARGA SATUAN'!$E$6,MATCH(C131,'HARGA SATUAN'!$C$7:$C$1495,0),0)))</f>
        <v>0</v>
      </c>
      <c r="F131" s="138" t="str">
        <f t="shared" ca="1" si="5"/>
        <v/>
      </c>
      <c r="G131" s="41">
        <f ca="1">IF(ISERROR(OFFSET('HARGA SATUAN'!$I$6,MATCH(C131,'HARGA SATUAN'!$C$7:$C$1495,0),0)),"",OFFSET('HARGA SATUAN'!$I$6,MATCH(C131,'HARGA SATUAN'!$C$7:$C$1495,0),0))</f>
        <v>0</v>
      </c>
      <c r="H131" s="136" t="str">
        <f ca="1">IF(B131="","",#REF!)</f>
        <v/>
      </c>
      <c r="I131" s="136" t="str">
        <f ca="1">IF(B131="","",#REF!)</f>
        <v/>
      </c>
      <c r="J131" s="136" t="str">
        <f ca="1">IF(B131="","",#REF!)</f>
        <v/>
      </c>
      <c r="K131" s="136" t="str">
        <f ca="1">IF(B131="","",#REF!)</f>
        <v/>
      </c>
      <c r="L131" s="136" t="str">
        <f ca="1">IF(C131="","",#REF!)</f>
        <v/>
      </c>
    </row>
    <row r="132" spans="1:12">
      <c r="A132" s="112">
        <v>121</v>
      </c>
      <c r="B132" s="134" t="str">
        <f t="shared" ca="1" si="3"/>
        <v/>
      </c>
      <c r="C132" s="109" t="str">
        <f t="shared" ca="1" si="4"/>
        <v/>
      </c>
      <c r="D132" s="101" t="str">
        <f ca="1">IF(ISERROR(OFFSET('HARGA SATUAN'!$D$6,MATCH(C132,'HARGA SATUAN'!$C$7:$C$1495,0),0)),"",OFFSET('HARGA SATUAN'!$D$6,MATCH(C132,'HARGA SATUAN'!$C$7:$C$1495,0),0))</f>
        <v/>
      </c>
      <c r="E132" s="101">
        <f ca="1">IF(B132="+","Unit",IF(ISERROR(OFFSET('HARGA SATUAN'!$E$6,MATCH(C132,'HARGA SATUAN'!$C$7:$C$1495,0),0)),"",OFFSET('HARGA SATUAN'!$E$6,MATCH(C132,'HARGA SATUAN'!$C$7:$C$1495,0),0)))</f>
        <v>0</v>
      </c>
      <c r="F132" s="138" t="str">
        <f t="shared" ca="1" si="5"/>
        <v/>
      </c>
      <c r="G132" s="41">
        <f ca="1">IF(ISERROR(OFFSET('HARGA SATUAN'!$I$6,MATCH(C132,'HARGA SATUAN'!$C$7:$C$1495,0),0)),"",OFFSET('HARGA SATUAN'!$I$6,MATCH(C132,'HARGA SATUAN'!$C$7:$C$1495,0),0))</f>
        <v>0</v>
      </c>
      <c r="H132" s="136" t="str">
        <f ca="1">IF(B132="","",#REF!)</f>
        <v/>
      </c>
      <c r="I132" s="136" t="str">
        <f ca="1">IF(B132="","",#REF!)</f>
        <v/>
      </c>
      <c r="J132" s="136" t="str">
        <f ca="1">IF(B132="","",#REF!)</f>
        <v/>
      </c>
      <c r="K132" s="136" t="str">
        <f ca="1">IF(B132="","",#REF!)</f>
        <v/>
      </c>
      <c r="L132" s="136" t="str">
        <f ca="1">IF(C132="","",#REF!)</f>
        <v/>
      </c>
    </row>
    <row r="133" spans="1:12">
      <c r="A133" s="112">
        <v>122</v>
      </c>
      <c r="B133" s="134" t="str">
        <f t="shared" ca="1" si="3"/>
        <v/>
      </c>
      <c r="C133" s="109" t="str">
        <f t="shared" ca="1" si="4"/>
        <v/>
      </c>
      <c r="D133" s="101" t="str">
        <f ca="1">IF(ISERROR(OFFSET('HARGA SATUAN'!$D$6,MATCH(C133,'HARGA SATUAN'!$C$7:$C$1495,0),0)),"",OFFSET('HARGA SATUAN'!$D$6,MATCH(C133,'HARGA SATUAN'!$C$7:$C$1495,0),0))</f>
        <v/>
      </c>
      <c r="E133" s="101">
        <f ca="1">IF(B133="+","Unit",IF(ISERROR(OFFSET('HARGA SATUAN'!$E$6,MATCH(C133,'HARGA SATUAN'!$C$7:$C$1495,0),0)),"",OFFSET('HARGA SATUAN'!$E$6,MATCH(C133,'HARGA SATUAN'!$C$7:$C$1495,0),0)))</f>
        <v>0</v>
      </c>
      <c r="F133" s="138" t="str">
        <f t="shared" ca="1" si="5"/>
        <v/>
      </c>
      <c r="G133" s="41">
        <f ca="1">IF(ISERROR(OFFSET('HARGA SATUAN'!$I$6,MATCH(C133,'HARGA SATUAN'!$C$7:$C$1495,0),0)),"",OFFSET('HARGA SATUAN'!$I$6,MATCH(C133,'HARGA SATUAN'!$C$7:$C$1495,0),0))</f>
        <v>0</v>
      </c>
      <c r="H133" s="136" t="str">
        <f ca="1">IF(B133="","",#REF!)</f>
        <v/>
      </c>
      <c r="I133" s="136" t="str">
        <f ca="1">IF(B133="","",#REF!)</f>
        <v/>
      </c>
      <c r="J133" s="136" t="str">
        <f ca="1">IF(B133="","",#REF!)</f>
        <v/>
      </c>
      <c r="K133" s="136" t="str">
        <f ca="1">IF(B133="","",#REF!)</f>
        <v/>
      </c>
      <c r="L133" s="136" t="str">
        <f ca="1">IF(C133="","",#REF!)</f>
        <v/>
      </c>
    </row>
    <row r="134" spans="1:12">
      <c r="A134" s="112">
        <v>123</v>
      </c>
      <c r="B134" s="134" t="str">
        <f t="shared" ca="1" si="3"/>
        <v/>
      </c>
      <c r="C134" s="109" t="str">
        <f t="shared" ca="1" si="4"/>
        <v/>
      </c>
      <c r="D134" s="101" t="str">
        <f ca="1">IF(ISERROR(OFFSET('HARGA SATUAN'!$D$6,MATCH(C134,'HARGA SATUAN'!$C$7:$C$1495,0),0)),"",OFFSET('HARGA SATUAN'!$D$6,MATCH(C134,'HARGA SATUAN'!$C$7:$C$1495,0),0))</f>
        <v/>
      </c>
      <c r="E134" s="101">
        <f ca="1">IF(B134="+","Unit",IF(ISERROR(OFFSET('HARGA SATUAN'!$E$6,MATCH(C134,'HARGA SATUAN'!$C$7:$C$1495,0),0)),"",OFFSET('HARGA SATUAN'!$E$6,MATCH(C134,'HARGA SATUAN'!$C$7:$C$1495,0),0)))</f>
        <v>0</v>
      </c>
      <c r="F134" s="138" t="str">
        <f t="shared" ca="1" si="5"/>
        <v/>
      </c>
      <c r="G134" s="41">
        <f ca="1">IF(ISERROR(OFFSET('HARGA SATUAN'!$I$6,MATCH(C134,'HARGA SATUAN'!$C$7:$C$1495,0),0)),"",OFFSET('HARGA SATUAN'!$I$6,MATCH(C134,'HARGA SATUAN'!$C$7:$C$1495,0),0))</f>
        <v>0</v>
      </c>
      <c r="H134" s="136" t="str">
        <f ca="1">IF(B134="","",#REF!)</f>
        <v/>
      </c>
      <c r="I134" s="136" t="str">
        <f ca="1">IF(B134="","",#REF!)</f>
        <v/>
      </c>
      <c r="J134" s="136" t="str">
        <f ca="1">IF(B134="","",#REF!)</f>
        <v/>
      </c>
      <c r="K134" s="136" t="str">
        <f ca="1">IF(B134="","",#REF!)</f>
        <v/>
      </c>
      <c r="L134" s="136" t="str">
        <f ca="1">IF(C134="","",#REF!)</f>
        <v/>
      </c>
    </row>
    <row r="135" spans="1:12">
      <c r="A135" s="112">
        <v>124</v>
      </c>
      <c r="B135" s="134" t="str">
        <f t="shared" ca="1" si="3"/>
        <v/>
      </c>
      <c r="C135" s="109" t="str">
        <f t="shared" ca="1" si="4"/>
        <v/>
      </c>
      <c r="D135" s="101" t="str">
        <f ca="1">IF(ISERROR(OFFSET('HARGA SATUAN'!$D$6,MATCH(C135,'HARGA SATUAN'!$C$7:$C$1495,0),0)),"",OFFSET('HARGA SATUAN'!$D$6,MATCH(C135,'HARGA SATUAN'!$C$7:$C$1495,0),0))</f>
        <v/>
      </c>
      <c r="E135" s="101">
        <f ca="1">IF(B135="+","Unit",IF(ISERROR(OFFSET('HARGA SATUAN'!$E$6,MATCH(C135,'HARGA SATUAN'!$C$7:$C$1495,0),0)),"",OFFSET('HARGA SATUAN'!$E$6,MATCH(C135,'HARGA SATUAN'!$C$7:$C$1495,0),0)))</f>
        <v>0</v>
      </c>
      <c r="F135" s="138" t="str">
        <f t="shared" ca="1" si="5"/>
        <v/>
      </c>
      <c r="G135" s="41">
        <f ca="1">IF(ISERROR(OFFSET('HARGA SATUAN'!$I$6,MATCH(C135,'HARGA SATUAN'!$C$7:$C$1495,0),0)),"",OFFSET('HARGA SATUAN'!$I$6,MATCH(C135,'HARGA SATUAN'!$C$7:$C$1495,0),0))</f>
        <v>0</v>
      </c>
      <c r="H135" s="136" t="str">
        <f ca="1">IF(B135="","",#REF!)</f>
        <v/>
      </c>
      <c r="I135" s="136" t="str">
        <f ca="1">IF(B135="","",#REF!)</f>
        <v/>
      </c>
      <c r="J135" s="136" t="str">
        <f ca="1">IF(B135="","",#REF!)</f>
        <v/>
      </c>
      <c r="K135" s="136" t="str">
        <f ca="1">IF(B135="","",#REF!)</f>
        <v/>
      </c>
      <c r="L135" s="136" t="str">
        <f ca="1">IF(C135="","",#REF!)</f>
        <v/>
      </c>
    </row>
    <row r="136" spans="1:12">
      <c r="A136" s="112">
        <v>125</v>
      </c>
      <c r="B136" s="134" t="str">
        <f t="shared" ca="1" si="3"/>
        <v/>
      </c>
      <c r="C136" s="109" t="str">
        <f t="shared" ca="1" si="4"/>
        <v/>
      </c>
      <c r="D136" s="101" t="str">
        <f ca="1">IF(ISERROR(OFFSET('HARGA SATUAN'!$D$6,MATCH(C136,'HARGA SATUAN'!$C$7:$C$1495,0),0)),"",OFFSET('HARGA SATUAN'!$D$6,MATCH(C136,'HARGA SATUAN'!$C$7:$C$1495,0),0))</f>
        <v/>
      </c>
      <c r="E136" s="101">
        <f ca="1">IF(B136="+","Unit",IF(ISERROR(OFFSET('HARGA SATUAN'!$E$6,MATCH(C136,'HARGA SATUAN'!$C$7:$C$1495,0),0)),"",OFFSET('HARGA SATUAN'!$E$6,MATCH(C136,'HARGA SATUAN'!$C$7:$C$1495,0),0)))</f>
        <v>0</v>
      </c>
      <c r="F136" s="138" t="str">
        <f t="shared" ca="1" si="5"/>
        <v/>
      </c>
      <c r="G136" s="41">
        <f ca="1">IF(ISERROR(OFFSET('HARGA SATUAN'!$I$6,MATCH(C136,'HARGA SATUAN'!$C$7:$C$1495,0),0)),"",OFFSET('HARGA SATUAN'!$I$6,MATCH(C136,'HARGA SATUAN'!$C$7:$C$1495,0),0))</f>
        <v>0</v>
      </c>
      <c r="H136" s="136" t="str">
        <f ca="1">IF(B136="","",#REF!)</f>
        <v/>
      </c>
      <c r="I136" s="136" t="str">
        <f ca="1">IF(B136="","",#REF!)</f>
        <v/>
      </c>
      <c r="J136" s="136" t="str">
        <f ca="1">IF(B136="","",#REF!)</f>
        <v/>
      </c>
      <c r="K136" s="136" t="str">
        <f ca="1">IF(B136="","",#REF!)</f>
        <v/>
      </c>
      <c r="L136" s="136" t="str">
        <f ca="1">IF(C136="","",#REF!)</f>
        <v/>
      </c>
    </row>
    <row r="137" spans="1:12">
      <c r="A137" s="112">
        <v>126</v>
      </c>
      <c r="B137" s="134" t="str">
        <f t="shared" ca="1" si="3"/>
        <v/>
      </c>
      <c r="C137" s="109" t="str">
        <f t="shared" ca="1" si="4"/>
        <v/>
      </c>
      <c r="D137" s="101" t="str">
        <f ca="1">IF(ISERROR(OFFSET('HARGA SATUAN'!$D$6,MATCH(C137,'HARGA SATUAN'!$C$7:$C$1495,0),0)),"",OFFSET('HARGA SATUAN'!$D$6,MATCH(C137,'HARGA SATUAN'!$C$7:$C$1495,0),0))</f>
        <v/>
      </c>
      <c r="E137" s="101">
        <f ca="1">IF(B137="+","Unit",IF(ISERROR(OFFSET('HARGA SATUAN'!$E$6,MATCH(C137,'HARGA SATUAN'!$C$7:$C$1495,0),0)),"",OFFSET('HARGA SATUAN'!$E$6,MATCH(C137,'HARGA SATUAN'!$C$7:$C$1495,0),0)))</f>
        <v>0</v>
      </c>
      <c r="F137" s="138" t="str">
        <f t="shared" ca="1" si="5"/>
        <v/>
      </c>
      <c r="G137" s="41">
        <f ca="1">IF(ISERROR(OFFSET('HARGA SATUAN'!$I$6,MATCH(C137,'HARGA SATUAN'!$C$7:$C$1495,0),0)),"",OFFSET('HARGA SATUAN'!$I$6,MATCH(C137,'HARGA SATUAN'!$C$7:$C$1495,0),0))</f>
        <v>0</v>
      </c>
      <c r="H137" s="136" t="str">
        <f ca="1">IF(B137="","",#REF!)</f>
        <v/>
      </c>
      <c r="I137" s="136" t="str">
        <f ca="1">IF(B137="","",#REF!)</f>
        <v/>
      </c>
      <c r="J137" s="136" t="str">
        <f ca="1">IF(B137="","",#REF!)</f>
        <v/>
      </c>
      <c r="K137" s="136" t="str">
        <f ca="1">IF(B137="","",#REF!)</f>
        <v/>
      </c>
      <c r="L137" s="136" t="str">
        <f ca="1">IF(C137="","",#REF!)</f>
        <v/>
      </c>
    </row>
    <row r="138" spans="1:12">
      <c r="A138" s="112">
        <v>127</v>
      </c>
      <c r="B138" s="134" t="str">
        <f t="shared" ca="1" si="3"/>
        <v/>
      </c>
      <c r="C138" s="109" t="str">
        <f t="shared" ca="1" si="4"/>
        <v/>
      </c>
      <c r="D138" s="101" t="str">
        <f ca="1">IF(ISERROR(OFFSET('HARGA SATUAN'!$D$6,MATCH(C138,'HARGA SATUAN'!$C$7:$C$1495,0),0)),"",OFFSET('HARGA SATUAN'!$D$6,MATCH(C138,'HARGA SATUAN'!$C$7:$C$1495,0),0))</f>
        <v/>
      </c>
      <c r="E138" s="101">
        <f ca="1">IF(B138="+","Unit",IF(ISERROR(OFFSET('HARGA SATUAN'!$E$6,MATCH(C138,'HARGA SATUAN'!$C$7:$C$1495,0),0)),"",OFFSET('HARGA SATUAN'!$E$6,MATCH(C138,'HARGA SATUAN'!$C$7:$C$1495,0),0)))</f>
        <v>0</v>
      </c>
      <c r="F138" s="138" t="str">
        <f t="shared" ca="1" si="5"/>
        <v/>
      </c>
      <c r="G138" s="41">
        <f ca="1">IF(ISERROR(OFFSET('HARGA SATUAN'!$I$6,MATCH(C138,'HARGA SATUAN'!$C$7:$C$1495,0),0)),"",OFFSET('HARGA SATUAN'!$I$6,MATCH(C138,'HARGA SATUAN'!$C$7:$C$1495,0),0))</f>
        <v>0</v>
      </c>
      <c r="H138" s="136" t="str">
        <f ca="1">IF(B138="","",#REF!)</f>
        <v/>
      </c>
      <c r="I138" s="136" t="str">
        <f ca="1">IF(B138="","",#REF!)</f>
        <v/>
      </c>
      <c r="J138" s="136" t="str">
        <f ca="1">IF(B138="","",#REF!)</f>
        <v/>
      </c>
      <c r="K138" s="136" t="str">
        <f ca="1">IF(B138="","",#REF!)</f>
        <v/>
      </c>
      <c r="L138" s="136" t="str">
        <f ca="1">IF(C138="","",#REF!)</f>
        <v/>
      </c>
    </row>
    <row r="139" spans="1:12">
      <c r="A139" s="112">
        <v>128</v>
      </c>
      <c r="B139" s="134" t="str">
        <f t="shared" ca="1" si="3"/>
        <v/>
      </c>
      <c r="C139" s="109" t="str">
        <f t="shared" ca="1" si="4"/>
        <v/>
      </c>
      <c r="D139" s="101" t="str">
        <f ca="1">IF(ISERROR(OFFSET('HARGA SATUAN'!$D$6,MATCH(C139,'HARGA SATUAN'!$C$7:$C$1495,0),0)),"",OFFSET('HARGA SATUAN'!$D$6,MATCH(C139,'HARGA SATUAN'!$C$7:$C$1495,0),0))</f>
        <v/>
      </c>
      <c r="E139" s="101">
        <f ca="1">IF(B139="+","Unit",IF(ISERROR(OFFSET('HARGA SATUAN'!$E$6,MATCH(C139,'HARGA SATUAN'!$C$7:$C$1495,0),0)),"",OFFSET('HARGA SATUAN'!$E$6,MATCH(C139,'HARGA SATUAN'!$C$7:$C$1495,0),0)))</f>
        <v>0</v>
      </c>
      <c r="F139" s="138" t="str">
        <f t="shared" ca="1" si="5"/>
        <v/>
      </c>
      <c r="G139" s="41">
        <f ca="1">IF(ISERROR(OFFSET('HARGA SATUAN'!$I$6,MATCH(C139,'HARGA SATUAN'!$C$7:$C$1495,0),0)),"",OFFSET('HARGA SATUAN'!$I$6,MATCH(C139,'HARGA SATUAN'!$C$7:$C$1495,0),0))</f>
        <v>0</v>
      </c>
      <c r="H139" s="136" t="str">
        <f ca="1">IF(B139="","",#REF!)</f>
        <v/>
      </c>
      <c r="I139" s="136" t="str">
        <f ca="1">IF(B139="","",#REF!)</f>
        <v/>
      </c>
      <c r="J139" s="136" t="str">
        <f ca="1">IF(B139="","",#REF!)</f>
        <v/>
      </c>
      <c r="K139" s="136" t="str">
        <f ca="1">IF(B139="","",#REF!)</f>
        <v/>
      </c>
      <c r="L139" s="136" t="str">
        <f ca="1">IF(C139="","",#REF!)</f>
        <v/>
      </c>
    </row>
    <row r="140" spans="1:12">
      <c r="A140" s="112">
        <v>129</v>
      </c>
      <c r="B140" s="134" t="str">
        <f t="shared" ca="1" si="3"/>
        <v/>
      </c>
      <c r="C140" s="109" t="str">
        <f t="shared" ca="1" si="4"/>
        <v/>
      </c>
      <c r="D140" s="101" t="str">
        <f ca="1">IF(ISERROR(OFFSET('HARGA SATUAN'!$D$6,MATCH(C140,'HARGA SATUAN'!$C$7:$C$1495,0),0)),"",OFFSET('HARGA SATUAN'!$D$6,MATCH(C140,'HARGA SATUAN'!$C$7:$C$1495,0),0))</f>
        <v/>
      </c>
      <c r="E140" s="101">
        <f ca="1">IF(B140="+","Unit",IF(ISERROR(OFFSET('HARGA SATUAN'!$E$6,MATCH(C140,'HARGA SATUAN'!$C$7:$C$1495,0),0)),"",OFFSET('HARGA SATUAN'!$E$6,MATCH(C140,'HARGA SATUAN'!$C$7:$C$1495,0),0)))</f>
        <v>0</v>
      </c>
      <c r="F140" s="138" t="str">
        <f t="shared" ca="1" si="5"/>
        <v/>
      </c>
      <c r="G140" s="41">
        <f ca="1">IF(ISERROR(OFFSET('HARGA SATUAN'!$I$6,MATCH(C140,'HARGA SATUAN'!$C$7:$C$1495,0),0)),"",OFFSET('HARGA SATUAN'!$I$6,MATCH(C140,'HARGA SATUAN'!$C$7:$C$1495,0),0))</f>
        <v>0</v>
      </c>
      <c r="H140" s="136" t="str">
        <f ca="1">IF(B140="","",#REF!)</f>
        <v/>
      </c>
      <c r="I140" s="136" t="str">
        <f ca="1">IF(B140="","",#REF!)</f>
        <v/>
      </c>
      <c r="J140" s="136" t="str">
        <f ca="1">IF(B140="","",#REF!)</f>
        <v/>
      </c>
      <c r="K140" s="136" t="str">
        <f ca="1">IF(B140="","",#REF!)</f>
        <v/>
      </c>
      <c r="L140" s="136" t="str">
        <f ca="1">IF(C140="","",#REF!)</f>
        <v/>
      </c>
    </row>
    <row r="141" spans="1:12">
      <c r="A141" s="112">
        <v>130</v>
      </c>
      <c r="B141" s="134" t="str">
        <f t="shared" ref="B141:B204" ca="1" si="6">IF(C141="","",A141)</f>
        <v/>
      </c>
      <c r="C141" s="109" t="str">
        <f t="shared" ref="C141:C204" ca="1" si="7">IF(ISERROR(OFFSET($C$713,MATCH(A141,$F$714:$F$1320,0),0)),"",OFFSET($C$713,MATCH(A141,$F$714:$F$1320,0),0))</f>
        <v/>
      </c>
      <c r="D141" s="101" t="str">
        <f ca="1">IF(ISERROR(OFFSET('HARGA SATUAN'!$D$6,MATCH(C141,'HARGA SATUAN'!$C$7:$C$1495,0),0)),"",OFFSET('HARGA SATUAN'!$D$6,MATCH(C141,'HARGA SATUAN'!$C$7:$C$1495,0),0))</f>
        <v/>
      </c>
      <c r="E141" s="101">
        <f ca="1">IF(B141="+","Unit",IF(ISERROR(OFFSET('HARGA SATUAN'!$E$6,MATCH(C141,'HARGA SATUAN'!$C$7:$C$1495,0),0)),"",OFFSET('HARGA SATUAN'!$E$6,MATCH(C141,'HARGA SATUAN'!$C$7:$C$1495,0),0)))</f>
        <v>0</v>
      </c>
      <c r="F141" s="138" t="str">
        <f t="shared" ref="F141:F204" ca="1" si="8">IF(ISERROR(OFFSET($D$713,MATCH(A141,$F$714:$F$1320,0),0)),"",OFFSET($D$713,MATCH(A141,$F$714:$F$1320,0),0))</f>
        <v/>
      </c>
      <c r="G141" s="41">
        <f ca="1">IF(ISERROR(OFFSET('HARGA SATUAN'!$I$6,MATCH(C141,'HARGA SATUAN'!$C$7:$C$1495,0),0)),"",OFFSET('HARGA SATUAN'!$I$6,MATCH(C141,'HARGA SATUAN'!$C$7:$C$1495,0),0))</f>
        <v>0</v>
      </c>
      <c r="H141" s="136" t="str">
        <f ca="1">IF(B141="","",#REF!)</f>
        <v/>
      </c>
      <c r="I141" s="136" t="str">
        <f ca="1">IF(B141="","",#REF!)</f>
        <v/>
      </c>
      <c r="J141" s="136" t="str">
        <f ca="1">IF(B141="","",#REF!)</f>
        <v/>
      </c>
      <c r="K141" s="136" t="str">
        <f ca="1">IF(B141="","",#REF!)</f>
        <v/>
      </c>
      <c r="L141" s="136" t="str">
        <f ca="1">IF(C141="","",#REF!)</f>
        <v/>
      </c>
    </row>
    <row r="142" spans="1:12">
      <c r="A142" s="112">
        <v>131</v>
      </c>
      <c r="B142" s="134" t="str">
        <f t="shared" ca="1" si="6"/>
        <v/>
      </c>
      <c r="C142" s="109" t="str">
        <f t="shared" ca="1" si="7"/>
        <v/>
      </c>
      <c r="D142" s="101" t="str">
        <f ca="1">IF(ISERROR(OFFSET('HARGA SATUAN'!$D$6,MATCH(C142,'HARGA SATUAN'!$C$7:$C$1495,0),0)),"",OFFSET('HARGA SATUAN'!$D$6,MATCH(C142,'HARGA SATUAN'!$C$7:$C$1495,0),0))</f>
        <v/>
      </c>
      <c r="E142" s="101">
        <f ca="1">IF(B142="+","Unit",IF(ISERROR(OFFSET('HARGA SATUAN'!$E$6,MATCH(C142,'HARGA SATUAN'!$C$7:$C$1495,0),0)),"",OFFSET('HARGA SATUAN'!$E$6,MATCH(C142,'HARGA SATUAN'!$C$7:$C$1495,0),0)))</f>
        <v>0</v>
      </c>
      <c r="F142" s="138" t="str">
        <f t="shared" ca="1" si="8"/>
        <v/>
      </c>
      <c r="G142" s="41">
        <f ca="1">IF(ISERROR(OFFSET('HARGA SATUAN'!$I$6,MATCH(C142,'HARGA SATUAN'!$C$7:$C$1495,0),0)),"",OFFSET('HARGA SATUAN'!$I$6,MATCH(C142,'HARGA SATUAN'!$C$7:$C$1495,0),0))</f>
        <v>0</v>
      </c>
      <c r="H142" s="136" t="str">
        <f ca="1">IF(B142="","",#REF!)</f>
        <v/>
      </c>
      <c r="I142" s="136" t="str">
        <f ca="1">IF(B142="","",#REF!)</f>
        <v/>
      </c>
      <c r="J142" s="136" t="str">
        <f ca="1">IF(B142="","",#REF!)</f>
        <v/>
      </c>
      <c r="K142" s="136" t="str">
        <f ca="1">IF(B142="","",#REF!)</f>
        <v/>
      </c>
      <c r="L142" s="136" t="str">
        <f ca="1">IF(C142="","",#REF!)</f>
        <v/>
      </c>
    </row>
    <row r="143" spans="1:12">
      <c r="A143" s="112">
        <v>132</v>
      </c>
      <c r="B143" s="134" t="str">
        <f t="shared" ca="1" si="6"/>
        <v/>
      </c>
      <c r="C143" s="109" t="str">
        <f t="shared" ca="1" si="7"/>
        <v/>
      </c>
      <c r="D143" s="101" t="str">
        <f ca="1">IF(ISERROR(OFFSET('HARGA SATUAN'!$D$6,MATCH(C143,'HARGA SATUAN'!$C$7:$C$1495,0),0)),"",OFFSET('HARGA SATUAN'!$D$6,MATCH(C143,'HARGA SATUAN'!$C$7:$C$1495,0),0))</f>
        <v/>
      </c>
      <c r="E143" s="101">
        <f ca="1">IF(B143="+","Unit",IF(ISERROR(OFFSET('HARGA SATUAN'!$E$6,MATCH(C143,'HARGA SATUAN'!$C$7:$C$1495,0),0)),"",OFFSET('HARGA SATUAN'!$E$6,MATCH(C143,'HARGA SATUAN'!$C$7:$C$1495,0),0)))</f>
        <v>0</v>
      </c>
      <c r="F143" s="138" t="str">
        <f t="shared" ca="1" si="8"/>
        <v/>
      </c>
      <c r="G143" s="41">
        <f ca="1">IF(ISERROR(OFFSET('HARGA SATUAN'!$I$6,MATCH(C143,'HARGA SATUAN'!$C$7:$C$1495,0),0)),"",OFFSET('HARGA SATUAN'!$I$6,MATCH(C143,'HARGA SATUAN'!$C$7:$C$1495,0),0))</f>
        <v>0</v>
      </c>
      <c r="H143" s="136" t="str">
        <f ca="1">IF(B143="","",#REF!)</f>
        <v/>
      </c>
      <c r="I143" s="136" t="str">
        <f ca="1">IF(B143="","",#REF!)</f>
        <v/>
      </c>
      <c r="J143" s="136" t="str">
        <f ca="1">IF(B143="","",#REF!)</f>
        <v/>
      </c>
      <c r="K143" s="136" t="str">
        <f ca="1">IF(B143="","",#REF!)</f>
        <v/>
      </c>
      <c r="L143" s="136" t="str">
        <f ca="1">IF(C143="","",#REF!)</f>
        <v/>
      </c>
    </row>
    <row r="144" spans="1:12">
      <c r="A144" s="112">
        <v>133</v>
      </c>
      <c r="B144" s="134" t="str">
        <f t="shared" ca="1" si="6"/>
        <v/>
      </c>
      <c r="C144" s="109" t="str">
        <f t="shared" ca="1" si="7"/>
        <v/>
      </c>
      <c r="D144" s="101" t="str">
        <f ca="1">IF(ISERROR(OFFSET('HARGA SATUAN'!$D$6,MATCH(C144,'HARGA SATUAN'!$C$7:$C$1495,0),0)),"",OFFSET('HARGA SATUAN'!$D$6,MATCH(C144,'HARGA SATUAN'!$C$7:$C$1495,0),0))</f>
        <v/>
      </c>
      <c r="E144" s="101">
        <f ca="1">IF(B144="+","Unit",IF(ISERROR(OFFSET('HARGA SATUAN'!$E$6,MATCH(C144,'HARGA SATUAN'!$C$7:$C$1495,0),0)),"",OFFSET('HARGA SATUAN'!$E$6,MATCH(C144,'HARGA SATUAN'!$C$7:$C$1495,0),0)))</f>
        <v>0</v>
      </c>
      <c r="F144" s="138" t="str">
        <f t="shared" ca="1" si="8"/>
        <v/>
      </c>
      <c r="G144" s="41">
        <f ca="1">IF(ISERROR(OFFSET('HARGA SATUAN'!$I$6,MATCH(C144,'HARGA SATUAN'!$C$7:$C$1495,0),0)),"",OFFSET('HARGA SATUAN'!$I$6,MATCH(C144,'HARGA SATUAN'!$C$7:$C$1495,0),0))</f>
        <v>0</v>
      </c>
      <c r="H144" s="136" t="str">
        <f ca="1">IF(B144="","",#REF!)</f>
        <v/>
      </c>
      <c r="I144" s="136" t="str">
        <f ca="1">IF(B144="","",#REF!)</f>
        <v/>
      </c>
      <c r="J144" s="136" t="str">
        <f ca="1">IF(B144="","",#REF!)</f>
        <v/>
      </c>
      <c r="K144" s="136" t="str">
        <f ca="1">IF(B144="","",#REF!)</f>
        <v/>
      </c>
      <c r="L144" s="136" t="str">
        <f ca="1">IF(C144="","",#REF!)</f>
        <v/>
      </c>
    </row>
    <row r="145" spans="1:12">
      <c r="A145" s="112">
        <v>134</v>
      </c>
      <c r="B145" s="134" t="str">
        <f t="shared" ca="1" si="6"/>
        <v/>
      </c>
      <c r="C145" s="109" t="str">
        <f t="shared" ca="1" si="7"/>
        <v/>
      </c>
      <c r="D145" s="101" t="str">
        <f ca="1">IF(ISERROR(OFFSET('HARGA SATUAN'!$D$6,MATCH(C145,'HARGA SATUAN'!$C$7:$C$1495,0),0)),"",OFFSET('HARGA SATUAN'!$D$6,MATCH(C145,'HARGA SATUAN'!$C$7:$C$1495,0),0))</f>
        <v/>
      </c>
      <c r="E145" s="101">
        <f ca="1">IF(B145="+","Unit",IF(ISERROR(OFFSET('HARGA SATUAN'!$E$6,MATCH(C145,'HARGA SATUAN'!$C$7:$C$1495,0),0)),"",OFFSET('HARGA SATUAN'!$E$6,MATCH(C145,'HARGA SATUAN'!$C$7:$C$1495,0),0)))</f>
        <v>0</v>
      </c>
      <c r="F145" s="138" t="str">
        <f t="shared" ca="1" si="8"/>
        <v/>
      </c>
      <c r="G145" s="41">
        <f ca="1">IF(ISERROR(OFFSET('HARGA SATUAN'!$I$6,MATCH(C145,'HARGA SATUAN'!$C$7:$C$1495,0),0)),"",OFFSET('HARGA SATUAN'!$I$6,MATCH(C145,'HARGA SATUAN'!$C$7:$C$1495,0),0))</f>
        <v>0</v>
      </c>
      <c r="H145" s="136" t="str">
        <f ca="1">IF(B145="","",#REF!)</f>
        <v/>
      </c>
      <c r="I145" s="136" t="str">
        <f ca="1">IF(B145="","",#REF!)</f>
        <v/>
      </c>
      <c r="J145" s="136" t="str">
        <f ca="1">IF(B145="","",#REF!)</f>
        <v/>
      </c>
      <c r="K145" s="136" t="str">
        <f ca="1">IF(B145="","",#REF!)</f>
        <v/>
      </c>
      <c r="L145" s="136" t="str">
        <f ca="1">IF(C145="","",#REF!)</f>
        <v/>
      </c>
    </row>
    <row r="146" spans="1:12">
      <c r="A146" s="112">
        <v>135</v>
      </c>
      <c r="B146" s="134" t="str">
        <f t="shared" ca="1" si="6"/>
        <v/>
      </c>
      <c r="C146" s="109" t="str">
        <f t="shared" ca="1" si="7"/>
        <v/>
      </c>
      <c r="D146" s="101" t="str">
        <f ca="1">IF(ISERROR(OFFSET('HARGA SATUAN'!$D$6,MATCH(C146,'HARGA SATUAN'!$C$7:$C$1495,0),0)),"",OFFSET('HARGA SATUAN'!$D$6,MATCH(C146,'HARGA SATUAN'!$C$7:$C$1495,0),0))</f>
        <v/>
      </c>
      <c r="E146" s="101">
        <f ca="1">IF(B146="+","Unit",IF(ISERROR(OFFSET('HARGA SATUAN'!$E$6,MATCH(C146,'HARGA SATUAN'!$C$7:$C$1495,0),0)),"",OFFSET('HARGA SATUAN'!$E$6,MATCH(C146,'HARGA SATUAN'!$C$7:$C$1495,0),0)))</f>
        <v>0</v>
      </c>
      <c r="F146" s="138" t="str">
        <f t="shared" ca="1" si="8"/>
        <v/>
      </c>
      <c r="G146" s="41">
        <f ca="1">IF(ISERROR(OFFSET('HARGA SATUAN'!$I$6,MATCH(C146,'HARGA SATUAN'!$C$7:$C$1495,0),0)),"",OFFSET('HARGA SATUAN'!$I$6,MATCH(C146,'HARGA SATUAN'!$C$7:$C$1495,0),0))</f>
        <v>0</v>
      </c>
      <c r="H146" s="136" t="str">
        <f ca="1">IF(B146="","",#REF!)</f>
        <v/>
      </c>
      <c r="I146" s="136" t="str">
        <f ca="1">IF(B146="","",#REF!)</f>
        <v/>
      </c>
      <c r="J146" s="136" t="str">
        <f ca="1">IF(B146="","",#REF!)</f>
        <v/>
      </c>
      <c r="K146" s="136" t="str">
        <f ca="1">IF(B146="","",#REF!)</f>
        <v/>
      </c>
      <c r="L146" s="136" t="str">
        <f ca="1">IF(C146="","",#REF!)</f>
        <v/>
      </c>
    </row>
    <row r="147" spans="1:12">
      <c r="A147" s="112">
        <v>136</v>
      </c>
      <c r="B147" s="134" t="str">
        <f t="shared" ca="1" si="6"/>
        <v/>
      </c>
      <c r="C147" s="109" t="str">
        <f t="shared" ca="1" si="7"/>
        <v/>
      </c>
      <c r="D147" s="101" t="str">
        <f ca="1">IF(ISERROR(OFFSET('HARGA SATUAN'!$D$6,MATCH(C147,'HARGA SATUAN'!$C$7:$C$1495,0),0)),"",OFFSET('HARGA SATUAN'!$D$6,MATCH(C147,'HARGA SATUAN'!$C$7:$C$1495,0),0))</f>
        <v/>
      </c>
      <c r="E147" s="101">
        <f ca="1">IF(B147="+","Unit",IF(ISERROR(OFFSET('HARGA SATUAN'!$E$6,MATCH(C147,'HARGA SATUAN'!$C$7:$C$1495,0),0)),"",OFFSET('HARGA SATUAN'!$E$6,MATCH(C147,'HARGA SATUAN'!$C$7:$C$1495,0),0)))</f>
        <v>0</v>
      </c>
      <c r="F147" s="138" t="str">
        <f t="shared" ca="1" si="8"/>
        <v/>
      </c>
      <c r="G147" s="41">
        <f ca="1">IF(ISERROR(OFFSET('HARGA SATUAN'!$I$6,MATCH(C147,'HARGA SATUAN'!$C$7:$C$1495,0),0)),"",OFFSET('HARGA SATUAN'!$I$6,MATCH(C147,'HARGA SATUAN'!$C$7:$C$1495,0),0))</f>
        <v>0</v>
      </c>
      <c r="H147" s="136" t="str">
        <f ca="1">IF(B147="","",#REF!)</f>
        <v/>
      </c>
      <c r="I147" s="136" t="str">
        <f ca="1">IF(B147="","",#REF!)</f>
        <v/>
      </c>
      <c r="J147" s="136" t="str">
        <f ca="1">IF(B147="","",#REF!)</f>
        <v/>
      </c>
      <c r="K147" s="136" t="str">
        <f ca="1">IF(B147="","",#REF!)</f>
        <v/>
      </c>
      <c r="L147" s="136" t="str">
        <f ca="1">IF(C147="","",#REF!)</f>
        <v/>
      </c>
    </row>
    <row r="148" spans="1:12">
      <c r="A148" s="112">
        <v>137</v>
      </c>
      <c r="B148" s="134" t="str">
        <f t="shared" ca="1" si="6"/>
        <v/>
      </c>
      <c r="C148" s="109" t="str">
        <f t="shared" ca="1" si="7"/>
        <v/>
      </c>
      <c r="D148" s="101" t="str">
        <f ca="1">IF(ISERROR(OFFSET('HARGA SATUAN'!$D$6,MATCH(C148,'HARGA SATUAN'!$C$7:$C$1495,0),0)),"",OFFSET('HARGA SATUAN'!$D$6,MATCH(C148,'HARGA SATUAN'!$C$7:$C$1495,0),0))</f>
        <v/>
      </c>
      <c r="E148" s="101">
        <f ca="1">IF(B148="+","Unit",IF(ISERROR(OFFSET('HARGA SATUAN'!$E$6,MATCH(C148,'HARGA SATUAN'!$C$7:$C$1495,0),0)),"",OFFSET('HARGA SATUAN'!$E$6,MATCH(C148,'HARGA SATUAN'!$C$7:$C$1495,0),0)))</f>
        <v>0</v>
      </c>
      <c r="F148" s="138" t="str">
        <f t="shared" ca="1" si="8"/>
        <v/>
      </c>
      <c r="G148" s="41">
        <f ca="1">IF(ISERROR(OFFSET('HARGA SATUAN'!$I$6,MATCH(C148,'HARGA SATUAN'!$C$7:$C$1495,0),0)),"",OFFSET('HARGA SATUAN'!$I$6,MATCH(C148,'HARGA SATUAN'!$C$7:$C$1495,0),0))</f>
        <v>0</v>
      </c>
      <c r="H148" s="136" t="str">
        <f ca="1">IF(B148="","",#REF!)</f>
        <v/>
      </c>
      <c r="I148" s="136" t="str">
        <f ca="1">IF(B148="","",#REF!)</f>
        <v/>
      </c>
      <c r="J148" s="136" t="str">
        <f ca="1">IF(B148="","",#REF!)</f>
        <v/>
      </c>
      <c r="K148" s="136" t="str">
        <f ca="1">IF(B148="","",#REF!)</f>
        <v/>
      </c>
      <c r="L148" s="136" t="str">
        <f ca="1">IF(C148="","",#REF!)</f>
        <v/>
      </c>
    </row>
    <row r="149" spans="1:12">
      <c r="A149" s="112">
        <v>138</v>
      </c>
      <c r="B149" s="134" t="str">
        <f t="shared" ca="1" si="6"/>
        <v/>
      </c>
      <c r="C149" s="109" t="str">
        <f t="shared" ca="1" si="7"/>
        <v/>
      </c>
      <c r="D149" s="101" t="str">
        <f ca="1">IF(ISERROR(OFFSET('HARGA SATUAN'!$D$6,MATCH(C149,'HARGA SATUAN'!$C$7:$C$1495,0),0)),"",OFFSET('HARGA SATUAN'!$D$6,MATCH(C149,'HARGA SATUAN'!$C$7:$C$1495,0),0))</f>
        <v/>
      </c>
      <c r="E149" s="101">
        <f ca="1">IF(B149="+","Unit",IF(ISERROR(OFFSET('HARGA SATUAN'!$E$6,MATCH(C149,'HARGA SATUAN'!$C$7:$C$1495,0),0)),"",OFFSET('HARGA SATUAN'!$E$6,MATCH(C149,'HARGA SATUAN'!$C$7:$C$1495,0),0)))</f>
        <v>0</v>
      </c>
      <c r="F149" s="138" t="str">
        <f t="shared" ca="1" si="8"/>
        <v/>
      </c>
      <c r="G149" s="41">
        <f ca="1">IF(ISERROR(OFFSET('HARGA SATUAN'!$I$6,MATCH(C149,'HARGA SATUAN'!$C$7:$C$1495,0),0)),"",OFFSET('HARGA SATUAN'!$I$6,MATCH(C149,'HARGA SATUAN'!$C$7:$C$1495,0),0))</f>
        <v>0</v>
      </c>
      <c r="H149" s="136" t="str">
        <f ca="1">IF(B149="","",#REF!)</f>
        <v/>
      </c>
      <c r="I149" s="136" t="str">
        <f ca="1">IF(B149="","",#REF!)</f>
        <v/>
      </c>
      <c r="J149" s="136" t="str">
        <f ca="1">IF(B149="","",#REF!)</f>
        <v/>
      </c>
      <c r="K149" s="136" t="str">
        <f ca="1">IF(B149="","",#REF!)</f>
        <v/>
      </c>
      <c r="L149" s="136" t="str">
        <f ca="1">IF(C149="","",#REF!)</f>
        <v/>
      </c>
    </row>
    <row r="150" spans="1:12">
      <c r="A150" s="112">
        <v>139</v>
      </c>
      <c r="B150" s="134" t="str">
        <f t="shared" ca="1" si="6"/>
        <v/>
      </c>
      <c r="C150" s="109" t="str">
        <f t="shared" ca="1" si="7"/>
        <v/>
      </c>
      <c r="D150" s="101" t="str">
        <f ca="1">IF(ISERROR(OFFSET('HARGA SATUAN'!$D$6,MATCH(C150,'HARGA SATUAN'!$C$7:$C$1495,0),0)),"",OFFSET('HARGA SATUAN'!$D$6,MATCH(C150,'HARGA SATUAN'!$C$7:$C$1495,0),0))</f>
        <v/>
      </c>
      <c r="E150" s="101">
        <f ca="1">IF(B150="+","Unit",IF(ISERROR(OFFSET('HARGA SATUAN'!$E$6,MATCH(C150,'HARGA SATUAN'!$C$7:$C$1495,0),0)),"",OFFSET('HARGA SATUAN'!$E$6,MATCH(C150,'HARGA SATUAN'!$C$7:$C$1495,0),0)))</f>
        <v>0</v>
      </c>
      <c r="F150" s="138" t="str">
        <f t="shared" ca="1" si="8"/>
        <v/>
      </c>
      <c r="G150" s="41">
        <f ca="1">IF(ISERROR(OFFSET('HARGA SATUAN'!$I$6,MATCH(C150,'HARGA SATUAN'!$C$7:$C$1495,0),0)),"",OFFSET('HARGA SATUAN'!$I$6,MATCH(C150,'HARGA SATUAN'!$C$7:$C$1495,0),0))</f>
        <v>0</v>
      </c>
      <c r="H150" s="136" t="str">
        <f ca="1">IF(B150="","",#REF!)</f>
        <v/>
      </c>
      <c r="I150" s="136" t="str">
        <f ca="1">IF(B150="","",#REF!)</f>
        <v/>
      </c>
      <c r="J150" s="136" t="str">
        <f ca="1">IF(B150="","",#REF!)</f>
        <v/>
      </c>
      <c r="K150" s="136" t="str">
        <f ca="1">IF(B150="","",#REF!)</f>
        <v/>
      </c>
      <c r="L150" s="136" t="str">
        <f ca="1">IF(C150="","",#REF!)</f>
        <v/>
      </c>
    </row>
    <row r="151" spans="1:12">
      <c r="A151" s="112">
        <v>140</v>
      </c>
      <c r="B151" s="134" t="str">
        <f t="shared" ca="1" si="6"/>
        <v/>
      </c>
      <c r="C151" s="109" t="str">
        <f t="shared" ca="1" si="7"/>
        <v/>
      </c>
      <c r="D151" s="101" t="str">
        <f ca="1">IF(ISERROR(OFFSET('HARGA SATUAN'!$D$6,MATCH(C151,'HARGA SATUAN'!$C$7:$C$1495,0),0)),"",OFFSET('HARGA SATUAN'!$D$6,MATCH(C151,'HARGA SATUAN'!$C$7:$C$1495,0),0))</f>
        <v/>
      </c>
      <c r="E151" s="101">
        <f ca="1">IF(B151="+","Unit",IF(ISERROR(OFFSET('HARGA SATUAN'!$E$6,MATCH(C151,'HARGA SATUAN'!$C$7:$C$1495,0),0)),"",OFFSET('HARGA SATUAN'!$E$6,MATCH(C151,'HARGA SATUAN'!$C$7:$C$1495,0),0)))</f>
        <v>0</v>
      </c>
      <c r="F151" s="138" t="str">
        <f t="shared" ca="1" si="8"/>
        <v/>
      </c>
      <c r="G151" s="41">
        <f ca="1">IF(ISERROR(OFFSET('HARGA SATUAN'!$I$6,MATCH(C151,'HARGA SATUAN'!$C$7:$C$1495,0),0)),"",OFFSET('HARGA SATUAN'!$I$6,MATCH(C151,'HARGA SATUAN'!$C$7:$C$1495,0),0))</f>
        <v>0</v>
      </c>
      <c r="H151" s="136" t="str">
        <f ca="1">IF(B151="","",#REF!)</f>
        <v/>
      </c>
      <c r="I151" s="136" t="str">
        <f ca="1">IF(B151="","",#REF!)</f>
        <v/>
      </c>
      <c r="J151" s="136" t="str">
        <f ca="1">IF(B151="","",#REF!)</f>
        <v/>
      </c>
      <c r="K151" s="136" t="str">
        <f ca="1">IF(B151="","",#REF!)</f>
        <v/>
      </c>
      <c r="L151" s="136" t="str">
        <f ca="1">IF(C151="","",#REF!)</f>
        <v/>
      </c>
    </row>
    <row r="152" spans="1:12">
      <c r="A152" s="112">
        <v>141</v>
      </c>
      <c r="B152" s="134" t="str">
        <f t="shared" ca="1" si="6"/>
        <v/>
      </c>
      <c r="C152" s="109" t="str">
        <f t="shared" ca="1" si="7"/>
        <v/>
      </c>
      <c r="D152" s="101" t="str">
        <f ca="1">IF(ISERROR(OFFSET('HARGA SATUAN'!$D$6,MATCH(C152,'HARGA SATUAN'!$C$7:$C$1495,0),0)),"",OFFSET('HARGA SATUAN'!$D$6,MATCH(C152,'HARGA SATUAN'!$C$7:$C$1495,0),0))</f>
        <v/>
      </c>
      <c r="E152" s="101">
        <f ca="1">IF(B152="+","Unit",IF(ISERROR(OFFSET('HARGA SATUAN'!$E$6,MATCH(C152,'HARGA SATUAN'!$C$7:$C$1495,0),0)),"",OFFSET('HARGA SATUAN'!$E$6,MATCH(C152,'HARGA SATUAN'!$C$7:$C$1495,0),0)))</f>
        <v>0</v>
      </c>
      <c r="F152" s="138" t="str">
        <f t="shared" ca="1" si="8"/>
        <v/>
      </c>
      <c r="G152" s="41">
        <f ca="1">IF(ISERROR(OFFSET('HARGA SATUAN'!$I$6,MATCH(C152,'HARGA SATUAN'!$C$7:$C$1495,0),0)),"",OFFSET('HARGA SATUAN'!$I$6,MATCH(C152,'HARGA SATUAN'!$C$7:$C$1495,0),0))</f>
        <v>0</v>
      </c>
      <c r="H152" s="136" t="str">
        <f ca="1">IF(B152="","",#REF!)</f>
        <v/>
      </c>
      <c r="I152" s="136" t="str">
        <f ca="1">IF(B152="","",#REF!)</f>
        <v/>
      </c>
      <c r="J152" s="136" t="str">
        <f ca="1">IF(B152="","",#REF!)</f>
        <v/>
      </c>
      <c r="K152" s="136" t="str">
        <f ca="1">IF(B152="","",#REF!)</f>
        <v/>
      </c>
      <c r="L152" s="136" t="str">
        <f ca="1">IF(C152="","",#REF!)</f>
        <v/>
      </c>
    </row>
    <row r="153" spans="1:12">
      <c r="A153" s="112">
        <v>142</v>
      </c>
      <c r="B153" s="134" t="str">
        <f t="shared" ca="1" si="6"/>
        <v/>
      </c>
      <c r="C153" s="109" t="str">
        <f t="shared" ca="1" si="7"/>
        <v/>
      </c>
      <c r="D153" s="101" t="str">
        <f ca="1">IF(ISERROR(OFFSET('HARGA SATUAN'!$D$6,MATCH(C153,'HARGA SATUAN'!$C$7:$C$1495,0),0)),"",OFFSET('HARGA SATUAN'!$D$6,MATCH(C153,'HARGA SATUAN'!$C$7:$C$1495,0),0))</f>
        <v/>
      </c>
      <c r="E153" s="101">
        <f ca="1">IF(B153="+","Unit",IF(ISERROR(OFFSET('HARGA SATUAN'!$E$6,MATCH(C153,'HARGA SATUAN'!$C$7:$C$1495,0),0)),"",OFFSET('HARGA SATUAN'!$E$6,MATCH(C153,'HARGA SATUAN'!$C$7:$C$1495,0),0)))</f>
        <v>0</v>
      </c>
      <c r="F153" s="138" t="str">
        <f t="shared" ca="1" si="8"/>
        <v/>
      </c>
      <c r="G153" s="41">
        <f ca="1">IF(ISERROR(OFFSET('HARGA SATUAN'!$I$6,MATCH(C153,'HARGA SATUAN'!$C$7:$C$1495,0),0)),"",OFFSET('HARGA SATUAN'!$I$6,MATCH(C153,'HARGA SATUAN'!$C$7:$C$1495,0),0))</f>
        <v>0</v>
      </c>
      <c r="H153" s="136" t="str">
        <f ca="1">IF(B153="","",#REF!)</f>
        <v/>
      </c>
      <c r="I153" s="136" t="str">
        <f ca="1">IF(B153="","",#REF!)</f>
        <v/>
      </c>
      <c r="J153" s="136" t="str">
        <f ca="1">IF(B153="","",#REF!)</f>
        <v/>
      </c>
      <c r="K153" s="136" t="str">
        <f ca="1">IF(B153="","",#REF!)</f>
        <v/>
      </c>
      <c r="L153" s="136" t="str">
        <f ca="1">IF(C153="","",#REF!)</f>
        <v/>
      </c>
    </row>
    <row r="154" spans="1:12">
      <c r="A154" s="112">
        <v>143</v>
      </c>
      <c r="B154" s="134" t="str">
        <f t="shared" ca="1" si="6"/>
        <v/>
      </c>
      <c r="C154" s="109" t="str">
        <f t="shared" ca="1" si="7"/>
        <v/>
      </c>
      <c r="D154" s="101" t="str">
        <f ca="1">IF(ISERROR(OFFSET('HARGA SATUAN'!$D$6,MATCH(C154,'HARGA SATUAN'!$C$7:$C$1495,0),0)),"",OFFSET('HARGA SATUAN'!$D$6,MATCH(C154,'HARGA SATUAN'!$C$7:$C$1495,0),0))</f>
        <v/>
      </c>
      <c r="E154" s="101">
        <f ca="1">IF(B154="+","Unit",IF(ISERROR(OFFSET('HARGA SATUAN'!$E$6,MATCH(C154,'HARGA SATUAN'!$C$7:$C$1495,0),0)),"",OFFSET('HARGA SATUAN'!$E$6,MATCH(C154,'HARGA SATUAN'!$C$7:$C$1495,0),0)))</f>
        <v>0</v>
      </c>
      <c r="F154" s="138" t="str">
        <f t="shared" ca="1" si="8"/>
        <v/>
      </c>
      <c r="G154" s="41">
        <f ca="1">IF(ISERROR(OFFSET('HARGA SATUAN'!$I$6,MATCH(C154,'HARGA SATUAN'!$C$7:$C$1495,0),0)),"",OFFSET('HARGA SATUAN'!$I$6,MATCH(C154,'HARGA SATUAN'!$C$7:$C$1495,0),0))</f>
        <v>0</v>
      </c>
      <c r="H154" s="136" t="str">
        <f ca="1">IF(B154="","",#REF!)</f>
        <v/>
      </c>
      <c r="I154" s="136" t="str">
        <f ca="1">IF(B154="","",#REF!)</f>
        <v/>
      </c>
      <c r="J154" s="136" t="str">
        <f ca="1">IF(B154="","",#REF!)</f>
        <v/>
      </c>
      <c r="K154" s="136" t="str">
        <f ca="1">IF(B154="","",#REF!)</f>
        <v/>
      </c>
      <c r="L154" s="136" t="str">
        <f ca="1">IF(C154="","",#REF!)</f>
        <v/>
      </c>
    </row>
    <row r="155" spans="1:12">
      <c r="A155" s="112">
        <v>144</v>
      </c>
      <c r="B155" s="134" t="str">
        <f t="shared" ca="1" si="6"/>
        <v/>
      </c>
      <c r="C155" s="109" t="str">
        <f t="shared" ca="1" si="7"/>
        <v/>
      </c>
      <c r="D155" s="101" t="str">
        <f ca="1">IF(ISERROR(OFFSET('HARGA SATUAN'!$D$6,MATCH(C155,'HARGA SATUAN'!$C$7:$C$1495,0),0)),"",OFFSET('HARGA SATUAN'!$D$6,MATCH(C155,'HARGA SATUAN'!$C$7:$C$1495,0),0))</f>
        <v/>
      </c>
      <c r="E155" s="101">
        <f ca="1">IF(B155="+","Unit",IF(ISERROR(OFFSET('HARGA SATUAN'!$E$6,MATCH(C155,'HARGA SATUAN'!$C$7:$C$1495,0),0)),"",OFFSET('HARGA SATUAN'!$E$6,MATCH(C155,'HARGA SATUAN'!$C$7:$C$1495,0),0)))</f>
        <v>0</v>
      </c>
      <c r="F155" s="138" t="str">
        <f t="shared" ca="1" si="8"/>
        <v/>
      </c>
      <c r="G155" s="41">
        <f ca="1">IF(ISERROR(OFFSET('HARGA SATUAN'!$I$6,MATCH(C155,'HARGA SATUAN'!$C$7:$C$1495,0),0)),"",OFFSET('HARGA SATUAN'!$I$6,MATCH(C155,'HARGA SATUAN'!$C$7:$C$1495,0),0))</f>
        <v>0</v>
      </c>
      <c r="H155" s="136" t="str">
        <f ca="1">IF(B155="","",#REF!)</f>
        <v/>
      </c>
      <c r="I155" s="136" t="str">
        <f ca="1">IF(B155="","",#REF!)</f>
        <v/>
      </c>
      <c r="J155" s="136" t="str">
        <f ca="1">IF(B155="","",#REF!)</f>
        <v/>
      </c>
      <c r="K155" s="136" t="str">
        <f ca="1">IF(B155="","",#REF!)</f>
        <v/>
      </c>
      <c r="L155" s="136" t="str">
        <f ca="1">IF(C155="","",#REF!)</f>
        <v/>
      </c>
    </row>
    <row r="156" spans="1:12">
      <c r="A156" s="112">
        <v>145</v>
      </c>
      <c r="B156" s="134" t="str">
        <f t="shared" ca="1" si="6"/>
        <v/>
      </c>
      <c r="C156" s="109" t="str">
        <f t="shared" ca="1" si="7"/>
        <v/>
      </c>
      <c r="D156" s="101" t="str">
        <f ca="1">IF(ISERROR(OFFSET('HARGA SATUAN'!$D$6,MATCH(C156,'HARGA SATUAN'!$C$7:$C$1495,0),0)),"",OFFSET('HARGA SATUAN'!$D$6,MATCH(C156,'HARGA SATUAN'!$C$7:$C$1495,0),0))</f>
        <v/>
      </c>
      <c r="E156" s="101">
        <f ca="1">IF(B156="+","Unit",IF(ISERROR(OFFSET('HARGA SATUAN'!$E$6,MATCH(C156,'HARGA SATUAN'!$C$7:$C$1495,0),0)),"",OFFSET('HARGA SATUAN'!$E$6,MATCH(C156,'HARGA SATUAN'!$C$7:$C$1495,0),0)))</f>
        <v>0</v>
      </c>
      <c r="F156" s="138" t="str">
        <f t="shared" ca="1" si="8"/>
        <v/>
      </c>
      <c r="G156" s="41">
        <f ca="1">IF(ISERROR(OFFSET('HARGA SATUAN'!$I$6,MATCH(C156,'HARGA SATUAN'!$C$7:$C$1495,0),0)),"",OFFSET('HARGA SATUAN'!$I$6,MATCH(C156,'HARGA SATUAN'!$C$7:$C$1495,0),0))</f>
        <v>0</v>
      </c>
      <c r="H156" s="136" t="str">
        <f ca="1">IF(B156="","",#REF!)</f>
        <v/>
      </c>
      <c r="I156" s="136" t="str">
        <f ca="1">IF(B156="","",#REF!)</f>
        <v/>
      </c>
      <c r="J156" s="136" t="str">
        <f ca="1">IF(B156="","",#REF!)</f>
        <v/>
      </c>
      <c r="K156" s="136" t="str">
        <f ca="1">IF(B156="","",#REF!)</f>
        <v/>
      </c>
      <c r="L156" s="136" t="str">
        <f ca="1">IF(C156="","",#REF!)</f>
        <v/>
      </c>
    </row>
    <row r="157" spans="1:12">
      <c r="A157" s="112">
        <v>146</v>
      </c>
      <c r="B157" s="134" t="str">
        <f t="shared" ca="1" si="6"/>
        <v/>
      </c>
      <c r="C157" s="109" t="str">
        <f t="shared" ca="1" si="7"/>
        <v/>
      </c>
      <c r="D157" s="101" t="str">
        <f ca="1">IF(ISERROR(OFFSET('HARGA SATUAN'!$D$6,MATCH(C157,'HARGA SATUAN'!$C$7:$C$1495,0),0)),"",OFFSET('HARGA SATUAN'!$D$6,MATCH(C157,'HARGA SATUAN'!$C$7:$C$1495,0),0))</f>
        <v/>
      </c>
      <c r="E157" s="101">
        <f ca="1">IF(B157="+","Unit",IF(ISERROR(OFFSET('HARGA SATUAN'!$E$6,MATCH(C157,'HARGA SATUAN'!$C$7:$C$1495,0),0)),"",OFFSET('HARGA SATUAN'!$E$6,MATCH(C157,'HARGA SATUAN'!$C$7:$C$1495,0),0)))</f>
        <v>0</v>
      </c>
      <c r="F157" s="138" t="str">
        <f t="shared" ca="1" si="8"/>
        <v/>
      </c>
      <c r="G157" s="41">
        <f ca="1">IF(ISERROR(OFFSET('HARGA SATUAN'!$I$6,MATCH(C157,'HARGA SATUAN'!$C$7:$C$1495,0),0)),"",OFFSET('HARGA SATUAN'!$I$6,MATCH(C157,'HARGA SATUAN'!$C$7:$C$1495,0),0))</f>
        <v>0</v>
      </c>
      <c r="H157" s="136" t="str">
        <f ca="1">IF(B157="","",#REF!)</f>
        <v/>
      </c>
      <c r="I157" s="136" t="str">
        <f ca="1">IF(B157="","",#REF!)</f>
        <v/>
      </c>
      <c r="J157" s="136" t="str">
        <f ca="1">IF(B157="","",#REF!)</f>
        <v/>
      </c>
      <c r="K157" s="136" t="str">
        <f ca="1">IF(B157="","",#REF!)</f>
        <v/>
      </c>
      <c r="L157" s="136" t="str">
        <f ca="1">IF(C157="","",#REF!)</f>
        <v/>
      </c>
    </row>
    <row r="158" spans="1:12">
      <c r="A158" s="112">
        <v>147</v>
      </c>
      <c r="B158" s="134" t="str">
        <f t="shared" ca="1" si="6"/>
        <v/>
      </c>
      <c r="C158" s="109" t="str">
        <f t="shared" ca="1" si="7"/>
        <v/>
      </c>
      <c r="D158" s="101" t="str">
        <f ca="1">IF(ISERROR(OFFSET('HARGA SATUAN'!$D$6,MATCH(C158,'HARGA SATUAN'!$C$7:$C$1495,0),0)),"",OFFSET('HARGA SATUAN'!$D$6,MATCH(C158,'HARGA SATUAN'!$C$7:$C$1495,0),0))</f>
        <v/>
      </c>
      <c r="E158" s="101">
        <f ca="1">IF(B158="+","Unit",IF(ISERROR(OFFSET('HARGA SATUAN'!$E$6,MATCH(C158,'HARGA SATUAN'!$C$7:$C$1495,0),0)),"",OFFSET('HARGA SATUAN'!$E$6,MATCH(C158,'HARGA SATUAN'!$C$7:$C$1495,0),0)))</f>
        <v>0</v>
      </c>
      <c r="F158" s="138" t="str">
        <f t="shared" ca="1" si="8"/>
        <v/>
      </c>
      <c r="G158" s="41">
        <f ca="1">IF(ISERROR(OFFSET('HARGA SATUAN'!$I$6,MATCH(C158,'HARGA SATUAN'!$C$7:$C$1495,0),0)),"",OFFSET('HARGA SATUAN'!$I$6,MATCH(C158,'HARGA SATUAN'!$C$7:$C$1495,0),0))</f>
        <v>0</v>
      </c>
      <c r="H158" s="136" t="str">
        <f ca="1">IF(B158="","",#REF!)</f>
        <v/>
      </c>
      <c r="I158" s="136" t="str">
        <f ca="1">IF(B158="","",#REF!)</f>
        <v/>
      </c>
      <c r="J158" s="136" t="str">
        <f ca="1">IF(B158="","",#REF!)</f>
        <v/>
      </c>
      <c r="K158" s="136" t="str">
        <f ca="1">IF(B158="","",#REF!)</f>
        <v/>
      </c>
      <c r="L158" s="136" t="str">
        <f ca="1">IF(C158="","",#REF!)</f>
        <v/>
      </c>
    </row>
    <row r="159" spans="1:12">
      <c r="A159" s="112">
        <v>148</v>
      </c>
      <c r="B159" s="134" t="str">
        <f t="shared" ca="1" si="6"/>
        <v/>
      </c>
      <c r="C159" s="109" t="str">
        <f t="shared" ca="1" si="7"/>
        <v/>
      </c>
      <c r="D159" s="101" t="str">
        <f ca="1">IF(ISERROR(OFFSET('HARGA SATUAN'!$D$6,MATCH(C159,'HARGA SATUAN'!$C$7:$C$1495,0),0)),"",OFFSET('HARGA SATUAN'!$D$6,MATCH(C159,'HARGA SATUAN'!$C$7:$C$1495,0),0))</f>
        <v/>
      </c>
      <c r="E159" s="101">
        <f ca="1">IF(B159="+","Unit",IF(ISERROR(OFFSET('HARGA SATUAN'!$E$6,MATCH(C159,'HARGA SATUAN'!$C$7:$C$1495,0),0)),"",OFFSET('HARGA SATUAN'!$E$6,MATCH(C159,'HARGA SATUAN'!$C$7:$C$1495,0),0)))</f>
        <v>0</v>
      </c>
      <c r="F159" s="138" t="str">
        <f t="shared" ca="1" si="8"/>
        <v/>
      </c>
      <c r="G159" s="41">
        <f ca="1">IF(ISERROR(OFFSET('HARGA SATUAN'!$I$6,MATCH(C159,'HARGA SATUAN'!$C$7:$C$1495,0),0)),"",OFFSET('HARGA SATUAN'!$I$6,MATCH(C159,'HARGA SATUAN'!$C$7:$C$1495,0),0))</f>
        <v>0</v>
      </c>
      <c r="H159" s="136" t="str">
        <f ca="1">IF(B159="","",#REF!)</f>
        <v/>
      </c>
      <c r="I159" s="136" t="str">
        <f ca="1">IF(B159="","",#REF!)</f>
        <v/>
      </c>
      <c r="J159" s="136" t="str">
        <f ca="1">IF(B159="","",#REF!)</f>
        <v/>
      </c>
      <c r="K159" s="136" t="str">
        <f ca="1">IF(B159="","",#REF!)</f>
        <v/>
      </c>
      <c r="L159" s="136" t="str">
        <f ca="1">IF(C159="","",#REF!)</f>
        <v/>
      </c>
    </row>
    <row r="160" spans="1:12">
      <c r="A160" s="112">
        <v>149</v>
      </c>
      <c r="B160" s="134" t="str">
        <f t="shared" ca="1" si="6"/>
        <v/>
      </c>
      <c r="C160" s="109" t="str">
        <f t="shared" ca="1" si="7"/>
        <v/>
      </c>
      <c r="D160" s="101" t="str">
        <f ca="1">IF(ISERROR(OFFSET('HARGA SATUAN'!$D$6,MATCH(C160,'HARGA SATUAN'!$C$7:$C$1495,0),0)),"",OFFSET('HARGA SATUAN'!$D$6,MATCH(C160,'HARGA SATUAN'!$C$7:$C$1495,0),0))</f>
        <v/>
      </c>
      <c r="E160" s="101">
        <f ca="1">IF(B160="+","Unit",IF(ISERROR(OFFSET('HARGA SATUAN'!$E$6,MATCH(C160,'HARGA SATUAN'!$C$7:$C$1495,0),0)),"",OFFSET('HARGA SATUAN'!$E$6,MATCH(C160,'HARGA SATUAN'!$C$7:$C$1495,0),0)))</f>
        <v>0</v>
      </c>
      <c r="F160" s="138" t="str">
        <f t="shared" ca="1" si="8"/>
        <v/>
      </c>
      <c r="G160" s="41">
        <f ca="1">IF(ISERROR(OFFSET('HARGA SATUAN'!$I$6,MATCH(C160,'HARGA SATUAN'!$C$7:$C$1495,0),0)),"",OFFSET('HARGA SATUAN'!$I$6,MATCH(C160,'HARGA SATUAN'!$C$7:$C$1495,0),0))</f>
        <v>0</v>
      </c>
      <c r="H160" s="136" t="str">
        <f ca="1">IF(B160="","",#REF!)</f>
        <v/>
      </c>
      <c r="I160" s="136" t="str">
        <f ca="1">IF(B160="","",#REF!)</f>
        <v/>
      </c>
      <c r="J160" s="136" t="str">
        <f ca="1">IF(B160="","",#REF!)</f>
        <v/>
      </c>
      <c r="K160" s="136" t="str">
        <f ca="1">IF(B160="","",#REF!)</f>
        <v/>
      </c>
      <c r="L160" s="136" t="str">
        <f ca="1">IF(C160="","",#REF!)</f>
        <v/>
      </c>
    </row>
    <row r="161" spans="1:12">
      <c r="A161" s="112">
        <v>150</v>
      </c>
      <c r="B161" s="134" t="str">
        <f t="shared" ca="1" si="6"/>
        <v/>
      </c>
      <c r="C161" s="109" t="str">
        <f t="shared" ca="1" si="7"/>
        <v/>
      </c>
      <c r="D161" s="101" t="str">
        <f ca="1">IF(ISERROR(OFFSET('HARGA SATUAN'!$D$6,MATCH(C161,'HARGA SATUAN'!$C$7:$C$1495,0),0)),"",OFFSET('HARGA SATUAN'!$D$6,MATCH(C161,'HARGA SATUAN'!$C$7:$C$1495,0),0))</f>
        <v/>
      </c>
      <c r="E161" s="101">
        <f ca="1">IF(B161="+","Unit",IF(ISERROR(OFFSET('HARGA SATUAN'!$E$6,MATCH(C161,'HARGA SATUAN'!$C$7:$C$1495,0),0)),"",OFFSET('HARGA SATUAN'!$E$6,MATCH(C161,'HARGA SATUAN'!$C$7:$C$1495,0),0)))</f>
        <v>0</v>
      </c>
      <c r="F161" s="138" t="str">
        <f t="shared" ca="1" si="8"/>
        <v/>
      </c>
      <c r="G161" s="41">
        <f ca="1">IF(ISERROR(OFFSET('HARGA SATUAN'!$I$6,MATCH(C161,'HARGA SATUAN'!$C$7:$C$1495,0),0)),"",OFFSET('HARGA SATUAN'!$I$6,MATCH(C161,'HARGA SATUAN'!$C$7:$C$1495,0),0))</f>
        <v>0</v>
      </c>
      <c r="H161" s="136" t="str">
        <f ca="1">IF(B161="","",#REF!)</f>
        <v/>
      </c>
      <c r="I161" s="136" t="str">
        <f ca="1">IF(B161="","",#REF!)</f>
        <v/>
      </c>
      <c r="J161" s="136" t="str">
        <f ca="1">IF(B161="","",#REF!)</f>
        <v/>
      </c>
      <c r="K161" s="136" t="str">
        <f ca="1">IF(B161="","",#REF!)</f>
        <v/>
      </c>
      <c r="L161" s="136" t="str">
        <f ca="1">IF(C161="","",#REF!)</f>
        <v/>
      </c>
    </row>
    <row r="162" spans="1:12">
      <c r="A162" s="112">
        <v>151</v>
      </c>
      <c r="B162" s="134" t="str">
        <f t="shared" ca="1" si="6"/>
        <v/>
      </c>
      <c r="C162" s="109" t="str">
        <f t="shared" ca="1" si="7"/>
        <v/>
      </c>
      <c r="D162" s="101" t="str">
        <f ca="1">IF(ISERROR(OFFSET('HARGA SATUAN'!$D$6,MATCH(C162,'HARGA SATUAN'!$C$7:$C$1495,0),0)),"",OFFSET('HARGA SATUAN'!$D$6,MATCH(C162,'HARGA SATUAN'!$C$7:$C$1495,0),0))</f>
        <v/>
      </c>
      <c r="E162" s="101">
        <f ca="1">IF(B162="+","Unit",IF(ISERROR(OFFSET('HARGA SATUAN'!$E$6,MATCH(C162,'HARGA SATUAN'!$C$7:$C$1495,0),0)),"",OFFSET('HARGA SATUAN'!$E$6,MATCH(C162,'HARGA SATUAN'!$C$7:$C$1495,0),0)))</f>
        <v>0</v>
      </c>
      <c r="F162" s="138" t="str">
        <f t="shared" ca="1" si="8"/>
        <v/>
      </c>
      <c r="G162" s="41">
        <f ca="1">IF(ISERROR(OFFSET('HARGA SATUAN'!$I$6,MATCH(C162,'HARGA SATUAN'!$C$7:$C$1495,0),0)),"",OFFSET('HARGA SATUAN'!$I$6,MATCH(C162,'HARGA SATUAN'!$C$7:$C$1495,0),0))</f>
        <v>0</v>
      </c>
      <c r="H162" s="136" t="str">
        <f ca="1">IF(B162="","",#REF!)</f>
        <v/>
      </c>
      <c r="I162" s="136" t="str">
        <f ca="1">IF(B162="","",#REF!)</f>
        <v/>
      </c>
      <c r="J162" s="136" t="str">
        <f ca="1">IF(B162="","",#REF!)</f>
        <v/>
      </c>
      <c r="K162" s="136" t="str">
        <f ca="1">IF(B162="","",#REF!)</f>
        <v/>
      </c>
      <c r="L162" s="136" t="str">
        <f ca="1">IF(C162="","",#REF!)</f>
        <v/>
      </c>
    </row>
    <row r="163" spans="1:12">
      <c r="A163" s="112">
        <v>152</v>
      </c>
      <c r="B163" s="134" t="str">
        <f t="shared" ca="1" si="6"/>
        <v/>
      </c>
      <c r="C163" s="109" t="str">
        <f t="shared" ca="1" si="7"/>
        <v/>
      </c>
      <c r="D163" s="101" t="str">
        <f ca="1">IF(ISERROR(OFFSET('HARGA SATUAN'!$D$6,MATCH(C163,'HARGA SATUAN'!$C$7:$C$1495,0),0)),"",OFFSET('HARGA SATUAN'!$D$6,MATCH(C163,'HARGA SATUAN'!$C$7:$C$1495,0),0))</f>
        <v/>
      </c>
      <c r="E163" s="101">
        <f ca="1">IF(B163="+","Unit",IF(ISERROR(OFFSET('HARGA SATUAN'!$E$6,MATCH(C163,'HARGA SATUAN'!$C$7:$C$1495,0),0)),"",OFFSET('HARGA SATUAN'!$E$6,MATCH(C163,'HARGA SATUAN'!$C$7:$C$1495,0),0)))</f>
        <v>0</v>
      </c>
      <c r="F163" s="138" t="str">
        <f t="shared" ca="1" si="8"/>
        <v/>
      </c>
      <c r="G163" s="41">
        <f ca="1">IF(ISERROR(OFFSET('HARGA SATUAN'!$I$6,MATCH(C163,'HARGA SATUAN'!$C$7:$C$1495,0),0)),"",OFFSET('HARGA SATUAN'!$I$6,MATCH(C163,'HARGA SATUAN'!$C$7:$C$1495,0),0))</f>
        <v>0</v>
      </c>
      <c r="H163" s="136" t="str">
        <f ca="1">IF(B163="","",#REF!)</f>
        <v/>
      </c>
      <c r="I163" s="136" t="str">
        <f ca="1">IF(B163="","",#REF!)</f>
        <v/>
      </c>
      <c r="J163" s="136" t="str">
        <f ca="1">IF(B163="","",#REF!)</f>
        <v/>
      </c>
      <c r="K163" s="136" t="str">
        <f ca="1">IF(B163="","",#REF!)</f>
        <v/>
      </c>
      <c r="L163" s="136" t="str">
        <f ca="1">IF(C163="","",#REF!)</f>
        <v/>
      </c>
    </row>
    <row r="164" spans="1:12">
      <c r="A164" s="112">
        <v>153</v>
      </c>
      <c r="B164" s="134" t="str">
        <f t="shared" ca="1" si="6"/>
        <v/>
      </c>
      <c r="C164" s="109" t="str">
        <f t="shared" ca="1" si="7"/>
        <v/>
      </c>
      <c r="D164" s="101" t="str">
        <f ca="1">IF(ISERROR(OFFSET('HARGA SATUAN'!$D$6,MATCH(C164,'HARGA SATUAN'!$C$7:$C$1495,0),0)),"",OFFSET('HARGA SATUAN'!$D$6,MATCH(C164,'HARGA SATUAN'!$C$7:$C$1495,0),0))</f>
        <v/>
      </c>
      <c r="E164" s="101">
        <f ca="1">IF(B164="+","Unit",IF(ISERROR(OFFSET('HARGA SATUAN'!$E$6,MATCH(C164,'HARGA SATUAN'!$C$7:$C$1495,0),0)),"",OFFSET('HARGA SATUAN'!$E$6,MATCH(C164,'HARGA SATUAN'!$C$7:$C$1495,0),0)))</f>
        <v>0</v>
      </c>
      <c r="F164" s="138" t="str">
        <f t="shared" ca="1" si="8"/>
        <v/>
      </c>
      <c r="G164" s="41">
        <f ca="1">IF(ISERROR(OFFSET('HARGA SATUAN'!$I$6,MATCH(C164,'HARGA SATUAN'!$C$7:$C$1495,0),0)),"",OFFSET('HARGA SATUAN'!$I$6,MATCH(C164,'HARGA SATUAN'!$C$7:$C$1495,0),0))</f>
        <v>0</v>
      </c>
      <c r="H164" s="136" t="str">
        <f ca="1">IF(B164="","",#REF!)</f>
        <v/>
      </c>
      <c r="I164" s="136" t="str">
        <f ca="1">IF(B164="","",#REF!)</f>
        <v/>
      </c>
      <c r="J164" s="136" t="str">
        <f ca="1">IF(B164="","",#REF!)</f>
        <v/>
      </c>
      <c r="K164" s="136" t="str">
        <f ca="1">IF(B164="","",#REF!)</f>
        <v/>
      </c>
      <c r="L164" s="136" t="str">
        <f ca="1">IF(C164="","",#REF!)</f>
        <v/>
      </c>
    </row>
    <row r="165" spans="1:12">
      <c r="A165" s="112">
        <v>154</v>
      </c>
      <c r="B165" s="134" t="str">
        <f t="shared" ca="1" si="6"/>
        <v/>
      </c>
      <c r="C165" s="109" t="str">
        <f t="shared" ca="1" si="7"/>
        <v/>
      </c>
      <c r="D165" s="101" t="str">
        <f ca="1">IF(ISERROR(OFFSET('HARGA SATUAN'!$D$6,MATCH(C165,'HARGA SATUAN'!$C$7:$C$1495,0),0)),"",OFFSET('HARGA SATUAN'!$D$6,MATCH(C165,'HARGA SATUAN'!$C$7:$C$1495,0),0))</f>
        <v/>
      </c>
      <c r="E165" s="101">
        <f ca="1">IF(B165="+","Unit",IF(ISERROR(OFFSET('HARGA SATUAN'!$E$6,MATCH(C165,'HARGA SATUAN'!$C$7:$C$1495,0),0)),"",OFFSET('HARGA SATUAN'!$E$6,MATCH(C165,'HARGA SATUAN'!$C$7:$C$1495,0),0)))</f>
        <v>0</v>
      </c>
      <c r="F165" s="138" t="str">
        <f t="shared" ca="1" si="8"/>
        <v/>
      </c>
      <c r="G165" s="41">
        <f ca="1">IF(ISERROR(OFFSET('HARGA SATUAN'!$I$6,MATCH(C165,'HARGA SATUAN'!$C$7:$C$1495,0),0)),"",OFFSET('HARGA SATUAN'!$I$6,MATCH(C165,'HARGA SATUAN'!$C$7:$C$1495,0),0))</f>
        <v>0</v>
      </c>
      <c r="H165" s="136" t="str">
        <f ca="1">IF(B165="","",#REF!)</f>
        <v/>
      </c>
      <c r="I165" s="136" t="str">
        <f ca="1">IF(B165="","",#REF!)</f>
        <v/>
      </c>
      <c r="J165" s="136" t="str">
        <f ca="1">IF(B165="","",#REF!)</f>
        <v/>
      </c>
      <c r="K165" s="136" t="str">
        <f ca="1">IF(B165="","",#REF!)</f>
        <v/>
      </c>
      <c r="L165" s="136" t="str">
        <f ca="1">IF(C165="","",#REF!)</f>
        <v/>
      </c>
    </row>
    <row r="166" spans="1:12">
      <c r="A166" s="112">
        <v>155</v>
      </c>
      <c r="B166" s="134" t="str">
        <f t="shared" ca="1" si="6"/>
        <v/>
      </c>
      <c r="C166" s="109" t="str">
        <f t="shared" ca="1" si="7"/>
        <v/>
      </c>
      <c r="D166" s="101" t="str">
        <f ca="1">IF(ISERROR(OFFSET('HARGA SATUAN'!$D$6,MATCH(C166,'HARGA SATUAN'!$C$7:$C$1495,0),0)),"",OFFSET('HARGA SATUAN'!$D$6,MATCH(C166,'HARGA SATUAN'!$C$7:$C$1495,0),0))</f>
        <v/>
      </c>
      <c r="E166" s="101">
        <f ca="1">IF(B166="+","Unit",IF(ISERROR(OFFSET('HARGA SATUAN'!$E$6,MATCH(C166,'HARGA SATUAN'!$C$7:$C$1495,0),0)),"",OFFSET('HARGA SATUAN'!$E$6,MATCH(C166,'HARGA SATUAN'!$C$7:$C$1495,0),0)))</f>
        <v>0</v>
      </c>
      <c r="F166" s="138" t="str">
        <f t="shared" ca="1" si="8"/>
        <v/>
      </c>
      <c r="G166" s="41">
        <f ca="1">IF(ISERROR(OFFSET('HARGA SATUAN'!$I$6,MATCH(C166,'HARGA SATUAN'!$C$7:$C$1495,0),0)),"",OFFSET('HARGA SATUAN'!$I$6,MATCH(C166,'HARGA SATUAN'!$C$7:$C$1495,0),0))</f>
        <v>0</v>
      </c>
      <c r="H166" s="136" t="str">
        <f ca="1">IF(B166="","",#REF!)</f>
        <v/>
      </c>
      <c r="I166" s="136" t="str">
        <f ca="1">IF(B166="","",#REF!)</f>
        <v/>
      </c>
      <c r="J166" s="136" t="str">
        <f ca="1">IF(B166="","",#REF!)</f>
        <v/>
      </c>
      <c r="K166" s="136" t="str">
        <f ca="1">IF(B166="","",#REF!)</f>
        <v/>
      </c>
      <c r="L166" s="136" t="str">
        <f ca="1">IF(C166="","",#REF!)</f>
        <v/>
      </c>
    </row>
    <row r="167" spans="1:12">
      <c r="A167" s="112">
        <v>156</v>
      </c>
      <c r="B167" s="134" t="str">
        <f t="shared" ca="1" si="6"/>
        <v/>
      </c>
      <c r="C167" s="109" t="str">
        <f t="shared" ca="1" si="7"/>
        <v/>
      </c>
      <c r="D167" s="101" t="str">
        <f ca="1">IF(ISERROR(OFFSET('HARGA SATUAN'!$D$6,MATCH(C167,'HARGA SATUAN'!$C$7:$C$1495,0),0)),"",OFFSET('HARGA SATUAN'!$D$6,MATCH(C167,'HARGA SATUAN'!$C$7:$C$1495,0),0))</f>
        <v/>
      </c>
      <c r="E167" s="101">
        <f ca="1">IF(B167="+","Unit",IF(ISERROR(OFFSET('HARGA SATUAN'!$E$6,MATCH(C167,'HARGA SATUAN'!$C$7:$C$1495,0),0)),"",OFFSET('HARGA SATUAN'!$E$6,MATCH(C167,'HARGA SATUAN'!$C$7:$C$1495,0),0)))</f>
        <v>0</v>
      </c>
      <c r="F167" s="138" t="str">
        <f t="shared" ca="1" si="8"/>
        <v/>
      </c>
      <c r="G167" s="41">
        <f ca="1">IF(ISERROR(OFFSET('HARGA SATUAN'!$I$6,MATCH(C167,'HARGA SATUAN'!$C$7:$C$1495,0),0)),"",OFFSET('HARGA SATUAN'!$I$6,MATCH(C167,'HARGA SATUAN'!$C$7:$C$1495,0),0))</f>
        <v>0</v>
      </c>
      <c r="H167" s="136" t="str">
        <f ca="1">IF(B167="","",#REF!)</f>
        <v/>
      </c>
      <c r="I167" s="136" t="str">
        <f ca="1">IF(B167="","",#REF!)</f>
        <v/>
      </c>
      <c r="J167" s="136" t="str">
        <f ca="1">IF(B167="","",#REF!)</f>
        <v/>
      </c>
      <c r="K167" s="136" t="str">
        <f ca="1">IF(B167="","",#REF!)</f>
        <v/>
      </c>
      <c r="L167" s="136" t="str">
        <f ca="1">IF(C167="","",#REF!)</f>
        <v/>
      </c>
    </row>
    <row r="168" spans="1:12">
      <c r="A168" s="112">
        <v>157</v>
      </c>
      <c r="B168" s="134" t="str">
        <f t="shared" ca="1" si="6"/>
        <v/>
      </c>
      <c r="C168" s="109" t="str">
        <f t="shared" ca="1" si="7"/>
        <v/>
      </c>
      <c r="D168" s="101" t="str">
        <f ca="1">IF(ISERROR(OFFSET('HARGA SATUAN'!$D$6,MATCH(C168,'HARGA SATUAN'!$C$7:$C$1495,0),0)),"",OFFSET('HARGA SATUAN'!$D$6,MATCH(C168,'HARGA SATUAN'!$C$7:$C$1495,0),0))</f>
        <v/>
      </c>
      <c r="E168" s="101">
        <f ca="1">IF(B168="+","Unit",IF(ISERROR(OFFSET('HARGA SATUAN'!$E$6,MATCH(C168,'HARGA SATUAN'!$C$7:$C$1495,0),0)),"",OFFSET('HARGA SATUAN'!$E$6,MATCH(C168,'HARGA SATUAN'!$C$7:$C$1495,0),0)))</f>
        <v>0</v>
      </c>
      <c r="F168" s="138" t="str">
        <f t="shared" ca="1" si="8"/>
        <v/>
      </c>
      <c r="G168" s="41">
        <f ca="1">IF(ISERROR(OFFSET('HARGA SATUAN'!$I$6,MATCH(C168,'HARGA SATUAN'!$C$7:$C$1495,0),0)),"",OFFSET('HARGA SATUAN'!$I$6,MATCH(C168,'HARGA SATUAN'!$C$7:$C$1495,0),0))</f>
        <v>0</v>
      </c>
      <c r="H168" s="136" t="str">
        <f ca="1">IF(B168="","",#REF!)</f>
        <v/>
      </c>
      <c r="I168" s="136" t="str">
        <f ca="1">IF(B168="","",#REF!)</f>
        <v/>
      </c>
      <c r="J168" s="136" t="str">
        <f ca="1">IF(B168="","",#REF!)</f>
        <v/>
      </c>
      <c r="K168" s="136" t="str">
        <f ca="1">IF(B168="","",#REF!)</f>
        <v/>
      </c>
      <c r="L168" s="136" t="str">
        <f ca="1">IF(C168="","",#REF!)</f>
        <v/>
      </c>
    </row>
    <row r="169" spans="1:12">
      <c r="A169" s="112">
        <v>158</v>
      </c>
      <c r="B169" s="134" t="str">
        <f t="shared" ca="1" si="6"/>
        <v/>
      </c>
      <c r="C169" s="109" t="str">
        <f t="shared" ca="1" si="7"/>
        <v/>
      </c>
      <c r="D169" s="101" t="str">
        <f ca="1">IF(ISERROR(OFFSET('HARGA SATUAN'!$D$6,MATCH(C169,'HARGA SATUAN'!$C$7:$C$1495,0),0)),"",OFFSET('HARGA SATUAN'!$D$6,MATCH(C169,'HARGA SATUAN'!$C$7:$C$1495,0),0))</f>
        <v/>
      </c>
      <c r="E169" s="101">
        <f ca="1">IF(B169="+","Unit",IF(ISERROR(OFFSET('HARGA SATUAN'!$E$6,MATCH(C169,'HARGA SATUAN'!$C$7:$C$1495,0),0)),"",OFFSET('HARGA SATUAN'!$E$6,MATCH(C169,'HARGA SATUAN'!$C$7:$C$1495,0),0)))</f>
        <v>0</v>
      </c>
      <c r="F169" s="138" t="str">
        <f t="shared" ca="1" si="8"/>
        <v/>
      </c>
      <c r="G169" s="41">
        <f ca="1">IF(ISERROR(OFFSET('HARGA SATUAN'!$I$6,MATCH(C169,'HARGA SATUAN'!$C$7:$C$1495,0),0)),"",OFFSET('HARGA SATUAN'!$I$6,MATCH(C169,'HARGA SATUAN'!$C$7:$C$1495,0),0))</f>
        <v>0</v>
      </c>
      <c r="H169" s="136" t="str">
        <f ca="1">IF(B169="","",#REF!)</f>
        <v/>
      </c>
      <c r="I169" s="136" t="str">
        <f ca="1">IF(B169="","",#REF!)</f>
        <v/>
      </c>
      <c r="J169" s="136" t="str">
        <f ca="1">IF(B169="","",#REF!)</f>
        <v/>
      </c>
      <c r="K169" s="136" t="str">
        <f ca="1">IF(B169="","",#REF!)</f>
        <v/>
      </c>
      <c r="L169" s="136" t="str">
        <f ca="1">IF(C169="","",#REF!)</f>
        <v/>
      </c>
    </row>
    <row r="170" spans="1:12">
      <c r="A170" s="112">
        <v>159</v>
      </c>
      <c r="B170" s="134" t="str">
        <f t="shared" ca="1" si="6"/>
        <v/>
      </c>
      <c r="C170" s="109" t="str">
        <f t="shared" ca="1" si="7"/>
        <v/>
      </c>
      <c r="D170" s="101" t="str">
        <f ca="1">IF(ISERROR(OFFSET('HARGA SATUAN'!$D$6,MATCH(C170,'HARGA SATUAN'!$C$7:$C$1495,0),0)),"",OFFSET('HARGA SATUAN'!$D$6,MATCH(C170,'HARGA SATUAN'!$C$7:$C$1495,0),0))</f>
        <v/>
      </c>
      <c r="E170" s="101">
        <f ca="1">IF(B170="+","Unit",IF(ISERROR(OFFSET('HARGA SATUAN'!$E$6,MATCH(C170,'HARGA SATUAN'!$C$7:$C$1495,0),0)),"",OFFSET('HARGA SATUAN'!$E$6,MATCH(C170,'HARGA SATUAN'!$C$7:$C$1495,0),0)))</f>
        <v>0</v>
      </c>
      <c r="F170" s="138" t="str">
        <f t="shared" ca="1" si="8"/>
        <v/>
      </c>
      <c r="G170" s="41">
        <f ca="1">IF(ISERROR(OFFSET('HARGA SATUAN'!$I$6,MATCH(C170,'HARGA SATUAN'!$C$7:$C$1495,0),0)),"",OFFSET('HARGA SATUAN'!$I$6,MATCH(C170,'HARGA SATUAN'!$C$7:$C$1495,0),0))</f>
        <v>0</v>
      </c>
      <c r="H170" s="136" t="str">
        <f ca="1">IF(B170="","",#REF!)</f>
        <v/>
      </c>
      <c r="I170" s="136" t="str">
        <f ca="1">IF(B170="","",#REF!)</f>
        <v/>
      </c>
      <c r="J170" s="136" t="str">
        <f ca="1">IF(B170="","",#REF!)</f>
        <v/>
      </c>
      <c r="K170" s="136" t="str">
        <f ca="1">IF(B170="","",#REF!)</f>
        <v/>
      </c>
      <c r="L170" s="136" t="str">
        <f ca="1">IF(C170="","",#REF!)</f>
        <v/>
      </c>
    </row>
    <row r="171" spans="1:12">
      <c r="A171" s="112">
        <v>160</v>
      </c>
      <c r="B171" s="134" t="str">
        <f t="shared" ca="1" si="6"/>
        <v/>
      </c>
      <c r="C171" s="109" t="str">
        <f t="shared" ca="1" si="7"/>
        <v/>
      </c>
      <c r="D171" s="101" t="str">
        <f ca="1">IF(ISERROR(OFFSET('HARGA SATUAN'!$D$6,MATCH(C171,'HARGA SATUAN'!$C$7:$C$1495,0),0)),"",OFFSET('HARGA SATUAN'!$D$6,MATCH(C171,'HARGA SATUAN'!$C$7:$C$1495,0),0))</f>
        <v/>
      </c>
      <c r="E171" s="101">
        <f ca="1">IF(B171="+","Unit",IF(ISERROR(OFFSET('HARGA SATUAN'!$E$6,MATCH(C171,'HARGA SATUAN'!$C$7:$C$1495,0),0)),"",OFFSET('HARGA SATUAN'!$E$6,MATCH(C171,'HARGA SATUAN'!$C$7:$C$1495,0),0)))</f>
        <v>0</v>
      </c>
      <c r="F171" s="138" t="str">
        <f t="shared" ca="1" si="8"/>
        <v/>
      </c>
      <c r="G171" s="41">
        <f ca="1">IF(ISERROR(OFFSET('HARGA SATUAN'!$I$6,MATCH(C171,'HARGA SATUAN'!$C$7:$C$1495,0),0)),"",OFFSET('HARGA SATUAN'!$I$6,MATCH(C171,'HARGA SATUAN'!$C$7:$C$1495,0),0))</f>
        <v>0</v>
      </c>
      <c r="H171" s="136" t="str">
        <f ca="1">IF(B171="","",#REF!)</f>
        <v/>
      </c>
      <c r="I171" s="136" t="str">
        <f ca="1">IF(B171="","",#REF!)</f>
        <v/>
      </c>
      <c r="J171" s="136" t="str">
        <f ca="1">IF(B171="","",#REF!)</f>
        <v/>
      </c>
      <c r="K171" s="136" t="str">
        <f ca="1">IF(B171="","",#REF!)</f>
        <v/>
      </c>
      <c r="L171" s="136" t="str">
        <f ca="1">IF(C171="","",#REF!)</f>
        <v/>
      </c>
    </row>
    <row r="172" spans="1:12">
      <c r="A172" s="112">
        <v>161</v>
      </c>
      <c r="B172" s="134" t="str">
        <f t="shared" ca="1" si="6"/>
        <v/>
      </c>
      <c r="C172" s="109" t="str">
        <f t="shared" ca="1" si="7"/>
        <v/>
      </c>
      <c r="D172" s="101" t="str">
        <f ca="1">IF(ISERROR(OFFSET('HARGA SATUAN'!$D$6,MATCH(C172,'HARGA SATUAN'!$C$7:$C$1495,0),0)),"",OFFSET('HARGA SATUAN'!$D$6,MATCH(C172,'HARGA SATUAN'!$C$7:$C$1495,0),0))</f>
        <v/>
      </c>
      <c r="E172" s="101">
        <f ca="1">IF(B172="+","Unit",IF(ISERROR(OFFSET('HARGA SATUAN'!$E$6,MATCH(C172,'HARGA SATUAN'!$C$7:$C$1495,0),0)),"",OFFSET('HARGA SATUAN'!$E$6,MATCH(C172,'HARGA SATUAN'!$C$7:$C$1495,0),0)))</f>
        <v>0</v>
      </c>
      <c r="F172" s="138" t="str">
        <f t="shared" ca="1" si="8"/>
        <v/>
      </c>
      <c r="G172" s="41">
        <f ca="1">IF(ISERROR(OFFSET('HARGA SATUAN'!$I$6,MATCH(C172,'HARGA SATUAN'!$C$7:$C$1495,0),0)),"",OFFSET('HARGA SATUAN'!$I$6,MATCH(C172,'HARGA SATUAN'!$C$7:$C$1495,0),0))</f>
        <v>0</v>
      </c>
      <c r="H172" s="136" t="str">
        <f ca="1">IF(B172="","",#REF!)</f>
        <v/>
      </c>
      <c r="I172" s="136" t="str">
        <f ca="1">IF(B172="","",#REF!)</f>
        <v/>
      </c>
      <c r="J172" s="136" t="str">
        <f ca="1">IF(B172="","",#REF!)</f>
        <v/>
      </c>
      <c r="K172" s="136" t="str">
        <f ca="1">IF(B172="","",#REF!)</f>
        <v/>
      </c>
      <c r="L172" s="136" t="str">
        <f ca="1">IF(C172="","",#REF!)</f>
        <v/>
      </c>
    </row>
    <row r="173" spans="1:12">
      <c r="A173" s="112">
        <v>162</v>
      </c>
      <c r="B173" s="134" t="str">
        <f t="shared" ca="1" si="6"/>
        <v/>
      </c>
      <c r="C173" s="109" t="str">
        <f t="shared" ca="1" si="7"/>
        <v/>
      </c>
      <c r="D173" s="101" t="str">
        <f ca="1">IF(ISERROR(OFFSET('HARGA SATUAN'!$D$6,MATCH(C173,'HARGA SATUAN'!$C$7:$C$1495,0),0)),"",OFFSET('HARGA SATUAN'!$D$6,MATCH(C173,'HARGA SATUAN'!$C$7:$C$1495,0),0))</f>
        <v/>
      </c>
      <c r="E173" s="101">
        <f ca="1">IF(B173="+","Unit",IF(ISERROR(OFFSET('HARGA SATUAN'!$E$6,MATCH(C173,'HARGA SATUAN'!$C$7:$C$1495,0),0)),"",OFFSET('HARGA SATUAN'!$E$6,MATCH(C173,'HARGA SATUAN'!$C$7:$C$1495,0),0)))</f>
        <v>0</v>
      </c>
      <c r="F173" s="138" t="str">
        <f t="shared" ca="1" si="8"/>
        <v/>
      </c>
      <c r="G173" s="41">
        <f ca="1">IF(ISERROR(OFFSET('HARGA SATUAN'!$I$6,MATCH(C173,'HARGA SATUAN'!$C$7:$C$1495,0),0)),"",OFFSET('HARGA SATUAN'!$I$6,MATCH(C173,'HARGA SATUAN'!$C$7:$C$1495,0),0))</f>
        <v>0</v>
      </c>
      <c r="H173" s="136" t="str">
        <f ca="1">IF(B173="","",#REF!)</f>
        <v/>
      </c>
      <c r="I173" s="136" t="str">
        <f ca="1">IF(B173="","",#REF!)</f>
        <v/>
      </c>
      <c r="J173" s="136" t="str">
        <f ca="1">IF(B173="","",#REF!)</f>
        <v/>
      </c>
      <c r="K173" s="136" t="str">
        <f ca="1">IF(B173="","",#REF!)</f>
        <v/>
      </c>
      <c r="L173" s="136" t="str">
        <f ca="1">IF(C173="","",#REF!)</f>
        <v/>
      </c>
    </row>
    <row r="174" spans="1:12">
      <c r="A174" s="112">
        <v>163</v>
      </c>
      <c r="B174" s="134" t="str">
        <f t="shared" ca="1" si="6"/>
        <v/>
      </c>
      <c r="C174" s="109" t="str">
        <f t="shared" ca="1" si="7"/>
        <v/>
      </c>
      <c r="D174" s="101" t="str">
        <f ca="1">IF(ISERROR(OFFSET('HARGA SATUAN'!$D$6,MATCH(C174,'HARGA SATUAN'!$C$7:$C$1495,0),0)),"",OFFSET('HARGA SATUAN'!$D$6,MATCH(C174,'HARGA SATUAN'!$C$7:$C$1495,0),0))</f>
        <v/>
      </c>
      <c r="E174" s="101">
        <f ca="1">IF(B174="+","Unit",IF(ISERROR(OFFSET('HARGA SATUAN'!$E$6,MATCH(C174,'HARGA SATUAN'!$C$7:$C$1495,0),0)),"",OFFSET('HARGA SATUAN'!$E$6,MATCH(C174,'HARGA SATUAN'!$C$7:$C$1495,0),0)))</f>
        <v>0</v>
      </c>
      <c r="F174" s="138" t="str">
        <f t="shared" ca="1" si="8"/>
        <v/>
      </c>
      <c r="G174" s="41">
        <f ca="1">IF(ISERROR(OFFSET('HARGA SATUAN'!$I$6,MATCH(C174,'HARGA SATUAN'!$C$7:$C$1495,0),0)),"",OFFSET('HARGA SATUAN'!$I$6,MATCH(C174,'HARGA SATUAN'!$C$7:$C$1495,0),0))</f>
        <v>0</v>
      </c>
      <c r="H174" s="136" t="str">
        <f ca="1">IF(B174="","",#REF!)</f>
        <v/>
      </c>
      <c r="I174" s="136" t="str">
        <f ca="1">IF(B174="","",#REF!)</f>
        <v/>
      </c>
      <c r="J174" s="136" t="str">
        <f ca="1">IF(B174="","",#REF!)</f>
        <v/>
      </c>
      <c r="K174" s="136" t="str">
        <f ca="1">IF(B174="","",#REF!)</f>
        <v/>
      </c>
      <c r="L174" s="136" t="str">
        <f ca="1">IF(C174="","",#REF!)</f>
        <v/>
      </c>
    </row>
    <row r="175" spans="1:12">
      <c r="A175" s="112">
        <v>164</v>
      </c>
      <c r="B175" s="134" t="str">
        <f t="shared" ca="1" si="6"/>
        <v/>
      </c>
      <c r="C175" s="109" t="str">
        <f t="shared" ca="1" si="7"/>
        <v/>
      </c>
      <c r="D175" s="101" t="str">
        <f ca="1">IF(ISERROR(OFFSET('HARGA SATUAN'!$D$6,MATCH(C175,'HARGA SATUAN'!$C$7:$C$1495,0),0)),"",OFFSET('HARGA SATUAN'!$D$6,MATCH(C175,'HARGA SATUAN'!$C$7:$C$1495,0),0))</f>
        <v/>
      </c>
      <c r="E175" s="101">
        <f ca="1">IF(B175="+","Unit",IF(ISERROR(OFFSET('HARGA SATUAN'!$E$6,MATCH(C175,'HARGA SATUAN'!$C$7:$C$1495,0),0)),"",OFFSET('HARGA SATUAN'!$E$6,MATCH(C175,'HARGA SATUAN'!$C$7:$C$1495,0),0)))</f>
        <v>0</v>
      </c>
      <c r="F175" s="138" t="str">
        <f t="shared" ca="1" si="8"/>
        <v/>
      </c>
      <c r="G175" s="41">
        <f ca="1">IF(ISERROR(OFFSET('HARGA SATUAN'!$I$6,MATCH(C175,'HARGA SATUAN'!$C$7:$C$1495,0),0)),"",OFFSET('HARGA SATUAN'!$I$6,MATCH(C175,'HARGA SATUAN'!$C$7:$C$1495,0),0))</f>
        <v>0</v>
      </c>
      <c r="H175" s="136" t="str">
        <f ca="1">IF(B175="","",#REF!)</f>
        <v/>
      </c>
      <c r="I175" s="136" t="str">
        <f ca="1">IF(B175="","",#REF!)</f>
        <v/>
      </c>
      <c r="J175" s="136" t="str">
        <f ca="1">IF(B175="","",#REF!)</f>
        <v/>
      </c>
      <c r="K175" s="136" t="str">
        <f ca="1">IF(B175="","",#REF!)</f>
        <v/>
      </c>
      <c r="L175" s="136" t="str">
        <f ca="1">IF(C175="","",#REF!)</f>
        <v/>
      </c>
    </row>
    <row r="176" spans="1:12">
      <c r="A176" s="112">
        <v>165</v>
      </c>
      <c r="B176" s="134" t="str">
        <f t="shared" ca="1" si="6"/>
        <v/>
      </c>
      <c r="C176" s="109" t="str">
        <f t="shared" ca="1" si="7"/>
        <v/>
      </c>
      <c r="D176" s="101" t="str">
        <f ca="1">IF(ISERROR(OFFSET('HARGA SATUAN'!$D$6,MATCH(C176,'HARGA SATUAN'!$C$7:$C$1495,0),0)),"",OFFSET('HARGA SATUAN'!$D$6,MATCH(C176,'HARGA SATUAN'!$C$7:$C$1495,0),0))</f>
        <v/>
      </c>
      <c r="E176" s="101">
        <f ca="1">IF(B176="+","Unit",IF(ISERROR(OFFSET('HARGA SATUAN'!$E$6,MATCH(C176,'HARGA SATUAN'!$C$7:$C$1495,0),0)),"",OFFSET('HARGA SATUAN'!$E$6,MATCH(C176,'HARGA SATUAN'!$C$7:$C$1495,0),0)))</f>
        <v>0</v>
      </c>
      <c r="F176" s="138" t="str">
        <f t="shared" ca="1" si="8"/>
        <v/>
      </c>
      <c r="G176" s="41">
        <f ca="1">IF(ISERROR(OFFSET('HARGA SATUAN'!$I$6,MATCH(C176,'HARGA SATUAN'!$C$7:$C$1495,0),0)),"",OFFSET('HARGA SATUAN'!$I$6,MATCH(C176,'HARGA SATUAN'!$C$7:$C$1495,0),0))</f>
        <v>0</v>
      </c>
      <c r="H176" s="136" t="str">
        <f ca="1">IF(B176="","",#REF!)</f>
        <v/>
      </c>
      <c r="I176" s="136" t="str">
        <f ca="1">IF(B176="","",#REF!)</f>
        <v/>
      </c>
      <c r="J176" s="136" t="str">
        <f ca="1">IF(B176="","",#REF!)</f>
        <v/>
      </c>
      <c r="K176" s="136" t="str">
        <f ca="1">IF(B176="","",#REF!)</f>
        <v/>
      </c>
      <c r="L176" s="136" t="str">
        <f ca="1">IF(C176="","",#REF!)</f>
        <v/>
      </c>
    </row>
    <row r="177" spans="1:12">
      <c r="A177" s="112">
        <v>166</v>
      </c>
      <c r="B177" s="134" t="str">
        <f t="shared" ca="1" si="6"/>
        <v/>
      </c>
      <c r="C177" s="109" t="str">
        <f t="shared" ca="1" si="7"/>
        <v/>
      </c>
      <c r="D177" s="101" t="str">
        <f ca="1">IF(ISERROR(OFFSET('HARGA SATUAN'!$D$6,MATCH(C177,'HARGA SATUAN'!$C$7:$C$1495,0),0)),"",OFFSET('HARGA SATUAN'!$D$6,MATCH(C177,'HARGA SATUAN'!$C$7:$C$1495,0),0))</f>
        <v/>
      </c>
      <c r="E177" s="101">
        <f ca="1">IF(B177="+","Unit",IF(ISERROR(OFFSET('HARGA SATUAN'!$E$6,MATCH(C177,'HARGA SATUAN'!$C$7:$C$1495,0),0)),"",OFFSET('HARGA SATUAN'!$E$6,MATCH(C177,'HARGA SATUAN'!$C$7:$C$1495,0),0)))</f>
        <v>0</v>
      </c>
      <c r="F177" s="138" t="str">
        <f t="shared" ca="1" si="8"/>
        <v/>
      </c>
      <c r="G177" s="41">
        <f ca="1">IF(ISERROR(OFFSET('HARGA SATUAN'!$I$6,MATCH(C177,'HARGA SATUAN'!$C$7:$C$1495,0),0)),"",OFFSET('HARGA SATUAN'!$I$6,MATCH(C177,'HARGA SATUAN'!$C$7:$C$1495,0),0))</f>
        <v>0</v>
      </c>
      <c r="H177" s="136" t="str">
        <f ca="1">IF(B177="","",#REF!)</f>
        <v/>
      </c>
      <c r="I177" s="136" t="str">
        <f ca="1">IF(B177="","",#REF!)</f>
        <v/>
      </c>
      <c r="J177" s="136" t="str">
        <f ca="1">IF(B177="","",#REF!)</f>
        <v/>
      </c>
      <c r="K177" s="136" t="str">
        <f ca="1">IF(B177="","",#REF!)</f>
        <v/>
      </c>
      <c r="L177" s="136" t="str">
        <f ca="1">IF(C177="","",#REF!)</f>
        <v/>
      </c>
    </row>
    <row r="178" spans="1:12">
      <c r="A178" s="112">
        <v>167</v>
      </c>
      <c r="B178" s="134" t="str">
        <f t="shared" ca="1" si="6"/>
        <v/>
      </c>
      <c r="C178" s="109" t="str">
        <f t="shared" ca="1" si="7"/>
        <v/>
      </c>
      <c r="D178" s="101" t="str">
        <f ca="1">IF(ISERROR(OFFSET('HARGA SATUAN'!$D$6,MATCH(C178,'HARGA SATUAN'!$C$7:$C$1495,0),0)),"",OFFSET('HARGA SATUAN'!$D$6,MATCH(C178,'HARGA SATUAN'!$C$7:$C$1495,0),0))</f>
        <v/>
      </c>
      <c r="E178" s="101">
        <f ca="1">IF(B178="+","Unit",IF(ISERROR(OFFSET('HARGA SATUAN'!$E$6,MATCH(C178,'HARGA SATUAN'!$C$7:$C$1495,0),0)),"",OFFSET('HARGA SATUAN'!$E$6,MATCH(C178,'HARGA SATUAN'!$C$7:$C$1495,0),0)))</f>
        <v>0</v>
      </c>
      <c r="F178" s="138" t="str">
        <f t="shared" ca="1" si="8"/>
        <v/>
      </c>
      <c r="G178" s="41">
        <f ca="1">IF(ISERROR(OFFSET('HARGA SATUAN'!$I$6,MATCH(C178,'HARGA SATUAN'!$C$7:$C$1495,0),0)),"",OFFSET('HARGA SATUAN'!$I$6,MATCH(C178,'HARGA SATUAN'!$C$7:$C$1495,0),0))</f>
        <v>0</v>
      </c>
      <c r="H178" s="136" t="str">
        <f ca="1">IF(B178="","",#REF!)</f>
        <v/>
      </c>
      <c r="I178" s="136" t="str">
        <f ca="1">IF(B178="","",#REF!)</f>
        <v/>
      </c>
      <c r="J178" s="136" t="str">
        <f ca="1">IF(B178="","",#REF!)</f>
        <v/>
      </c>
      <c r="K178" s="136" t="str">
        <f ca="1">IF(B178="","",#REF!)</f>
        <v/>
      </c>
      <c r="L178" s="136" t="str">
        <f ca="1">IF(C178="","",#REF!)</f>
        <v/>
      </c>
    </row>
    <row r="179" spans="1:12">
      <c r="A179" s="112">
        <v>168</v>
      </c>
      <c r="B179" s="134" t="str">
        <f t="shared" ca="1" si="6"/>
        <v/>
      </c>
      <c r="C179" s="109" t="str">
        <f t="shared" ca="1" si="7"/>
        <v/>
      </c>
      <c r="D179" s="101" t="str">
        <f ca="1">IF(ISERROR(OFFSET('HARGA SATUAN'!$D$6,MATCH(C179,'HARGA SATUAN'!$C$7:$C$1495,0),0)),"",OFFSET('HARGA SATUAN'!$D$6,MATCH(C179,'HARGA SATUAN'!$C$7:$C$1495,0),0))</f>
        <v/>
      </c>
      <c r="E179" s="101">
        <f ca="1">IF(B179="+","Unit",IF(ISERROR(OFFSET('HARGA SATUAN'!$E$6,MATCH(C179,'HARGA SATUAN'!$C$7:$C$1495,0),0)),"",OFFSET('HARGA SATUAN'!$E$6,MATCH(C179,'HARGA SATUAN'!$C$7:$C$1495,0),0)))</f>
        <v>0</v>
      </c>
      <c r="F179" s="138" t="str">
        <f t="shared" ca="1" si="8"/>
        <v/>
      </c>
      <c r="G179" s="41">
        <f ca="1">IF(ISERROR(OFFSET('HARGA SATUAN'!$I$6,MATCH(C179,'HARGA SATUAN'!$C$7:$C$1495,0),0)),"",OFFSET('HARGA SATUAN'!$I$6,MATCH(C179,'HARGA SATUAN'!$C$7:$C$1495,0),0))</f>
        <v>0</v>
      </c>
      <c r="H179" s="136" t="str">
        <f ca="1">IF(B179="","",#REF!)</f>
        <v/>
      </c>
      <c r="I179" s="136" t="str">
        <f ca="1">IF(B179="","",#REF!)</f>
        <v/>
      </c>
      <c r="J179" s="136" t="str">
        <f ca="1">IF(B179="","",#REF!)</f>
        <v/>
      </c>
      <c r="K179" s="136" t="str">
        <f ca="1">IF(B179="","",#REF!)</f>
        <v/>
      </c>
      <c r="L179" s="136" t="str">
        <f ca="1">IF(C179="","",#REF!)</f>
        <v/>
      </c>
    </row>
    <row r="180" spans="1:12">
      <c r="A180" s="112">
        <v>169</v>
      </c>
      <c r="B180" s="134" t="str">
        <f t="shared" ca="1" si="6"/>
        <v/>
      </c>
      <c r="C180" s="109" t="str">
        <f t="shared" ca="1" si="7"/>
        <v/>
      </c>
      <c r="D180" s="101" t="str">
        <f ca="1">IF(ISERROR(OFFSET('HARGA SATUAN'!$D$6,MATCH(C180,'HARGA SATUAN'!$C$7:$C$1495,0),0)),"",OFFSET('HARGA SATUAN'!$D$6,MATCH(C180,'HARGA SATUAN'!$C$7:$C$1495,0),0))</f>
        <v/>
      </c>
      <c r="E180" s="101">
        <f ca="1">IF(B180="+","Unit",IF(ISERROR(OFFSET('HARGA SATUAN'!$E$6,MATCH(C180,'HARGA SATUAN'!$C$7:$C$1495,0),0)),"",OFFSET('HARGA SATUAN'!$E$6,MATCH(C180,'HARGA SATUAN'!$C$7:$C$1495,0),0)))</f>
        <v>0</v>
      </c>
      <c r="F180" s="138" t="str">
        <f t="shared" ca="1" si="8"/>
        <v/>
      </c>
      <c r="G180" s="41">
        <f ca="1">IF(ISERROR(OFFSET('HARGA SATUAN'!$I$6,MATCH(C180,'HARGA SATUAN'!$C$7:$C$1495,0),0)),"",OFFSET('HARGA SATUAN'!$I$6,MATCH(C180,'HARGA SATUAN'!$C$7:$C$1495,0),0))</f>
        <v>0</v>
      </c>
      <c r="H180" s="136" t="str">
        <f ca="1">IF(B180="","",#REF!)</f>
        <v/>
      </c>
      <c r="I180" s="136" t="str">
        <f ca="1">IF(B180="","",#REF!)</f>
        <v/>
      </c>
      <c r="J180" s="136" t="str">
        <f ca="1">IF(B180="","",#REF!)</f>
        <v/>
      </c>
      <c r="K180" s="136" t="str">
        <f ca="1">IF(B180="","",#REF!)</f>
        <v/>
      </c>
      <c r="L180" s="136" t="str">
        <f ca="1">IF(C180="","",#REF!)</f>
        <v/>
      </c>
    </row>
    <row r="181" spans="1:12">
      <c r="A181" s="112">
        <v>170</v>
      </c>
      <c r="B181" s="134" t="str">
        <f t="shared" ca="1" si="6"/>
        <v/>
      </c>
      <c r="C181" s="109" t="str">
        <f t="shared" ca="1" si="7"/>
        <v/>
      </c>
      <c r="D181" s="101" t="str">
        <f ca="1">IF(ISERROR(OFFSET('HARGA SATUAN'!$D$6,MATCH(C181,'HARGA SATUAN'!$C$7:$C$1495,0),0)),"",OFFSET('HARGA SATUAN'!$D$6,MATCH(C181,'HARGA SATUAN'!$C$7:$C$1495,0),0))</f>
        <v/>
      </c>
      <c r="E181" s="101">
        <f ca="1">IF(B181="+","Unit",IF(ISERROR(OFFSET('HARGA SATUAN'!$E$6,MATCH(C181,'HARGA SATUAN'!$C$7:$C$1495,0),0)),"",OFFSET('HARGA SATUAN'!$E$6,MATCH(C181,'HARGA SATUAN'!$C$7:$C$1495,0),0)))</f>
        <v>0</v>
      </c>
      <c r="F181" s="138" t="str">
        <f t="shared" ca="1" si="8"/>
        <v/>
      </c>
      <c r="G181" s="41">
        <f ca="1">IF(ISERROR(OFFSET('HARGA SATUAN'!$I$6,MATCH(C181,'HARGA SATUAN'!$C$7:$C$1495,0),0)),"",OFFSET('HARGA SATUAN'!$I$6,MATCH(C181,'HARGA SATUAN'!$C$7:$C$1495,0),0))</f>
        <v>0</v>
      </c>
      <c r="H181" s="136" t="str">
        <f ca="1">IF(B181="","",#REF!)</f>
        <v/>
      </c>
      <c r="I181" s="136" t="str">
        <f ca="1">IF(B181="","",#REF!)</f>
        <v/>
      </c>
      <c r="J181" s="136" t="str">
        <f ca="1">IF(B181="","",#REF!)</f>
        <v/>
      </c>
      <c r="K181" s="136" t="str">
        <f ca="1">IF(B181="","",#REF!)</f>
        <v/>
      </c>
      <c r="L181" s="136" t="str">
        <f ca="1">IF(C181="","",#REF!)</f>
        <v/>
      </c>
    </row>
    <row r="182" spans="1:12">
      <c r="A182" s="112">
        <v>171</v>
      </c>
      <c r="B182" s="134" t="str">
        <f t="shared" ca="1" si="6"/>
        <v/>
      </c>
      <c r="C182" s="109" t="str">
        <f t="shared" ca="1" si="7"/>
        <v/>
      </c>
      <c r="D182" s="101" t="str">
        <f ca="1">IF(ISERROR(OFFSET('HARGA SATUAN'!$D$6,MATCH(C182,'HARGA SATUAN'!$C$7:$C$1495,0),0)),"",OFFSET('HARGA SATUAN'!$D$6,MATCH(C182,'HARGA SATUAN'!$C$7:$C$1495,0),0))</f>
        <v/>
      </c>
      <c r="E182" s="101">
        <f ca="1">IF(B182="+","Unit",IF(ISERROR(OFFSET('HARGA SATUAN'!$E$6,MATCH(C182,'HARGA SATUAN'!$C$7:$C$1495,0),0)),"",OFFSET('HARGA SATUAN'!$E$6,MATCH(C182,'HARGA SATUAN'!$C$7:$C$1495,0),0)))</f>
        <v>0</v>
      </c>
      <c r="F182" s="138" t="str">
        <f t="shared" ca="1" si="8"/>
        <v/>
      </c>
      <c r="G182" s="41">
        <f ca="1">IF(ISERROR(OFFSET('HARGA SATUAN'!$I$6,MATCH(C182,'HARGA SATUAN'!$C$7:$C$1495,0),0)),"",OFFSET('HARGA SATUAN'!$I$6,MATCH(C182,'HARGA SATUAN'!$C$7:$C$1495,0),0))</f>
        <v>0</v>
      </c>
      <c r="H182" s="136" t="str">
        <f ca="1">IF(B182="","",#REF!)</f>
        <v/>
      </c>
      <c r="I182" s="136" t="str">
        <f ca="1">IF(B182="","",#REF!)</f>
        <v/>
      </c>
      <c r="J182" s="136" t="str">
        <f ca="1">IF(B182="","",#REF!)</f>
        <v/>
      </c>
      <c r="K182" s="136" t="str">
        <f ca="1">IF(B182="","",#REF!)</f>
        <v/>
      </c>
      <c r="L182" s="136" t="str">
        <f ca="1">IF(C182="","",#REF!)</f>
        <v/>
      </c>
    </row>
    <row r="183" spans="1:12">
      <c r="A183" s="112">
        <v>172</v>
      </c>
      <c r="B183" s="134" t="str">
        <f t="shared" ca="1" si="6"/>
        <v/>
      </c>
      <c r="C183" s="109" t="str">
        <f t="shared" ca="1" si="7"/>
        <v/>
      </c>
      <c r="D183" s="101" t="str">
        <f ca="1">IF(ISERROR(OFFSET('HARGA SATUAN'!$D$6,MATCH(C183,'HARGA SATUAN'!$C$7:$C$1495,0),0)),"",OFFSET('HARGA SATUAN'!$D$6,MATCH(C183,'HARGA SATUAN'!$C$7:$C$1495,0),0))</f>
        <v/>
      </c>
      <c r="E183" s="101">
        <f ca="1">IF(B183="+","Unit",IF(ISERROR(OFFSET('HARGA SATUAN'!$E$6,MATCH(C183,'HARGA SATUAN'!$C$7:$C$1495,0),0)),"",OFFSET('HARGA SATUAN'!$E$6,MATCH(C183,'HARGA SATUAN'!$C$7:$C$1495,0),0)))</f>
        <v>0</v>
      </c>
      <c r="F183" s="138" t="str">
        <f t="shared" ca="1" si="8"/>
        <v/>
      </c>
      <c r="G183" s="41">
        <f ca="1">IF(ISERROR(OFFSET('HARGA SATUAN'!$I$6,MATCH(C183,'HARGA SATUAN'!$C$7:$C$1495,0),0)),"",OFFSET('HARGA SATUAN'!$I$6,MATCH(C183,'HARGA SATUAN'!$C$7:$C$1495,0),0))</f>
        <v>0</v>
      </c>
      <c r="H183" s="136" t="str">
        <f ca="1">IF(B183="","",#REF!)</f>
        <v/>
      </c>
      <c r="I183" s="136" t="str">
        <f ca="1">IF(B183="","",#REF!)</f>
        <v/>
      </c>
      <c r="J183" s="136" t="str">
        <f ca="1">IF(B183="","",#REF!)</f>
        <v/>
      </c>
      <c r="K183" s="136" t="str">
        <f ca="1">IF(B183="","",#REF!)</f>
        <v/>
      </c>
      <c r="L183" s="136" t="str">
        <f ca="1">IF(C183="","",#REF!)</f>
        <v/>
      </c>
    </row>
    <row r="184" spans="1:12">
      <c r="A184" s="112">
        <v>173</v>
      </c>
      <c r="B184" s="134" t="str">
        <f t="shared" ca="1" si="6"/>
        <v/>
      </c>
      <c r="C184" s="109" t="str">
        <f t="shared" ca="1" si="7"/>
        <v/>
      </c>
      <c r="D184" s="101" t="str">
        <f ca="1">IF(ISERROR(OFFSET('HARGA SATUAN'!$D$6,MATCH(C184,'HARGA SATUAN'!$C$7:$C$1495,0),0)),"",OFFSET('HARGA SATUAN'!$D$6,MATCH(C184,'HARGA SATUAN'!$C$7:$C$1495,0),0))</f>
        <v/>
      </c>
      <c r="E184" s="101">
        <f ca="1">IF(B184="+","Unit",IF(ISERROR(OFFSET('HARGA SATUAN'!$E$6,MATCH(C184,'HARGA SATUAN'!$C$7:$C$1495,0),0)),"",OFFSET('HARGA SATUAN'!$E$6,MATCH(C184,'HARGA SATUAN'!$C$7:$C$1495,0),0)))</f>
        <v>0</v>
      </c>
      <c r="F184" s="138" t="str">
        <f t="shared" ca="1" si="8"/>
        <v/>
      </c>
      <c r="G184" s="41">
        <f ca="1">IF(ISERROR(OFFSET('HARGA SATUAN'!$I$6,MATCH(C184,'HARGA SATUAN'!$C$7:$C$1495,0),0)),"",OFFSET('HARGA SATUAN'!$I$6,MATCH(C184,'HARGA SATUAN'!$C$7:$C$1495,0),0))</f>
        <v>0</v>
      </c>
      <c r="H184" s="136" t="str">
        <f ca="1">IF(B184="","",#REF!)</f>
        <v/>
      </c>
      <c r="I184" s="136" t="str">
        <f ca="1">IF(B184="","",#REF!)</f>
        <v/>
      </c>
      <c r="J184" s="136" t="str">
        <f ca="1">IF(B184="","",#REF!)</f>
        <v/>
      </c>
      <c r="K184" s="136" t="str">
        <f ca="1">IF(B184="","",#REF!)</f>
        <v/>
      </c>
      <c r="L184" s="136" t="str">
        <f ca="1">IF(C184="","",#REF!)</f>
        <v/>
      </c>
    </row>
    <row r="185" spans="1:12">
      <c r="A185" s="112">
        <v>174</v>
      </c>
      <c r="B185" s="134" t="str">
        <f t="shared" ca="1" si="6"/>
        <v/>
      </c>
      <c r="C185" s="109" t="str">
        <f t="shared" ca="1" si="7"/>
        <v/>
      </c>
      <c r="D185" s="101" t="str">
        <f ca="1">IF(ISERROR(OFFSET('HARGA SATUAN'!$D$6,MATCH(C185,'HARGA SATUAN'!$C$7:$C$1495,0),0)),"",OFFSET('HARGA SATUAN'!$D$6,MATCH(C185,'HARGA SATUAN'!$C$7:$C$1495,0),0))</f>
        <v/>
      </c>
      <c r="E185" s="101">
        <f ca="1">IF(B185="+","Unit",IF(ISERROR(OFFSET('HARGA SATUAN'!$E$6,MATCH(C185,'HARGA SATUAN'!$C$7:$C$1495,0),0)),"",OFFSET('HARGA SATUAN'!$E$6,MATCH(C185,'HARGA SATUAN'!$C$7:$C$1495,0),0)))</f>
        <v>0</v>
      </c>
      <c r="F185" s="138" t="str">
        <f t="shared" ca="1" si="8"/>
        <v/>
      </c>
      <c r="G185" s="41">
        <f ca="1">IF(ISERROR(OFFSET('HARGA SATUAN'!$I$6,MATCH(C185,'HARGA SATUAN'!$C$7:$C$1495,0),0)),"",OFFSET('HARGA SATUAN'!$I$6,MATCH(C185,'HARGA SATUAN'!$C$7:$C$1495,0),0))</f>
        <v>0</v>
      </c>
      <c r="H185" s="136" t="str">
        <f ca="1">IF(B185="","",#REF!)</f>
        <v/>
      </c>
      <c r="I185" s="136" t="str">
        <f ca="1">IF(B185="","",#REF!)</f>
        <v/>
      </c>
      <c r="J185" s="136" t="str">
        <f ca="1">IF(B185="","",#REF!)</f>
        <v/>
      </c>
      <c r="K185" s="136" t="str">
        <f ca="1">IF(B185="","",#REF!)</f>
        <v/>
      </c>
      <c r="L185" s="136" t="str">
        <f ca="1">IF(C185="","",#REF!)</f>
        <v/>
      </c>
    </row>
    <row r="186" spans="1:12">
      <c r="A186" s="112">
        <v>175</v>
      </c>
      <c r="B186" s="134" t="str">
        <f t="shared" ca="1" si="6"/>
        <v/>
      </c>
      <c r="C186" s="109" t="str">
        <f t="shared" ca="1" si="7"/>
        <v/>
      </c>
      <c r="D186" s="101" t="str">
        <f ca="1">IF(ISERROR(OFFSET('HARGA SATUAN'!$D$6,MATCH(C186,'HARGA SATUAN'!$C$7:$C$1495,0),0)),"",OFFSET('HARGA SATUAN'!$D$6,MATCH(C186,'HARGA SATUAN'!$C$7:$C$1495,0),0))</f>
        <v/>
      </c>
      <c r="E186" s="101">
        <f ca="1">IF(B186="+","Unit",IF(ISERROR(OFFSET('HARGA SATUAN'!$E$6,MATCH(C186,'HARGA SATUAN'!$C$7:$C$1495,0),0)),"",OFFSET('HARGA SATUAN'!$E$6,MATCH(C186,'HARGA SATUAN'!$C$7:$C$1495,0),0)))</f>
        <v>0</v>
      </c>
      <c r="F186" s="138" t="str">
        <f t="shared" ca="1" si="8"/>
        <v/>
      </c>
      <c r="G186" s="41">
        <f ca="1">IF(ISERROR(OFFSET('HARGA SATUAN'!$I$6,MATCH(C186,'HARGA SATUAN'!$C$7:$C$1495,0),0)),"",OFFSET('HARGA SATUAN'!$I$6,MATCH(C186,'HARGA SATUAN'!$C$7:$C$1495,0),0))</f>
        <v>0</v>
      </c>
      <c r="H186" s="136" t="str">
        <f ca="1">IF(B186="","",#REF!)</f>
        <v/>
      </c>
      <c r="I186" s="136" t="str">
        <f ca="1">IF(B186="","",#REF!)</f>
        <v/>
      </c>
      <c r="J186" s="136" t="str">
        <f ca="1">IF(B186="","",#REF!)</f>
        <v/>
      </c>
      <c r="K186" s="136" t="str">
        <f ca="1">IF(B186="","",#REF!)</f>
        <v/>
      </c>
      <c r="L186" s="136" t="str">
        <f ca="1">IF(C186="","",#REF!)</f>
        <v/>
      </c>
    </row>
    <row r="187" spans="1:12">
      <c r="A187" s="112">
        <v>176</v>
      </c>
      <c r="B187" s="134" t="str">
        <f t="shared" ca="1" si="6"/>
        <v/>
      </c>
      <c r="C187" s="109" t="str">
        <f t="shared" ca="1" si="7"/>
        <v/>
      </c>
      <c r="D187" s="101" t="str">
        <f ca="1">IF(ISERROR(OFFSET('HARGA SATUAN'!$D$6,MATCH(C187,'HARGA SATUAN'!$C$7:$C$1495,0),0)),"",OFFSET('HARGA SATUAN'!$D$6,MATCH(C187,'HARGA SATUAN'!$C$7:$C$1495,0),0))</f>
        <v/>
      </c>
      <c r="E187" s="101">
        <f ca="1">IF(B187="+","Unit",IF(ISERROR(OFFSET('HARGA SATUAN'!$E$6,MATCH(C187,'HARGA SATUAN'!$C$7:$C$1495,0),0)),"",OFFSET('HARGA SATUAN'!$E$6,MATCH(C187,'HARGA SATUAN'!$C$7:$C$1495,0),0)))</f>
        <v>0</v>
      </c>
      <c r="F187" s="138" t="str">
        <f t="shared" ca="1" si="8"/>
        <v/>
      </c>
      <c r="G187" s="41">
        <f ca="1">IF(ISERROR(OFFSET('HARGA SATUAN'!$I$6,MATCH(C187,'HARGA SATUAN'!$C$7:$C$1495,0),0)),"",OFFSET('HARGA SATUAN'!$I$6,MATCH(C187,'HARGA SATUAN'!$C$7:$C$1495,0),0))</f>
        <v>0</v>
      </c>
      <c r="H187" s="136" t="str">
        <f ca="1">IF(B187="","",#REF!)</f>
        <v/>
      </c>
      <c r="I187" s="136" t="str">
        <f ca="1">IF(B187="","",#REF!)</f>
        <v/>
      </c>
      <c r="J187" s="136" t="str">
        <f ca="1">IF(B187="","",#REF!)</f>
        <v/>
      </c>
      <c r="K187" s="136" t="str">
        <f ca="1">IF(B187="","",#REF!)</f>
        <v/>
      </c>
      <c r="L187" s="136" t="str">
        <f ca="1">IF(C187="","",#REF!)</f>
        <v/>
      </c>
    </row>
    <row r="188" spans="1:12">
      <c r="A188" s="112">
        <v>177</v>
      </c>
      <c r="B188" s="134" t="str">
        <f t="shared" ca="1" si="6"/>
        <v/>
      </c>
      <c r="C188" s="109" t="str">
        <f t="shared" ca="1" si="7"/>
        <v/>
      </c>
      <c r="D188" s="101" t="str">
        <f ca="1">IF(ISERROR(OFFSET('HARGA SATUAN'!$D$6,MATCH(C188,'HARGA SATUAN'!$C$7:$C$1495,0),0)),"",OFFSET('HARGA SATUAN'!$D$6,MATCH(C188,'HARGA SATUAN'!$C$7:$C$1495,0),0))</f>
        <v/>
      </c>
      <c r="E188" s="101">
        <f ca="1">IF(B188="+","Unit",IF(ISERROR(OFFSET('HARGA SATUAN'!$E$6,MATCH(C188,'HARGA SATUAN'!$C$7:$C$1495,0),0)),"",OFFSET('HARGA SATUAN'!$E$6,MATCH(C188,'HARGA SATUAN'!$C$7:$C$1495,0),0)))</f>
        <v>0</v>
      </c>
      <c r="F188" s="138" t="str">
        <f t="shared" ca="1" si="8"/>
        <v/>
      </c>
      <c r="G188" s="41">
        <f ca="1">IF(ISERROR(OFFSET('HARGA SATUAN'!$I$6,MATCH(C188,'HARGA SATUAN'!$C$7:$C$1495,0),0)),"",OFFSET('HARGA SATUAN'!$I$6,MATCH(C188,'HARGA SATUAN'!$C$7:$C$1495,0),0))</f>
        <v>0</v>
      </c>
      <c r="H188" s="136" t="str">
        <f ca="1">IF(B188="","",#REF!)</f>
        <v/>
      </c>
      <c r="I188" s="136" t="str">
        <f ca="1">IF(B188="","",#REF!)</f>
        <v/>
      </c>
      <c r="J188" s="136" t="str">
        <f ca="1">IF(B188="","",#REF!)</f>
        <v/>
      </c>
      <c r="K188" s="136" t="str">
        <f ca="1">IF(B188="","",#REF!)</f>
        <v/>
      </c>
      <c r="L188" s="136" t="str">
        <f ca="1">IF(C188="","",#REF!)</f>
        <v/>
      </c>
    </row>
    <row r="189" spans="1:12">
      <c r="A189" s="112">
        <v>178</v>
      </c>
      <c r="B189" s="134" t="str">
        <f t="shared" ca="1" si="6"/>
        <v/>
      </c>
      <c r="C189" s="109" t="str">
        <f t="shared" ca="1" si="7"/>
        <v/>
      </c>
      <c r="D189" s="101" t="str">
        <f ca="1">IF(ISERROR(OFFSET('HARGA SATUAN'!$D$6,MATCH(C189,'HARGA SATUAN'!$C$7:$C$1495,0),0)),"",OFFSET('HARGA SATUAN'!$D$6,MATCH(C189,'HARGA SATUAN'!$C$7:$C$1495,0),0))</f>
        <v/>
      </c>
      <c r="E189" s="101">
        <f ca="1">IF(B189="+","Unit",IF(ISERROR(OFFSET('HARGA SATUAN'!$E$6,MATCH(C189,'HARGA SATUAN'!$C$7:$C$1495,0),0)),"",OFFSET('HARGA SATUAN'!$E$6,MATCH(C189,'HARGA SATUAN'!$C$7:$C$1495,0),0)))</f>
        <v>0</v>
      </c>
      <c r="F189" s="138" t="str">
        <f t="shared" ca="1" si="8"/>
        <v/>
      </c>
      <c r="G189" s="41">
        <f ca="1">IF(ISERROR(OFFSET('HARGA SATUAN'!$I$6,MATCH(C189,'HARGA SATUAN'!$C$7:$C$1495,0),0)),"",OFFSET('HARGA SATUAN'!$I$6,MATCH(C189,'HARGA SATUAN'!$C$7:$C$1495,0),0))</f>
        <v>0</v>
      </c>
      <c r="H189" s="136" t="str">
        <f ca="1">IF(B189="","",#REF!)</f>
        <v/>
      </c>
      <c r="I189" s="136" t="str">
        <f ca="1">IF(B189="","",#REF!)</f>
        <v/>
      </c>
      <c r="J189" s="136" t="str">
        <f ca="1">IF(B189="","",#REF!)</f>
        <v/>
      </c>
      <c r="K189" s="136" t="str">
        <f ca="1">IF(B189="","",#REF!)</f>
        <v/>
      </c>
      <c r="L189" s="136" t="str">
        <f ca="1">IF(C189="","",#REF!)</f>
        <v/>
      </c>
    </row>
    <row r="190" spans="1:12">
      <c r="A190" s="112">
        <v>179</v>
      </c>
      <c r="B190" s="134" t="str">
        <f t="shared" ca="1" si="6"/>
        <v/>
      </c>
      <c r="C190" s="109" t="str">
        <f t="shared" ca="1" si="7"/>
        <v/>
      </c>
      <c r="D190" s="101" t="str">
        <f ca="1">IF(ISERROR(OFFSET('HARGA SATUAN'!$D$6,MATCH(C190,'HARGA SATUAN'!$C$7:$C$1495,0),0)),"",OFFSET('HARGA SATUAN'!$D$6,MATCH(C190,'HARGA SATUAN'!$C$7:$C$1495,0),0))</f>
        <v/>
      </c>
      <c r="E190" s="101">
        <f ca="1">IF(B190="+","Unit",IF(ISERROR(OFFSET('HARGA SATUAN'!$E$6,MATCH(C190,'HARGA SATUAN'!$C$7:$C$1495,0),0)),"",OFFSET('HARGA SATUAN'!$E$6,MATCH(C190,'HARGA SATUAN'!$C$7:$C$1495,0),0)))</f>
        <v>0</v>
      </c>
      <c r="F190" s="138" t="str">
        <f t="shared" ca="1" si="8"/>
        <v/>
      </c>
      <c r="G190" s="41">
        <f ca="1">IF(ISERROR(OFFSET('HARGA SATUAN'!$I$6,MATCH(C190,'HARGA SATUAN'!$C$7:$C$1495,0),0)),"",OFFSET('HARGA SATUAN'!$I$6,MATCH(C190,'HARGA SATUAN'!$C$7:$C$1495,0),0))</f>
        <v>0</v>
      </c>
      <c r="H190" s="136" t="str">
        <f ca="1">IF(B190="","",#REF!)</f>
        <v/>
      </c>
      <c r="I190" s="136" t="str">
        <f ca="1">IF(B190="","",#REF!)</f>
        <v/>
      </c>
      <c r="J190" s="136" t="str">
        <f ca="1">IF(B190="","",#REF!)</f>
        <v/>
      </c>
      <c r="K190" s="136" t="str">
        <f ca="1">IF(B190="","",#REF!)</f>
        <v/>
      </c>
      <c r="L190" s="136" t="str">
        <f ca="1">IF(C190="","",#REF!)</f>
        <v/>
      </c>
    </row>
    <row r="191" spans="1:12">
      <c r="A191" s="112">
        <v>180</v>
      </c>
      <c r="B191" s="134" t="str">
        <f t="shared" ca="1" si="6"/>
        <v/>
      </c>
      <c r="C191" s="109" t="str">
        <f t="shared" ca="1" si="7"/>
        <v/>
      </c>
      <c r="D191" s="101" t="str">
        <f ca="1">IF(ISERROR(OFFSET('HARGA SATUAN'!$D$6,MATCH(C191,'HARGA SATUAN'!$C$7:$C$1495,0),0)),"",OFFSET('HARGA SATUAN'!$D$6,MATCH(C191,'HARGA SATUAN'!$C$7:$C$1495,0),0))</f>
        <v/>
      </c>
      <c r="E191" s="101">
        <f ca="1">IF(B191="+","Unit",IF(ISERROR(OFFSET('HARGA SATUAN'!$E$6,MATCH(C191,'HARGA SATUAN'!$C$7:$C$1495,0),0)),"",OFFSET('HARGA SATUAN'!$E$6,MATCH(C191,'HARGA SATUAN'!$C$7:$C$1495,0),0)))</f>
        <v>0</v>
      </c>
      <c r="F191" s="138" t="str">
        <f t="shared" ca="1" si="8"/>
        <v/>
      </c>
      <c r="G191" s="41">
        <f ca="1">IF(ISERROR(OFFSET('HARGA SATUAN'!$I$6,MATCH(C191,'HARGA SATUAN'!$C$7:$C$1495,0),0)),"",OFFSET('HARGA SATUAN'!$I$6,MATCH(C191,'HARGA SATUAN'!$C$7:$C$1495,0),0))</f>
        <v>0</v>
      </c>
      <c r="H191" s="136" t="str">
        <f ca="1">IF(B191="","",#REF!)</f>
        <v/>
      </c>
      <c r="I191" s="136" t="str">
        <f ca="1">IF(B191="","",#REF!)</f>
        <v/>
      </c>
      <c r="J191" s="136" t="str">
        <f ca="1">IF(B191="","",#REF!)</f>
        <v/>
      </c>
      <c r="K191" s="136" t="str">
        <f ca="1">IF(B191="","",#REF!)</f>
        <v/>
      </c>
      <c r="L191" s="136" t="str">
        <f ca="1">IF(C191="","",#REF!)</f>
        <v/>
      </c>
    </row>
    <row r="192" spans="1:12">
      <c r="A192" s="112">
        <v>181</v>
      </c>
      <c r="B192" s="134" t="str">
        <f t="shared" ca="1" si="6"/>
        <v/>
      </c>
      <c r="C192" s="109" t="str">
        <f t="shared" ca="1" si="7"/>
        <v/>
      </c>
      <c r="D192" s="101" t="str">
        <f ca="1">IF(ISERROR(OFFSET('HARGA SATUAN'!$D$6,MATCH(C192,'HARGA SATUAN'!$C$7:$C$1495,0),0)),"",OFFSET('HARGA SATUAN'!$D$6,MATCH(C192,'HARGA SATUAN'!$C$7:$C$1495,0),0))</f>
        <v/>
      </c>
      <c r="E192" s="101">
        <f ca="1">IF(B192="+","Unit",IF(ISERROR(OFFSET('HARGA SATUAN'!$E$6,MATCH(C192,'HARGA SATUAN'!$C$7:$C$1495,0),0)),"",OFFSET('HARGA SATUAN'!$E$6,MATCH(C192,'HARGA SATUAN'!$C$7:$C$1495,0),0)))</f>
        <v>0</v>
      </c>
      <c r="F192" s="138" t="str">
        <f t="shared" ca="1" si="8"/>
        <v/>
      </c>
      <c r="G192" s="41">
        <f ca="1">IF(ISERROR(OFFSET('HARGA SATUAN'!$I$6,MATCH(C192,'HARGA SATUAN'!$C$7:$C$1495,0),0)),"",OFFSET('HARGA SATUAN'!$I$6,MATCH(C192,'HARGA SATUAN'!$C$7:$C$1495,0),0))</f>
        <v>0</v>
      </c>
      <c r="H192" s="136" t="str">
        <f ca="1">IF(B192="","",#REF!)</f>
        <v/>
      </c>
      <c r="I192" s="136" t="str">
        <f ca="1">IF(B192="","",#REF!)</f>
        <v/>
      </c>
      <c r="J192" s="136" t="str">
        <f ca="1">IF(B192="","",#REF!)</f>
        <v/>
      </c>
      <c r="K192" s="136" t="str">
        <f ca="1">IF(B192="","",#REF!)</f>
        <v/>
      </c>
      <c r="L192" s="136" t="str">
        <f ca="1">IF(C192="","",#REF!)</f>
        <v/>
      </c>
    </row>
    <row r="193" spans="1:12">
      <c r="A193" s="112">
        <v>182</v>
      </c>
      <c r="B193" s="134" t="str">
        <f t="shared" ca="1" si="6"/>
        <v/>
      </c>
      <c r="C193" s="109" t="str">
        <f t="shared" ca="1" si="7"/>
        <v/>
      </c>
      <c r="D193" s="101" t="str">
        <f ca="1">IF(ISERROR(OFFSET('HARGA SATUAN'!$D$6,MATCH(C193,'HARGA SATUAN'!$C$7:$C$1495,0),0)),"",OFFSET('HARGA SATUAN'!$D$6,MATCH(C193,'HARGA SATUAN'!$C$7:$C$1495,0),0))</f>
        <v/>
      </c>
      <c r="E193" s="101">
        <f ca="1">IF(B193="+","Unit",IF(ISERROR(OFFSET('HARGA SATUAN'!$E$6,MATCH(C193,'HARGA SATUAN'!$C$7:$C$1495,0),0)),"",OFFSET('HARGA SATUAN'!$E$6,MATCH(C193,'HARGA SATUAN'!$C$7:$C$1495,0),0)))</f>
        <v>0</v>
      </c>
      <c r="F193" s="138" t="str">
        <f t="shared" ca="1" si="8"/>
        <v/>
      </c>
      <c r="G193" s="41">
        <f ca="1">IF(ISERROR(OFFSET('HARGA SATUAN'!$I$6,MATCH(C193,'HARGA SATUAN'!$C$7:$C$1495,0),0)),"",OFFSET('HARGA SATUAN'!$I$6,MATCH(C193,'HARGA SATUAN'!$C$7:$C$1495,0),0))</f>
        <v>0</v>
      </c>
      <c r="H193" s="136" t="str">
        <f ca="1">IF(B193="","",#REF!)</f>
        <v/>
      </c>
      <c r="I193" s="136" t="str">
        <f ca="1">IF(B193="","",#REF!)</f>
        <v/>
      </c>
      <c r="J193" s="136" t="str">
        <f ca="1">IF(B193="","",#REF!)</f>
        <v/>
      </c>
      <c r="K193" s="136" t="str">
        <f ca="1">IF(B193="","",#REF!)</f>
        <v/>
      </c>
      <c r="L193" s="136" t="str">
        <f ca="1">IF(C193="","",#REF!)</f>
        <v/>
      </c>
    </row>
    <row r="194" spans="1:12">
      <c r="A194" s="112">
        <v>183</v>
      </c>
      <c r="B194" s="134" t="str">
        <f t="shared" ca="1" si="6"/>
        <v/>
      </c>
      <c r="C194" s="109" t="str">
        <f t="shared" ca="1" si="7"/>
        <v/>
      </c>
      <c r="D194" s="101" t="str">
        <f ca="1">IF(ISERROR(OFFSET('HARGA SATUAN'!$D$6,MATCH(C194,'HARGA SATUAN'!$C$7:$C$1495,0),0)),"",OFFSET('HARGA SATUAN'!$D$6,MATCH(C194,'HARGA SATUAN'!$C$7:$C$1495,0),0))</f>
        <v/>
      </c>
      <c r="E194" s="101">
        <f ca="1">IF(B194="+","Unit",IF(ISERROR(OFFSET('HARGA SATUAN'!$E$6,MATCH(C194,'HARGA SATUAN'!$C$7:$C$1495,0),0)),"",OFFSET('HARGA SATUAN'!$E$6,MATCH(C194,'HARGA SATUAN'!$C$7:$C$1495,0),0)))</f>
        <v>0</v>
      </c>
      <c r="F194" s="138" t="str">
        <f t="shared" ca="1" si="8"/>
        <v/>
      </c>
      <c r="G194" s="41">
        <f ca="1">IF(ISERROR(OFFSET('HARGA SATUAN'!$I$6,MATCH(C194,'HARGA SATUAN'!$C$7:$C$1495,0),0)),"",OFFSET('HARGA SATUAN'!$I$6,MATCH(C194,'HARGA SATUAN'!$C$7:$C$1495,0),0))</f>
        <v>0</v>
      </c>
      <c r="H194" s="136" t="str">
        <f ca="1">IF(B194="","",#REF!)</f>
        <v/>
      </c>
      <c r="I194" s="136" t="str">
        <f ca="1">IF(B194="","",#REF!)</f>
        <v/>
      </c>
      <c r="J194" s="136" t="str">
        <f ca="1">IF(B194="","",#REF!)</f>
        <v/>
      </c>
      <c r="K194" s="136" t="str">
        <f ca="1">IF(B194="","",#REF!)</f>
        <v/>
      </c>
      <c r="L194" s="136" t="str">
        <f ca="1">IF(C194="","",#REF!)</f>
        <v/>
      </c>
    </row>
    <row r="195" spans="1:12">
      <c r="A195" s="112">
        <v>184</v>
      </c>
      <c r="B195" s="134" t="str">
        <f t="shared" ca="1" si="6"/>
        <v/>
      </c>
      <c r="C195" s="109" t="str">
        <f t="shared" ca="1" si="7"/>
        <v/>
      </c>
      <c r="D195" s="101" t="str">
        <f ca="1">IF(ISERROR(OFFSET('HARGA SATUAN'!$D$6,MATCH(C195,'HARGA SATUAN'!$C$7:$C$1495,0),0)),"",OFFSET('HARGA SATUAN'!$D$6,MATCH(C195,'HARGA SATUAN'!$C$7:$C$1495,0),0))</f>
        <v/>
      </c>
      <c r="E195" s="101">
        <f ca="1">IF(B195="+","Unit",IF(ISERROR(OFFSET('HARGA SATUAN'!$E$6,MATCH(C195,'HARGA SATUAN'!$C$7:$C$1495,0),0)),"",OFFSET('HARGA SATUAN'!$E$6,MATCH(C195,'HARGA SATUAN'!$C$7:$C$1495,0),0)))</f>
        <v>0</v>
      </c>
      <c r="F195" s="138" t="str">
        <f t="shared" ca="1" si="8"/>
        <v/>
      </c>
      <c r="G195" s="41">
        <f ca="1">IF(ISERROR(OFFSET('HARGA SATUAN'!$I$6,MATCH(C195,'HARGA SATUAN'!$C$7:$C$1495,0),0)),"",OFFSET('HARGA SATUAN'!$I$6,MATCH(C195,'HARGA SATUAN'!$C$7:$C$1495,0),0))</f>
        <v>0</v>
      </c>
      <c r="H195" s="136" t="str">
        <f ca="1">IF(B195="","",#REF!)</f>
        <v/>
      </c>
      <c r="I195" s="136" t="str">
        <f ca="1">IF(B195="","",#REF!)</f>
        <v/>
      </c>
      <c r="J195" s="136" t="str">
        <f ca="1">IF(B195="","",#REF!)</f>
        <v/>
      </c>
      <c r="K195" s="136" t="str">
        <f ca="1">IF(B195="","",#REF!)</f>
        <v/>
      </c>
      <c r="L195" s="136" t="str">
        <f ca="1">IF(C195="","",#REF!)</f>
        <v/>
      </c>
    </row>
    <row r="196" spans="1:12">
      <c r="A196" s="112">
        <v>185</v>
      </c>
      <c r="B196" s="134" t="str">
        <f t="shared" ca="1" si="6"/>
        <v/>
      </c>
      <c r="C196" s="109" t="str">
        <f t="shared" ca="1" si="7"/>
        <v/>
      </c>
      <c r="D196" s="101" t="str">
        <f ca="1">IF(ISERROR(OFFSET('HARGA SATUAN'!$D$6,MATCH(C196,'HARGA SATUAN'!$C$7:$C$1495,0),0)),"",OFFSET('HARGA SATUAN'!$D$6,MATCH(C196,'HARGA SATUAN'!$C$7:$C$1495,0),0))</f>
        <v/>
      </c>
      <c r="E196" s="101">
        <f ca="1">IF(B196="+","Unit",IF(ISERROR(OFFSET('HARGA SATUAN'!$E$6,MATCH(C196,'HARGA SATUAN'!$C$7:$C$1495,0),0)),"",OFFSET('HARGA SATUAN'!$E$6,MATCH(C196,'HARGA SATUAN'!$C$7:$C$1495,0),0)))</f>
        <v>0</v>
      </c>
      <c r="F196" s="138" t="str">
        <f t="shared" ca="1" si="8"/>
        <v/>
      </c>
      <c r="G196" s="41">
        <f ca="1">IF(ISERROR(OFFSET('HARGA SATUAN'!$I$6,MATCH(C196,'HARGA SATUAN'!$C$7:$C$1495,0),0)),"",OFFSET('HARGA SATUAN'!$I$6,MATCH(C196,'HARGA SATUAN'!$C$7:$C$1495,0),0))</f>
        <v>0</v>
      </c>
      <c r="H196" s="136" t="str">
        <f ca="1">IF(B196="","",#REF!)</f>
        <v/>
      </c>
      <c r="I196" s="136" t="str">
        <f ca="1">IF(B196="","",#REF!)</f>
        <v/>
      </c>
      <c r="J196" s="136" t="str">
        <f ca="1">IF(B196="","",#REF!)</f>
        <v/>
      </c>
      <c r="K196" s="136" t="str">
        <f ca="1">IF(B196="","",#REF!)</f>
        <v/>
      </c>
      <c r="L196" s="136" t="str">
        <f ca="1">IF(C196="","",#REF!)</f>
        <v/>
      </c>
    </row>
    <row r="197" spans="1:12">
      <c r="A197" s="112">
        <v>186</v>
      </c>
      <c r="B197" s="134" t="str">
        <f t="shared" ca="1" si="6"/>
        <v/>
      </c>
      <c r="C197" s="109" t="str">
        <f t="shared" ca="1" si="7"/>
        <v/>
      </c>
      <c r="D197" s="101" t="str">
        <f ca="1">IF(ISERROR(OFFSET('HARGA SATUAN'!$D$6,MATCH(C197,'HARGA SATUAN'!$C$7:$C$1495,0),0)),"",OFFSET('HARGA SATUAN'!$D$6,MATCH(C197,'HARGA SATUAN'!$C$7:$C$1495,0),0))</f>
        <v/>
      </c>
      <c r="E197" s="101">
        <f ca="1">IF(B197="+","Unit",IF(ISERROR(OFFSET('HARGA SATUAN'!$E$6,MATCH(C197,'HARGA SATUAN'!$C$7:$C$1495,0),0)),"",OFFSET('HARGA SATUAN'!$E$6,MATCH(C197,'HARGA SATUAN'!$C$7:$C$1495,0),0)))</f>
        <v>0</v>
      </c>
      <c r="F197" s="138" t="str">
        <f t="shared" ca="1" si="8"/>
        <v/>
      </c>
      <c r="G197" s="41">
        <f ca="1">IF(ISERROR(OFFSET('HARGA SATUAN'!$I$6,MATCH(C197,'HARGA SATUAN'!$C$7:$C$1495,0),0)),"",OFFSET('HARGA SATUAN'!$I$6,MATCH(C197,'HARGA SATUAN'!$C$7:$C$1495,0),0))</f>
        <v>0</v>
      </c>
      <c r="H197" s="136" t="str">
        <f ca="1">IF(B197="","",#REF!)</f>
        <v/>
      </c>
      <c r="I197" s="136" t="str">
        <f ca="1">IF(B197="","",#REF!)</f>
        <v/>
      </c>
      <c r="J197" s="136" t="str">
        <f ca="1">IF(B197="","",#REF!)</f>
        <v/>
      </c>
      <c r="K197" s="136" t="str">
        <f ca="1">IF(B197="","",#REF!)</f>
        <v/>
      </c>
      <c r="L197" s="136" t="str">
        <f ca="1">IF(C197="","",#REF!)</f>
        <v/>
      </c>
    </row>
    <row r="198" spans="1:12">
      <c r="A198" s="112">
        <v>187</v>
      </c>
      <c r="B198" s="134" t="str">
        <f t="shared" ca="1" si="6"/>
        <v/>
      </c>
      <c r="C198" s="109" t="str">
        <f t="shared" ca="1" si="7"/>
        <v/>
      </c>
      <c r="D198" s="101" t="str">
        <f ca="1">IF(ISERROR(OFFSET('HARGA SATUAN'!$D$6,MATCH(C198,'HARGA SATUAN'!$C$7:$C$1495,0),0)),"",OFFSET('HARGA SATUAN'!$D$6,MATCH(C198,'HARGA SATUAN'!$C$7:$C$1495,0),0))</f>
        <v/>
      </c>
      <c r="E198" s="101">
        <f ca="1">IF(B198="+","Unit",IF(ISERROR(OFFSET('HARGA SATUAN'!$E$6,MATCH(C198,'HARGA SATUAN'!$C$7:$C$1495,0),0)),"",OFFSET('HARGA SATUAN'!$E$6,MATCH(C198,'HARGA SATUAN'!$C$7:$C$1495,0),0)))</f>
        <v>0</v>
      </c>
      <c r="F198" s="138" t="str">
        <f t="shared" ca="1" si="8"/>
        <v/>
      </c>
      <c r="G198" s="41">
        <f ca="1">IF(ISERROR(OFFSET('HARGA SATUAN'!$I$6,MATCH(C198,'HARGA SATUAN'!$C$7:$C$1495,0),0)),"",OFFSET('HARGA SATUAN'!$I$6,MATCH(C198,'HARGA SATUAN'!$C$7:$C$1495,0),0))</f>
        <v>0</v>
      </c>
      <c r="H198" s="136" t="str">
        <f ca="1">IF(B198="","",#REF!)</f>
        <v/>
      </c>
      <c r="I198" s="136" t="str">
        <f ca="1">IF(B198="","",#REF!)</f>
        <v/>
      </c>
      <c r="J198" s="136" t="str">
        <f ca="1">IF(B198="","",#REF!)</f>
        <v/>
      </c>
      <c r="K198" s="136" t="str">
        <f ca="1">IF(B198="","",#REF!)</f>
        <v/>
      </c>
      <c r="L198" s="136" t="str">
        <f ca="1">IF(C198="","",#REF!)</f>
        <v/>
      </c>
    </row>
    <row r="199" spans="1:12">
      <c r="A199" s="112">
        <v>188</v>
      </c>
      <c r="B199" s="134" t="str">
        <f t="shared" ca="1" si="6"/>
        <v/>
      </c>
      <c r="C199" s="109" t="str">
        <f t="shared" ca="1" si="7"/>
        <v/>
      </c>
      <c r="D199" s="101" t="str">
        <f ca="1">IF(ISERROR(OFFSET('HARGA SATUAN'!$D$6,MATCH(C199,'HARGA SATUAN'!$C$7:$C$1495,0),0)),"",OFFSET('HARGA SATUAN'!$D$6,MATCH(C199,'HARGA SATUAN'!$C$7:$C$1495,0),0))</f>
        <v/>
      </c>
      <c r="E199" s="101">
        <f ca="1">IF(B199="+","Unit",IF(ISERROR(OFFSET('HARGA SATUAN'!$E$6,MATCH(C199,'HARGA SATUAN'!$C$7:$C$1495,0),0)),"",OFFSET('HARGA SATUAN'!$E$6,MATCH(C199,'HARGA SATUAN'!$C$7:$C$1495,0),0)))</f>
        <v>0</v>
      </c>
      <c r="F199" s="138" t="str">
        <f t="shared" ca="1" si="8"/>
        <v/>
      </c>
      <c r="G199" s="41">
        <f ca="1">IF(ISERROR(OFFSET('HARGA SATUAN'!$I$6,MATCH(C199,'HARGA SATUAN'!$C$7:$C$1495,0),0)),"",OFFSET('HARGA SATUAN'!$I$6,MATCH(C199,'HARGA SATUAN'!$C$7:$C$1495,0),0))</f>
        <v>0</v>
      </c>
      <c r="H199" s="136" t="str">
        <f ca="1">IF(B199="","",#REF!)</f>
        <v/>
      </c>
      <c r="I199" s="136" t="str">
        <f ca="1">IF(B199="","",#REF!)</f>
        <v/>
      </c>
      <c r="J199" s="136" t="str">
        <f ca="1">IF(B199="","",#REF!)</f>
        <v/>
      </c>
      <c r="K199" s="136" t="str">
        <f ca="1">IF(B199="","",#REF!)</f>
        <v/>
      </c>
      <c r="L199" s="136" t="str">
        <f ca="1">IF(C199="","",#REF!)</f>
        <v/>
      </c>
    </row>
    <row r="200" spans="1:12">
      <c r="A200" s="112">
        <v>189</v>
      </c>
      <c r="B200" s="134" t="str">
        <f t="shared" ca="1" si="6"/>
        <v/>
      </c>
      <c r="C200" s="109" t="str">
        <f t="shared" ca="1" si="7"/>
        <v/>
      </c>
      <c r="D200" s="101" t="str">
        <f ca="1">IF(ISERROR(OFFSET('HARGA SATUAN'!$D$6,MATCH(C200,'HARGA SATUAN'!$C$7:$C$1495,0),0)),"",OFFSET('HARGA SATUAN'!$D$6,MATCH(C200,'HARGA SATUAN'!$C$7:$C$1495,0),0))</f>
        <v/>
      </c>
      <c r="E200" s="101">
        <f ca="1">IF(B200="+","Unit",IF(ISERROR(OFFSET('HARGA SATUAN'!$E$6,MATCH(C200,'HARGA SATUAN'!$C$7:$C$1495,0),0)),"",OFFSET('HARGA SATUAN'!$E$6,MATCH(C200,'HARGA SATUAN'!$C$7:$C$1495,0),0)))</f>
        <v>0</v>
      </c>
      <c r="F200" s="138" t="str">
        <f t="shared" ca="1" si="8"/>
        <v/>
      </c>
      <c r="G200" s="41">
        <f ca="1">IF(ISERROR(OFFSET('HARGA SATUAN'!$I$6,MATCH(C200,'HARGA SATUAN'!$C$7:$C$1495,0),0)),"",OFFSET('HARGA SATUAN'!$I$6,MATCH(C200,'HARGA SATUAN'!$C$7:$C$1495,0),0))</f>
        <v>0</v>
      </c>
      <c r="H200" s="136" t="str">
        <f ca="1">IF(B200="","",#REF!)</f>
        <v/>
      </c>
      <c r="I200" s="136" t="str">
        <f ca="1">IF(B200="","",#REF!)</f>
        <v/>
      </c>
      <c r="J200" s="136" t="str">
        <f ca="1">IF(B200="","",#REF!)</f>
        <v/>
      </c>
      <c r="K200" s="136" t="str">
        <f ca="1">IF(B200="","",#REF!)</f>
        <v/>
      </c>
      <c r="L200" s="136" t="str">
        <f ca="1">IF(C200="","",#REF!)</f>
        <v/>
      </c>
    </row>
    <row r="201" spans="1:12">
      <c r="A201" s="112">
        <v>190</v>
      </c>
      <c r="B201" s="134" t="str">
        <f t="shared" ca="1" si="6"/>
        <v/>
      </c>
      <c r="C201" s="109" t="str">
        <f t="shared" ca="1" si="7"/>
        <v/>
      </c>
      <c r="D201" s="101" t="str">
        <f ca="1">IF(ISERROR(OFFSET('HARGA SATUAN'!$D$6,MATCH(C201,'HARGA SATUAN'!$C$7:$C$1495,0),0)),"",OFFSET('HARGA SATUAN'!$D$6,MATCH(C201,'HARGA SATUAN'!$C$7:$C$1495,0),0))</f>
        <v/>
      </c>
      <c r="E201" s="101">
        <f ca="1">IF(B201="+","Unit",IF(ISERROR(OFFSET('HARGA SATUAN'!$E$6,MATCH(C201,'HARGA SATUAN'!$C$7:$C$1495,0),0)),"",OFFSET('HARGA SATUAN'!$E$6,MATCH(C201,'HARGA SATUAN'!$C$7:$C$1495,0),0)))</f>
        <v>0</v>
      </c>
      <c r="F201" s="138" t="str">
        <f t="shared" ca="1" si="8"/>
        <v/>
      </c>
      <c r="G201" s="41">
        <f ca="1">IF(ISERROR(OFFSET('HARGA SATUAN'!$I$6,MATCH(C201,'HARGA SATUAN'!$C$7:$C$1495,0),0)),"",OFFSET('HARGA SATUAN'!$I$6,MATCH(C201,'HARGA SATUAN'!$C$7:$C$1495,0),0))</f>
        <v>0</v>
      </c>
      <c r="H201" s="136" t="str">
        <f ca="1">IF(B201="","",#REF!)</f>
        <v/>
      </c>
      <c r="I201" s="136" t="str">
        <f ca="1">IF(B201="","",#REF!)</f>
        <v/>
      </c>
      <c r="J201" s="136" t="str">
        <f ca="1">IF(B201="","",#REF!)</f>
        <v/>
      </c>
      <c r="K201" s="136" t="str">
        <f ca="1">IF(B201="","",#REF!)</f>
        <v/>
      </c>
      <c r="L201" s="136" t="str">
        <f ca="1">IF(C201="","",#REF!)</f>
        <v/>
      </c>
    </row>
    <row r="202" spans="1:12">
      <c r="A202" s="112">
        <v>191</v>
      </c>
      <c r="B202" s="134" t="str">
        <f t="shared" ca="1" si="6"/>
        <v/>
      </c>
      <c r="C202" s="109" t="str">
        <f t="shared" ca="1" si="7"/>
        <v/>
      </c>
      <c r="D202" s="101" t="str">
        <f ca="1">IF(ISERROR(OFFSET('HARGA SATUAN'!$D$6,MATCH(C202,'HARGA SATUAN'!$C$7:$C$1495,0),0)),"",OFFSET('HARGA SATUAN'!$D$6,MATCH(C202,'HARGA SATUAN'!$C$7:$C$1495,0),0))</f>
        <v/>
      </c>
      <c r="E202" s="101">
        <f ca="1">IF(B202="+","Unit",IF(ISERROR(OFFSET('HARGA SATUAN'!$E$6,MATCH(C202,'HARGA SATUAN'!$C$7:$C$1495,0),0)),"",OFFSET('HARGA SATUAN'!$E$6,MATCH(C202,'HARGA SATUAN'!$C$7:$C$1495,0),0)))</f>
        <v>0</v>
      </c>
      <c r="F202" s="138" t="str">
        <f t="shared" ca="1" si="8"/>
        <v/>
      </c>
      <c r="G202" s="41">
        <f ca="1">IF(ISERROR(OFFSET('HARGA SATUAN'!$I$6,MATCH(C202,'HARGA SATUAN'!$C$7:$C$1495,0),0)),"",OFFSET('HARGA SATUAN'!$I$6,MATCH(C202,'HARGA SATUAN'!$C$7:$C$1495,0),0))</f>
        <v>0</v>
      </c>
      <c r="H202" s="136" t="str">
        <f ca="1">IF(B202="","",#REF!)</f>
        <v/>
      </c>
      <c r="I202" s="136" t="str">
        <f ca="1">IF(B202="","",#REF!)</f>
        <v/>
      </c>
      <c r="J202" s="136" t="str">
        <f ca="1">IF(B202="","",#REF!)</f>
        <v/>
      </c>
      <c r="K202" s="136" t="str">
        <f ca="1">IF(B202="","",#REF!)</f>
        <v/>
      </c>
      <c r="L202" s="136" t="str">
        <f ca="1">IF(C202="","",#REF!)</f>
        <v/>
      </c>
    </row>
    <row r="203" spans="1:12">
      <c r="A203" s="112">
        <v>192</v>
      </c>
      <c r="B203" s="134" t="str">
        <f t="shared" ca="1" si="6"/>
        <v/>
      </c>
      <c r="C203" s="109" t="str">
        <f t="shared" ca="1" si="7"/>
        <v/>
      </c>
      <c r="D203" s="101" t="str">
        <f ca="1">IF(ISERROR(OFFSET('HARGA SATUAN'!$D$6,MATCH(C203,'HARGA SATUAN'!$C$7:$C$1495,0),0)),"",OFFSET('HARGA SATUAN'!$D$6,MATCH(C203,'HARGA SATUAN'!$C$7:$C$1495,0),0))</f>
        <v/>
      </c>
      <c r="E203" s="101">
        <f ca="1">IF(B203="+","Unit",IF(ISERROR(OFFSET('HARGA SATUAN'!$E$6,MATCH(C203,'HARGA SATUAN'!$C$7:$C$1495,0),0)),"",OFFSET('HARGA SATUAN'!$E$6,MATCH(C203,'HARGA SATUAN'!$C$7:$C$1495,0),0)))</f>
        <v>0</v>
      </c>
      <c r="F203" s="138" t="str">
        <f t="shared" ca="1" si="8"/>
        <v/>
      </c>
      <c r="G203" s="41">
        <f ca="1">IF(ISERROR(OFFSET('HARGA SATUAN'!$I$6,MATCH(C203,'HARGA SATUAN'!$C$7:$C$1495,0),0)),"",OFFSET('HARGA SATUAN'!$I$6,MATCH(C203,'HARGA SATUAN'!$C$7:$C$1495,0),0))</f>
        <v>0</v>
      </c>
      <c r="H203" s="136" t="str">
        <f ca="1">IF(B203="","",#REF!)</f>
        <v/>
      </c>
      <c r="I203" s="136" t="str">
        <f ca="1">IF(B203="","",#REF!)</f>
        <v/>
      </c>
      <c r="J203" s="136" t="str">
        <f ca="1">IF(B203="","",#REF!)</f>
        <v/>
      </c>
      <c r="K203" s="136" t="str">
        <f ca="1">IF(B203="","",#REF!)</f>
        <v/>
      </c>
      <c r="L203" s="136" t="str">
        <f ca="1">IF(C203="","",#REF!)</f>
        <v/>
      </c>
    </row>
    <row r="204" spans="1:12">
      <c r="A204" s="112">
        <v>193</v>
      </c>
      <c r="B204" s="134" t="str">
        <f t="shared" ca="1" si="6"/>
        <v/>
      </c>
      <c r="C204" s="109" t="str">
        <f t="shared" ca="1" si="7"/>
        <v/>
      </c>
      <c r="D204" s="101" t="str">
        <f ca="1">IF(ISERROR(OFFSET('HARGA SATUAN'!$D$6,MATCH(C204,'HARGA SATUAN'!$C$7:$C$1495,0),0)),"",OFFSET('HARGA SATUAN'!$D$6,MATCH(C204,'HARGA SATUAN'!$C$7:$C$1495,0),0))</f>
        <v/>
      </c>
      <c r="E204" s="101">
        <f ca="1">IF(B204="+","Unit",IF(ISERROR(OFFSET('HARGA SATUAN'!$E$6,MATCH(C204,'HARGA SATUAN'!$C$7:$C$1495,0),0)),"",OFFSET('HARGA SATUAN'!$E$6,MATCH(C204,'HARGA SATUAN'!$C$7:$C$1495,0),0)))</f>
        <v>0</v>
      </c>
      <c r="F204" s="138" t="str">
        <f t="shared" ca="1" si="8"/>
        <v/>
      </c>
      <c r="G204" s="41">
        <f ca="1">IF(ISERROR(OFFSET('HARGA SATUAN'!$I$6,MATCH(C204,'HARGA SATUAN'!$C$7:$C$1495,0),0)),"",OFFSET('HARGA SATUAN'!$I$6,MATCH(C204,'HARGA SATUAN'!$C$7:$C$1495,0),0))</f>
        <v>0</v>
      </c>
      <c r="H204" s="136" t="str">
        <f ca="1">IF(B204="","",#REF!)</f>
        <v/>
      </c>
      <c r="I204" s="136" t="str">
        <f ca="1">IF(B204="","",#REF!)</f>
        <v/>
      </c>
      <c r="J204" s="136" t="str">
        <f ca="1">IF(B204="","",#REF!)</f>
        <v/>
      </c>
      <c r="K204" s="136" t="str">
        <f ca="1">IF(B204="","",#REF!)</f>
        <v/>
      </c>
      <c r="L204" s="136" t="str">
        <f ca="1">IF(C204="","",#REF!)</f>
        <v/>
      </c>
    </row>
    <row r="205" spans="1:12">
      <c r="A205" s="112">
        <v>194</v>
      </c>
      <c r="B205" s="134" t="str">
        <f t="shared" ref="B205:B268" ca="1" si="9">IF(C205="","",A205)</f>
        <v/>
      </c>
      <c r="C205" s="109" t="str">
        <f t="shared" ref="C205:C268" ca="1" si="10">IF(ISERROR(OFFSET($C$713,MATCH(A205,$F$714:$F$1320,0),0)),"",OFFSET($C$713,MATCH(A205,$F$714:$F$1320,0),0))</f>
        <v/>
      </c>
      <c r="D205" s="101" t="str">
        <f ca="1">IF(ISERROR(OFFSET('HARGA SATUAN'!$D$6,MATCH(C205,'HARGA SATUAN'!$C$7:$C$1495,0),0)),"",OFFSET('HARGA SATUAN'!$D$6,MATCH(C205,'HARGA SATUAN'!$C$7:$C$1495,0),0))</f>
        <v/>
      </c>
      <c r="E205" s="101">
        <f ca="1">IF(B205="+","Unit",IF(ISERROR(OFFSET('HARGA SATUAN'!$E$6,MATCH(C205,'HARGA SATUAN'!$C$7:$C$1495,0),0)),"",OFFSET('HARGA SATUAN'!$E$6,MATCH(C205,'HARGA SATUAN'!$C$7:$C$1495,0),0)))</f>
        <v>0</v>
      </c>
      <c r="F205" s="138" t="str">
        <f t="shared" ref="F205:F268" ca="1" si="11">IF(ISERROR(OFFSET($D$713,MATCH(A205,$F$714:$F$1320,0),0)),"",OFFSET($D$713,MATCH(A205,$F$714:$F$1320,0),0))</f>
        <v/>
      </c>
      <c r="G205" s="41">
        <f ca="1">IF(ISERROR(OFFSET('HARGA SATUAN'!$I$6,MATCH(C205,'HARGA SATUAN'!$C$7:$C$1495,0),0)),"",OFFSET('HARGA SATUAN'!$I$6,MATCH(C205,'HARGA SATUAN'!$C$7:$C$1495,0),0))</f>
        <v>0</v>
      </c>
      <c r="H205" s="136" t="str">
        <f ca="1">IF(B205="","",#REF!)</f>
        <v/>
      </c>
      <c r="I205" s="136" t="str">
        <f ca="1">IF(B205="","",#REF!)</f>
        <v/>
      </c>
      <c r="J205" s="136" t="str">
        <f ca="1">IF(B205="","",#REF!)</f>
        <v/>
      </c>
      <c r="K205" s="136" t="str">
        <f ca="1">IF(B205="","",#REF!)</f>
        <v/>
      </c>
      <c r="L205" s="136" t="str">
        <f ca="1">IF(C205="","",#REF!)</f>
        <v/>
      </c>
    </row>
    <row r="206" spans="1:12">
      <c r="A206" s="112">
        <v>195</v>
      </c>
      <c r="B206" s="134" t="str">
        <f t="shared" ca="1" si="9"/>
        <v/>
      </c>
      <c r="C206" s="109" t="str">
        <f t="shared" ca="1" si="10"/>
        <v/>
      </c>
      <c r="D206" s="101" t="str">
        <f ca="1">IF(ISERROR(OFFSET('HARGA SATUAN'!$D$6,MATCH(C206,'HARGA SATUAN'!$C$7:$C$1495,0),0)),"",OFFSET('HARGA SATUAN'!$D$6,MATCH(C206,'HARGA SATUAN'!$C$7:$C$1495,0),0))</f>
        <v/>
      </c>
      <c r="E206" s="101">
        <f ca="1">IF(B206="+","Unit",IF(ISERROR(OFFSET('HARGA SATUAN'!$E$6,MATCH(C206,'HARGA SATUAN'!$C$7:$C$1495,0),0)),"",OFFSET('HARGA SATUAN'!$E$6,MATCH(C206,'HARGA SATUAN'!$C$7:$C$1495,0),0)))</f>
        <v>0</v>
      </c>
      <c r="F206" s="138" t="str">
        <f t="shared" ca="1" si="11"/>
        <v/>
      </c>
      <c r="G206" s="41">
        <f ca="1">IF(ISERROR(OFFSET('HARGA SATUAN'!$I$6,MATCH(C206,'HARGA SATUAN'!$C$7:$C$1495,0),0)),"",OFFSET('HARGA SATUAN'!$I$6,MATCH(C206,'HARGA SATUAN'!$C$7:$C$1495,0),0))</f>
        <v>0</v>
      </c>
      <c r="H206" s="136" t="str">
        <f ca="1">IF(B206="","",#REF!)</f>
        <v/>
      </c>
      <c r="I206" s="136" t="str">
        <f ca="1">IF(B206="","",#REF!)</f>
        <v/>
      </c>
      <c r="J206" s="136" t="str">
        <f ca="1">IF(B206="","",#REF!)</f>
        <v/>
      </c>
      <c r="K206" s="136" t="str">
        <f ca="1">IF(B206="","",#REF!)</f>
        <v/>
      </c>
      <c r="L206" s="136" t="str">
        <f ca="1">IF(C206="","",#REF!)</f>
        <v/>
      </c>
    </row>
    <row r="207" spans="1:12">
      <c r="A207" s="112">
        <v>196</v>
      </c>
      <c r="B207" s="134" t="str">
        <f t="shared" ca="1" si="9"/>
        <v/>
      </c>
      <c r="C207" s="109" t="str">
        <f t="shared" ca="1" si="10"/>
        <v/>
      </c>
      <c r="D207" s="101" t="str">
        <f ca="1">IF(ISERROR(OFFSET('HARGA SATUAN'!$D$6,MATCH(C207,'HARGA SATUAN'!$C$7:$C$1495,0),0)),"",OFFSET('HARGA SATUAN'!$D$6,MATCH(C207,'HARGA SATUAN'!$C$7:$C$1495,0),0))</f>
        <v/>
      </c>
      <c r="E207" s="101">
        <f ca="1">IF(B207="+","Unit",IF(ISERROR(OFFSET('HARGA SATUAN'!$E$6,MATCH(C207,'HARGA SATUAN'!$C$7:$C$1495,0),0)),"",OFFSET('HARGA SATUAN'!$E$6,MATCH(C207,'HARGA SATUAN'!$C$7:$C$1495,0),0)))</f>
        <v>0</v>
      </c>
      <c r="F207" s="138" t="str">
        <f t="shared" ca="1" si="11"/>
        <v/>
      </c>
      <c r="G207" s="41">
        <f ca="1">IF(ISERROR(OFFSET('HARGA SATUAN'!$I$6,MATCH(C207,'HARGA SATUAN'!$C$7:$C$1495,0),0)),"",OFFSET('HARGA SATUAN'!$I$6,MATCH(C207,'HARGA SATUAN'!$C$7:$C$1495,0),0))</f>
        <v>0</v>
      </c>
      <c r="H207" s="136" t="str">
        <f ca="1">IF(B207="","",#REF!)</f>
        <v/>
      </c>
      <c r="I207" s="136" t="str">
        <f ca="1">IF(B207="","",#REF!)</f>
        <v/>
      </c>
      <c r="J207" s="136" t="str">
        <f ca="1">IF(B207="","",#REF!)</f>
        <v/>
      </c>
      <c r="K207" s="136" t="str">
        <f ca="1">IF(B207="","",#REF!)</f>
        <v/>
      </c>
      <c r="L207" s="136" t="str">
        <f ca="1">IF(C207="","",#REF!)</f>
        <v/>
      </c>
    </row>
    <row r="208" spans="1:12">
      <c r="A208" s="112">
        <v>197</v>
      </c>
      <c r="B208" s="134" t="str">
        <f t="shared" ca="1" si="9"/>
        <v/>
      </c>
      <c r="C208" s="109" t="str">
        <f t="shared" ca="1" si="10"/>
        <v/>
      </c>
      <c r="D208" s="101" t="str">
        <f ca="1">IF(ISERROR(OFFSET('HARGA SATUAN'!$D$6,MATCH(C208,'HARGA SATUAN'!$C$7:$C$1495,0),0)),"",OFFSET('HARGA SATUAN'!$D$6,MATCH(C208,'HARGA SATUAN'!$C$7:$C$1495,0),0))</f>
        <v/>
      </c>
      <c r="E208" s="101">
        <f ca="1">IF(B208="+","Unit",IF(ISERROR(OFFSET('HARGA SATUAN'!$E$6,MATCH(C208,'HARGA SATUAN'!$C$7:$C$1495,0),0)),"",OFFSET('HARGA SATUAN'!$E$6,MATCH(C208,'HARGA SATUAN'!$C$7:$C$1495,0),0)))</f>
        <v>0</v>
      </c>
      <c r="F208" s="138" t="str">
        <f t="shared" ca="1" si="11"/>
        <v/>
      </c>
      <c r="G208" s="41">
        <f ca="1">IF(ISERROR(OFFSET('HARGA SATUAN'!$I$6,MATCH(C208,'HARGA SATUAN'!$C$7:$C$1495,0),0)),"",OFFSET('HARGA SATUAN'!$I$6,MATCH(C208,'HARGA SATUAN'!$C$7:$C$1495,0),0))</f>
        <v>0</v>
      </c>
      <c r="H208" s="136" t="str">
        <f ca="1">IF(B208="","",#REF!)</f>
        <v/>
      </c>
      <c r="I208" s="136" t="str">
        <f ca="1">IF(B208="","",#REF!)</f>
        <v/>
      </c>
      <c r="J208" s="136" t="str">
        <f ca="1">IF(B208="","",#REF!)</f>
        <v/>
      </c>
      <c r="K208" s="136" t="str">
        <f ca="1">IF(B208="","",#REF!)</f>
        <v/>
      </c>
      <c r="L208" s="136" t="str">
        <f ca="1">IF(C208="","",#REF!)</f>
        <v/>
      </c>
    </row>
    <row r="209" spans="1:12">
      <c r="A209" s="112">
        <v>198</v>
      </c>
      <c r="B209" s="134" t="str">
        <f t="shared" ca="1" si="9"/>
        <v/>
      </c>
      <c r="C209" s="109" t="str">
        <f t="shared" ca="1" si="10"/>
        <v/>
      </c>
      <c r="D209" s="101" t="str">
        <f ca="1">IF(ISERROR(OFFSET('HARGA SATUAN'!$D$6,MATCH(C209,'HARGA SATUAN'!$C$7:$C$1495,0),0)),"",OFFSET('HARGA SATUAN'!$D$6,MATCH(C209,'HARGA SATUAN'!$C$7:$C$1495,0),0))</f>
        <v/>
      </c>
      <c r="E209" s="101">
        <f ca="1">IF(B209="+","Unit",IF(ISERROR(OFFSET('HARGA SATUAN'!$E$6,MATCH(C209,'HARGA SATUAN'!$C$7:$C$1495,0),0)),"",OFFSET('HARGA SATUAN'!$E$6,MATCH(C209,'HARGA SATUAN'!$C$7:$C$1495,0),0)))</f>
        <v>0</v>
      </c>
      <c r="F209" s="138" t="str">
        <f t="shared" ca="1" si="11"/>
        <v/>
      </c>
      <c r="G209" s="41">
        <f ca="1">IF(ISERROR(OFFSET('HARGA SATUAN'!$I$6,MATCH(C209,'HARGA SATUAN'!$C$7:$C$1495,0),0)),"",OFFSET('HARGA SATUAN'!$I$6,MATCH(C209,'HARGA SATUAN'!$C$7:$C$1495,0),0))</f>
        <v>0</v>
      </c>
      <c r="H209" s="136" t="str">
        <f ca="1">IF(B209="","",#REF!)</f>
        <v/>
      </c>
      <c r="I209" s="136" t="str">
        <f ca="1">IF(B209="","",#REF!)</f>
        <v/>
      </c>
      <c r="J209" s="136" t="str">
        <f ca="1">IF(B209="","",#REF!)</f>
        <v/>
      </c>
      <c r="K209" s="136" t="str">
        <f ca="1">IF(B209="","",#REF!)</f>
        <v/>
      </c>
      <c r="L209" s="136" t="str">
        <f ca="1">IF(C209="","",#REF!)</f>
        <v/>
      </c>
    </row>
    <row r="210" spans="1:12">
      <c r="A210" s="112">
        <v>199</v>
      </c>
      <c r="B210" s="134" t="str">
        <f t="shared" ca="1" si="9"/>
        <v/>
      </c>
      <c r="C210" s="109" t="str">
        <f t="shared" ca="1" si="10"/>
        <v/>
      </c>
      <c r="D210" s="101" t="str">
        <f ca="1">IF(ISERROR(OFFSET('HARGA SATUAN'!$D$6,MATCH(C210,'HARGA SATUAN'!$C$7:$C$1495,0),0)),"",OFFSET('HARGA SATUAN'!$D$6,MATCH(C210,'HARGA SATUAN'!$C$7:$C$1495,0),0))</f>
        <v/>
      </c>
      <c r="E210" s="101">
        <f ca="1">IF(B210="+","Unit",IF(ISERROR(OFFSET('HARGA SATUAN'!$E$6,MATCH(C210,'HARGA SATUAN'!$C$7:$C$1495,0),0)),"",OFFSET('HARGA SATUAN'!$E$6,MATCH(C210,'HARGA SATUAN'!$C$7:$C$1495,0),0)))</f>
        <v>0</v>
      </c>
      <c r="F210" s="138" t="str">
        <f t="shared" ca="1" si="11"/>
        <v/>
      </c>
      <c r="G210" s="41">
        <f ca="1">IF(ISERROR(OFFSET('HARGA SATUAN'!$I$6,MATCH(C210,'HARGA SATUAN'!$C$7:$C$1495,0),0)),"",OFFSET('HARGA SATUAN'!$I$6,MATCH(C210,'HARGA SATUAN'!$C$7:$C$1495,0),0))</f>
        <v>0</v>
      </c>
      <c r="H210" s="136" t="str">
        <f ca="1">IF(B210="","",#REF!)</f>
        <v/>
      </c>
      <c r="I210" s="136" t="str">
        <f ca="1">IF(B210="","",#REF!)</f>
        <v/>
      </c>
      <c r="J210" s="136" t="str">
        <f ca="1">IF(B210="","",#REF!)</f>
        <v/>
      </c>
      <c r="K210" s="136" t="str">
        <f ca="1">IF(B210="","",#REF!)</f>
        <v/>
      </c>
      <c r="L210" s="136" t="str">
        <f ca="1">IF(C210="","",#REF!)</f>
        <v/>
      </c>
    </row>
    <row r="211" spans="1:12">
      <c r="A211" s="112">
        <v>200</v>
      </c>
      <c r="B211" s="134" t="str">
        <f t="shared" ca="1" si="9"/>
        <v/>
      </c>
      <c r="C211" s="109" t="str">
        <f t="shared" ca="1" si="10"/>
        <v/>
      </c>
      <c r="D211" s="101" t="str">
        <f ca="1">IF(ISERROR(OFFSET('HARGA SATUAN'!$D$6,MATCH(C211,'HARGA SATUAN'!$C$7:$C$1495,0),0)),"",OFFSET('HARGA SATUAN'!$D$6,MATCH(C211,'HARGA SATUAN'!$C$7:$C$1495,0),0))</f>
        <v/>
      </c>
      <c r="E211" s="101">
        <f ca="1">IF(B211="+","Unit",IF(ISERROR(OFFSET('HARGA SATUAN'!$E$6,MATCH(C211,'HARGA SATUAN'!$C$7:$C$1495,0),0)),"",OFFSET('HARGA SATUAN'!$E$6,MATCH(C211,'HARGA SATUAN'!$C$7:$C$1495,0),0)))</f>
        <v>0</v>
      </c>
      <c r="F211" s="138" t="str">
        <f t="shared" ca="1" si="11"/>
        <v/>
      </c>
      <c r="G211" s="41">
        <f ca="1">IF(ISERROR(OFFSET('HARGA SATUAN'!$I$6,MATCH(C211,'HARGA SATUAN'!$C$7:$C$1495,0),0)),"",OFFSET('HARGA SATUAN'!$I$6,MATCH(C211,'HARGA SATUAN'!$C$7:$C$1495,0),0))</f>
        <v>0</v>
      </c>
      <c r="H211" s="136" t="str">
        <f ca="1">IF(B211="","",#REF!)</f>
        <v/>
      </c>
      <c r="I211" s="136" t="str">
        <f ca="1">IF(B211="","",#REF!)</f>
        <v/>
      </c>
      <c r="J211" s="136" t="str">
        <f ca="1">IF(B211="","",#REF!)</f>
        <v/>
      </c>
      <c r="K211" s="136" t="str">
        <f ca="1">IF(B211="","",#REF!)</f>
        <v/>
      </c>
      <c r="L211" s="136" t="str">
        <f ca="1">IF(C211="","",#REF!)</f>
        <v/>
      </c>
    </row>
    <row r="212" spans="1:12">
      <c r="A212" s="112">
        <v>201</v>
      </c>
      <c r="B212" s="134" t="str">
        <f t="shared" ca="1" si="9"/>
        <v/>
      </c>
      <c r="C212" s="109" t="str">
        <f t="shared" ca="1" si="10"/>
        <v/>
      </c>
      <c r="D212" s="101" t="str">
        <f ca="1">IF(ISERROR(OFFSET('HARGA SATUAN'!$D$6,MATCH(C212,'HARGA SATUAN'!$C$7:$C$1495,0),0)),"",OFFSET('HARGA SATUAN'!$D$6,MATCH(C212,'HARGA SATUAN'!$C$7:$C$1495,0),0))</f>
        <v/>
      </c>
      <c r="E212" s="101">
        <f ca="1">IF(B212="+","Unit",IF(ISERROR(OFFSET('HARGA SATUAN'!$E$6,MATCH(C212,'HARGA SATUAN'!$C$7:$C$1495,0),0)),"",OFFSET('HARGA SATUAN'!$E$6,MATCH(C212,'HARGA SATUAN'!$C$7:$C$1495,0),0)))</f>
        <v>0</v>
      </c>
      <c r="F212" s="138" t="str">
        <f t="shared" ca="1" si="11"/>
        <v/>
      </c>
      <c r="G212" s="41">
        <f ca="1">IF(ISERROR(OFFSET('HARGA SATUAN'!$I$6,MATCH(C212,'HARGA SATUAN'!$C$7:$C$1495,0),0)),"",OFFSET('HARGA SATUAN'!$I$6,MATCH(C212,'HARGA SATUAN'!$C$7:$C$1495,0),0))</f>
        <v>0</v>
      </c>
      <c r="H212" s="136" t="str">
        <f ca="1">IF(B212="","",#REF!)</f>
        <v/>
      </c>
      <c r="I212" s="136" t="str">
        <f ca="1">IF(B212="","",#REF!)</f>
        <v/>
      </c>
      <c r="J212" s="136" t="str">
        <f ca="1">IF(B212="","",#REF!)</f>
        <v/>
      </c>
      <c r="K212" s="136" t="str">
        <f ca="1">IF(B212="","",#REF!)</f>
        <v/>
      </c>
      <c r="L212" s="136" t="str">
        <f ca="1">IF(C212="","",#REF!)</f>
        <v/>
      </c>
    </row>
    <row r="213" spans="1:12">
      <c r="A213" s="112">
        <v>202</v>
      </c>
      <c r="B213" s="134" t="str">
        <f t="shared" ca="1" si="9"/>
        <v/>
      </c>
      <c r="C213" s="109" t="str">
        <f t="shared" ca="1" si="10"/>
        <v/>
      </c>
      <c r="D213" s="101" t="str">
        <f ca="1">IF(ISERROR(OFFSET('HARGA SATUAN'!$D$6,MATCH(C213,'HARGA SATUAN'!$C$7:$C$1495,0),0)),"",OFFSET('HARGA SATUAN'!$D$6,MATCH(C213,'HARGA SATUAN'!$C$7:$C$1495,0),0))</f>
        <v/>
      </c>
      <c r="E213" s="101">
        <f ca="1">IF(B213="+","Unit",IF(ISERROR(OFFSET('HARGA SATUAN'!$E$6,MATCH(C213,'HARGA SATUAN'!$C$7:$C$1495,0),0)),"",OFFSET('HARGA SATUAN'!$E$6,MATCH(C213,'HARGA SATUAN'!$C$7:$C$1495,0),0)))</f>
        <v>0</v>
      </c>
      <c r="F213" s="138" t="str">
        <f t="shared" ca="1" si="11"/>
        <v/>
      </c>
      <c r="G213" s="41">
        <f ca="1">IF(ISERROR(OFFSET('HARGA SATUAN'!$I$6,MATCH(C213,'HARGA SATUAN'!$C$7:$C$1495,0),0)),"",OFFSET('HARGA SATUAN'!$I$6,MATCH(C213,'HARGA SATUAN'!$C$7:$C$1495,0),0))</f>
        <v>0</v>
      </c>
      <c r="H213" s="136" t="str">
        <f ca="1">IF(B213="","",#REF!)</f>
        <v/>
      </c>
      <c r="I213" s="136" t="str">
        <f ca="1">IF(B213="","",#REF!)</f>
        <v/>
      </c>
      <c r="J213" s="136" t="str">
        <f ca="1">IF(B213="","",#REF!)</f>
        <v/>
      </c>
      <c r="K213" s="136" t="str">
        <f ca="1">IF(B213="","",#REF!)</f>
        <v/>
      </c>
      <c r="L213" s="136" t="str">
        <f ca="1">IF(C213="","",#REF!)</f>
        <v/>
      </c>
    </row>
    <row r="214" spans="1:12">
      <c r="A214" s="112">
        <v>203</v>
      </c>
      <c r="B214" s="134" t="str">
        <f t="shared" ca="1" si="9"/>
        <v/>
      </c>
      <c r="C214" s="109" t="str">
        <f t="shared" ca="1" si="10"/>
        <v/>
      </c>
      <c r="D214" s="101" t="str">
        <f ca="1">IF(ISERROR(OFFSET('HARGA SATUAN'!$D$6,MATCH(C214,'HARGA SATUAN'!$C$7:$C$1495,0),0)),"",OFFSET('HARGA SATUAN'!$D$6,MATCH(C214,'HARGA SATUAN'!$C$7:$C$1495,0),0))</f>
        <v/>
      </c>
      <c r="E214" s="101">
        <f ca="1">IF(B214="+","Unit",IF(ISERROR(OFFSET('HARGA SATUAN'!$E$6,MATCH(C214,'HARGA SATUAN'!$C$7:$C$1495,0),0)),"",OFFSET('HARGA SATUAN'!$E$6,MATCH(C214,'HARGA SATUAN'!$C$7:$C$1495,0),0)))</f>
        <v>0</v>
      </c>
      <c r="F214" s="138" t="str">
        <f t="shared" ca="1" si="11"/>
        <v/>
      </c>
      <c r="G214" s="41">
        <f ca="1">IF(ISERROR(OFFSET('HARGA SATUAN'!$I$6,MATCH(C214,'HARGA SATUAN'!$C$7:$C$1495,0),0)),"",OFFSET('HARGA SATUAN'!$I$6,MATCH(C214,'HARGA SATUAN'!$C$7:$C$1495,0),0))</f>
        <v>0</v>
      </c>
      <c r="H214" s="136" t="str">
        <f ca="1">IF(B214="","",#REF!)</f>
        <v/>
      </c>
      <c r="I214" s="136" t="str">
        <f ca="1">IF(B214="","",#REF!)</f>
        <v/>
      </c>
      <c r="J214" s="136" t="str">
        <f ca="1">IF(B214="","",#REF!)</f>
        <v/>
      </c>
      <c r="K214" s="136" t="str">
        <f ca="1">IF(B214="","",#REF!)</f>
        <v/>
      </c>
      <c r="L214" s="136" t="str">
        <f ca="1">IF(C214="","",#REF!)</f>
        <v/>
      </c>
    </row>
    <row r="215" spans="1:12">
      <c r="A215" s="112">
        <v>204</v>
      </c>
      <c r="B215" s="134" t="str">
        <f t="shared" ca="1" si="9"/>
        <v/>
      </c>
      <c r="C215" s="109" t="str">
        <f t="shared" ca="1" si="10"/>
        <v/>
      </c>
      <c r="D215" s="101" t="str">
        <f ca="1">IF(ISERROR(OFFSET('HARGA SATUAN'!$D$6,MATCH(C215,'HARGA SATUAN'!$C$7:$C$1495,0),0)),"",OFFSET('HARGA SATUAN'!$D$6,MATCH(C215,'HARGA SATUAN'!$C$7:$C$1495,0),0))</f>
        <v/>
      </c>
      <c r="E215" s="101">
        <f ca="1">IF(B215="+","Unit",IF(ISERROR(OFFSET('HARGA SATUAN'!$E$6,MATCH(C215,'HARGA SATUAN'!$C$7:$C$1495,0),0)),"",OFFSET('HARGA SATUAN'!$E$6,MATCH(C215,'HARGA SATUAN'!$C$7:$C$1495,0),0)))</f>
        <v>0</v>
      </c>
      <c r="F215" s="138" t="str">
        <f t="shared" ca="1" si="11"/>
        <v/>
      </c>
      <c r="G215" s="41">
        <f ca="1">IF(ISERROR(OFFSET('HARGA SATUAN'!$I$6,MATCH(C215,'HARGA SATUAN'!$C$7:$C$1495,0),0)),"",OFFSET('HARGA SATUAN'!$I$6,MATCH(C215,'HARGA SATUAN'!$C$7:$C$1495,0),0))</f>
        <v>0</v>
      </c>
      <c r="H215" s="136" t="str">
        <f ca="1">IF(B215="","",#REF!)</f>
        <v/>
      </c>
      <c r="I215" s="136" t="str">
        <f ca="1">IF(B215="","",#REF!)</f>
        <v/>
      </c>
      <c r="J215" s="136" t="str">
        <f ca="1">IF(B215="","",#REF!)</f>
        <v/>
      </c>
      <c r="K215" s="136" t="str">
        <f ca="1">IF(B215="","",#REF!)</f>
        <v/>
      </c>
      <c r="L215" s="136" t="str">
        <f ca="1">IF(C215="","",#REF!)</f>
        <v/>
      </c>
    </row>
    <row r="216" spans="1:12">
      <c r="A216" s="112">
        <v>205</v>
      </c>
      <c r="B216" s="134" t="str">
        <f t="shared" ca="1" si="9"/>
        <v/>
      </c>
      <c r="C216" s="109" t="str">
        <f t="shared" ca="1" si="10"/>
        <v/>
      </c>
      <c r="D216" s="101" t="str">
        <f ca="1">IF(ISERROR(OFFSET('HARGA SATUAN'!$D$6,MATCH(C216,'HARGA SATUAN'!$C$7:$C$1495,0),0)),"",OFFSET('HARGA SATUAN'!$D$6,MATCH(C216,'HARGA SATUAN'!$C$7:$C$1495,0),0))</f>
        <v/>
      </c>
      <c r="E216" s="101">
        <f ca="1">IF(B216="+","Unit",IF(ISERROR(OFFSET('HARGA SATUAN'!$E$6,MATCH(C216,'HARGA SATUAN'!$C$7:$C$1495,0),0)),"",OFFSET('HARGA SATUAN'!$E$6,MATCH(C216,'HARGA SATUAN'!$C$7:$C$1495,0),0)))</f>
        <v>0</v>
      </c>
      <c r="F216" s="138" t="str">
        <f t="shared" ca="1" si="11"/>
        <v/>
      </c>
      <c r="G216" s="41">
        <f ca="1">IF(ISERROR(OFFSET('HARGA SATUAN'!$I$6,MATCH(C216,'HARGA SATUAN'!$C$7:$C$1495,0),0)),"",OFFSET('HARGA SATUAN'!$I$6,MATCH(C216,'HARGA SATUAN'!$C$7:$C$1495,0),0))</f>
        <v>0</v>
      </c>
      <c r="H216" s="136" t="str">
        <f ca="1">IF(B216="","",#REF!)</f>
        <v/>
      </c>
      <c r="I216" s="136" t="str">
        <f ca="1">IF(B216="","",#REF!)</f>
        <v/>
      </c>
      <c r="J216" s="136" t="str">
        <f ca="1">IF(B216="","",#REF!)</f>
        <v/>
      </c>
      <c r="K216" s="136" t="str">
        <f ca="1">IF(B216="","",#REF!)</f>
        <v/>
      </c>
      <c r="L216" s="136" t="str">
        <f ca="1">IF(C216="","",#REF!)</f>
        <v/>
      </c>
    </row>
    <row r="217" spans="1:12">
      <c r="A217" s="112">
        <v>206</v>
      </c>
      <c r="B217" s="134" t="str">
        <f t="shared" ca="1" si="9"/>
        <v/>
      </c>
      <c r="C217" s="109" t="str">
        <f t="shared" ca="1" si="10"/>
        <v/>
      </c>
      <c r="D217" s="101" t="str">
        <f ca="1">IF(ISERROR(OFFSET('HARGA SATUAN'!$D$6,MATCH(C217,'HARGA SATUAN'!$C$7:$C$1495,0),0)),"",OFFSET('HARGA SATUAN'!$D$6,MATCH(C217,'HARGA SATUAN'!$C$7:$C$1495,0),0))</f>
        <v/>
      </c>
      <c r="E217" s="101">
        <f ca="1">IF(B217="+","Unit",IF(ISERROR(OFFSET('HARGA SATUAN'!$E$6,MATCH(C217,'HARGA SATUAN'!$C$7:$C$1495,0),0)),"",OFFSET('HARGA SATUAN'!$E$6,MATCH(C217,'HARGA SATUAN'!$C$7:$C$1495,0),0)))</f>
        <v>0</v>
      </c>
      <c r="F217" s="138" t="str">
        <f t="shared" ca="1" si="11"/>
        <v/>
      </c>
      <c r="G217" s="41">
        <f ca="1">IF(ISERROR(OFFSET('HARGA SATUAN'!$I$6,MATCH(C217,'HARGA SATUAN'!$C$7:$C$1495,0),0)),"",OFFSET('HARGA SATUAN'!$I$6,MATCH(C217,'HARGA SATUAN'!$C$7:$C$1495,0),0))</f>
        <v>0</v>
      </c>
      <c r="H217" s="136" t="str">
        <f ca="1">IF(B217="","",#REF!)</f>
        <v/>
      </c>
      <c r="I217" s="136" t="str">
        <f ca="1">IF(B217="","",#REF!)</f>
        <v/>
      </c>
      <c r="J217" s="136" t="str">
        <f ca="1">IF(B217="","",#REF!)</f>
        <v/>
      </c>
      <c r="K217" s="136" t="str">
        <f ca="1">IF(B217="","",#REF!)</f>
        <v/>
      </c>
      <c r="L217" s="136" t="str">
        <f ca="1">IF(C217="","",#REF!)</f>
        <v/>
      </c>
    </row>
    <row r="218" spans="1:12">
      <c r="A218" s="112">
        <v>207</v>
      </c>
      <c r="B218" s="134" t="str">
        <f t="shared" ca="1" si="9"/>
        <v/>
      </c>
      <c r="C218" s="109" t="str">
        <f t="shared" ca="1" si="10"/>
        <v/>
      </c>
      <c r="D218" s="101" t="str">
        <f ca="1">IF(ISERROR(OFFSET('HARGA SATUAN'!$D$6,MATCH(C218,'HARGA SATUAN'!$C$7:$C$1495,0),0)),"",OFFSET('HARGA SATUAN'!$D$6,MATCH(C218,'HARGA SATUAN'!$C$7:$C$1495,0),0))</f>
        <v/>
      </c>
      <c r="E218" s="101">
        <f ca="1">IF(B218="+","Unit",IF(ISERROR(OFFSET('HARGA SATUAN'!$E$6,MATCH(C218,'HARGA SATUAN'!$C$7:$C$1495,0),0)),"",OFFSET('HARGA SATUAN'!$E$6,MATCH(C218,'HARGA SATUAN'!$C$7:$C$1495,0),0)))</f>
        <v>0</v>
      </c>
      <c r="F218" s="138" t="str">
        <f t="shared" ca="1" si="11"/>
        <v/>
      </c>
      <c r="G218" s="41">
        <f ca="1">IF(ISERROR(OFFSET('HARGA SATUAN'!$I$6,MATCH(C218,'HARGA SATUAN'!$C$7:$C$1495,0),0)),"",OFFSET('HARGA SATUAN'!$I$6,MATCH(C218,'HARGA SATUAN'!$C$7:$C$1495,0),0))</f>
        <v>0</v>
      </c>
      <c r="H218" s="136" t="str">
        <f ca="1">IF(B218="","",#REF!)</f>
        <v/>
      </c>
      <c r="I218" s="136" t="str">
        <f ca="1">IF(B218="","",#REF!)</f>
        <v/>
      </c>
      <c r="J218" s="136" t="str">
        <f ca="1">IF(B218="","",#REF!)</f>
        <v/>
      </c>
      <c r="K218" s="136" t="str">
        <f ca="1">IF(B218="","",#REF!)</f>
        <v/>
      </c>
      <c r="L218" s="136" t="str">
        <f ca="1">IF(C218="","",#REF!)</f>
        <v/>
      </c>
    </row>
    <row r="219" spans="1:12">
      <c r="A219" s="112">
        <v>208</v>
      </c>
      <c r="B219" s="134" t="str">
        <f t="shared" ca="1" si="9"/>
        <v/>
      </c>
      <c r="C219" s="109" t="str">
        <f t="shared" ca="1" si="10"/>
        <v/>
      </c>
      <c r="D219" s="101" t="str">
        <f ca="1">IF(ISERROR(OFFSET('HARGA SATUAN'!$D$6,MATCH(C219,'HARGA SATUAN'!$C$7:$C$1495,0),0)),"",OFFSET('HARGA SATUAN'!$D$6,MATCH(C219,'HARGA SATUAN'!$C$7:$C$1495,0),0))</f>
        <v/>
      </c>
      <c r="E219" s="101">
        <f ca="1">IF(B219="+","Unit",IF(ISERROR(OFFSET('HARGA SATUAN'!$E$6,MATCH(C219,'HARGA SATUAN'!$C$7:$C$1495,0),0)),"",OFFSET('HARGA SATUAN'!$E$6,MATCH(C219,'HARGA SATUAN'!$C$7:$C$1495,0),0)))</f>
        <v>0</v>
      </c>
      <c r="F219" s="138" t="str">
        <f t="shared" ca="1" si="11"/>
        <v/>
      </c>
      <c r="G219" s="41">
        <f ca="1">IF(ISERROR(OFFSET('HARGA SATUAN'!$I$6,MATCH(C219,'HARGA SATUAN'!$C$7:$C$1495,0),0)),"",OFFSET('HARGA SATUAN'!$I$6,MATCH(C219,'HARGA SATUAN'!$C$7:$C$1495,0),0))</f>
        <v>0</v>
      </c>
      <c r="H219" s="136" t="str">
        <f ca="1">IF(B219="","",#REF!)</f>
        <v/>
      </c>
      <c r="I219" s="136" t="str">
        <f ca="1">IF(B219="","",#REF!)</f>
        <v/>
      </c>
      <c r="J219" s="136" t="str">
        <f ca="1">IF(B219="","",#REF!)</f>
        <v/>
      </c>
      <c r="K219" s="136" t="str">
        <f ca="1">IF(B219="","",#REF!)</f>
        <v/>
      </c>
      <c r="L219" s="136" t="str">
        <f ca="1">IF(C219="","",#REF!)</f>
        <v/>
      </c>
    </row>
    <row r="220" spans="1:12">
      <c r="A220" s="112">
        <v>209</v>
      </c>
      <c r="B220" s="134" t="str">
        <f t="shared" ca="1" si="9"/>
        <v/>
      </c>
      <c r="C220" s="109" t="str">
        <f t="shared" ca="1" si="10"/>
        <v/>
      </c>
      <c r="D220" s="101" t="str">
        <f ca="1">IF(ISERROR(OFFSET('HARGA SATUAN'!$D$6,MATCH(C220,'HARGA SATUAN'!$C$7:$C$1495,0),0)),"",OFFSET('HARGA SATUAN'!$D$6,MATCH(C220,'HARGA SATUAN'!$C$7:$C$1495,0),0))</f>
        <v/>
      </c>
      <c r="E220" s="101">
        <f ca="1">IF(B220="+","Unit",IF(ISERROR(OFFSET('HARGA SATUAN'!$E$6,MATCH(C220,'HARGA SATUAN'!$C$7:$C$1495,0),0)),"",OFFSET('HARGA SATUAN'!$E$6,MATCH(C220,'HARGA SATUAN'!$C$7:$C$1495,0),0)))</f>
        <v>0</v>
      </c>
      <c r="F220" s="138" t="str">
        <f t="shared" ca="1" si="11"/>
        <v/>
      </c>
      <c r="G220" s="41">
        <f ca="1">IF(ISERROR(OFFSET('HARGA SATUAN'!$I$6,MATCH(C220,'HARGA SATUAN'!$C$7:$C$1495,0),0)),"",OFFSET('HARGA SATUAN'!$I$6,MATCH(C220,'HARGA SATUAN'!$C$7:$C$1495,0),0))</f>
        <v>0</v>
      </c>
      <c r="H220" s="136" t="str">
        <f ca="1">IF(B220="","",#REF!)</f>
        <v/>
      </c>
      <c r="I220" s="136" t="str">
        <f ca="1">IF(B220="","",#REF!)</f>
        <v/>
      </c>
      <c r="J220" s="136" t="str">
        <f ca="1">IF(B220="","",#REF!)</f>
        <v/>
      </c>
      <c r="K220" s="136" t="str">
        <f ca="1">IF(B220="","",#REF!)</f>
        <v/>
      </c>
      <c r="L220" s="136" t="str">
        <f ca="1">IF(C220="","",#REF!)</f>
        <v/>
      </c>
    </row>
    <row r="221" spans="1:12">
      <c r="A221" s="112">
        <v>210</v>
      </c>
      <c r="B221" s="134" t="str">
        <f t="shared" ca="1" si="9"/>
        <v/>
      </c>
      <c r="C221" s="109" t="str">
        <f t="shared" ca="1" si="10"/>
        <v/>
      </c>
      <c r="D221" s="101" t="str">
        <f ca="1">IF(ISERROR(OFFSET('HARGA SATUAN'!$D$6,MATCH(C221,'HARGA SATUAN'!$C$7:$C$1495,0),0)),"",OFFSET('HARGA SATUAN'!$D$6,MATCH(C221,'HARGA SATUAN'!$C$7:$C$1495,0),0))</f>
        <v/>
      </c>
      <c r="E221" s="101">
        <f ca="1">IF(B221="+","Unit",IF(ISERROR(OFFSET('HARGA SATUAN'!$E$6,MATCH(C221,'HARGA SATUAN'!$C$7:$C$1495,0),0)),"",OFFSET('HARGA SATUAN'!$E$6,MATCH(C221,'HARGA SATUAN'!$C$7:$C$1495,0),0)))</f>
        <v>0</v>
      </c>
      <c r="F221" s="138" t="str">
        <f t="shared" ca="1" si="11"/>
        <v/>
      </c>
      <c r="G221" s="41">
        <f ca="1">IF(ISERROR(OFFSET('HARGA SATUAN'!$I$6,MATCH(C221,'HARGA SATUAN'!$C$7:$C$1495,0),0)),"",OFFSET('HARGA SATUAN'!$I$6,MATCH(C221,'HARGA SATUAN'!$C$7:$C$1495,0),0))</f>
        <v>0</v>
      </c>
      <c r="H221" s="136" t="str">
        <f ca="1">IF(B221="","",#REF!)</f>
        <v/>
      </c>
      <c r="I221" s="136" t="str">
        <f ca="1">IF(B221="","",#REF!)</f>
        <v/>
      </c>
      <c r="J221" s="136" t="str">
        <f ca="1">IF(B221="","",#REF!)</f>
        <v/>
      </c>
      <c r="K221" s="136" t="str">
        <f ca="1">IF(B221="","",#REF!)</f>
        <v/>
      </c>
      <c r="L221" s="136" t="str">
        <f ca="1">IF(C221="","",#REF!)</f>
        <v/>
      </c>
    </row>
    <row r="222" spans="1:12">
      <c r="A222" s="112">
        <v>211</v>
      </c>
      <c r="B222" s="134" t="str">
        <f t="shared" ca="1" si="9"/>
        <v/>
      </c>
      <c r="C222" s="109" t="str">
        <f t="shared" ca="1" si="10"/>
        <v/>
      </c>
      <c r="D222" s="101" t="str">
        <f ca="1">IF(ISERROR(OFFSET('HARGA SATUAN'!$D$6,MATCH(C222,'HARGA SATUAN'!$C$7:$C$1495,0),0)),"",OFFSET('HARGA SATUAN'!$D$6,MATCH(C222,'HARGA SATUAN'!$C$7:$C$1495,0),0))</f>
        <v/>
      </c>
      <c r="E222" s="101">
        <f ca="1">IF(B222="+","Unit",IF(ISERROR(OFFSET('HARGA SATUAN'!$E$6,MATCH(C222,'HARGA SATUAN'!$C$7:$C$1495,0),0)),"",OFFSET('HARGA SATUAN'!$E$6,MATCH(C222,'HARGA SATUAN'!$C$7:$C$1495,0),0)))</f>
        <v>0</v>
      </c>
      <c r="F222" s="138" t="str">
        <f t="shared" ca="1" si="11"/>
        <v/>
      </c>
      <c r="G222" s="41">
        <f ca="1">IF(ISERROR(OFFSET('HARGA SATUAN'!$I$6,MATCH(C222,'HARGA SATUAN'!$C$7:$C$1495,0),0)),"",OFFSET('HARGA SATUAN'!$I$6,MATCH(C222,'HARGA SATUAN'!$C$7:$C$1495,0),0))</f>
        <v>0</v>
      </c>
      <c r="H222" s="136" t="str">
        <f ca="1">IF(B222="","",#REF!)</f>
        <v/>
      </c>
      <c r="I222" s="136" t="str">
        <f ca="1">IF(B222="","",#REF!)</f>
        <v/>
      </c>
      <c r="J222" s="136" t="str">
        <f ca="1">IF(B222="","",#REF!)</f>
        <v/>
      </c>
      <c r="K222" s="136" t="str">
        <f ca="1">IF(B222="","",#REF!)</f>
        <v/>
      </c>
      <c r="L222" s="136" t="str">
        <f ca="1">IF(C222="","",#REF!)</f>
        <v/>
      </c>
    </row>
    <row r="223" spans="1:12">
      <c r="A223" s="112">
        <v>212</v>
      </c>
      <c r="B223" s="134" t="str">
        <f t="shared" ca="1" si="9"/>
        <v/>
      </c>
      <c r="C223" s="109" t="str">
        <f t="shared" ca="1" si="10"/>
        <v/>
      </c>
      <c r="D223" s="101" t="str">
        <f ca="1">IF(ISERROR(OFFSET('HARGA SATUAN'!$D$6,MATCH(C223,'HARGA SATUAN'!$C$7:$C$1495,0),0)),"",OFFSET('HARGA SATUAN'!$D$6,MATCH(C223,'HARGA SATUAN'!$C$7:$C$1495,0),0))</f>
        <v/>
      </c>
      <c r="E223" s="101">
        <f ca="1">IF(B223="+","Unit",IF(ISERROR(OFFSET('HARGA SATUAN'!$E$6,MATCH(C223,'HARGA SATUAN'!$C$7:$C$1495,0),0)),"",OFFSET('HARGA SATUAN'!$E$6,MATCH(C223,'HARGA SATUAN'!$C$7:$C$1495,0),0)))</f>
        <v>0</v>
      </c>
      <c r="F223" s="138" t="str">
        <f t="shared" ca="1" si="11"/>
        <v/>
      </c>
      <c r="G223" s="41">
        <f ca="1">IF(ISERROR(OFFSET('HARGA SATUAN'!$I$6,MATCH(C223,'HARGA SATUAN'!$C$7:$C$1495,0),0)),"",OFFSET('HARGA SATUAN'!$I$6,MATCH(C223,'HARGA SATUAN'!$C$7:$C$1495,0),0))</f>
        <v>0</v>
      </c>
      <c r="H223" s="136" t="str">
        <f ca="1">IF(B223="","",#REF!)</f>
        <v/>
      </c>
      <c r="I223" s="136" t="str">
        <f ca="1">IF(B223="","",#REF!)</f>
        <v/>
      </c>
      <c r="J223" s="136" t="str">
        <f ca="1">IF(B223="","",#REF!)</f>
        <v/>
      </c>
      <c r="K223" s="136" t="str">
        <f ca="1">IF(B223="","",#REF!)</f>
        <v/>
      </c>
      <c r="L223" s="136" t="str">
        <f ca="1">IF(C223="","",#REF!)</f>
        <v/>
      </c>
    </row>
    <row r="224" spans="1:12">
      <c r="A224" s="112">
        <v>213</v>
      </c>
      <c r="B224" s="134" t="str">
        <f t="shared" ca="1" si="9"/>
        <v/>
      </c>
      <c r="C224" s="109" t="str">
        <f t="shared" ca="1" si="10"/>
        <v/>
      </c>
      <c r="D224" s="101" t="str">
        <f ca="1">IF(ISERROR(OFFSET('HARGA SATUAN'!$D$6,MATCH(C224,'HARGA SATUAN'!$C$7:$C$1495,0),0)),"",OFFSET('HARGA SATUAN'!$D$6,MATCH(C224,'HARGA SATUAN'!$C$7:$C$1495,0),0))</f>
        <v/>
      </c>
      <c r="E224" s="101">
        <f ca="1">IF(B224="+","Unit",IF(ISERROR(OFFSET('HARGA SATUAN'!$E$6,MATCH(C224,'HARGA SATUAN'!$C$7:$C$1495,0),0)),"",OFFSET('HARGA SATUAN'!$E$6,MATCH(C224,'HARGA SATUAN'!$C$7:$C$1495,0),0)))</f>
        <v>0</v>
      </c>
      <c r="F224" s="138" t="str">
        <f t="shared" ca="1" si="11"/>
        <v/>
      </c>
      <c r="G224" s="41">
        <f ca="1">IF(ISERROR(OFFSET('HARGA SATUAN'!$I$6,MATCH(C224,'HARGA SATUAN'!$C$7:$C$1495,0),0)),"",OFFSET('HARGA SATUAN'!$I$6,MATCH(C224,'HARGA SATUAN'!$C$7:$C$1495,0),0))</f>
        <v>0</v>
      </c>
      <c r="H224" s="136" t="str">
        <f ca="1">IF(B224="","",#REF!)</f>
        <v/>
      </c>
      <c r="I224" s="136" t="str">
        <f ca="1">IF(B224="","",#REF!)</f>
        <v/>
      </c>
      <c r="J224" s="136" t="str">
        <f ca="1">IF(B224="","",#REF!)</f>
        <v/>
      </c>
      <c r="K224" s="136" t="str">
        <f ca="1">IF(B224="","",#REF!)</f>
        <v/>
      </c>
      <c r="L224" s="136" t="str">
        <f ca="1">IF(C224="","",#REF!)</f>
        <v/>
      </c>
    </row>
    <row r="225" spans="1:12">
      <c r="A225" s="112">
        <v>214</v>
      </c>
      <c r="B225" s="134" t="str">
        <f t="shared" ca="1" si="9"/>
        <v/>
      </c>
      <c r="C225" s="109" t="str">
        <f t="shared" ca="1" si="10"/>
        <v/>
      </c>
      <c r="D225" s="101" t="str">
        <f ca="1">IF(ISERROR(OFFSET('HARGA SATUAN'!$D$6,MATCH(C225,'HARGA SATUAN'!$C$7:$C$1495,0),0)),"",OFFSET('HARGA SATUAN'!$D$6,MATCH(C225,'HARGA SATUAN'!$C$7:$C$1495,0),0))</f>
        <v/>
      </c>
      <c r="E225" s="101">
        <f ca="1">IF(B225="+","Unit",IF(ISERROR(OFFSET('HARGA SATUAN'!$E$6,MATCH(C225,'HARGA SATUAN'!$C$7:$C$1495,0),0)),"",OFFSET('HARGA SATUAN'!$E$6,MATCH(C225,'HARGA SATUAN'!$C$7:$C$1495,0),0)))</f>
        <v>0</v>
      </c>
      <c r="F225" s="138" t="str">
        <f t="shared" ca="1" si="11"/>
        <v/>
      </c>
      <c r="G225" s="41">
        <f ca="1">IF(ISERROR(OFFSET('HARGA SATUAN'!$I$6,MATCH(C225,'HARGA SATUAN'!$C$7:$C$1495,0),0)),"",OFFSET('HARGA SATUAN'!$I$6,MATCH(C225,'HARGA SATUAN'!$C$7:$C$1495,0),0))</f>
        <v>0</v>
      </c>
      <c r="H225" s="136" t="str">
        <f ca="1">IF(B225="","",#REF!)</f>
        <v/>
      </c>
      <c r="I225" s="136" t="str">
        <f ca="1">IF(B225="","",#REF!)</f>
        <v/>
      </c>
      <c r="J225" s="136" t="str">
        <f ca="1">IF(B225="","",#REF!)</f>
        <v/>
      </c>
      <c r="K225" s="136" t="str">
        <f ca="1">IF(B225="","",#REF!)</f>
        <v/>
      </c>
      <c r="L225" s="136" t="str">
        <f ca="1">IF(C225="","",#REF!)</f>
        <v/>
      </c>
    </row>
    <row r="226" spans="1:12">
      <c r="A226" s="112">
        <v>215</v>
      </c>
      <c r="B226" s="134" t="str">
        <f t="shared" ca="1" si="9"/>
        <v/>
      </c>
      <c r="C226" s="109" t="str">
        <f t="shared" ca="1" si="10"/>
        <v/>
      </c>
      <c r="D226" s="101" t="str">
        <f ca="1">IF(ISERROR(OFFSET('HARGA SATUAN'!$D$6,MATCH(C226,'HARGA SATUAN'!$C$7:$C$1495,0),0)),"",OFFSET('HARGA SATUAN'!$D$6,MATCH(C226,'HARGA SATUAN'!$C$7:$C$1495,0),0))</f>
        <v/>
      </c>
      <c r="E226" s="101">
        <f ca="1">IF(B226="+","Unit",IF(ISERROR(OFFSET('HARGA SATUAN'!$E$6,MATCH(C226,'HARGA SATUAN'!$C$7:$C$1495,0),0)),"",OFFSET('HARGA SATUAN'!$E$6,MATCH(C226,'HARGA SATUAN'!$C$7:$C$1495,0),0)))</f>
        <v>0</v>
      </c>
      <c r="F226" s="138" t="str">
        <f t="shared" ca="1" si="11"/>
        <v/>
      </c>
      <c r="G226" s="41">
        <f ca="1">IF(ISERROR(OFFSET('HARGA SATUAN'!$I$6,MATCH(C226,'HARGA SATUAN'!$C$7:$C$1495,0),0)),"",OFFSET('HARGA SATUAN'!$I$6,MATCH(C226,'HARGA SATUAN'!$C$7:$C$1495,0),0))</f>
        <v>0</v>
      </c>
      <c r="H226" s="136" t="str">
        <f ca="1">IF(B226="","",#REF!)</f>
        <v/>
      </c>
      <c r="I226" s="136" t="str">
        <f ca="1">IF(B226="","",#REF!)</f>
        <v/>
      </c>
      <c r="J226" s="136" t="str">
        <f ca="1">IF(B226="","",#REF!)</f>
        <v/>
      </c>
      <c r="K226" s="136" t="str">
        <f ca="1">IF(B226="","",#REF!)</f>
        <v/>
      </c>
      <c r="L226" s="136" t="str">
        <f ca="1">IF(C226="","",#REF!)</f>
        <v/>
      </c>
    </row>
    <row r="227" spans="1:12">
      <c r="A227" s="112">
        <v>216</v>
      </c>
      <c r="B227" s="134" t="str">
        <f t="shared" ca="1" si="9"/>
        <v/>
      </c>
      <c r="C227" s="109" t="str">
        <f t="shared" ca="1" si="10"/>
        <v/>
      </c>
      <c r="D227" s="101" t="str">
        <f ca="1">IF(ISERROR(OFFSET('HARGA SATUAN'!$D$6,MATCH(C227,'HARGA SATUAN'!$C$7:$C$1495,0),0)),"",OFFSET('HARGA SATUAN'!$D$6,MATCH(C227,'HARGA SATUAN'!$C$7:$C$1495,0),0))</f>
        <v/>
      </c>
      <c r="E227" s="101">
        <f ca="1">IF(B227="+","Unit",IF(ISERROR(OFFSET('HARGA SATUAN'!$E$6,MATCH(C227,'HARGA SATUAN'!$C$7:$C$1495,0),0)),"",OFFSET('HARGA SATUAN'!$E$6,MATCH(C227,'HARGA SATUAN'!$C$7:$C$1495,0),0)))</f>
        <v>0</v>
      </c>
      <c r="F227" s="138" t="str">
        <f t="shared" ca="1" si="11"/>
        <v/>
      </c>
      <c r="G227" s="41">
        <f ca="1">IF(ISERROR(OFFSET('HARGA SATUAN'!$I$6,MATCH(C227,'HARGA SATUAN'!$C$7:$C$1495,0),0)),"",OFFSET('HARGA SATUAN'!$I$6,MATCH(C227,'HARGA SATUAN'!$C$7:$C$1495,0),0))</f>
        <v>0</v>
      </c>
      <c r="H227" s="136" t="str">
        <f ca="1">IF(B227="","",#REF!)</f>
        <v/>
      </c>
      <c r="I227" s="136" t="str">
        <f ca="1">IF(B227="","",#REF!)</f>
        <v/>
      </c>
      <c r="J227" s="136" t="str">
        <f ca="1">IF(B227="","",#REF!)</f>
        <v/>
      </c>
      <c r="K227" s="136" t="str">
        <f ca="1">IF(B227="","",#REF!)</f>
        <v/>
      </c>
      <c r="L227" s="136" t="str">
        <f ca="1">IF(C227="","",#REF!)</f>
        <v/>
      </c>
    </row>
    <row r="228" spans="1:12">
      <c r="A228" s="112">
        <v>217</v>
      </c>
      <c r="B228" s="134" t="str">
        <f t="shared" ca="1" si="9"/>
        <v/>
      </c>
      <c r="C228" s="109" t="str">
        <f t="shared" ca="1" si="10"/>
        <v/>
      </c>
      <c r="D228" s="101" t="str">
        <f ca="1">IF(ISERROR(OFFSET('HARGA SATUAN'!$D$6,MATCH(C228,'HARGA SATUAN'!$C$7:$C$1495,0),0)),"",OFFSET('HARGA SATUAN'!$D$6,MATCH(C228,'HARGA SATUAN'!$C$7:$C$1495,0),0))</f>
        <v/>
      </c>
      <c r="E228" s="101">
        <f ca="1">IF(B228="+","Unit",IF(ISERROR(OFFSET('HARGA SATUAN'!$E$6,MATCH(C228,'HARGA SATUAN'!$C$7:$C$1495,0),0)),"",OFFSET('HARGA SATUAN'!$E$6,MATCH(C228,'HARGA SATUAN'!$C$7:$C$1495,0),0)))</f>
        <v>0</v>
      </c>
      <c r="F228" s="138" t="str">
        <f t="shared" ca="1" si="11"/>
        <v/>
      </c>
      <c r="G228" s="41">
        <f ca="1">IF(ISERROR(OFFSET('HARGA SATUAN'!$I$6,MATCH(C228,'HARGA SATUAN'!$C$7:$C$1495,0),0)),"",OFFSET('HARGA SATUAN'!$I$6,MATCH(C228,'HARGA SATUAN'!$C$7:$C$1495,0),0))</f>
        <v>0</v>
      </c>
      <c r="H228" s="136" t="str">
        <f ca="1">IF(B228="","",#REF!)</f>
        <v/>
      </c>
      <c r="I228" s="136" t="str">
        <f ca="1">IF(B228="","",#REF!)</f>
        <v/>
      </c>
      <c r="J228" s="136" t="str">
        <f ca="1">IF(B228="","",#REF!)</f>
        <v/>
      </c>
      <c r="K228" s="136" t="str">
        <f ca="1">IF(B228="","",#REF!)</f>
        <v/>
      </c>
      <c r="L228" s="136" t="str">
        <f ca="1">IF(C228="","",#REF!)</f>
        <v/>
      </c>
    </row>
    <row r="229" spans="1:12">
      <c r="A229" s="112">
        <v>218</v>
      </c>
      <c r="B229" s="134" t="str">
        <f t="shared" ca="1" si="9"/>
        <v/>
      </c>
      <c r="C229" s="109" t="str">
        <f t="shared" ca="1" si="10"/>
        <v/>
      </c>
      <c r="D229" s="101" t="str">
        <f ca="1">IF(ISERROR(OFFSET('HARGA SATUAN'!$D$6,MATCH(C229,'HARGA SATUAN'!$C$7:$C$1495,0),0)),"",OFFSET('HARGA SATUAN'!$D$6,MATCH(C229,'HARGA SATUAN'!$C$7:$C$1495,0),0))</f>
        <v/>
      </c>
      <c r="E229" s="101">
        <f ca="1">IF(B229="+","Unit",IF(ISERROR(OFFSET('HARGA SATUAN'!$E$6,MATCH(C229,'HARGA SATUAN'!$C$7:$C$1495,0),0)),"",OFFSET('HARGA SATUAN'!$E$6,MATCH(C229,'HARGA SATUAN'!$C$7:$C$1495,0),0)))</f>
        <v>0</v>
      </c>
      <c r="F229" s="138" t="str">
        <f t="shared" ca="1" si="11"/>
        <v/>
      </c>
      <c r="G229" s="41">
        <f ca="1">IF(ISERROR(OFFSET('HARGA SATUAN'!$I$6,MATCH(C229,'HARGA SATUAN'!$C$7:$C$1495,0),0)),"",OFFSET('HARGA SATUAN'!$I$6,MATCH(C229,'HARGA SATUAN'!$C$7:$C$1495,0),0))</f>
        <v>0</v>
      </c>
      <c r="H229" s="136" t="str">
        <f ca="1">IF(B229="","",#REF!)</f>
        <v/>
      </c>
      <c r="I229" s="136" t="str">
        <f ca="1">IF(B229="","",#REF!)</f>
        <v/>
      </c>
      <c r="J229" s="136" t="str">
        <f ca="1">IF(B229="","",#REF!)</f>
        <v/>
      </c>
      <c r="K229" s="136" t="str">
        <f ca="1">IF(B229="","",#REF!)</f>
        <v/>
      </c>
      <c r="L229" s="136" t="str">
        <f ca="1">IF(C229="","",#REF!)</f>
        <v/>
      </c>
    </row>
    <row r="230" spans="1:12">
      <c r="A230" s="112">
        <v>219</v>
      </c>
      <c r="B230" s="134" t="str">
        <f t="shared" ca="1" si="9"/>
        <v/>
      </c>
      <c r="C230" s="109" t="str">
        <f t="shared" ca="1" si="10"/>
        <v/>
      </c>
      <c r="D230" s="101" t="str">
        <f ca="1">IF(ISERROR(OFFSET('HARGA SATUAN'!$D$6,MATCH(C230,'HARGA SATUAN'!$C$7:$C$1495,0),0)),"",OFFSET('HARGA SATUAN'!$D$6,MATCH(C230,'HARGA SATUAN'!$C$7:$C$1495,0),0))</f>
        <v/>
      </c>
      <c r="E230" s="101">
        <f ca="1">IF(B230="+","Unit",IF(ISERROR(OFFSET('HARGA SATUAN'!$E$6,MATCH(C230,'HARGA SATUAN'!$C$7:$C$1495,0),0)),"",OFFSET('HARGA SATUAN'!$E$6,MATCH(C230,'HARGA SATUAN'!$C$7:$C$1495,0),0)))</f>
        <v>0</v>
      </c>
      <c r="F230" s="138" t="str">
        <f t="shared" ca="1" si="11"/>
        <v/>
      </c>
      <c r="G230" s="41">
        <f ca="1">IF(ISERROR(OFFSET('HARGA SATUAN'!$I$6,MATCH(C230,'HARGA SATUAN'!$C$7:$C$1495,0),0)),"",OFFSET('HARGA SATUAN'!$I$6,MATCH(C230,'HARGA SATUAN'!$C$7:$C$1495,0),0))</f>
        <v>0</v>
      </c>
      <c r="H230" s="136" t="str">
        <f ca="1">IF(B230="","",#REF!)</f>
        <v/>
      </c>
      <c r="I230" s="136" t="str">
        <f ca="1">IF(B230="","",#REF!)</f>
        <v/>
      </c>
      <c r="J230" s="136" t="str">
        <f ca="1">IF(B230="","",#REF!)</f>
        <v/>
      </c>
      <c r="K230" s="136" t="str">
        <f ca="1">IF(B230="","",#REF!)</f>
        <v/>
      </c>
      <c r="L230" s="136" t="str">
        <f ca="1">IF(C230="","",#REF!)</f>
        <v/>
      </c>
    </row>
    <row r="231" spans="1:12">
      <c r="A231" s="112">
        <v>220</v>
      </c>
      <c r="B231" s="134" t="str">
        <f t="shared" ca="1" si="9"/>
        <v/>
      </c>
      <c r="C231" s="109" t="str">
        <f t="shared" ca="1" si="10"/>
        <v/>
      </c>
      <c r="D231" s="101" t="str">
        <f ca="1">IF(ISERROR(OFFSET('HARGA SATUAN'!$D$6,MATCH(C231,'HARGA SATUAN'!$C$7:$C$1495,0),0)),"",OFFSET('HARGA SATUAN'!$D$6,MATCH(C231,'HARGA SATUAN'!$C$7:$C$1495,0),0))</f>
        <v/>
      </c>
      <c r="E231" s="101">
        <f ca="1">IF(B231="+","Unit",IF(ISERROR(OFFSET('HARGA SATUAN'!$E$6,MATCH(C231,'HARGA SATUAN'!$C$7:$C$1495,0),0)),"",OFFSET('HARGA SATUAN'!$E$6,MATCH(C231,'HARGA SATUAN'!$C$7:$C$1495,0),0)))</f>
        <v>0</v>
      </c>
      <c r="F231" s="138" t="str">
        <f t="shared" ca="1" si="11"/>
        <v/>
      </c>
      <c r="G231" s="41">
        <f ca="1">IF(ISERROR(OFFSET('HARGA SATUAN'!$I$6,MATCH(C231,'HARGA SATUAN'!$C$7:$C$1495,0),0)),"",OFFSET('HARGA SATUAN'!$I$6,MATCH(C231,'HARGA SATUAN'!$C$7:$C$1495,0),0))</f>
        <v>0</v>
      </c>
      <c r="H231" s="136" t="str">
        <f ca="1">IF(B231="","",#REF!)</f>
        <v/>
      </c>
      <c r="I231" s="136" t="str">
        <f ca="1">IF(B231="","",#REF!)</f>
        <v/>
      </c>
      <c r="J231" s="136" t="str">
        <f ca="1">IF(B231="","",#REF!)</f>
        <v/>
      </c>
      <c r="K231" s="136" t="str">
        <f ca="1">IF(B231="","",#REF!)</f>
        <v/>
      </c>
      <c r="L231" s="136" t="str">
        <f ca="1">IF(C231="","",#REF!)</f>
        <v/>
      </c>
    </row>
    <row r="232" spans="1:12">
      <c r="A232" s="112">
        <v>221</v>
      </c>
      <c r="B232" s="134" t="str">
        <f t="shared" ca="1" si="9"/>
        <v/>
      </c>
      <c r="C232" s="109" t="str">
        <f t="shared" ca="1" si="10"/>
        <v/>
      </c>
      <c r="D232" s="101" t="str">
        <f ca="1">IF(ISERROR(OFFSET('HARGA SATUAN'!$D$6,MATCH(C232,'HARGA SATUAN'!$C$7:$C$1495,0),0)),"",OFFSET('HARGA SATUAN'!$D$6,MATCH(C232,'HARGA SATUAN'!$C$7:$C$1495,0),0))</f>
        <v/>
      </c>
      <c r="E232" s="101">
        <f ca="1">IF(B232="+","Unit",IF(ISERROR(OFFSET('HARGA SATUAN'!$E$6,MATCH(C232,'HARGA SATUAN'!$C$7:$C$1495,0),0)),"",OFFSET('HARGA SATUAN'!$E$6,MATCH(C232,'HARGA SATUAN'!$C$7:$C$1495,0),0)))</f>
        <v>0</v>
      </c>
      <c r="F232" s="138" t="str">
        <f t="shared" ca="1" si="11"/>
        <v/>
      </c>
      <c r="G232" s="41">
        <f ca="1">IF(ISERROR(OFFSET('HARGA SATUAN'!$I$6,MATCH(C232,'HARGA SATUAN'!$C$7:$C$1495,0),0)),"",OFFSET('HARGA SATUAN'!$I$6,MATCH(C232,'HARGA SATUAN'!$C$7:$C$1495,0),0))</f>
        <v>0</v>
      </c>
      <c r="H232" s="136" t="str">
        <f ca="1">IF(B232="","",#REF!)</f>
        <v/>
      </c>
      <c r="I232" s="136" t="str">
        <f ca="1">IF(B232="","",#REF!)</f>
        <v/>
      </c>
      <c r="J232" s="136" t="str">
        <f ca="1">IF(B232="","",#REF!)</f>
        <v/>
      </c>
      <c r="K232" s="136" t="str">
        <f ca="1">IF(B232="","",#REF!)</f>
        <v/>
      </c>
      <c r="L232" s="136" t="str">
        <f ca="1">IF(C232="","",#REF!)</f>
        <v/>
      </c>
    </row>
    <row r="233" spans="1:12">
      <c r="A233" s="112">
        <v>222</v>
      </c>
      <c r="B233" s="134" t="str">
        <f t="shared" ca="1" si="9"/>
        <v/>
      </c>
      <c r="C233" s="109" t="str">
        <f t="shared" ca="1" si="10"/>
        <v/>
      </c>
      <c r="D233" s="101" t="str">
        <f ca="1">IF(ISERROR(OFFSET('HARGA SATUAN'!$D$6,MATCH(C233,'HARGA SATUAN'!$C$7:$C$1495,0),0)),"",OFFSET('HARGA SATUAN'!$D$6,MATCH(C233,'HARGA SATUAN'!$C$7:$C$1495,0),0))</f>
        <v/>
      </c>
      <c r="E233" s="101">
        <f ca="1">IF(B233="+","Unit",IF(ISERROR(OFFSET('HARGA SATUAN'!$E$6,MATCH(C233,'HARGA SATUAN'!$C$7:$C$1495,0),0)),"",OFFSET('HARGA SATUAN'!$E$6,MATCH(C233,'HARGA SATUAN'!$C$7:$C$1495,0),0)))</f>
        <v>0</v>
      </c>
      <c r="F233" s="138" t="str">
        <f t="shared" ca="1" si="11"/>
        <v/>
      </c>
      <c r="G233" s="41">
        <f ca="1">IF(ISERROR(OFFSET('HARGA SATUAN'!$I$6,MATCH(C233,'HARGA SATUAN'!$C$7:$C$1495,0),0)),"",OFFSET('HARGA SATUAN'!$I$6,MATCH(C233,'HARGA SATUAN'!$C$7:$C$1495,0),0))</f>
        <v>0</v>
      </c>
      <c r="H233" s="136" t="str">
        <f ca="1">IF(B233="","",#REF!)</f>
        <v/>
      </c>
      <c r="I233" s="136" t="str">
        <f ca="1">IF(B233="","",#REF!)</f>
        <v/>
      </c>
      <c r="J233" s="136" t="str">
        <f ca="1">IF(B233="","",#REF!)</f>
        <v/>
      </c>
      <c r="K233" s="136" t="str">
        <f ca="1">IF(B233="","",#REF!)</f>
        <v/>
      </c>
      <c r="L233" s="136" t="str">
        <f ca="1">IF(C233="","",#REF!)</f>
        <v/>
      </c>
    </row>
    <row r="234" spans="1:12">
      <c r="A234" s="112">
        <v>223</v>
      </c>
      <c r="B234" s="134" t="str">
        <f t="shared" ca="1" si="9"/>
        <v/>
      </c>
      <c r="C234" s="109" t="str">
        <f t="shared" ca="1" si="10"/>
        <v/>
      </c>
      <c r="D234" s="101" t="str">
        <f ca="1">IF(ISERROR(OFFSET('HARGA SATUAN'!$D$6,MATCH(C234,'HARGA SATUAN'!$C$7:$C$1495,0),0)),"",OFFSET('HARGA SATUAN'!$D$6,MATCH(C234,'HARGA SATUAN'!$C$7:$C$1495,0),0))</f>
        <v/>
      </c>
      <c r="E234" s="101">
        <f ca="1">IF(B234="+","Unit",IF(ISERROR(OFFSET('HARGA SATUAN'!$E$6,MATCH(C234,'HARGA SATUAN'!$C$7:$C$1495,0),0)),"",OFFSET('HARGA SATUAN'!$E$6,MATCH(C234,'HARGA SATUAN'!$C$7:$C$1495,0),0)))</f>
        <v>0</v>
      </c>
      <c r="F234" s="138" t="str">
        <f t="shared" ca="1" si="11"/>
        <v/>
      </c>
      <c r="G234" s="41">
        <f ca="1">IF(ISERROR(OFFSET('HARGA SATUAN'!$I$6,MATCH(C234,'HARGA SATUAN'!$C$7:$C$1495,0),0)),"",OFFSET('HARGA SATUAN'!$I$6,MATCH(C234,'HARGA SATUAN'!$C$7:$C$1495,0),0))</f>
        <v>0</v>
      </c>
      <c r="H234" s="136" t="str">
        <f ca="1">IF(B234="","",#REF!)</f>
        <v/>
      </c>
      <c r="I234" s="136" t="str">
        <f ca="1">IF(B234="","",#REF!)</f>
        <v/>
      </c>
      <c r="J234" s="136" t="str">
        <f ca="1">IF(B234="","",#REF!)</f>
        <v/>
      </c>
      <c r="K234" s="136" t="str">
        <f ca="1">IF(B234="","",#REF!)</f>
        <v/>
      </c>
      <c r="L234" s="136" t="str">
        <f ca="1">IF(C234="","",#REF!)</f>
        <v/>
      </c>
    </row>
    <row r="235" spans="1:12">
      <c r="A235" s="112">
        <v>224</v>
      </c>
      <c r="B235" s="134" t="str">
        <f t="shared" ca="1" si="9"/>
        <v/>
      </c>
      <c r="C235" s="109" t="str">
        <f t="shared" ca="1" si="10"/>
        <v/>
      </c>
      <c r="D235" s="101" t="str">
        <f ca="1">IF(ISERROR(OFFSET('HARGA SATUAN'!$D$6,MATCH(C235,'HARGA SATUAN'!$C$7:$C$1495,0),0)),"",OFFSET('HARGA SATUAN'!$D$6,MATCH(C235,'HARGA SATUAN'!$C$7:$C$1495,0),0))</f>
        <v/>
      </c>
      <c r="E235" s="101">
        <f ca="1">IF(B235="+","Unit",IF(ISERROR(OFFSET('HARGA SATUAN'!$E$6,MATCH(C235,'HARGA SATUAN'!$C$7:$C$1495,0),0)),"",OFFSET('HARGA SATUAN'!$E$6,MATCH(C235,'HARGA SATUAN'!$C$7:$C$1495,0),0)))</f>
        <v>0</v>
      </c>
      <c r="F235" s="138" t="str">
        <f t="shared" ca="1" si="11"/>
        <v/>
      </c>
      <c r="G235" s="41">
        <f ca="1">IF(ISERROR(OFFSET('HARGA SATUAN'!$I$6,MATCH(C235,'HARGA SATUAN'!$C$7:$C$1495,0),0)),"",OFFSET('HARGA SATUAN'!$I$6,MATCH(C235,'HARGA SATUAN'!$C$7:$C$1495,0),0))</f>
        <v>0</v>
      </c>
      <c r="H235" s="136" t="str">
        <f ca="1">IF(B235="","",#REF!)</f>
        <v/>
      </c>
      <c r="I235" s="136" t="str">
        <f ca="1">IF(B235="","",#REF!)</f>
        <v/>
      </c>
      <c r="J235" s="136" t="str">
        <f ca="1">IF(B235="","",#REF!)</f>
        <v/>
      </c>
      <c r="K235" s="136" t="str">
        <f ca="1">IF(B235="","",#REF!)</f>
        <v/>
      </c>
      <c r="L235" s="136" t="str">
        <f ca="1">IF(C235="","",#REF!)</f>
        <v/>
      </c>
    </row>
    <row r="236" spans="1:12">
      <c r="A236" s="112">
        <v>225</v>
      </c>
      <c r="B236" s="134" t="str">
        <f t="shared" ca="1" si="9"/>
        <v/>
      </c>
      <c r="C236" s="109" t="str">
        <f t="shared" ca="1" si="10"/>
        <v/>
      </c>
      <c r="D236" s="101" t="str">
        <f ca="1">IF(ISERROR(OFFSET('HARGA SATUAN'!$D$6,MATCH(C236,'HARGA SATUAN'!$C$7:$C$1495,0),0)),"",OFFSET('HARGA SATUAN'!$D$6,MATCH(C236,'HARGA SATUAN'!$C$7:$C$1495,0),0))</f>
        <v/>
      </c>
      <c r="E236" s="101">
        <f ca="1">IF(B236="+","Unit",IF(ISERROR(OFFSET('HARGA SATUAN'!$E$6,MATCH(C236,'HARGA SATUAN'!$C$7:$C$1495,0),0)),"",OFFSET('HARGA SATUAN'!$E$6,MATCH(C236,'HARGA SATUAN'!$C$7:$C$1495,0),0)))</f>
        <v>0</v>
      </c>
      <c r="F236" s="138" t="str">
        <f t="shared" ca="1" si="11"/>
        <v/>
      </c>
      <c r="G236" s="41">
        <f ca="1">IF(ISERROR(OFFSET('HARGA SATUAN'!$I$6,MATCH(C236,'HARGA SATUAN'!$C$7:$C$1495,0),0)),"",OFFSET('HARGA SATUAN'!$I$6,MATCH(C236,'HARGA SATUAN'!$C$7:$C$1495,0),0))</f>
        <v>0</v>
      </c>
      <c r="H236" s="136" t="str">
        <f ca="1">IF(B236="","",#REF!)</f>
        <v/>
      </c>
      <c r="I236" s="136" t="str">
        <f ca="1">IF(B236="","",#REF!)</f>
        <v/>
      </c>
      <c r="J236" s="136" t="str">
        <f ca="1">IF(B236="","",#REF!)</f>
        <v/>
      </c>
      <c r="K236" s="136" t="str">
        <f ca="1">IF(B236="","",#REF!)</f>
        <v/>
      </c>
      <c r="L236" s="136" t="str">
        <f ca="1">IF(C236="","",#REF!)</f>
        <v/>
      </c>
    </row>
    <row r="237" spans="1:12">
      <c r="A237" s="112">
        <v>226</v>
      </c>
      <c r="B237" s="134" t="str">
        <f t="shared" ca="1" si="9"/>
        <v/>
      </c>
      <c r="C237" s="109" t="str">
        <f t="shared" ca="1" si="10"/>
        <v/>
      </c>
      <c r="D237" s="101" t="str">
        <f ca="1">IF(ISERROR(OFFSET('HARGA SATUAN'!$D$6,MATCH(C237,'HARGA SATUAN'!$C$7:$C$1495,0),0)),"",OFFSET('HARGA SATUAN'!$D$6,MATCH(C237,'HARGA SATUAN'!$C$7:$C$1495,0),0))</f>
        <v/>
      </c>
      <c r="E237" s="101">
        <f ca="1">IF(B237="+","Unit",IF(ISERROR(OFFSET('HARGA SATUAN'!$E$6,MATCH(C237,'HARGA SATUAN'!$C$7:$C$1495,0),0)),"",OFFSET('HARGA SATUAN'!$E$6,MATCH(C237,'HARGA SATUAN'!$C$7:$C$1495,0),0)))</f>
        <v>0</v>
      </c>
      <c r="F237" s="138" t="str">
        <f t="shared" ca="1" si="11"/>
        <v/>
      </c>
      <c r="G237" s="41">
        <f ca="1">IF(ISERROR(OFFSET('HARGA SATUAN'!$I$6,MATCH(C237,'HARGA SATUAN'!$C$7:$C$1495,0),0)),"",OFFSET('HARGA SATUAN'!$I$6,MATCH(C237,'HARGA SATUAN'!$C$7:$C$1495,0),0))</f>
        <v>0</v>
      </c>
      <c r="H237" s="136" t="str">
        <f ca="1">IF(B237="","",#REF!)</f>
        <v/>
      </c>
      <c r="I237" s="136" t="str">
        <f ca="1">IF(B237="","",#REF!)</f>
        <v/>
      </c>
      <c r="J237" s="136" t="str">
        <f ca="1">IF(B237="","",#REF!)</f>
        <v/>
      </c>
      <c r="K237" s="136" t="str">
        <f ca="1">IF(B237="","",#REF!)</f>
        <v/>
      </c>
      <c r="L237" s="136" t="str">
        <f ca="1">IF(C237="","",#REF!)</f>
        <v/>
      </c>
    </row>
    <row r="238" spans="1:12">
      <c r="A238" s="112">
        <v>227</v>
      </c>
      <c r="B238" s="134" t="str">
        <f t="shared" ca="1" si="9"/>
        <v/>
      </c>
      <c r="C238" s="109" t="str">
        <f t="shared" ca="1" si="10"/>
        <v/>
      </c>
      <c r="D238" s="101" t="str">
        <f ca="1">IF(ISERROR(OFFSET('HARGA SATUAN'!$D$6,MATCH(C238,'HARGA SATUAN'!$C$7:$C$1495,0),0)),"",OFFSET('HARGA SATUAN'!$D$6,MATCH(C238,'HARGA SATUAN'!$C$7:$C$1495,0),0))</f>
        <v/>
      </c>
      <c r="E238" s="101">
        <f ca="1">IF(B238="+","Unit",IF(ISERROR(OFFSET('HARGA SATUAN'!$E$6,MATCH(C238,'HARGA SATUAN'!$C$7:$C$1495,0),0)),"",OFFSET('HARGA SATUAN'!$E$6,MATCH(C238,'HARGA SATUAN'!$C$7:$C$1495,0),0)))</f>
        <v>0</v>
      </c>
      <c r="F238" s="138" t="str">
        <f t="shared" ca="1" si="11"/>
        <v/>
      </c>
      <c r="G238" s="41">
        <f ca="1">IF(ISERROR(OFFSET('HARGA SATUAN'!$I$6,MATCH(C238,'HARGA SATUAN'!$C$7:$C$1495,0),0)),"",OFFSET('HARGA SATUAN'!$I$6,MATCH(C238,'HARGA SATUAN'!$C$7:$C$1495,0),0))</f>
        <v>0</v>
      </c>
      <c r="H238" s="136" t="str">
        <f ca="1">IF(B238="","",#REF!)</f>
        <v/>
      </c>
      <c r="I238" s="136" t="str">
        <f ca="1">IF(B238="","",#REF!)</f>
        <v/>
      </c>
      <c r="J238" s="136" t="str">
        <f ca="1">IF(B238="","",#REF!)</f>
        <v/>
      </c>
      <c r="K238" s="136" t="str">
        <f ca="1">IF(B238="","",#REF!)</f>
        <v/>
      </c>
      <c r="L238" s="136" t="str">
        <f ca="1">IF(C238="","",#REF!)</f>
        <v/>
      </c>
    </row>
    <row r="239" spans="1:12">
      <c r="A239" s="112">
        <v>228</v>
      </c>
      <c r="B239" s="134" t="str">
        <f t="shared" ca="1" si="9"/>
        <v/>
      </c>
      <c r="C239" s="109" t="str">
        <f t="shared" ca="1" si="10"/>
        <v/>
      </c>
      <c r="D239" s="101" t="str">
        <f ca="1">IF(ISERROR(OFFSET('HARGA SATUAN'!$D$6,MATCH(C239,'HARGA SATUAN'!$C$7:$C$1495,0),0)),"",OFFSET('HARGA SATUAN'!$D$6,MATCH(C239,'HARGA SATUAN'!$C$7:$C$1495,0),0))</f>
        <v/>
      </c>
      <c r="E239" s="101">
        <f ca="1">IF(B239="+","Unit",IF(ISERROR(OFFSET('HARGA SATUAN'!$E$6,MATCH(C239,'HARGA SATUAN'!$C$7:$C$1495,0),0)),"",OFFSET('HARGA SATUAN'!$E$6,MATCH(C239,'HARGA SATUAN'!$C$7:$C$1495,0),0)))</f>
        <v>0</v>
      </c>
      <c r="F239" s="138" t="str">
        <f t="shared" ca="1" si="11"/>
        <v/>
      </c>
      <c r="G239" s="41">
        <f ca="1">IF(ISERROR(OFFSET('HARGA SATUAN'!$I$6,MATCH(C239,'HARGA SATUAN'!$C$7:$C$1495,0),0)),"",OFFSET('HARGA SATUAN'!$I$6,MATCH(C239,'HARGA SATUAN'!$C$7:$C$1495,0),0))</f>
        <v>0</v>
      </c>
      <c r="H239" s="136" t="str">
        <f ca="1">IF(B239="","",#REF!)</f>
        <v/>
      </c>
      <c r="I239" s="136" t="str">
        <f ca="1">IF(B239="","",#REF!)</f>
        <v/>
      </c>
      <c r="J239" s="136" t="str">
        <f ca="1">IF(B239="","",#REF!)</f>
        <v/>
      </c>
      <c r="K239" s="136" t="str">
        <f ca="1">IF(B239="","",#REF!)</f>
        <v/>
      </c>
      <c r="L239" s="136" t="str">
        <f ca="1">IF(C239="","",#REF!)</f>
        <v/>
      </c>
    </row>
    <row r="240" spans="1:12">
      <c r="A240" s="112">
        <v>229</v>
      </c>
      <c r="B240" s="134" t="str">
        <f t="shared" ca="1" si="9"/>
        <v/>
      </c>
      <c r="C240" s="109" t="str">
        <f t="shared" ca="1" si="10"/>
        <v/>
      </c>
      <c r="D240" s="101" t="str">
        <f ca="1">IF(ISERROR(OFFSET('HARGA SATUAN'!$D$6,MATCH(C240,'HARGA SATUAN'!$C$7:$C$1495,0),0)),"",OFFSET('HARGA SATUAN'!$D$6,MATCH(C240,'HARGA SATUAN'!$C$7:$C$1495,0),0))</f>
        <v/>
      </c>
      <c r="E240" s="101">
        <f ca="1">IF(B240="+","Unit",IF(ISERROR(OFFSET('HARGA SATUAN'!$E$6,MATCH(C240,'HARGA SATUAN'!$C$7:$C$1495,0),0)),"",OFFSET('HARGA SATUAN'!$E$6,MATCH(C240,'HARGA SATUAN'!$C$7:$C$1495,0),0)))</f>
        <v>0</v>
      </c>
      <c r="F240" s="138" t="str">
        <f t="shared" ca="1" si="11"/>
        <v/>
      </c>
      <c r="G240" s="41">
        <f ca="1">IF(ISERROR(OFFSET('HARGA SATUAN'!$I$6,MATCH(C240,'HARGA SATUAN'!$C$7:$C$1495,0),0)),"",OFFSET('HARGA SATUAN'!$I$6,MATCH(C240,'HARGA SATUAN'!$C$7:$C$1495,0),0))</f>
        <v>0</v>
      </c>
      <c r="H240" s="136" t="str">
        <f ca="1">IF(B240="","",#REF!)</f>
        <v/>
      </c>
      <c r="I240" s="136" t="str">
        <f ca="1">IF(B240="","",#REF!)</f>
        <v/>
      </c>
      <c r="J240" s="136" t="str">
        <f ca="1">IF(B240="","",#REF!)</f>
        <v/>
      </c>
      <c r="K240" s="136" t="str">
        <f ca="1">IF(B240="","",#REF!)</f>
        <v/>
      </c>
      <c r="L240" s="136" t="str">
        <f ca="1">IF(C240="","",#REF!)</f>
        <v/>
      </c>
    </row>
    <row r="241" spans="1:12">
      <c r="A241" s="112">
        <v>230</v>
      </c>
      <c r="B241" s="134" t="str">
        <f t="shared" ca="1" si="9"/>
        <v/>
      </c>
      <c r="C241" s="109" t="str">
        <f t="shared" ca="1" si="10"/>
        <v/>
      </c>
      <c r="D241" s="101" t="str">
        <f ca="1">IF(ISERROR(OFFSET('HARGA SATUAN'!$D$6,MATCH(C241,'HARGA SATUAN'!$C$7:$C$1495,0),0)),"",OFFSET('HARGA SATUAN'!$D$6,MATCH(C241,'HARGA SATUAN'!$C$7:$C$1495,0),0))</f>
        <v/>
      </c>
      <c r="E241" s="101">
        <f ca="1">IF(B241="+","Unit",IF(ISERROR(OFFSET('HARGA SATUAN'!$E$6,MATCH(C241,'HARGA SATUAN'!$C$7:$C$1495,0),0)),"",OFFSET('HARGA SATUAN'!$E$6,MATCH(C241,'HARGA SATUAN'!$C$7:$C$1495,0),0)))</f>
        <v>0</v>
      </c>
      <c r="F241" s="138" t="str">
        <f t="shared" ca="1" si="11"/>
        <v/>
      </c>
      <c r="G241" s="41">
        <f ca="1">IF(ISERROR(OFFSET('HARGA SATUAN'!$I$6,MATCH(C241,'HARGA SATUAN'!$C$7:$C$1495,0),0)),"",OFFSET('HARGA SATUAN'!$I$6,MATCH(C241,'HARGA SATUAN'!$C$7:$C$1495,0),0))</f>
        <v>0</v>
      </c>
      <c r="H241" s="136" t="str">
        <f ca="1">IF(B241="","",#REF!)</f>
        <v/>
      </c>
      <c r="I241" s="136" t="str">
        <f ca="1">IF(B241="","",#REF!)</f>
        <v/>
      </c>
      <c r="J241" s="136" t="str">
        <f ca="1">IF(B241="","",#REF!)</f>
        <v/>
      </c>
      <c r="K241" s="136" t="str">
        <f ca="1">IF(B241="","",#REF!)</f>
        <v/>
      </c>
      <c r="L241" s="136" t="str">
        <f ca="1">IF(C241="","",#REF!)</f>
        <v/>
      </c>
    </row>
    <row r="242" spans="1:12">
      <c r="A242" s="112">
        <v>231</v>
      </c>
      <c r="B242" s="134" t="str">
        <f t="shared" ca="1" si="9"/>
        <v/>
      </c>
      <c r="C242" s="109" t="str">
        <f t="shared" ca="1" si="10"/>
        <v/>
      </c>
      <c r="D242" s="101" t="str">
        <f ca="1">IF(ISERROR(OFFSET('HARGA SATUAN'!$D$6,MATCH(C242,'HARGA SATUAN'!$C$7:$C$1495,0),0)),"",OFFSET('HARGA SATUAN'!$D$6,MATCH(C242,'HARGA SATUAN'!$C$7:$C$1495,0),0))</f>
        <v/>
      </c>
      <c r="E242" s="101">
        <f ca="1">IF(B242="+","Unit",IF(ISERROR(OFFSET('HARGA SATUAN'!$E$6,MATCH(C242,'HARGA SATUAN'!$C$7:$C$1495,0),0)),"",OFFSET('HARGA SATUAN'!$E$6,MATCH(C242,'HARGA SATUAN'!$C$7:$C$1495,0),0)))</f>
        <v>0</v>
      </c>
      <c r="F242" s="138" t="str">
        <f t="shared" ca="1" si="11"/>
        <v/>
      </c>
      <c r="G242" s="41">
        <f ca="1">IF(ISERROR(OFFSET('HARGA SATUAN'!$I$6,MATCH(C242,'HARGA SATUAN'!$C$7:$C$1495,0),0)),"",OFFSET('HARGA SATUAN'!$I$6,MATCH(C242,'HARGA SATUAN'!$C$7:$C$1495,0),0))</f>
        <v>0</v>
      </c>
      <c r="H242" s="136" t="str">
        <f ca="1">IF(B242="","",#REF!)</f>
        <v/>
      </c>
      <c r="I242" s="136" t="str">
        <f ca="1">IF(B242="","",#REF!)</f>
        <v/>
      </c>
      <c r="J242" s="136" t="str">
        <f ca="1">IF(B242="","",#REF!)</f>
        <v/>
      </c>
      <c r="K242" s="136" t="str">
        <f ca="1">IF(B242="","",#REF!)</f>
        <v/>
      </c>
      <c r="L242" s="136" t="str">
        <f ca="1">IF(C242="","",#REF!)</f>
        <v/>
      </c>
    </row>
    <row r="243" spans="1:12">
      <c r="A243" s="112">
        <v>232</v>
      </c>
      <c r="B243" s="134" t="str">
        <f t="shared" ca="1" si="9"/>
        <v/>
      </c>
      <c r="C243" s="109" t="str">
        <f t="shared" ca="1" si="10"/>
        <v/>
      </c>
      <c r="D243" s="101" t="str">
        <f ca="1">IF(ISERROR(OFFSET('HARGA SATUAN'!$D$6,MATCH(C243,'HARGA SATUAN'!$C$7:$C$1495,0),0)),"",OFFSET('HARGA SATUAN'!$D$6,MATCH(C243,'HARGA SATUAN'!$C$7:$C$1495,0),0))</f>
        <v/>
      </c>
      <c r="E243" s="101">
        <f ca="1">IF(B243="+","Unit",IF(ISERROR(OFFSET('HARGA SATUAN'!$E$6,MATCH(C243,'HARGA SATUAN'!$C$7:$C$1495,0),0)),"",OFFSET('HARGA SATUAN'!$E$6,MATCH(C243,'HARGA SATUAN'!$C$7:$C$1495,0),0)))</f>
        <v>0</v>
      </c>
      <c r="F243" s="138" t="str">
        <f t="shared" ca="1" si="11"/>
        <v/>
      </c>
      <c r="G243" s="41">
        <f ca="1">IF(ISERROR(OFFSET('HARGA SATUAN'!$I$6,MATCH(C243,'HARGA SATUAN'!$C$7:$C$1495,0),0)),"",OFFSET('HARGA SATUAN'!$I$6,MATCH(C243,'HARGA SATUAN'!$C$7:$C$1495,0),0))</f>
        <v>0</v>
      </c>
      <c r="H243" s="136" t="str">
        <f ca="1">IF(B243="","",#REF!)</f>
        <v/>
      </c>
      <c r="I243" s="136" t="str">
        <f ca="1">IF(B243="","",#REF!)</f>
        <v/>
      </c>
      <c r="J243" s="136" t="str">
        <f ca="1">IF(B243="","",#REF!)</f>
        <v/>
      </c>
      <c r="K243" s="136" t="str">
        <f ca="1">IF(B243="","",#REF!)</f>
        <v/>
      </c>
      <c r="L243" s="136" t="str">
        <f ca="1">IF(C243="","",#REF!)</f>
        <v/>
      </c>
    </row>
    <row r="244" spans="1:12">
      <c r="A244" s="112">
        <v>233</v>
      </c>
      <c r="B244" s="134" t="str">
        <f t="shared" ca="1" si="9"/>
        <v/>
      </c>
      <c r="C244" s="109" t="str">
        <f t="shared" ca="1" si="10"/>
        <v/>
      </c>
      <c r="D244" s="101" t="str">
        <f ca="1">IF(ISERROR(OFFSET('HARGA SATUAN'!$D$6,MATCH(C244,'HARGA SATUAN'!$C$7:$C$1495,0),0)),"",OFFSET('HARGA SATUAN'!$D$6,MATCH(C244,'HARGA SATUAN'!$C$7:$C$1495,0),0))</f>
        <v/>
      </c>
      <c r="E244" s="101">
        <f ca="1">IF(B244="+","Unit",IF(ISERROR(OFFSET('HARGA SATUAN'!$E$6,MATCH(C244,'HARGA SATUAN'!$C$7:$C$1495,0),0)),"",OFFSET('HARGA SATUAN'!$E$6,MATCH(C244,'HARGA SATUAN'!$C$7:$C$1495,0),0)))</f>
        <v>0</v>
      </c>
      <c r="F244" s="138" t="str">
        <f t="shared" ca="1" si="11"/>
        <v/>
      </c>
      <c r="G244" s="41">
        <f ca="1">IF(ISERROR(OFFSET('HARGA SATUAN'!$I$6,MATCH(C244,'HARGA SATUAN'!$C$7:$C$1495,0),0)),"",OFFSET('HARGA SATUAN'!$I$6,MATCH(C244,'HARGA SATUAN'!$C$7:$C$1495,0),0))</f>
        <v>0</v>
      </c>
      <c r="H244" s="136" t="str">
        <f ca="1">IF(B244="","",#REF!)</f>
        <v/>
      </c>
      <c r="I244" s="136" t="str">
        <f ca="1">IF(B244="","",#REF!)</f>
        <v/>
      </c>
      <c r="J244" s="136" t="str">
        <f ca="1">IF(B244="","",#REF!)</f>
        <v/>
      </c>
      <c r="K244" s="136" t="str">
        <f ca="1">IF(B244="","",#REF!)</f>
        <v/>
      </c>
      <c r="L244" s="136" t="str">
        <f ca="1">IF(C244="","",#REF!)</f>
        <v/>
      </c>
    </row>
    <row r="245" spans="1:12">
      <c r="A245" s="112">
        <v>234</v>
      </c>
      <c r="B245" s="134" t="str">
        <f t="shared" ca="1" si="9"/>
        <v/>
      </c>
      <c r="C245" s="109" t="str">
        <f t="shared" ca="1" si="10"/>
        <v/>
      </c>
      <c r="D245" s="101" t="str">
        <f ca="1">IF(ISERROR(OFFSET('HARGA SATUAN'!$D$6,MATCH(C245,'HARGA SATUAN'!$C$7:$C$1495,0),0)),"",OFFSET('HARGA SATUAN'!$D$6,MATCH(C245,'HARGA SATUAN'!$C$7:$C$1495,0),0))</f>
        <v/>
      </c>
      <c r="E245" s="101">
        <f ca="1">IF(B245="+","Unit",IF(ISERROR(OFFSET('HARGA SATUAN'!$E$6,MATCH(C245,'HARGA SATUAN'!$C$7:$C$1495,0),0)),"",OFFSET('HARGA SATUAN'!$E$6,MATCH(C245,'HARGA SATUAN'!$C$7:$C$1495,0),0)))</f>
        <v>0</v>
      </c>
      <c r="F245" s="138" t="str">
        <f t="shared" ca="1" si="11"/>
        <v/>
      </c>
      <c r="G245" s="41">
        <f ca="1">IF(ISERROR(OFFSET('HARGA SATUAN'!$I$6,MATCH(C245,'HARGA SATUAN'!$C$7:$C$1495,0),0)),"",OFFSET('HARGA SATUAN'!$I$6,MATCH(C245,'HARGA SATUAN'!$C$7:$C$1495,0),0))</f>
        <v>0</v>
      </c>
      <c r="H245" s="136" t="str">
        <f ca="1">IF(B245="","",#REF!)</f>
        <v/>
      </c>
      <c r="I245" s="136" t="str">
        <f ca="1">IF(B245="","",#REF!)</f>
        <v/>
      </c>
      <c r="J245" s="136" t="str">
        <f ca="1">IF(B245="","",#REF!)</f>
        <v/>
      </c>
      <c r="K245" s="136" t="str">
        <f ca="1">IF(B245="","",#REF!)</f>
        <v/>
      </c>
      <c r="L245" s="136" t="str">
        <f ca="1">IF(C245="","",#REF!)</f>
        <v/>
      </c>
    </row>
    <row r="246" spans="1:12">
      <c r="A246" s="112">
        <v>235</v>
      </c>
      <c r="B246" s="134" t="str">
        <f t="shared" ca="1" si="9"/>
        <v/>
      </c>
      <c r="C246" s="109" t="str">
        <f t="shared" ca="1" si="10"/>
        <v/>
      </c>
      <c r="D246" s="101" t="str">
        <f ca="1">IF(ISERROR(OFFSET('HARGA SATUAN'!$D$6,MATCH(C246,'HARGA SATUAN'!$C$7:$C$1495,0),0)),"",OFFSET('HARGA SATUAN'!$D$6,MATCH(C246,'HARGA SATUAN'!$C$7:$C$1495,0),0))</f>
        <v/>
      </c>
      <c r="E246" s="101">
        <f ca="1">IF(B246="+","Unit",IF(ISERROR(OFFSET('HARGA SATUAN'!$E$6,MATCH(C246,'HARGA SATUAN'!$C$7:$C$1495,0),0)),"",OFFSET('HARGA SATUAN'!$E$6,MATCH(C246,'HARGA SATUAN'!$C$7:$C$1495,0),0)))</f>
        <v>0</v>
      </c>
      <c r="F246" s="138" t="str">
        <f t="shared" ca="1" si="11"/>
        <v/>
      </c>
      <c r="G246" s="41">
        <f ca="1">IF(ISERROR(OFFSET('HARGA SATUAN'!$I$6,MATCH(C246,'HARGA SATUAN'!$C$7:$C$1495,0),0)),"",OFFSET('HARGA SATUAN'!$I$6,MATCH(C246,'HARGA SATUAN'!$C$7:$C$1495,0),0))</f>
        <v>0</v>
      </c>
      <c r="H246" s="136" t="str">
        <f ca="1">IF(B246="","",#REF!)</f>
        <v/>
      </c>
      <c r="I246" s="136" t="str">
        <f ca="1">IF(B246="","",#REF!)</f>
        <v/>
      </c>
      <c r="J246" s="136" t="str">
        <f ca="1">IF(B246="","",#REF!)</f>
        <v/>
      </c>
      <c r="K246" s="136" t="str">
        <f ca="1">IF(B246="","",#REF!)</f>
        <v/>
      </c>
      <c r="L246" s="136" t="str">
        <f ca="1">IF(C246="","",#REF!)</f>
        <v/>
      </c>
    </row>
    <row r="247" spans="1:12">
      <c r="A247" s="112">
        <v>236</v>
      </c>
      <c r="B247" s="134" t="str">
        <f t="shared" ca="1" si="9"/>
        <v/>
      </c>
      <c r="C247" s="109" t="str">
        <f t="shared" ca="1" si="10"/>
        <v/>
      </c>
      <c r="D247" s="101" t="str">
        <f ca="1">IF(ISERROR(OFFSET('HARGA SATUAN'!$D$6,MATCH(C247,'HARGA SATUAN'!$C$7:$C$1495,0),0)),"",OFFSET('HARGA SATUAN'!$D$6,MATCH(C247,'HARGA SATUAN'!$C$7:$C$1495,0),0))</f>
        <v/>
      </c>
      <c r="E247" s="101">
        <f ca="1">IF(B247="+","Unit",IF(ISERROR(OFFSET('HARGA SATUAN'!$E$6,MATCH(C247,'HARGA SATUAN'!$C$7:$C$1495,0),0)),"",OFFSET('HARGA SATUAN'!$E$6,MATCH(C247,'HARGA SATUAN'!$C$7:$C$1495,0),0)))</f>
        <v>0</v>
      </c>
      <c r="F247" s="138" t="str">
        <f t="shared" ca="1" si="11"/>
        <v/>
      </c>
      <c r="G247" s="41">
        <f ca="1">IF(ISERROR(OFFSET('HARGA SATUAN'!$I$6,MATCH(C247,'HARGA SATUAN'!$C$7:$C$1495,0),0)),"",OFFSET('HARGA SATUAN'!$I$6,MATCH(C247,'HARGA SATUAN'!$C$7:$C$1495,0),0))</f>
        <v>0</v>
      </c>
      <c r="H247" s="136" t="str">
        <f ca="1">IF(B247="","",#REF!)</f>
        <v/>
      </c>
      <c r="I247" s="136" t="str">
        <f ca="1">IF(B247="","",#REF!)</f>
        <v/>
      </c>
      <c r="J247" s="136" t="str">
        <f ca="1">IF(B247="","",#REF!)</f>
        <v/>
      </c>
      <c r="K247" s="136" t="str">
        <f ca="1">IF(B247="","",#REF!)</f>
        <v/>
      </c>
      <c r="L247" s="136" t="str">
        <f ca="1">IF(C247="","",#REF!)</f>
        <v/>
      </c>
    </row>
    <row r="248" spans="1:12">
      <c r="A248" s="112">
        <v>237</v>
      </c>
      <c r="B248" s="134" t="str">
        <f t="shared" ca="1" si="9"/>
        <v/>
      </c>
      <c r="C248" s="109" t="str">
        <f t="shared" ca="1" si="10"/>
        <v/>
      </c>
      <c r="D248" s="101" t="str">
        <f ca="1">IF(ISERROR(OFFSET('HARGA SATUAN'!$D$6,MATCH(C248,'HARGA SATUAN'!$C$7:$C$1495,0),0)),"",OFFSET('HARGA SATUAN'!$D$6,MATCH(C248,'HARGA SATUAN'!$C$7:$C$1495,0),0))</f>
        <v/>
      </c>
      <c r="E248" s="101">
        <f ca="1">IF(B248="+","Unit",IF(ISERROR(OFFSET('HARGA SATUAN'!$E$6,MATCH(C248,'HARGA SATUAN'!$C$7:$C$1495,0),0)),"",OFFSET('HARGA SATUAN'!$E$6,MATCH(C248,'HARGA SATUAN'!$C$7:$C$1495,0),0)))</f>
        <v>0</v>
      </c>
      <c r="F248" s="138" t="str">
        <f t="shared" ca="1" si="11"/>
        <v/>
      </c>
      <c r="G248" s="41">
        <f ca="1">IF(ISERROR(OFFSET('HARGA SATUAN'!$I$6,MATCH(C248,'HARGA SATUAN'!$C$7:$C$1495,0),0)),"",OFFSET('HARGA SATUAN'!$I$6,MATCH(C248,'HARGA SATUAN'!$C$7:$C$1495,0),0))</f>
        <v>0</v>
      </c>
      <c r="H248" s="136" t="str">
        <f ca="1">IF(B248="","",#REF!)</f>
        <v/>
      </c>
      <c r="I248" s="136" t="str">
        <f ca="1">IF(B248="","",#REF!)</f>
        <v/>
      </c>
      <c r="J248" s="136" t="str">
        <f ca="1">IF(B248="","",#REF!)</f>
        <v/>
      </c>
      <c r="K248" s="136" t="str">
        <f ca="1">IF(B248="","",#REF!)</f>
        <v/>
      </c>
      <c r="L248" s="136" t="str">
        <f ca="1">IF(C248="","",#REF!)</f>
        <v/>
      </c>
    </row>
    <row r="249" spans="1:12">
      <c r="A249" s="112">
        <v>238</v>
      </c>
      <c r="B249" s="134" t="str">
        <f t="shared" ca="1" si="9"/>
        <v/>
      </c>
      <c r="C249" s="109" t="str">
        <f t="shared" ca="1" si="10"/>
        <v/>
      </c>
      <c r="D249" s="101" t="str">
        <f ca="1">IF(ISERROR(OFFSET('HARGA SATUAN'!$D$6,MATCH(C249,'HARGA SATUAN'!$C$7:$C$1495,0),0)),"",OFFSET('HARGA SATUAN'!$D$6,MATCH(C249,'HARGA SATUAN'!$C$7:$C$1495,0),0))</f>
        <v/>
      </c>
      <c r="E249" s="101">
        <f ca="1">IF(B249="+","Unit",IF(ISERROR(OFFSET('HARGA SATUAN'!$E$6,MATCH(C249,'HARGA SATUAN'!$C$7:$C$1495,0),0)),"",OFFSET('HARGA SATUAN'!$E$6,MATCH(C249,'HARGA SATUAN'!$C$7:$C$1495,0),0)))</f>
        <v>0</v>
      </c>
      <c r="F249" s="138" t="str">
        <f t="shared" ca="1" si="11"/>
        <v/>
      </c>
      <c r="G249" s="41">
        <f ca="1">IF(ISERROR(OFFSET('HARGA SATUAN'!$I$6,MATCH(C249,'HARGA SATUAN'!$C$7:$C$1495,0),0)),"",OFFSET('HARGA SATUAN'!$I$6,MATCH(C249,'HARGA SATUAN'!$C$7:$C$1495,0),0))</f>
        <v>0</v>
      </c>
      <c r="H249" s="136" t="str">
        <f ca="1">IF(B249="","",#REF!)</f>
        <v/>
      </c>
      <c r="I249" s="136" t="str">
        <f ca="1">IF(B249="","",#REF!)</f>
        <v/>
      </c>
      <c r="J249" s="136" t="str">
        <f ca="1">IF(B249="","",#REF!)</f>
        <v/>
      </c>
      <c r="K249" s="136" t="str">
        <f ca="1">IF(B249="","",#REF!)</f>
        <v/>
      </c>
      <c r="L249" s="136" t="str">
        <f ca="1">IF(C249="","",#REF!)</f>
        <v/>
      </c>
    </row>
    <row r="250" spans="1:12">
      <c r="A250" s="112">
        <v>239</v>
      </c>
      <c r="B250" s="134" t="str">
        <f t="shared" ca="1" si="9"/>
        <v/>
      </c>
      <c r="C250" s="109" t="str">
        <f t="shared" ca="1" si="10"/>
        <v/>
      </c>
      <c r="D250" s="101" t="str">
        <f ca="1">IF(ISERROR(OFFSET('HARGA SATUAN'!$D$6,MATCH(C250,'HARGA SATUAN'!$C$7:$C$1495,0),0)),"",OFFSET('HARGA SATUAN'!$D$6,MATCH(C250,'HARGA SATUAN'!$C$7:$C$1495,0),0))</f>
        <v/>
      </c>
      <c r="E250" s="101">
        <f ca="1">IF(B250="+","Unit",IF(ISERROR(OFFSET('HARGA SATUAN'!$E$6,MATCH(C250,'HARGA SATUAN'!$C$7:$C$1495,0),0)),"",OFFSET('HARGA SATUAN'!$E$6,MATCH(C250,'HARGA SATUAN'!$C$7:$C$1495,0),0)))</f>
        <v>0</v>
      </c>
      <c r="F250" s="138" t="str">
        <f t="shared" ca="1" si="11"/>
        <v/>
      </c>
      <c r="G250" s="41">
        <f ca="1">IF(ISERROR(OFFSET('HARGA SATUAN'!$I$6,MATCH(C250,'HARGA SATUAN'!$C$7:$C$1495,0),0)),"",OFFSET('HARGA SATUAN'!$I$6,MATCH(C250,'HARGA SATUAN'!$C$7:$C$1495,0),0))</f>
        <v>0</v>
      </c>
      <c r="H250" s="136" t="str">
        <f ca="1">IF(B250="","",#REF!)</f>
        <v/>
      </c>
      <c r="I250" s="136" t="str">
        <f ca="1">IF(B250="","",#REF!)</f>
        <v/>
      </c>
      <c r="J250" s="136" t="str">
        <f ca="1">IF(B250="","",#REF!)</f>
        <v/>
      </c>
      <c r="K250" s="136" t="str">
        <f ca="1">IF(B250="","",#REF!)</f>
        <v/>
      </c>
      <c r="L250" s="136" t="str">
        <f ca="1">IF(C250="","",#REF!)</f>
        <v/>
      </c>
    </row>
    <row r="251" spans="1:12">
      <c r="A251" s="112">
        <v>240</v>
      </c>
      <c r="B251" s="134" t="str">
        <f t="shared" ca="1" si="9"/>
        <v/>
      </c>
      <c r="C251" s="109" t="str">
        <f t="shared" ca="1" si="10"/>
        <v/>
      </c>
      <c r="D251" s="101" t="str">
        <f ca="1">IF(ISERROR(OFFSET('HARGA SATUAN'!$D$6,MATCH(C251,'HARGA SATUAN'!$C$7:$C$1495,0),0)),"",OFFSET('HARGA SATUAN'!$D$6,MATCH(C251,'HARGA SATUAN'!$C$7:$C$1495,0),0))</f>
        <v/>
      </c>
      <c r="E251" s="101">
        <f ca="1">IF(B251="+","Unit",IF(ISERROR(OFFSET('HARGA SATUAN'!$E$6,MATCH(C251,'HARGA SATUAN'!$C$7:$C$1495,0),0)),"",OFFSET('HARGA SATUAN'!$E$6,MATCH(C251,'HARGA SATUAN'!$C$7:$C$1495,0),0)))</f>
        <v>0</v>
      </c>
      <c r="F251" s="138" t="str">
        <f t="shared" ca="1" si="11"/>
        <v/>
      </c>
      <c r="G251" s="41">
        <f ca="1">IF(ISERROR(OFFSET('HARGA SATUAN'!$I$6,MATCH(C251,'HARGA SATUAN'!$C$7:$C$1495,0),0)),"",OFFSET('HARGA SATUAN'!$I$6,MATCH(C251,'HARGA SATUAN'!$C$7:$C$1495,0),0))</f>
        <v>0</v>
      </c>
      <c r="H251" s="136" t="str">
        <f ca="1">IF(B251="","",#REF!)</f>
        <v/>
      </c>
      <c r="I251" s="136" t="str">
        <f ca="1">IF(B251="","",#REF!)</f>
        <v/>
      </c>
      <c r="J251" s="136" t="str">
        <f ca="1">IF(B251="","",#REF!)</f>
        <v/>
      </c>
      <c r="K251" s="136" t="str">
        <f ca="1">IF(B251="","",#REF!)</f>
        <v/>
      </c>
      <c r="L251" s="136" t="str">
        <f ca="1">IF(C251="","",#REF!)</f>
        <v/>
      </c>
    </row>
    <row r="252" spans="1:12">
      <c r="A252" s="112">
        <v>241</v>
      </c>
      <c r="B252" s="134" t="str">
        <f t="shared" ca="1" si="9"/>
        <v/>
      </c>
      <c r="C252" s="109" t="str">
        <f t="shared" ca="1" si="10"/>
        <v/>
      </c>
      <c r="D252" s="101" t="str">
        <f ca="1">IF(ISERROR(OFFSET('HARGA SATUAN'!$D$6,MATCH(C252,'HARGA SATUAN'!$C$7:$C$1495,0),0)),"",OFFSET('HARGA SATUAN'!$D$6,MATCH(C252,'HARGA SATUAN'!$C$7:$C$1495,0),0))</f>
        <v/>
      </c>
      <c r="E252" s="101">
        <f ca="1">IF(B252="+","Unit",IF(ISERROR(OFFSET('HARGA SATUAN'!$E$6,MATCH(C252,'HARGA SATUAN'!$C$7:$C$1495,0),0)),"",OFFSET('HARGA SATUAN'!$E$6,MATCH(C252,'HARGA SATUAN'!$C$7:$C$1495,0),0)))</f>
        <v>0</v>
      </c>
      <c r="F252" s="138" t="str">
        <f t="shared" ca="1" si="11"/>
        <v/>
      </c>
      <c r="G252" s="41">
        <f ca="1">IF(ISERROR(OFFSET('HARGA SATUAN'!$I$6,MATCH(C252,'HARGA SATUAN'!$C$7:$C$1495,0),0)),"",OFFSET('HARGA SATUAN'!$I$6,MATCH(C252,'HARGA SATUAN'!$C$7:$C$1495,0),0))</f>
        <v>0</v>
      </c>
      <c r="H252" s="136" t="str">
        <f ca="1">IF(B252="","",#REF!)</f>
        <v/>
      </c>
      <c r="I252" s="136" t="str">
        <f ca="1">IF(B252="","",#REF!)</f>
        <v/>
      </c>
      <c r="J252" s="136" t="str">
        <f ca="1">IF(B252="","",#REF!)</f>
        <v/>
      </c>
      <c r="K252" s="136" t="str">
        <f ca="1">IF(B252="","",#REF!)</f>
        <v/>
      </c>
      <c r="L252" s="136" t="str">
        <f ca="1">IF(C252="","",#REF!)</f>
        <v/>
      </c>
    </row>
    <row r="253" spans="1:12">
      <c r="A253" s="112">
        <v>242</v>
      </c>
      <c r="B253" s="134" t="str">
        <f t="shared" ca="1" si="9"/>
        <v/>
      </c>
      <c r="C253" s="109" t="str">
        <f t="shared" ca="1" si="10"/>
        <v/>
      </c>
      <c r="D253" s="101" t="str">
        <f ca="1">IF(ISERROR(OFFSET('HARGA SATUAN'!$D$6,MATCH(C253,'HARGA SATUAN'!$C$7:$C$1495,0),0)),"",OFFSET('HARGA SATUAN'!$D$6,MATCH(C253,'HARGA SATUAN'!$C$7:$C$1495,0),0))</f>
        <v/>
      </c>
      <c r="E253" s="101">
        <f ca="1">IF(B253="+","Unit",IF(ISERROR(OFFSET('HARGA SATUAN'!$E$6,MATCH(C253,'HARGA SATUAN'!$C$7:$C$1495,0),0)),"",OFFSET('HARGA SATUAN'!$E$6,MATCH(C253,'HARGA SATUAN'!$C$7:$C$1495,0),0)))</f>
        <v>0</v>
      </c>
      <c r="F253" s="138" t="str">
        <f t="shared" ca="1" si="11"/>
        <v/>
      </c>
      <c r="G253" s="41">
        <f ca="1">IF(ISERROR(OFFSET('HARGA SATUAN'!$I$6,MATCH(C253,'HARGA SATUAN'!$C$7:$C$1495,0),0)),"",OFFSET('HARGA SATUAN'!$I$6,MATCH(C253,'HARGA SATUAN'!$C$7:$C$1495,0),0))</f>
        <v>0</v>
      </c>
      <c r="H253" s="136" t="str">
        <f ca="1">IF(B253="","",#REF!)</f>
        <v/>
      </c>
      <c r="I253" s="136" t="str">
        <f ca="1">IF(B253="","",#REF!)</f>
        <v/>
      </c>
      <c r="J253" s="136" t="str">
        <f ca="1">IF(B253="","",#REF!)</f>
        <v/>
      </c>
      <c r="K253" s="136" t="str">
        <f ca="1">IF(B253="","",#REF!)</f>
        <v/>
      </c>
      <c r="L253" s="136" t="str">
        <f ca="1">IF(C253="","",#REF!)</f>
        <v/>
      </c>
    </row>
    <row r="254" spans="1:12">
      <c r="A254" s="112">
        <v>243</v>
      </c>
      <c r="B254" s="134" t="str">
        <f t="shared" ca="1" si="9"/>
        <v/>
      </c>
      <c r="C254" s="109" t="str">
        <f t="shared" ca="1" si="10"/>
        <v/>
      </c>
      <c r="D254" s="101" t="str">
        <f ca="1">IF(ISERROR(OFFSET('HARGA SATUAN'!$D$6,MATCH(C254,'HARGA SATUAN'!$C$7:$C$1495,0),0)),"",OFFSET('HARGA SATUAN'!$D$6,MATCH(C254,'HARGA SATUAN'!$C$7:$C$1495,0),0))</f>
        <v/>
      </c>
      <c r="E254" s="101">
        <f ca="1">IF(B254="+","Unit",IF(ISERROR(OFFSET('HARGA SATUAN'!$E$6,MATCH(C254,'HARGA SATUAN'!$C$7:$C$1495,0),0)),"",OFFSET('HARGA SATUAN'!$E$6,MATCH(C254,'HARGA SATUAN'!$C$7:$C$1495,0),0)))</f>
        <v>0</v>
      </c>
      <c r="F254" s="138" t="str">
        <f t="shared" ca="1" si="11"/>
        <v/>
      </c>
      <c r="G254" s="41">
        <f ca="1">IF(ISERROR(OFFSET('HARGA SATUAN'!$I$6,MATCH(C254,'HARGA SATUAN'!$C$7:$C$1495,0),0)),"",OFFSET('HARGA SATUAN'!$I$6,MATCH(C254,'HARGA SATUAN'!$C$7:$C$1495,0),0))</f>
        <v>0</v>
      </c>
      <c r="H254" s="136" t="str">
        <f ca="1">IF(B254="","",#REF!)</f>
        <v/>
      </c>
      <c r="I254" s="136" t="str">
        <f ca="1">IF(B254="","",#REF!)</f>
        <v/>
      </c>
      <c r="J254" s="136" t="str">
        <f ca="1">IF(B254="","",#REF!)</f>
        <v/>
      </c>
      <c r="K254" s="136" t="str">
        <f ca="1">IF(B254="","",#REF!)</f>
        <v/>
      </c>
      <c r="L254" s="136" t="str">
        <f ca="1">IF(C254="","",#REF!)</f>
        <v/>
      </c>
    </row>
    <row r="255" spans="1:12">
      <c r="A255" s="112">
        <v>244</v>
      </c>
      <c r="B255" s="134" t="str">
        <f t="shared" ca="1" si="9"/>
        <v/>
      </c>
      <c r="C255" s="109" t="str">
        <f t="shared" ca="1" si="10"/>
        <v/>
      </c>
      <c r="D255" s="101" t="str">
        <f ca="1">IF(ISERROR(OFFSET('HARGA SATUAN'!$D$6,MATCH(C255,'HARGA SATUAN'!$C$7:$C$1495,0),0)),"",OFFSET('HARGA SATUAN'!$D$6,MATCH(C255,'HARGA SATUAN'!$C$7:$C$1495,0),0))</f>
        <v/>
      </c>
      <c r="E255" s="101">
        <f ca="1">IF(B255="+","Unit",IF(ISERROR(OFFSET('HARGA SATUAN'!$E$6,MATCH(C255,'HARGA SATUAN'!$C$7:$C$1495,0),0)),"",OFFSET('HARGA SATUAN'!$E$6,MATCH(C255,'HARGA SATUAN'!$C$7:$C$1495,0),0)))</f>
        <v>0</v>
      </c>
      <c r="F255" s="138" t="str">
        <f t="shared" ca="1" si="11"/>
        <v/>
      </c>
      <c r="G255" s="41">
        <f ca="1">IF(ISERROR(OFFSET('HARGA SATUAN'!$I$6,MATCH(C255,'HARGA SATUAN'!$C$7:$C$1495,0),0)),"",OFFSET('HARGA SATUAN'!$I$6,MATCH(C255,'HARGA SATUAN'!$C$7:$C$1495,0),0))</f>
        <v>0</v>
      </c>
      <c r="H255" s="136" t="str">
        <f ca="1">IF(B255="","",#REF!)</f>
        <v/>
      </c>
      <c r="I255" s="136" t="str">
        <f ca="1">IF(B255="","",#REF!)</f>
        <v/>
      </c>
      <c r="J255" s="136" t="str">
        <f ca="1">IF(B255="","",#REF!)</f>
        <v/>
      </c>
      <c r="K255" s="136" t="str">
        <f ca="1">IF(B255="","",#REF!)</f>
        <v/>
      </c>
      <c r="L255" s="136" t="str">
        <f ca="1">IF(C255="","",#REF!)</f>
        <v/>
      </c>
    </row>
    <row r="256" spans="1:12">
      <c r="A256" s="112">
        <v>245</v>
      </c>
      <c r="B256" s="134" t="str">
        <f t="shared" ca="1" si="9"/>
        <v/>
      </c>
      <c r="C256" s="109" t="str">
        <f t="shared" ca="1" si="10"/>
        <v/>
      </c>
      <c r="D256" s="101" t="str">
        <f ca="1">IF(ISERROR(OFFSET('HARGA SATUAN'!$D$6,MATCH(C256,'HARGA SATUAN'!$C$7:$C$1495,0),0)),"",OFFSET('HARGA SATUAN'!$D$6,MATCH(C256,'HARGA SATUAN'!$C$7:$C$1495,0),0))</f>
        <v/>
      </c>
      <c r="E256" s="101">
        <f ca="1">IF(B256="+","Unit",IF(ISERROR(OFFSET('HARGA SATUAN'!$E$6,MATCH(C256,'HARGA SATUAN'!$C$7:$C$1495,0),0)),"",OFFSET('HARGA SATUAN'!$E$6,MATCH(C256,'HARGA SATUAN'!$C$7:$C$1495,0),0)))</f>
        <v>0</v>
      </c>
      <c r="F256" s="138" t="str">
        <f t="shared" ca="1" si="11"/>
        <v/>
      </c>
      <c r="G256" s="41">
        <f ca="1">IF(ISERROR(OFFSET('HARGA SATUAN'!$I$6,MATCH(C256,'HARGA SATUAN'!$C$7:$C$1495,0),0)),"",OFFSET('HARGA SATUAN'!$I$6,MATCH(C256,'HARGA SATUAN'!$C$7:$C$1495,0),0))</f>
        <v>0</v>
      </c>
      <c r="H256" s="136" t="str">
        <f ca="1">IF(B256="","",#REF!)</f>
        <v/>
      </c>
      <c r="I256" s="136" t="str">
        <f ca="1">IF(B256="","",#REF!)</f>
        <v/>
      </c>
      <c r="J256" s="136" t="str">
        <f ca="1">IF(B256="","",#REF!)</f>
        <v/>
      </c>
      <c r="K256" s="136" t="str">
        <f ca="1">IF(B256="","",#REF!)</f>
        <v/>
      </c>
      <c r="L256" s="136" t="str">
        <f ca="1">IF(C256="","",#REF!)</f>
        <v/>
      </c>
    </row>
    <row r="257" spans="1:12">
      <c r="A257" s="112">
        <v>246</v>
      </c>
      <c r="B257" s="134" t="str">
        <f t="shared" ca="1" si="9"/>
        <v/>
      </c>
      <c r="C257" s="109" t="str">
        <f t="shared" ca="1" si="10"/>
        <v/>
      </c>
      <c r="D257" s="101" t="str">
        <f ca="1">IF(ISERROR(OFFSET('HARGA SATUAN'!$D$6,MATCH(C257,'HARGA SATUAN'!$C$7:$C$1495,0),0)),"",OFFSET('HARGA SATUAN'!$D$6,MATCH(C257,'HARGA SATUAN'!$C$7:$C$1495,0),0))</f>
        <v/>
      </c>
      <c r="E257" s="101">
        <f ca="1">IF(B257="+","Unit",IF(ISERROR(OFFSET('HARGA SATUAN'!$E$6,MATCH(C257,'HARGA SATUAN'!$C$7:$C$1495,0),0)),"",OFFSET('HARGA SATUAN'!$E$6,MATCH(C257,'HARGA SATUAN'!$C$7:$C$1495,0),0)))</f>
        <v>0</v>
      </c>
      <c r="F257" s="138" t="str">
        <f t="shared" ca="1" si="11"/>
        <v/>
      </c>
      <c r="G257" s="41">
        <f ca="1">IF(ISERROR(OFFSET('HARGA SATUAN'!$I$6,MATCH(C257,'HARGA SATUAN'!$C$7:$C$1495,0),0)),"",OFFSET('HARGA SATUAN'!$I$6,MATCH(C257,'HARGA SATUAN'!$C$7:$C$1495,0),0))</f>
        <v>0</v>
      </c>
      <c r="H257" s="136" t="str">
        <f ca="1">IF(B257="","",#REF!)</f>
        <v/>
      </c>
      <c r="I257" s="136" t="str">
        <f ca="1">IF(B257="","",#REF!)</f>
        <v/>
      </c>
      <c r="J257" s="136" t="str">
        <f ca="1">IF(B257="","",#REF!)</f>
        <v/>
      </c>
      <c r="K257" s="136" t="str">
        <f ca="1">IF(B257="","",#REF!)</f>
        <v/>
      </c>
      <c r="L257" s="136" t="str">
        <f ca="1">IF(C257="","",#REF!)</f>
        <v/>
      </c>
    </row>
    <row r="258" spans="1:12">
      <c r="A258" s="112">
        <v>247</v>
      </c>
      <c r="B258" s="134" t="str">
        <f t="shared" ca="1" si="9"/>
        <v/>
      </c>
      <c r="C258" s="109" t="str">
        <f t="shared" ca="1" si="10"/>
        <v/>
      </c>
      <c r="D258" s="101" t="str">
        <f ca="1">IF(ISERROR(OFFSET('HARGA SATUAN'!$D$6,MATCH(C258,'HARGA SATUAN'!$C$7:$C$1495,0),0)),"",OFFSET('HARGA SATUAN'!$D$6,MATCH(C258,'HARGA SATUAN'!$C$7:$C$1495,0),0))</f>
        <v/>
      </c>
      <c r="E258" s="101">
        <f ca="1">IF(B258="+","Unit",IF(ISERROR(OFFSET('HARGA SATUAN'!$E$6,MATCH(C258,'HARGA SATUAN'!$C$7:$C$1495,0),0)),"",OFFSET('HARGA SATUAN'!$E$6,MATCH(C258,'HARGA SATUAN'!$C$7:$C$1495,0),0)))</f>
        <v>0</v>
      </c>
      <c r="F258" s="138" t="str">
        <f t="shared" ca="1" si="11"/>
        <v/>
      </c>
      <c r="G258" s="41">
        <f ca="1">IF(ISERROR(OFFSET('HARGA SATUAN'!$I$6,MATCH(C258,'HARGA SATUAN'!$C$7:$C$1495,0),0)),"",OFFSET('HARGA SATUAN'!$I$6,MATCH(C258,'HARGA SATUAN'!$C$7:$C$1495,0),0))</f>
        <v>0</v>
      </c>
      <c r="H258" s="136" t="str">
        <f ca="1">IF(B258="","",#REF!)</f>
        <v/>
      </c>
      <c r="I258" s="136" t="str">
        <f ca="1">IF(B258="","",#REF!)</f>
        <v/>
      </c>
      <c r="J258" s="136" t="str">
        <f ca="1">IF(B258="","",#REF!)</f>
        <v/>
      </c>
      <c r="K258" s="136" t="str">
        <f ca="1">IF(B258="","",#REF!)</f>
        <v/>
      </c>
      <c r="L258" s="136" t="str">
        <f ca="1">IF(C258="","",#REF!)</f>
        <v/>
      </c>
    </row>
    <row r="259" spans="1:12">
      <c r="A259" s="112">
        <v>248</v>
      </c>
      <c r="B259" s="134" t="str">
        <f t="shared" ca="1" si="9"/>
        <v/>
      </c>
      <c r="C259" s="109" t="str">
        <f t="shared" ca="1" si="10"/>
        <v/>
      </c>
      <c r="D259" s="101" t="str">
        <f ca="1">IF(ISERROR(OFFSET('HARGA SATUAN'!$D$6,MATCH(C259,'HARGA SATUAN'!$C$7:$C$1495,0),0)),"",OFFSET('HARGA SATUAN'!$D$6,MATCH(C259,'HARGA SATUAN'!$C$7:$C$1495,0),0))</f>
        <v/>
      </c>
      <c r="E259" s="101">
        <f ca="1">IF(B259="+","Unit",IF(ISERROR(OFFSET('HARGA SATUAN'!$E$6,MATCH(C259,'HARGA SATUAN'!$C$7:$C$1495,0),0)),"",OFFSET('HARGA SATUAN'!$E$6,MATCH(C259,'HARGA SATUAN'!$C$7:$C$1495,0),0)))</f>
        <v>0</v>
      </c>
      <c r="F259" s="138" t="str">
        <f t="shared" ca="1" si="11"/>
        <v/>
      </c>
      <c r="G259" s="41">
        <f ca="1">IF(ISERROR(OFFSET('HARGA SATUAN'!$I$6,MATCH(C259,'HARGA SATUAN'!$C$7:$C$1495,0),0)),"",OFFSET('HARGA SATUAN'!$I$6,MATCH(C259,'HARGA SATUAN'!$C$7:$C$1495,0),0))</f>
        <v>0</v>
      </c>
      <c r="H259" s="136" t="str">
        <f ca="1">IF(B259="","",#REF!)</f>
        <v/>
      </c>
      <c r="I259" s="136" t="str">
        <f ca="1">IF(B259="","",#REF!)</f>
        <v/>
      </c>
      <c r="J259" s="136" t="str">
        <f ca="1">IF(B259="","",#REF!)</f>
        <v/>
      </c>
      <c r="K259" s="136" t="str">
        <f ca="1">IF(B259="","",#REF!)</f>
        <v/>
      </c>
      <c r="L259" s="136" t="str">
        <f ca="1">IF(C259="","",#REF!)</f>
        <v/>
      </c>
    </row>
    <row r="260" spans="1:12">
      <c r="A260" s="112">
        <v>249</v>
      </c>
      <c r="B260" s="134" t="str">
        <f t="shared" ca="1" si="9"/>
        <v/>
      </c>
      <c r="C260" s="109" t="str">
        <f t="shared" ca="1" si="10"/>
        <v/>
      </c>
      <c r="D260" s="101" t="str">
        <f ca="1">IF(ISERROR(OFFSET('HARGA SATUAN'!$D$6,MATCH(C260,'HARGA SATUAN'!$C$7:$C$1495,0),0)),"",OFFSET('HARGA SATUAN'!$D$6,MATCH(C260,'HARGA SATUAN'!$C$7:$C$1495,0),0))</f>
        <v/>
      </c>
      <c r="E260" s="101">
        <f ca="1">IF(B260="+","Unit",IF(ISERROR(OFFSET('HARGA SATUAN'!$E$6,MATCH(C260,'HARGA SATUAN'!$C$7:$C$1495,0),0)),"",OFFSET('HARGA SATUAN'!$E$6,MATCH(C260,'HARGA SATUAN'!$C$7:$C$1495,0),0)))</f>
        <v>0</v>
      </c>
      <c r="F260" s="138" t="str">
        <f t="shared" ca="1" si="11"/>
        <v/>
      </c>
      <c r="G260" s="41">
        <f ca="1">IF(ISERROR(OFFSET('HARGA SATUAN'!$I$6,MATCH(C260,'HARGA SATUAN'!$C$7:$C$1495,0),0)),"",OFFSET('HARGA SATUAN'!$I$6,MATCH(C260,'HARGA SATUAN'!$C$7:$C$1495,0),0))</f>
        <v>0</v>
      </c>
      <c r="H260" s="136" t="str">
        <f ca="1">IF(B260="","",#REF!)</f>
        <v/>
      </c>
      <c r="I260" s="136" t="str">
        <f ca="1">IF(B260="","",#REF!)</f>
        <v/>
      </c>
      <c r="J260" s="136" t="str">
        <f ca="1">IF(B260="","",#REF!)</f>
        <v/>
      </c>
      <c r="K260" s="136" t="str">
        <f ca="1">IF(B260="","",#REF!)</f>
        <v/>
      </c>
      <c r="L260" s="136" t="str">
        <f ca="1">IF(C260="","",#REF!)</f>
        <v/>
      </c>
    </row>
    <row r="261" spans="1:12">
      <c r="A261" s="112">
        <v>250</v>
      </c>
      <c r="B261" s="134" t="str">
        <f t="shared" ca="1" si="9"/>
        <v/>
      </c>
      <c r="C261" s="109" t="str">
        <f t="shared" ca="1" si="10"/>
        <v/>
      </c>
      <c r="D261" s="101" t="str">
        <f ca="1">IF(ISERROR(OFFSET('HARGA SATUAN'!$D$6,MATCH(C261,'HARGA SATUAN'!$C$7:$C$1495,0),0)),"",OFFSET('HARGA SATUAN'!$D$6,MATCH(C261,'HARGA SATUAN'!$C$7:$C$1495,0),0))</f>
        <v/>
      </c>
      <c r="E261" s="101">
        <f ca="1">IF(B261="+","Unit",IF(ISERROR(OFFSET('HARGA SATUAN'!$E$6,MATCH(C261,'HARGA SATUAN'!$C$7:$C$1495,0),0)),"",OFFSET('HARGA SATUAN'!$E$6,MATCH(C261,'HARGA SATUAN'!$C$7:$C$1495,0),0)))</f>
        <v>0</v>
      </c>
      <c r="F261" s="138" t="str">
        <f t="shared" ca="1" si="11"/>
        <v/>
      </c>
      <c r="G261" s="41">
        <f ca="1">IF(ISERROR(OFFSET('HARGA SATUAN'!$I$6,MATCH(C261,'HARGA SATUAN'!$C$7:$C$1495,0),0)),"",OFFSET('HARGA SATUAN'!$I$6,MATCH(C261,'HARGA SATUAN'!$C$7:$C$1495,0),0))</f>
        <v>0</v>
      </c>
      <c r="H261" s="136" t="str">
        <f ca="1">IF(B261="","",#REF!)</f>
        <v/>
      </c>
      <c r="I261" s="136" t="str">
        <f ca="1">IF(B261="","",#REF!)</f>
        <v/>
      </c>
      <c r="J261" s="136" t="str">
        <f ca="1">IF(B261="","",#REF!)</f>
        <v/>
      </c>
      <c r="K261" s="136" t="str">
        <f ca="1">IF(B261="","",#REF!)</f>
        <v/>
      </c>
      <c r="L261" s="136" t="str">
        <f ca="1">IF(C261="","",#REF!)</f>
        <v/>
      </c>
    </row>
    <row r="262" spans="1:12">
      <c r="A262" s="112">
        <v>251</v>
      </c>
      <c r="B262" s="134" t="str">
        <f t="shared" ca="1" si="9"/>
        <v/>
      </c>
      <c r="C262" s="109" t="str">
        <f t="shared" ca="1" si="10"/>
        <v/>
      </c>
      <c r="D262" s="101" t="str">
        <f ca="1">IF(ISERROR(OFFSET('HARGA SATUAN'!$D$6,MATCH(C262,'HARGA SATUAN'!$C$7:$C$1495,0),0)),"",OFFSET('HARGA SATUAN'!$D$6,MATCH(C262,'HARGA SATUAN'!$C$7:$C$1495,0),0))</f>
        <v/>
      </c>
      <c r="E262" s="101">
        <f ca="1">IF(B262="+","Unit",IF(ISERROR(OFFSET('HARGA SATUAN'!$E$6,MATCH(C262,'HARGA SATUAN'!$C$7:$C$1495,0),0)),"",OFFSET('HARGA SATUAN'!$E$6,MATCH(C262,'HARGA SATUAN'!$C$7:$C$1495,0),0)))</f>
        <v>0</v>
      </c>
      <c r="F262" s="138" t="str">
        <f t="shared" ca="1" si="11"/>
        <v/>
      </c>
      <c r="G262" s="41">
        <f ca="1">IF(ISERROR(OFFSET('HARGA SATUAN'!$I$6,MATCH(C262,'HARGA SATUAN'!$C$7:$C$1495,0),0)),"",OFFSET('HARGA SATUAN'!$I$6,MATCH(C262,'HARGA SATUAN'!$C$7:$C$1495,0),0))</f>
        <v>0</v>
      </c>
      <c r="H262" s="136" t="str">
        <f ca="1">IF(B262="","",#REF!)</f>
        <v/>
      </c>
      <c r="I262" s="136" t="str">
        <f ca="1">IF(B262="","",#REF!)</f>
        <v/>
      </c>
      <c r="J262" s="136" t="str">
        <f ca="1">IF(B262="","",#REF!)</f>
        <v/>
      </c>
      <c r="K262" s="136" t="str">
        <f ca="1">IF(B262="","",#REF!)</f>
        <v/>
      </c>
      <c r="L262" s="136" t="str">
        <f ca="1">IF(C262="","",#REF!)</f>
        <v/>
      </c>
    </row>
    <row r="263" spans="1:12">
      <c r="A263" s="112">
        <v>252</v>
      </c>
      <c r="B263" s="134" t="str">
        <f t="shared" ca="1" si="9"/>
        <v/>
      </c>
      <c r="C263" s="109" t="str">
        <f t="shared" ca="1" si="10"/>
        <v/>
      </c>
      <c r="D263" s="101" t="str">
        <f ca="1">IF(ISERROR(OFFSET('HARGA SATUAN'!$D$6,MATCH(C263,'HARGA SATUAN'!$C$7:$C$1495,0),0)),"",OFFSET('HARGA SATUAN'!$D$6,MATCH(C263,'HARGA SATUAN'!$C$7:$C$1495,0),0))</f>
        <v/>
      </c>
      <c r="E263" s="101">
        <f ca="1">IF(B263="+","Unit",IF(ISERROR(OFFSET('HARGA SATUAN'!$E$6,MATCH(C263,'HARGA SATUAN'!$C$7:$C$1495,0),0)),"",OFFSET('HARGA SATUAN'!$E$6,MATCH(C263,'HARGA SATUAN'!$C$7:$C$1495,0),0)))</f>
        <v>0</v>
      </c>
      <c r="F263" s="138" t="str">
        <f t="shared" ca="1" si="11"/>
        <v/>
      </c>
      <c r="G263" s="41">
        <f ca="1">IF(ISERROR(OFFSET('HARGA SATUAN'!$I$6,MATCH(C263,'HARGA SATUAN'!$C$7:$C$1495,0),0)),"",OFFSET('HARGA SATUAN'!$I$6,MATCH(C263,'HARGA SATUAN'!$C$7:$C$1495,0),0))</f>
        <v>0</v>
      </c>
      <c r="H263" s="136" t="str">
        <f ca="1">IF(B263="","",#REF!)</f>
        <v/>
      </c>
      <c r="I263" s="136" t="str">
        <f ca="1">IF(B263="","",#REF!)</f>
        <v/>
      </c>
      <c r="J263" s="136" t="str">
        <f ca="1">IF(B263="","",#REF!)</f>
        <v/>
      </c>
      <c r="K263" s="136" t="str">
        <f ca="1">IF(B263="","",#REF!)</f>
        <v/>
      </c>
      <c r="L263" s="136" t="str">
        <f ca="1">IF(C263="","",#REF!)</f>
        <v/>
      </c>
    </row>
    <row r="264" spans="1:12">
      <c r="A264" s="112">
        <v>253</v>
      </c>
      <c r="B264" s="134" t="str">
        <f t="shared" ca="1" si="9"/>
        <v/>
      </c>
      <c r="C264" s="109" t="str">
        <f t="shared" ca="1" si="10"/>
        <v/>
      </c>
      <c r="D264" s="101" t="str">
        <f ca="1">IF(ISERROR(OFFSET('HARGA SATUAN'!$D$6,MATCH(C264,'HARGA SATUAN'!$C$7:$C$1495,0),0)),"",OFFSET('HARGA SATUAN'!$D$6,MATCH(C264,'HARGA SATUAN'!$C$7:$C$1495,0),0))</f>
        <v/>
      </c>
      <c r="E264" s="101">
        <f ca="1">IF(B264="+","Unit",IF(ISERROR(OFFSET('HARGA SATUAN'!$E$6,MATCH(C264,'HARGA SATUAN'!$C$7:$C$1495,0),0)),"",OFFSET('HARGA SATUAN'!$E$6,MATCH(C264,'HARGA SATUAN'!$C$7:$C$1495,0),0)))</f>
        <v>0</v>
      </c>
      <c r="F264" s="138" t="str">
        <f t="shared" ca="1" si="11"/>
        <v/>
      </c>
      <c r="G264" s="41">
        <f ca="1">IF(ISERROR(OFFSET('HARGA SATUAN'!$I$6,MATCH(C264,'HARGA SATUAN'!$C$7:$C$1495,0),0)),"",OFFSET('HARGA SATUAN'!$I$6,MATCH(C264,'HARGA SATUAN'!$C$7:$C$1495,0),0))</f>
        <v>0</v>
      </c>
      <c r="H264" s="136" t="str">
        <f ca="1">IF(B264="","",#REF!)</f>
        <v/>
      </c>
      <c r="I264" s="136" t="str">
        <f ca="1">IF(B264="","",#REF!)</f>
        <v/>
      </c>
      <c r="J264" s="136" t="str">
        <f ca="1">IF(B264="","",#REF!)</f>
        <v/>
      </c>
      <c r="K264" s="136" t="str">
        <f ca="1">IF(B264="","",#REF!)</f>
        <v/>
      </c>
      <c r="L264" s="136" t="str">
        <f ca="1">IF(C264="","",#REF!)</f>
        <v/>
      </c>
    </row>
    <row r="265" spans="1:12">
      <c r="A265" s="112">
        <v>254</v>
      </c>
      <c r="B265" s="134" t="str">
        <f t="shared" ca="1" si="9"/>
        <v/>
      </c>
      <c r="C265" s="109" t="str">
        <f t="shared" ca="1" si="10"/>
        <v/>
      </c>
      <c r="D265" s="101" t="str">
        <f ca="1">IF(ISERROR(OFFSET('HARGA SATUAN'!$D$6,MATCH(C265,'HARGA SATUAN'!$C$7:$C$1495,0),0)),"",OFFSET('HARGA SATUAN'!$D$6,MATCH(C265,'HARGA SATUAN'!$C$7:$C$1495,0),0))</f>
        <v/>
      </c>
      <c r="E265" s="101">
        <f ca="1">IF(B265="+","Unit",IF(ISERROR(OFFSET('HARGA SATUAN'!$E$6,MATCH(C265,'HARGA SATUAN'!$C$7:$C$1495,0),0)),"",OFFSET('HARGA SATUAN'!$E$6,MATCH(C265,'HARGA SATUAN'!$C$7:$C$1495,0),0)))</f>
        <v>0</v>
      </c>
      <c r="F265" s="138" t="str">
        <f t="shared" ca="1" si="11"/>
        <v/>
      </c>
      <c r="G265" s="41">
        <f ca="1">IF(ISERROR(OFFSET('HARGA SATUAN'!$I$6,MATCH(C265,'HARGA SATUAN'!$C$7:$C$1495,0),0)),"",OFFSET('HARGA SATUAN'!$I$6,MATCH(C265,'HARGA SATUAN'!$C$7:$C$1495,0),0))</f>
        <v>0</v>
      </c>
      <c r="H265" s="136" t="str">
        <f ca="1">IF(B265="","",#REF!)</f>
        <v/>
      </c>
      <c r="I265" s="136" t="str">
        <f ca="1">IF(B265="","",#REF!)</f>
        <v/>
      </c>
      <c r="J265" s="136" t="str">
        <f ca="1">IF(B265="","",#REF!)</f>
        <v/>
      </c>
      <c r="K265" s="136" t="str">
        <f ca="1">IF(B265="","",#REF!)</f>
        <v/>
      </c>
      <c r="L265" s="136" t="str">
        <f ca="1">IF(C265="","",#REF!)</f>
        <v/>
      </c>
    </row>
    <row r="266" spans="1:12">
      <c r="A266" s="112">
        <v>255</v>
      </c>
      <c r="B266" s="134" t="str">
        <f t="shared" ca="1" si="9"/>
        <v/>
      </c>
      <c r="C266" s="109" t="str">
        <f t="shared" ca="1" si="10"/>
        <v/>
      </c>
      <c r="D266" s="101" t="str">
        <f ca="1">IF(ISERROR(OFFSET('HARGA SATUAN'!$D$6,MATCH(C266,'HARGA SATUAN'!$C$7:$C$1495,0),0)),"",OFFSET('HARGA SATUAN'!$D$6,MATCH(C266,'HARGA SATUAN'!$C$7:$C$1495,0),0))</f>
        <v/>
      </c>
      <c r="E266" s="101">
        <f ca="1">IF(B266="+","Unit",IF(ISERROR(OFFSET('HARGA SATUAN'!$E$6,MATCH(C266,'HARGA SATUAN'!$C$7:$C$1495,0),0)),"",OFFSET('HARGA SATUAN'!$E$6,MATCH(C266,'HARGA SATUAN'!$C$7:$C$1495,0),0)))</f>
        <v>0</v>
      </c>
      <c r="F266" s="138" t="str">
        <f t="shared" ca="1" si="11"/>
        <v/>
      </c>
      <c r="G266" s="41">
        <f ca="1">IF(ISERROR(OFFSET('HARGA SATUAN'!$I$6,MATCH(C266,'HARGA SATUAN'!$C$7:$C$1495,0),0)),"",OFFSET('HARGA SATUAN'!$I$6,MATCH(C266,'HARGA SATUAN'!$C$7:$C$1495,0),0))</f>
        <v>0</v>
      </c>
      <c r="H266" s="136" t="str">
        <f ca="1">IF(B266="","",#REF!)</f>
        <v/>
      </c>
      <c r="I266" s="136" t="str">
        <f ca="1">IF(B266="","",#REF!)</f>
        <v/>
      </c>
      <c r="J266" s="136" t="str">
        <f ca="1">IF(B266="","",#REF!)</f>
        <v/>
      </c>
      <c r="K266" s="136" t="str">
        <f ca="1">IF(B266="","",#REF!)</f>
        <v/>
      </c>
      <c r="L266" s="136" t="str">
        <f ca="1">IF(C266="","",#REF!)</f>
        <v/>
      </c>
    </row>
    <row r="267" spans="1:12">
      <c r="A267" s="112">
        <v>256</v>
      </c>
      <c r="B267" s="134" t="str">
        <f t="shared" ca="1" si="9"/>
        <v/>
      </c>
      <c r="C267" s="109" t="str">
        <f t="shared" ca="1" si="10"/>
        <v/>
      </c>
      <c r="D267" s="101" t="str">
        <f ca="1">IF(ISERROR(OFFSET('HARGA SATUAN'!$D$6,MATCH(C267,'HARGA SATUAN'!$C$7:$C$1495,0),0)),"",OFFSET('HARGA SATUAN'!$D$6,MATCH(C267,'HARGA SATUAN'!$C$7:$C$1495,0),0))</f>
        <v/>
      </c>
      <c r="E267" s="101">
        <f ca="1">IF(B267="+","Unit",IF(ISERROR(OFFSET('HARGA SATUAN'!$E$6,MATCH(C267,'HARGA SATUAN'!$C$7:$C$1495,0),0)),"",OFFSET('HARGA SATUAN'!$E$6,MATCH(C267,'HARGA SATUAN'!$C$7:$C$1495,0),0)))</f>
        <v>0</v>
      </c>
      <c r="F267" s="138" t="str">
        <f t="shared" ca="1" si="11"/>
        <v/>
      </c>
      <c r="G267" s="41">
        <f ca="1">IF(ISERROR(OFFSET('HARGA SATUAN'!$I$6,MATCH(C267,'HARGA SATUAN'!$C$7:$C$1495,0),0)),"",OFFSET('HARGA SATUAN'!$I$6,MATCH(C267,'HARGA SATUAN'!$C$7:$C$1495,0),0))</f>
        <v>0</v>
      </c>
      <c r="H267" s="136" t="str">
        <f ca="1">IF(B267="","",#REF!)</f>
        <v/>
      </c>
      <c r="I267" s="136" t="str">
        <f ca="1">IF(B267="","",#REF!)</f>
        <v/>
      </c>
      <c r="J267" s="136" t="str">
        <f ca="1">IF(B267="","",#REF!)</f>
        <v/>
      </c>
      <c r="K267" s="136" t="str">
        <f ca="1">IF(B267="","",#REF!)</f>
        <v/>
      </c>
      <c r="L267" s="136" t="str">
        <f ca="1">IF(C267="","",#REF!)</f>
        <v/>
      </c>
    </row>
    <row r="268" spans="1:12">
      <c r="A268" s="112">
        <v>257</v>
      </c>
      <c r="B268" s="134" t="str">
        <f t="shared" ca="1" si="9"/>
        <v/>
      </c>
      <c r="C268" s="109" t="str">
        <f t="shared" ca="1" si="10"/>
        <v/>
      </c>
      <c r="D268" s="101" t="str">
        <f ca="1">IF(ISERROR(OFFSET('HARGA SATUAN'!$D$6,MATCH(C268,'HARGA SATUAN'!$C$7:$C$1495,0),0)),"",OFFSET('HARGA SATUAN'!$D$6,MATCH(C268,'HARGA SATUAN'!$C$7:$C$1495,0),0))</f>
        <v/>
      </c>
      <c r="E268" s="101">
        <f ca="1">IF(B268="+","Unit",IF(ISERROR(OFFSET('HARGA SATUAN'!$E$6,MATCH(C268,'HARGA SATUAN'!$C$7:$C$1495,0),0)),"",OFFSET('HARGA SATUAN'!$E$6,MATCH(C268,'HARGA SATUAN'!$C$7:$C$1495,0),0)))</f>
        <v>0</v>
      </c>
      <c r="F268" s="138" t="str">
        <f t="shared" ca="1" si="11"/>
        <v/>
      </c>
      <c r="G268" s="41">
        <f ca="1">IF(ISERROR(OFFSET('HARGA SATUAN'!$I$6,MATCH(C268,'HARGA SATUAN'!$C$7:$C$1495,0),0)),"",OFFSET('HARGA SATUAN'!$I$6,MATCH(C268,'HARGA SATUAN'!$C$7:$C$1495,0),0))</f>
        <v>0</v>
      </c>
      <c r="H268" s="136" t="str">
        <f ca="1">IF(B268="","",#REF!)</f>
        <v/>
      </c>
      <c r="I268" s="136" t="str">
        <f ca="1">IF(B268="","",#REF!)</f>
        <v/>
      </c>
      <c r="J268" s="136" t="str">
        <f ca="1">IF(B268="","",#REF!)</f>
        <v/>
      </c>
      <c r="K268" s="136" t="str">
        <f ca="1">IF(B268="","",#REF!)</f>
        <v/>
      </c>
      <c r="L268" s="136" t="str">
        <f ca="1">IF(C268="","",#REF!)</f>
        <v/>
      </c>
    </row>
    <row r="269" spans="1:12">
      <c r="A269" s="112">
        <v>258</v>
      </c>
      <c r="B269" s="134" t="str">
        <f t="shared" ref="B269:B332" ca="1" si="12">IF(C269="","",A269)</f>
        <v/>
      </c>
      <c r="C269" s="109" t="str">
        <f t="shared" ref="C269:C332" ca="1" si="13">IF(ISERROR(OFFSET($C$713,MATCH(A269,$F$714:$F$1320,0),0)),"",OFFSET($C$713,MATCH(A269,$F$714:$F$1320,0),0))</f>
        <v/>
      </c>
      <c r="D269" s="101" t="str">
        <f ca="1">IF(ISERROR(OFFSET('HARGA SATUAN'!$D$6,MATCH(C269,'HARGA SATUAN'!$C$7:$C$1495,0),0)),"",OFFSET('HARGA SATUAN'!$D$6,MATCH(C269,'HARGA SATUAN'!$C$7:$C$1495,0),0))</f>
        <v/>
      </c>
      <c r="E269" s="101">
        <f ca="1">IF(B269="+","Unit",IF(ISERROR(OFFSET('HARGA SATUAN'!$E$6,MATCH(C269,'HARGA SATUAN'!$C$7:$C$1495,0),0)),"",OFFSET('HARGA SATUAN'!$E$6,MATCH(C269,'HARGA SATUAN'!$C$7:$C$1495,0),0)))</f>
        <v>0</v>
      </c>
      <c r="F269" s="138" t="str">
        <f t="shared" ref="F269:F332" ca="1" si="14">IF(ISERROR(OFFSET($D$713,MATCH(A269,$F$714:$F$1320,0),0)),"",OFFSET($D$713,MATCH(A269,$F$714:$F$1320,0),0))</f>
        <v/>
      </c>
      <c r="G269" s="41">
        <f ca="1">IF(ISERROR(OFFSET('HARGA SATUAN'!$I$6,MATCH(C269,'HARGA SATUAN'!$C$7:$C$1495,0),0)),"",OFFSET('HARGA SATUAN'!$I$6,MATCH(C269,'HARGA SATUAN'!$C$7:$C$1495,0),0))</f>
        <v>0</v>
      </c>
      <c r="H269" s="136" t="str">
        <f ca="1">IF(B269="","",#REF!)</f>
        <v/>
      </c>
      <c r="I269" s="136" t="str">
        <f ca="1">IF(B269="","",#REF!)</f>
        <v/>
      </c>
      <c r="J269" s="136" t="str">
        <f ca="1">IF(B269="","",#REF!)</f>
        <v/>
      </c>
      <c r="K269" s="136" t="str">
        <f ca="1">IF(B269="","",#REF!)</f>
        <v/>
      </c>
      <c r="L269" s="136" t="str">
        <f ca="1">IF(C269="","",#REF!)</f>
        <v/>
      </c>
    </row>
    <row r="270" spans="1:12">
      <c r="A270" s="112">
        <v>259</v>
      </c>
      <c r="B270" s="134" t="str">
        <f t="shared" ca="1" si="12"/>
        <v/>
      </c>
      <c r="C270" s="109" t="str">
        <f t="shared" ca="1" si="13"/>
        <v/>
      </c>
      <c r="D270" s="101" t="str">
        <f ca="1">IF(ISERROR(OFFSET('HARGA SATUAN'!$D$6,MATCH(C270,'HARGA SATUAN'!$C$7:$C$1495,0),0)),"",OFFSET('HARGA SATUAN'!$D$6,MATCH(C270,'HARGA SATUAN'!$C$7:$C$1495,0),0))</f>
        <v/>
      </c>
      <c r="E270" s="101">
        <f ca="1">IF(B270="+","Unit",IF(ISERROR(OFFSET('HARGA SATUAN'!$E$6,MATCH(C270,'HARGA SATUAN'!$C$7:$C$1495,0),0)),"",OFFSET('HARGA SATUAN'!$E$6,MATCH(C270,'HARGA SATUAN'!$C$7:$C$1495,0),0)))</f>
        <v>0</v>
      </c>
      <c r="F270" s="138" t="str">
        <f t="shared" ca="1" si="14"/>
        <v/>
      </c>
      <c r="G270" s="41">
        <f ca="1">IF(ISERROR(OFFSET('HARGA SATUAN'!$I$6,MATCH(C270,'HARGA SATUAN'!$C$7:$C$1495,0),0)),"",OFFSET('HARGA SATUAN'!$I$6,MATCH(C270,'HARGA SATUAN'!$C$7:$C$1495,0),0))</f>
        <v>0</v>
      </c>
      <c r="H270" s="136" t="str">
        <f ca="1">IF(B270="","",#REF!)</f>
        <v/>
      </c>
      <c r="I270" s="136" t="str">
        <f ca="1">IF(B270="","",#REF!)</f>
        <v/>
      </c>
      <c r="J270" s="136" t="str">
        <f ca="1">IF(B270="","",#REF!)</f>
        <v/>
      </c>
      <c r="K270" s="136" t="str">
        <f ca="1">IF(B270="","",#REF!)</f>
        <v/>
      </c>
      <c r="L270" s="136" t="str">
        <f ca="1">IF(C270="","",#REF!)</f>
        <v/>
      </c>
    </row>
    <row r="271" spans="1:12">
      <c r="A271" s="112">
        <v>260</v>
      </c>
      <c r="B271" s="134" t="str">
        <f t="shared" ca="1" si="12"/>
        <v/>
      </c>
      <c r="C271" s="109" t="str">
        <f t="shared" ca="1" si="13"/>
        <v/>
      </c>
      <c r="D271" s="101" t="str">
        <f ca="1">IF(ISERROR(OFFSET('HARGA SATUAN'!$D$6,MATCH(C271,'HARGA SATUAN'!$C$7:$C$1495,0),0)),"",OFFSET('HARGA SATUAN'!$D$6,MATCH(C271,'HARGA SATUAN'!$C$7:$C$1495,0),0))</f>
        <v/>
      </c>
      <c r="E271" s="101">
        <f ca="1">IF(B271="+","Unit",IF(ISERROR(OFFSET('HARGA SATUAN'!$E$6,MATCH(C271,'HARGA SATUAN'!$C$7:$C$1495,0),0)),"",OFFSET('HARGA SATUAN'!$E$6,MATCH(C271,'HARGA SATUAN'!$C$7:$C$1495,0),0)))</f>
        <v>0</v>
      </c>
      <c r="F271" s="138" t="str">
        <f t="shared" ca="1" si="14"/>
        <v/>
      </c>
      <c r="G271" s="41">
        <f ca="1">IF(ISERROR(OFFSET('HARGA SATUAN'!$I$6,MATCH(C271,'HARGA SATUAN'!$C$7:$C$1495,0),0)),"",OFFSET('HARGA SATUAN'!$I$6,MATCH(C271,'HARGA SATUAN'!$C$7:$C$1495,0),0))</f>
        <v>0</v>
      </c>
      <c r="H271" s="136" t="str">
        <f ca="1">IF(B271="","",#REF!)</f>
        <v/>
      </c>
      <c r="I271" s="136" t="str">
        <f ca="1">IF(B271="","",#REF!)</f>
        <v/>
      </c>
      <c r="J271" s="136" t="str">
        <f ca="1">IF(B271="","",#REF!)</f>
        <v/>
      </c>
      <c r="K271" s="136" t="str">
        <f ca="1">IF(B271="","",#REF!)</f>
        <v/>
      </c>
      <c r="L271" s="136" t="str">
        <f ca="1">IF(C271="","",#REF!)</f>
        <v/>
      </c>
    </row>
    <row r="272" spans="1:12">
      <c r="A272" s="112">
        <v>261</v>
      </c>
      <c r="B272" s="134" t="str">
        <f t="shared" ca="1" si="12"/>
        <v/>
      </c>
      <c r="C272" s="109" t="str">
        <f t="shared" ca="1" si="13"/>
        <v/>
      </c>
      <c r="D272" s="101" t="str">
        <f ca="1">IF(ISERROR(OFFSET('HARGA SATUAN'!$D$6,MATCH(C272,'HARGA SATUAN'!$C$7:$C$1495,0),0)),"",OFFSET('HARGA SATUAN'!$D$6,MATCH(C272,'HARGA SATUAN'!$C$7:$C$1495,0),0))</f>
        <v/>
      </c>
      <c r="E272" s="101">
        <f ca="1">IF(B272="+","Unit",IF(ISERROR(OFFSET('HARGA SATUAN'!$E$6,MATCH(C272,'HARGA SATUAN'!$C$7:$C$1495,0),0)),"",OFFSET('HARGA SATUAN'!$E$6,MATCH(C272,'HARGA SATUAN'!$C$7:$C$1495,0),0)))</f>
        <v>0</v>
      </c>
      <c r="F272" s="138" t="str">
        <f t="shared" ca="1" si="14"/>
        <v/>
      </c>
      <c r="G272" s="41">
        <f ca="1">IF(ISERROR(OFFSET('HARGA SATUAN'!$I$6,MATCH(C272,'HARGA SATUAN'!$C$7:$C$1495,0),0)),"",OFFSET('HARGA SATUAN'!$I$6,MATCH(C272,'HARGA SATUAN'!$C$7:$C$1495,0),0))</f>
        <v>0</v>
      </c>
      <c r="H272" s="136" t="str">
        <f ca="1">IF(B272="","",#REF!)</f>
        <v/>
      </c>
      <c r="I272" s="136" t="str">
        <f ca="1">IF(B272="","",#REF!)</f>
        <v/>
      </c>
      <c r="J272" s="136" t="str">
        <f ca="1">IF(B272="","",#REF!)</f>
        <v/>
      </c>
      <c r="K272" s="136" t="str">
        <f ca="1">IF(B272="","",#REF!)</f>
        <v/>
      </c>
      <c r="L272" s="136" t="str">
        <f ca="1">IF(C272="","",#REF!)</f>
        <v/>
      </c>
    </row>
    <row r="273" spans="1:12">
      <c r="A273" s="112">
        <v>262</v>
      </c>
      <c r="B273" s="134" t="str">
        <f t="shared" ca="1" si="12"/>
        <v/>
      </c>
      <c r="C273" s="109" t="str">
        <f t="shared" ca="1" si="13"/>
        <v/>
      </c>
      <c r="D273" s="101" t="str">
        <f ca="1">IF(ISERROR(OFFSET('HARGA SATUAN'!$D$6,MATCH(C273,'HARGA SATUAN'!$C$7:$C$1495,0),0)),"",OFFSET('HARGA SATUAN'!$D$6,MATCH(C273,'HARGA SATUAN'!$C$7:$C$1495,0),0))</f>
        <v/>
      </c>
      <c r="E273" s="101">
        <f ca="1">IF(B273="+","Unit",IF(ISERROR(OFFSET('HARGA SATUAN'!$E$6,MATCH(C273,'HARGA SATUAN'!$C$7:$C$1495,0),0)),"",OFFSET('HARGA SATUAN'!$E$6,MATCH(C273,'HARGA SATUAN'!$C$7:$C$1495,0),0)))</f>
        <v>0</v>
      </c>
      <c r="F273" s="138" t="str">
        <f t="shared" ca="1" si="14"/>
        <v/>
      </c>
      <c r="G273" s="41">
        <f ca="1">IF(ISERROR(OFFSET('HARGA SATUAN'!$I$6,MATCH(C273,'HARGA SATUAN'!$C$7:$C$1495,0),0)),"",OFFSET('HARGA SATUAN'!$I$6,MATCH(C273,'HARGA SATUAN'!$C$7:$C$1495,0),0))</f>
        <v>0</v>
      </c>
      <c r="H273" s="136" t="str">
        <f ca="1">IF(B273="","",#REF!)</f>
        <v/>
      </c>
      <c r="I273" s="136" t="str">
        <f ca="1">IF(B273="","",#REF!)</f>
        <v/>
      </c>
      <c r="J273" s="136" t="str">
        <f ca="1">IF(B273="","",#REF!)</f>
        <v/>
      </c>
      <c r="K273" s="136" t="str">
        <f ca="1">IF(B273="","",#REF!)</f>
        <v/>
      </c>
      <c r="L273" s="136" t="str">
        <f ca="1">IF(C273="","",#REF!)</f>
        <v/>
      </c>
    </row>
    <row r="274" spans="1:12">
      <c r="A274" s="112">
        <v>263</v>
      </c>
      <c r="B274" s="134" t="str">
        <f t="shared" ca="1" si="12"/>
        <v/>
      </c>
      <c r="C274" s="109" t="str">
        <f t="shared" ca="1" si="13"/>
        <v/>
      </c>
      <c r="D274" s="101" t="str">
        <f ca="1">IF(ISERROR(OFFSET('HARGA SATUAN'!$D$6,MATCH(C274,'HARGA SATUAN'!$C$7:$C$1495,0),0)),"",OFFSET('HARGA SATUAN'!$D$6,MATCH(C274,'HARGA SATUAN'!$C$7:$C$1495,0),0))</f>
        <v/>
      </c>
      <c r="E274" s="101">
        <f ca="1">IF(B274="+","Unit",IF(ISERROR(OFFSET('HARGA SATUAN'!$E$6,MATCH(C274,'HARGA SATUAN'!$C$7:$C$1495,0),0)),"",OFFSET('HARGA SATUAN'!$E$6,MATCH(C274,'HARGA SATUAN'!$C$7:$C$1495,0),0)))</f>
        <v>0</v>
      </c>
      <c r="F274" s="138" t="str">
        <f t="shared" ca="1" si="14"/>
        <v/>
      </c>
      <c r="G274" s="41">
        <f ca="1">IF(ISERROR(OFFSET('HARGA SATUAN'!$I$6,MATCH(C274,'HARGA SATUAN'!$C$7:$C$1495,0),0)),"",OFFSET('HARGA SATUAN'!$I$6,MATCH(C274,'HARGA SATUAN'!$C$7:$C$1495,0),0))</f>
        <v>0</v>
      </c>
      <c r="H274" s="136" t="str">
        <f ca="1">IF(B274="","",#REF!)</f>
        <v/>
      </c>
      <c r="I274" s="136" t="str">
        <f ca="1">IF(B274="","",#REF!)</f>
        <v/>
      </c>
      <c r="J274" s="136" t="str">
        <f ca="1">IF(B274="","",#REF!)</f>
        <v/>
      </c>
      <c r="K274" s="136" t="str">
        <f ca="1">IF(B274="","",#REF!)</f>
        <v/>
      </c>
      <c r="L274" s="136" t="str">
        <f ca="1">IF(C274="","",#REF!)</f>
        <v/>
      </c>
    </row>
    <row r="275" spans="1:12">
      <c r="A275" s="112">
        <v>264</v>
      </c>
      <c r="B275" s="134" t="str">
        <f t="shared" ca="1" si="12"/>
        <v/>
      </c>
      <c r="C275" s="109" t="str">
        <f t="shared" ca="1" si="13"/>
        <v/>
      </c>
      <c r="D275" s="101" t="str">
        <f ca="1">IF(ISERROR(OFFSET('HARGA SATUAN'!$D$6,MATCH(C275,'HARGA SATUAN'!$C$7:$C$1495,0),0)),"",OFFSET('HARGA SATUAN'!$D$6,MATCH(C275,'HARGA SATUAN'!$C$7:$C$1495,0),0))</f>
        <v/>
      </c>
      <c r="E275" s="101">
        <f ca="1">IF(B275="+","Unit",IF(ISERROR(OFFSET('HARGA SATUAN'!$E$6,MATCH(C275,'HARGA SATUAN'!$C$7:$C$1495,0),0)),"",OFFSET('HARGA SATUAN'!$E$6,MATCH(C275,'HARGA SATUAN'!$C$7:$C$1495,0),0)))</f>
        <v>0</v>
      </c>
      <c r="F275" s="138" t="str">
        <f t="shared" ca="1" si="14"/>
        <v/>
      </c>
      <c r="G275" s="41">
        <f ca="1">IF(ISERROR(OFFSET('HARGA SATUAN'!$I$6,MATCH(C275,'HARGA SATUAN'!$C$7:$C$1495,0),0)),"",OFFSET('HARGA SATUAN'!$I$6,MATCH(C275,'HARGA SATUAN'!$C$7:$C$1495,0),0))</f>
        <v>0</v>
      </c>
      <c r="H275" s="136" t="str">
        <f ca="1">IF(B275="","",#REF!)</f>
        <v/>
      </c>
      <c r="I275" s="136" t="str">
        <f ca="1">IF(B275="","",#REF!)</f>
        <v/>
      </c>
      <c r="J275" s="136" t="str">
        <f ca="1">IF(B275="","",#REF!)</f>
        <v/>
      </c>
      <c r="K275" s="136" t="str">
        <f ca="1">IF(B275="","",#REF!)</f>
        <v/>
      </c>
      <c r="L275" s="136" t="str">
        <f ca="1">IF(C275="","",#REF!)</f>
        <v/>
      </c>
    </row>
    <row r="276" spans="1:12">
      <c r="A276" s="112">
        <v>265</v>
      </c>
      <c r="B276" s="134" t="str">
        <f t="shared" ca="1" si="12"/>
        <v/>
      </c>
      <c r="C276" s="109" t="str">
        <f t="shared" ca="1" si="13"/>
        <v/>
      </c>
      <c r="D276" s="101" t="str">
        <f ca="1">IF(ISERROR(OFFSET('HARGA SATUAN'!$D$6,MATCH(C276,'HARGA SATUAN'!$C$7:$C$1495,0),0)),"",OFFSET('HARGA SATUAN'!$D$6,MATCH(C276,'HARGA SATUAN'!$C$7:$C$1495,0),0))</f>
        <v/>
      </c>
      <c r="E276" s="101">
        <f ca="1">IF(B276="+","Unit",IF(ISERROR(OFFSET('HARGA SATUAN'!$E$6,MATCH(C276,'HARGA SATUAN'!$C$7:$C$1495,0),0)),"",OFFSET('HARGA SATUAN'!$E$6,MATCH(C276,'HARGA SATUAN'!$C$7:$C$1495,0),0)))</f>
        <v>0</v>
      </c>
      <c r="F276" s="138" t="str">
        <f t="shared" ca="1" si="14"/>
        <v/>
      </c>
      <c r="G276" s="41">
        <f ca="1">IF(ISERROR(OFFSET('HARGA SATUAN'!$I$6,MATCH(C276,'HARGA SATUAN'!$C$7:$C$1495,0),0)),"",OFFSET('HARGA SATUAN'!$I$6,MATCH(C276,'HARGA SATUAN'!$C$7:$C$1495,0),0))</f>
        <v>0</v>
      </c>
      <c r="H276" s="136" t="str">
        <f ca="1">IF(B276="","",#REF!)</f>
        <v/>
      </c>
      <c r="I276" s="136" t="str">
        <f ca="1">IF(B276="","",#REF!)</f>
        <v/>
      </c>
      <c r="J276" s="136" t="str">
        <f ca="1">IF(B276="","",#REF!)</f>
        <v/>
      </c>
      <c r="K276" s="136" t="str">
        <f ca="1">IF(B276="","",#REF!)</f>
        <v/>
      </c>
      <c r="L276" s="136" t="str">
        <f ca="1">IF(C276="","",#REF!)</f>
        <v/>
      </c>
    </row>
    <row r="277" spans="1:12">
      <c r="A277" s="112">
        <v>266</v>
      </c>
      <c r="B277" s="134" t="str">
        <f t="shared" ca="1" si="12"/>
        <v/>
      </c>
      <c r="C277" s="109" t="str">
        <f t="shared" ca="1" si="13"/>
        <v/>
      </c>
      <c r="D277" s="101" t="str">
        <f ca="1">IF(ISERROR(OFFSET('HARGA SATUAN'!$D$6,MATCH(C277,'HARGA SATUAN'!$C$7:$C$1495,0),0)),"",OFFSET('HARGA SATUAN'!$D$6,MATCH(C277,'HARGA SATUAN'!$C$7:$C$1495,0),0))</f>
        <v/>
      </c>
      <c r="E277" s="101">
        <f ca="1">IF(B277="+","Unit",IF(ISERROR(OFFSET('HARGA SATUAN'!$E$6,MATCH(C277,'HARGA SATUAN'!$C$7:$C$1495,0),0)),"",OFFSET('HARGA SATUAN'!$E$6,MATCH(C277,'HARGA SATUAN'!$C$7:$C$1495,0),0)))</f>
        <v>0</v>
      </c>
      <c r="F277" s="138" t="str">
        <f t="shared" ca="1" si="14"/>
        <v/>
      </c>
      <c r="G277" s="41">
        <f ca="1">IF(ISERROR(OFFSET('HARGA SATUAN'!$I$6,MATCH(C277,'HARGA SATUAN'!$C$7:$C$1495,0),0)),"",OFFSET('HARGA SATUAN'!$I$6,MATCH(C277,'HARGA SATUAN'!$C$7:$C$1495,0),0))</f>
        <v>0</v>
      </c>
      <c r="H277" s="136" t="str">
        <f ca="1">IF(B277="","",#REF!)</f>
        <v/>
      </c>
      <c r="I277" s="136" t="str">
        <f ca="1">IF(B277="","",#REF!)</f>
        <v/>
      </c>
      <c r="J277" s="136" t="str">
        <f ca="1">IF(B277="","",#REF!)</f>
        <v/>
      </c>
      <c r="K277" s="136" t="str">
        <f ca="1">IF(B277="","",#REF!)</f>
        <v/>
      </c>
      <c r="L277" s="136" t="str">
        <f ca="1">IF(C277="","",#REF!)</f>
        <v/>
      </c>
    </row>
    <row r="278" spans="1:12">
      <c r="A278" s="112">
        <v>267</v>
      </c>
      <c r="B278" s="134" t="str">
        <f t="shared" ca="1" si="12"/>
        <v/>
      </c>
      <c r="C278" s="109" t="str">
        <f t="shared" ca="1" si="13"/>
        <v/>
      </c>
      <c r="D278" s="101" t="str">
        <f ca="1">IF(ISERROR(OFFSET('HARGA SATUAN'!$D$6,MATCH(C278,'HARGA SATUAN'!$C$7:$C$1495,0),0)),"",OFFSET('HARGA SATUAN'!$D$6,MATCH(C278,'HARGA SATUAN'!$C$7:$C$1495,0),0))</f>
        <v/>
      </c>
      <c r="E278" s="101">
        <f ca="1">IF(B278="+","Unit",IF(ISERROR(OFFSET('HARGA SATUAN'!$E$6,MATCH(C278,'HARGA SATUAN'!$C$7:$C$1495,0),0)),"",OFFSET('HARGA SATUAN'!$E$6,MATCH(C278,'HARGA SATUAN'!$C$7:$C$1495,0),0)))</f>
        <v>0</v>
      </c>
      <c r="F278" s="138" t="str">
        <f t="shared" ca="1" si="14"/>
        <v/>
      </c>
      <c r="G278" s="41">
        <f ca="1">IF(ISERROR(OFFSET('HARGA SATUAN'!$I$6,MATCH(C278,'HARGA SATUAN'!$C$7:$C$1495,0),0)),"",OFFSET('HARGA SATUAN'!$I$6,MATCH(C278,'HARGA SATUAN'!$C$7:$C$1495,0),0))</f>
        <v>0</v>
      </c>
      <c r="H278" s="136" t="str">
        <f ca="1">IF(B278="","",#REF!)</f>
        <v/>
      </c>
      <c r="I278" s="136" t="str">
        <f ca="1">IF(B278="","",#REF!)</f>
        <v/>
      </c>
      <c r="J278" s="136" t="str">
        <f ca="1">IF(B278="","",#REF!)</f>
        <v/>
      </c>
      <c r="K278" s="136" t="str">
        <f ca="1">IF(B278="","",#REF!)</f>
        <v/>
      </c>
      <c r="L278" s="136" t="str">
        <f ca="1">IF(C278="","",#REF!)</f>
        <v/>
      </c>
    </row>
    <row r="279" spans="1:12">
      <c r="A279" s="112">
        <v>268</v>
      </c>
      <c r="B279" s="134" t="str">
        <f t="shared" ca="1" si="12"/>
        <v/>
      </c>
      <c r="C279" s="109" t="str">
        <f t="shared" ca="1" si="13"/>
        <v/>
      </c>
      <c r="D279" s="101" t="str">
        <f ca="1">IF(ISERROR(OFFSET('HARGA SATUAN'!$D$6,MATCH(C279,'HARGA SATUAN'!$C$7:$C$1495,0),0)),"",OFFSET('HARGA SATUAN'!$D$6,MATCH(C279,'HARGA SATUAN'!$C$7:$C$1495,0),0))</f>
        <v/>
      </c>
      <c r="E279" s="101">
        <f ca="1">IF(B279="+","Unit",IF(ISERROR(OFFSET('HARGA SATUAN'!$E$6,MATCH(C279,'HARGA SATUAN'!$C$7:$C$1495,0),0)),"",OFFSET('HARGA SATUAN'!$E$6,MATCH(C279,'HARGA SATUAN'!$C$7:$C$1495,0),0)))</f>
        <v>0</v>
      </c>
      <c r="F279" s="138" t="str">
        <f t="shared" ca="1" si="14"/>
        <v/>
      </c>
      <c r="G279" s="41">
        <f ca="1">IF(ISERROR(OFFSET('HARGA SATUAN'!$I$6,MATCH(C279,'HARGA SATUAN'!$C$7:$C$1495,0),0)),"",OFFSET('HARGA SATUAN'!$I$6,MATCH(C279,'HARGA SATUAN'!$C$7:$C$1495,0),0))</f>
        <v>0</v>
      </c>
      <c r="H279" s="136" t="str">
        <f ca="1">IF(B279="","",#REF!)</f>
        <v/>
      </c>
      <c r="I279" s="136" t="str">
        <f ca="1">IF(B279="","",#REF!)</f>
        <v/>
      </c>
      <c r="J279" s="136" t="str">
        <f ca="1">IF(B279="","",#REF!)</f>
        <v/>
      </c>
      <c r="K279" s="136" t="str">
        <f ca="1">IF(B279="","",#REF!)</f>
        <v/>
      </c>
      <c r="L279" s="136" t="str">
        <f ca="1">IF(C279="","",#REF!)</f>
        <v/>
      </c>
    </row>
    <row r="280" spans="1:12">
      <c r="A280" s="112">
        <v>269</v>
      </c>
      <c r="B280" s="134" t="str">
        <f t="shared" ca="1" si="12"/>
        <v/>
      </c>
      <c r="C280" s="109" t="str">
        <f t="shared" ca="1" si="13"/>
        <v/>
      </c>
      <c r="D280" s="101" t="str">
        <f ca="1">IF(ISERROR(OFFSET('HARGA SATUAN'!$D$6,MATCH(C280,'HARGA SATUAN'!$C$7:$C$1495,0),0)),"",OFFSET('HARGA SATUAN'!$D$6,MATCH(C280,'HARGA SATUAN'!$C$7:$C$1495,0),0))</f>
        <v/>
      </c>
      <c r="E280" s="101">
        <f ca="1">IF(B280="+","Unit",IF(ISERROR(OFFSET('HARGA SATUAN'!$E$6,MATCH(C280,'HARGA SATUAN'!$C$7:$C$1495,0),0)),"",OFFSET('HARGA SATUAN'!$E$6,MATCH(C280,'HARGA SATUAN'!$C$7:$C$1495,0),0)))</f>
        <v>0</v>
      </c>
      <c r="F280" s="138" t="str">
        <f t="shared" ca="1" si="14"/>
        <v/>
      </c>
      <c r="G280" s="41">
        <f ca="1">IF(ISERROR(OFFSET('HARGA SATUAN'!$I$6,MATCH(C280,'HARGA SATUAN'!$C$7:$C$1495,0),0)),"",OFFSET('HARGA SATUAN'!$I$6,MATCH(C280,'HARGA SATUAN'!$C$7:$C$1495,0),0))</f>
        <v>0</v>
      </c>
      <c r="H280" s="136" t="str">
        <f ca="1">IF(B280="","",#REF!)</f>
        <v/>
      </c>
      <c r="I280" s="136" t="str">
        <f ca="1">IF(B280="","",#REF!)</f>
        <v/>
      </c>
      <c r="J280" s="136" t="str">
        <f ca="1">IF(B280="","",#REF!)</f>
        <v/>
      </c>
      <c r="K280" s="136" t="str">
        <f ca="1">IF(B280="","",#REF!)</f>
        <v/>
      </c>
      <c r="L280" s="136" t="str">
        <f ca="1">IF(C280="","",#REF!)</f>
        <v/>
      </c>
    </row>
    <row r="281" spans="1:12">
      <c r="A281" s="112">
        <v>270</v>
      </c>
      <c r="B281" s="134" t="str">
        <f t="shared" ca="1" si="12"/>
        <v/>
      </c>
      <c r="C281" s="109" t="str">
        <f t="shared" ca="1" si="13"/>
        <v/>
      </c>
      <c r="D281" s="101" t="str">
        <f ca="1">IF(ISERROR(OFFSET('HARGA SATUAN'!$D$6,MATCH(C281,'HARGA SATUAN'!$C$7:$C$1495,0),0)),"",OFFSET('HARGA SATUAN'!$D$6,MATCH(C281,'HARGA SATUAN'!$C$7:$C$1495,0),0))</f>
        <v/>
      </c>
      <c r="E281" s="101">
        <f ca="1">IF(B281="+","Unit",IF(ISERROR(OFFSET('HARGA SATUAN'!$E$6,MATCH(C281,'HARGA SATUAN'!$C$7:$C$1495,0),0)),"",OFFSET('HARGA SATUAN'!$E$6,MATCH(C281,'HARGA SATUAN'!$C$7:$C$1495,0),0)))</f>
        <v>0</v>
      </c>
      <c r="F281" s="138" t="str">
        <f t="shared" ca="1" si="14"/>
        <v/>
      </c>
      <c r="G281" s="41">
        <f ca="1">IF(ISERROR(OFFSET('HARGA SATUAN'!$I$6,MATCH(C281,'HARGA SATUAN'!$C$7:$C$1495,0),0)),"",OFFSET('HARGA SATUAN'!$I$6,MATCH(C281,'HARGA SATUAN'!$C$7:$C$1495,0),0))</f>
        <v>0</v>
      </c>
      <c r="H281" s="136" t="str">
        <f ca="1">IF(B281="","",#REF!)</f>
        <v/>
      </c>
      <c r="I281" s="136" t="str">
        <f ca="1">IF(B281="","",#REF!)</f>
        <v/>
      </c>
      <c r="J281" s="136" t="str">
        <f ca="1">IF(B281="","",#REF!)</f>
        <v/>
      </c>
      <c r="K281" s="136" t="str">
        <f ca="1">IF(B281="","",#REF!)</f>
        <v/>
      </c>
      <c r="L281" s="136" t="str">
        <f ca="1">IF(C281="","",#REF!)</f>
        <v/>
      </c>
    </row>
    <row r="282" spans="1:12">
      <c r="A282" s="112">
        <v>271</v>
      </c>
      <c r="B282" s="134" t="str">
        <f t="shared" ca="1" si="12"/>
        <v/>
      </c>
      <c r="C282" s="109" t="str">
        <f t="shared" ca="1" si="13"/>
        <v/>
      </c>
      <c r="D282" s="101" t="str">
        <f ca="1">IF(ISERROR(OFFSET('HARGA SATUAN'!$D$6,MATCH(C282,'HARGA SATUAN'!$C$7:$C$1495,0),0)),"",OFFSET('HARGA SATUAN'!$D$6,MATCH(C282,'HARGA SATUAN'!$C$7:$C$1495,0),0))</f>
        <v/>
      </c>
      <c r="E282" s="101">
        <f ca="1">IF(B282="+","Unit",IF(ISERROR(OFFSET('HARGA SATUAN'!$E$6,MATCH(C282,'HARGA SATUAN'!$C$7:$C$1495,0),0)),"",OFFSET('HARGA SATUAN'!$E$6,MATCH(C282,'HARGA SATUAN'!$C$7:$C$1495,0),0)))</f>
        <v>0</v>
      </c>
      <c r="F282" s="138" t="str">
        <f t="shared" ca="1" si="14"/>
        <v/>
      </c>
      <c r="G282" s="41">
        <f ca="1">IF(ISERROR(OFFSET('HARGA SATUAN'!$I$6,MATCH(C282,'HARGA SATUAN'!$C$7:$C$1495,0),0)),"",OFFSET('HARGA SATUAN'!$I$6,MATCH(C282,'HARGA SATUAN'!$C$7:$C$1495,0),0))</f>
        <v>0</v>
      </c>
      <c r="H282" s="136" t="str">
        <f ca="1">IF(B282="","",#REF!)</f>
        <v/>
      </c>
      <c r="I282" s="136" t="str">
        <f ca="1">IF(B282="","",#REF!)</f>
        <v/>
      </c>
      <c r="J282" s="136" t="str">
        <f ca="1">IF(B282="","",#REF!)</f>
        <v/>
      </c>
      <c r="K282" s="136" t="str">
        <f ca="1">IF(B282="","",#REF!)</f>
        <v/>
      </c>
      <c r="L282" s="136" t="str">
        <f ca="1">IF(C282="","",#REF!)</f>
        <v/>
      </c>
    </row>
    <row r="283" spans="1:12">
      <c r="A283" s="112">
        <v>272</v>
      </c>
      <c r="B283" s="134" t="str">
        <f t="shared" ca="1" si="12"/>
        <v/>
      </c>
      <c r="C283" s="109" t="str">
        <f t="shared" ca="1" si="13"/>
        <v/>
      </c>
      <c r="D283" s="101" t="str">
        <f ca="1">IF(ISERROR(OFFSET('HARGA SATUAN'!$D$6,MATCH(C283,'HARGA SATUAN'!$C$7:$C$1495,0),0)),"",OFFSET('HARGA SATUAN'!$D$6,MATCH(C283,'HARGA SATUAN'!$C$7:$C$1495,0),0))</f>
        <v/>
      </c>
      <c r="E283" s="101">
        <f ca="1">IF(B283="+","Unit",IF(ISERROR(OFFSET('HARGA SATUAN'!$E$6,MATCH(C283,'HARGA SATUAN'!$C$7:$C$1495,0),0)),"",OFFSET('HARGA SATUAN'!$E$6,MATCH(C283,'HARGA SATUAN'!$C$7:$C$1495,0),0)))</f>
        <v>0</v>
      </c>
      <c r="F283" s="138" t="str">
        <f t="shared" ca="1" si="14"/>
        <v/>
      </c>
      <c r="G283" s="41">
        <f ca="1">IF(ISERROR(OFFSET('HARGA SATUAN'!$I$6,MATCH(C283,'HARGA SATUAN'!$C$7:$C$1495,0),0)),"",OFFSET('HARGA SATUAN'!$I$6,MATCH(C283,'HARGA SATUAN'!$C$7:$C$1495,0),0))</f>
        <v>0</v>
      </c>
      <c r="H283" s="136" t="str">
        <f ca="1">IF(B283="","",#REF!)</f>
        <v/>
      </c>
      <c r="I283" s="136" t="str">
        <f ca="1">IF(B283="","",#REF!)</f>
        <v/>
      </c>
      <c r="J283" s="136" t="str">
        <f ca="1">IF(B283="","",#REF!)</f>
        <v/>
      </c>
      <c r="K283" s="136" t="str">
        <f ca="1">IF(B283="","",#REF!)</f>
        <v/>
      </c>
      <c r="L283" s="136" t="str">
        <f ca="1">IF(C283="","",#REF!)</f>
        <v/>
      </c>
    </row>
    <row r="284" spans="1:12">
      <c r="A284" s="112">
        <v>273</v>
      </c>
      <c r="B284" s="134" t="str">
        <f t="shared" ca="1" si="12"/>
        <v/>
      </c>
      <c r="C284" s="109" t="str">
        <f t="shared" ca="1" si="13"/>
        <v/>
      </c>
      <c r="D284" s="101" t="str">
        <f ca="1">IF(ISERROR(OFFSET('HARGA SATUAN'!$D$6,MATCH(C284,'HARGA SATUAN'!$C$7:$C$1495,0),0)),"",OFFSET('HARGA SATUAN'!$D$6,MATCH(C284,'HARGA SATUAN'!$C$7:$C$1495,0),0))</f>
        <v/>
      </c>
      <c r="E284" s="101">
        <f ca="1">IF(B284="+","Unit",IF(ISERROR(OFFSET('HARGA SATUAN'!$E$6,MATCH(C284,'HARGA SATUAN'!$C$7:$C$1495,0),0)),"",OFFSET('HARGA SATUAN'!$E$6,MATCH(C284,'HARGA SATUAN'!$C$7:$C$1495,0),0)))</f>
        <v>0</v>
      </c>
      <c r="F284" s="138" t="str">
        <f t="shared" ca="1" si="14"/>
        <v/>
      </c>
      <c r="G284" s="41">
        <f ca="1">IF(ISERROR(OFFSET('HARGA SATUAN'!$I$6,MATCH(C284,'HARGA SATUAN'!$C$7:$C$1495,0),0)),"",OFFSET('HARGA SATUAN'!$I$6,MATCH(C284,'HARGA SATUAN'!$C$7:$C$1495,0),0))</f>
        <v>0</v>
      </c>
      <c r="H284" s="136" t="str">
        <f ca="1">IF(B284="","",#REF!)</f>
        <v/>
      </c>
      <c r="I284" s="136" t="str">
        <f ca="1">IF(B284="","",#REF!)</f>
        <v/>
      </c>
      <c r="J284" s="136" t="str">
        <f ca="1">IF(B284="","",#REF!)</f>
        <v/>
      </c>
      <c r="K284" s="136" t="str">
        <f ca="1">IF(B284="","",#REF!)</f>
        <v/>
      </c>
      <c r="L284" s="136" t="str">
        <f ca="1">IF(C284="","",#REF!)</f>
        <v/>
      </c>
    </row>
    <row r="285" spans="1:12">
      <c r="A285" s="112">
        <v>274</v>
      </c>
      <c r="B285" s="134" t="str">
        <f t="shared" ca="1" si="12"/>
        <v/>
      </c>
      <c r="C285" s="109" t="str">
        <f t="shared" ca="1" si="13"/>
        <v/>
      </c>
      <c r="D285" s="101" t="str">
        <f ca="1">IF(ISERROR(OFFSET('HARGA SATUAN'!$D$6,MATCH(C285,'HARGA SATUAN'!$C$7:$C$1495,0),0)),"",OFFSET('HARGA SATUAN'!$D$6,MATCH(C285,'HARGA SATUAN'!$C$7:$C$1495,0),0))</f>
        <v/>
      </c>
      <c r="E285" s="101">
        <f ca="1">IF(B285="+","Unit",IF(ISERROR(OFFSET('HARGA SATUAN'!$E$6,MATCH(C285,'HARGA SATUAN'!$C$7:$C$1495,0),0)),"",OFFSET('HARGA SATUAN'!$E$6,MATCH(C285,'HARGA SATUAN'!$C$7:$C$1495,0),0)))</f>
        <v>0</v>
      </c>
      <c r="F285" s="138" t="str">
        <f t="shared" ca="1" si="14"/>
        <v/>
      </c>
      <c r="G285" s="41">
        <f ca="1">IF(ISERROR(OFFSET('HARGA SATUAN'!$I$6,MATCH(C285,'HARGA SATUAN'!$C$7:$C$1495,0),0)),"",OFFSET('HARGA SATUAN'!$I$6,MATCH(C285,'HARGA SATUAN'!$C$7:$C$1495,0),0))</f>
        <v>0</v>
      </c>
      <c r="H285" s="136" t="str">
        <f ca="1">IF(B285="","",#REF!)</f>
        <v/>
      </c>
      <c r="I285" s="136" t="str">
        <f ca="1">IF(B285="","",#REF!)</f>
        <v/>
      </c>
      <c r="J285" s="136" t="str">
        <f ca="1">IF(B285="","",#REF!)</f>
        <v/>
      </c>
      <c r="K285" s="136" t="str">
        <f ca="1">IF(B285="","",#REF!)</f>
        <v/>
      </c>
      <c r="L285" s="136" t="str">
        <f ca="1">IF(C285="","",#REF!)</f>
        <v/>
      </c>
    </row>
    <row r="286" spans="1:12">
      <c r="A286" s="112">
        <v>275</v>
      </c>
      <c r="B286" s="134" t="str">
        <f t="shared" ca="1" si="12"/>
        <v/>
      </c>
      <c r="C286" s="109" t="str">
        <f t="shared" ca="1" si="13"/>
        <v/>
      </c>
      <c r="D286" s="101" t="str">
        <f ca="1">IF(ISERROR(OFFSET('HARGA SATUAN'!$D$6,MATCH(C286,'HARGA SATUAN'!$C$7:$C$1495,0),0)),"",OFFSET('HARGA SATUAN'!$D$6,MATCH(C286,'HARGA SATUAN'!$C$7:$C$1495,0),0))</f>
        <v/>
      </c>
      <c r="E286" s="101">
        <f ca="1">IF(B286="+","Unit",IF(ISERROR(OFFSET('HARGA SATUAN'!$E$6,MATCH(C286,'HARGA SATUAN'!$C$7:$C$1495,0),0)),"",OFFSET('HARGA SATUAN'!$E$6,MATCH(C286,'HARGA SATUAN'!$C$7:$C$1495,0),0)))</f>
        <v>0</v>
      </c>
      <c r="F286" s="138" t="str">
        <f t="shared" ca="1" si="14"/>
        <v/>
      </c>
      <c r="G286" s="41">
        <f ca="1">IF(ISERROR(OFFSET('HARGA SATUAN'!$I$6,MATCH(C286,'HARGA SATUAN'!$C$7:$C$1495,0),0)),"",OFFSET('HARGA SATUAN'!$I$6,MATCH(C286,'HARGA SATUAN'!$C$7:$C$1495,0),0))</f>
        <v>0</v>
      </c>
      <c r="H286" s="136" t="str">
        <f ca="1">IF(B286="","",#REF!)</f>
        <v/>
      </c>
      <c r="I286" s="136" t="str">
        <f ca="1">IF(B286="","",#REF!)</f>
        <v/>
      </c>
      <c r="J286" s="136" t="str">
        <f ca="1">IF(B286="","",#REF!)</f>
        <v/>
      </c>
      <c r="K286" s="136" t="str">
        <f ca="1">IF(B286="","",#REF!)</f>
        <v/>
      </c>
      <c r="L286" s="136" t="str">
        <f ca="1">IF(C286="","",#REF!)</f>
        <v/>
      </c>
    </row>
    <row r="287" spans="1:12">
      <c r="A287" s="112">
        <v>276</v>
      </c>
      <c r="B287" s="134" t="str">
        <f t="shared" ca="1" si="12"/>
        <v/>
      </c>
      <c r="C287" s="109" t="str">
        <f t="shared" ca="1" si="13"/>
        <v/>
      </c>
      <c r="D287" s="101" t="str">
        <f ca="1">IF(ISERROR(OFFSET('HARGA SATUAN'!$D$6,MATCH(C287,'HARGA SATUAN'!$C$7:$C$1495,0),0)),"",OFFSET('HARGA SATUAN'!$D$6,MATCH(C287,'HARGA SATUAN'!$C$7:$C$1495,0),0))</f>
        <v/>
      </c>
      <c r="E287" s="101">
        <f ca="1">IF(B287="+","Unit",IF(ISERROR(OFFSET('HARGA SATUAN'!$E$6,MATCH(C287,'HARGA SATUAN'!$C$7:$C$1495,0),0)),"",OFFSET('HARGA SATUAN'!$E$6,MATCH(C287,'HARGA SATUAN'!$C$7:$C$1495,0),0)))</f>
        <v>0</v>
      </c>
      <c r="F287" s="138" t="str">
        <f t="shared" ca="1" si="14"/>
        <v/>
      </c>
      <c r="G287" s="41">
        <f ca="1">IF(ISERROR(OFFSET('HARGA SATUAN'!$I$6,MATCH(C287,'HARGA SATUAN'!$C$7:$C$1495,0),0)),"",OFFSET('HARGA SATUAN'!$I$6,MATCH(C287,'HARGA SATUAN'!$C$7:$C$1495,0),0))</f>
        <v>0</v>
      </c>
      <c r="H287" s="136" t="str">
        <f ca="1">IF(B287="","",#REF!)</f>
        <v/>
      </c>
      <c r="I287" s="136" t="str">
        <f ca="1">IF(B287="","",#REF!)</f>
        <v/>
      </c>
      <c r="J287" s="136" t="str">
        <f ca="1">IF(B287="","",#REF!)</f>
        <v/>
      </c>
      <c r="K287" s="136" t="str">
        <f ca="1">IF(B287="","",#REF!)</f>
        <v/>
      </c>
      <c r="L287" s="136" t="str">
        <f ca="1">IF(C287="","",#REF!)</f>
        <v/>
      </c>
    </row>
    <row r="288" spans="1:12">
      <c r="A288" s="112">
        <v>277</v>
      </c>
      <c r="B288" s="134" t="str">
        <f t="shared" ca="1" si="12"/>
        <v/>
      </c>
      <c r="C288" s="109" t="str">
        <f t="shared" ca="1" si="13"/>
        <v/>
      </c>
      <c r="D288" s="101" t="str">
        <f ca="1">IF(ISERROR(OFFSET('HARGA SATUAN'!$D$6,MATCH(C288,'HARGA SATUAN'!$C$7:$C$1495,0),0)),"",OFFSET('HARGA SATUAN'!$D$6,MATCH(C288,'HARGA SATUAN'!$C$7:$C$1495,0),0))</f>
        <v/>
      </c>
      <c r="E288" s="101">
        <f ca="1">IF(B288="+","Unit",IF(ISERROR(OFFSET('HARGA SATUAN'!$E$6,MATCH(C288,'HARGA SATUAN'!$C$7:$C$1495,0),0)),"",OFFSET('HARGA SATUAN'!$E$6,MATCH(C288,'HARGA SATUAN'!$C$7:$C$1495,0),0)))</f>
        <v>0</v>
      </c>
      <c r="F288" s="138" t="str">
        <f t="shared" ca="1" si="14"/>
        <v/>
      </c>
      <c r="G288" s="41">
        <f ca="1">IF(ISERROR(OFFSET('HARGA SATUAN'!$I$6,MATCH(C288,'HARGA SATUAN'!$C$7:$C$1495,0),0)),"",OFFSET('HARGA SATUAN'!$I$6,MATCH(C288,'HARGA SATUAN'!$C$7:$C$1495,0),0))</f>
        <v>0</v>
      </c>
      <c r="H288" s="136" t="str">
        <f ca="1">IF(B288="","",#REF!)</f>
        <v/>
      </c>
      <c r="I288" s="136" t="str">
        <f ca="1">IF(B288="","",#REF!)</f>
        <v/>
      </c>
      <c r="J288" s="136" t="str">
        <f ca="1">IF(B288="","",#REF!)</f>
        <v/>
      </c>
      <c r="K288" s="136" t="str">
        <f ca="1">IF(B288="","",#REF!)</f>
        <v/>
      </c>
      <c r="L288" s="136" t="str">
        <f ca="1">IF(C288="","",#REF!)</f>
        <v/>
      </c>
    </row>
    <row r="289" spans="1:12">
      <c r="A289" s="112">
        <v>278</v>
      </c>
      <c r="B289" s="134" t="str">
        <f t="shared" ca="1" si="12"/>
        <v/>
      </c>
      <c r="C289" s="109" t="str">
        <f t="shared" ca="1" si="13"/>
        <v/>
      </c>
      <c r="D289" s="101" t="str">
        <f ca="1">IF(ISERROR(OFFSET('HARGA SATUAN'!$D$6,MATCH(C289,'HARGA SATUAN'!$C$7:$C$1495,0),0)),"",OFFSET('HARGA SATUAN'!$D$6,MATCH(C289,'HARGA SATUAN'!$C$7:$C$1495,0),0))</f>
        <v/>
      </c>
      <c r="E289" s="101">
        <f ca="1">IF(B289="+","Unit",IF(ISERROR(OFFSET('HARGA SATUAN'!$E$6,MATCH(C289,'HARGA SATUAN'!$C$7:$C$1495,0),0)),"",OFFSET('HARGA SATUAN'!$E$6,MATCH(C289,'HARGA SATUAN'!$C$7:$C$1495,0),0)))</f>
        <v>0</v>
      </c>
      <c r="F289" s="138" t="str">
        <f t="shared" ca="1" si="14"/>
        <v/>
      </c>
      <c r="G289" s="41">
        <f ca="1">IF(ISERROR(OFFSET('HARGA SATUAN'!$I$6,MATCH(C289,'HARGA SATUAN'!$C$7:$C$1495,0),0)),"",OFFSET('HARGA SATUAN'!$I$6,MATCH(C289,'HARGA SATUAN'!$C$7:$C$1495,0),0))</f>
        <v>0</v>
      </c>
      <c r="H289" s="136" t="str">
        <f ca="1">IF(B289="","",#REF!)</f>
        <v/>
      </c>
      <c r="I289" s="136" t="str">
        <f ca="1">IF(B289="","",#REF!)</f>
        <v/>
      </c>
      <c r="J289" s="136" t="str">
        <f ca="1">IF(B289="","",#REF!)</f>
        <v/>
      </c>
      <c r="K289" s="136" t="str">
        <f ca="1">IF(B289="","",#REF!)</f>
        <v/>
      </c>
      <c r="L289" s="136" t="str">
        <f ca="1">IF(C289="","",#REF!)</f>
        <v/>
      </c>
    </row>
    <row r="290" spans="1:12">
      <c r="A290" s="112">
        <v>279</v>
      </c>
      <c r="B290" s="134" t="str">
        <f t="shared" ca="1" si="12"/>
        <v/>
      </c>
      <c r="C290" s="109" t="str">
        <f t="shared" ca="1" si="13"/>
        <v/>
      </c>
      <c r="D290" s="101" t="str">
        <f ca="1">IF(ISERROR(OFFSET('HARGA SATUAN'!$D$6,MATCH(C290,'HARGA SATUAN'!$C$7:$C$1495,0),0)),"",OFFSET('HARGA SATUAN'!$D$6,MATCH(C290,'HARGA SATUAN'!$C$7:$C$1495,0),0))</f>
        <v/>
      </c>
      <c r="E290" s="101">
        <f ca="1">IF(B290="+","Unit",IF(ISERROR(OFFSET('HARGA SATUAN'!$E$6,MATCH(C290,'HARGA SATUAN'!$C$7:$C$1495,0),0)),"",OFFSET('HARGA SATUAN'!$E$6,MATCH(C290,'HARGA SATUAN'!$C$7:$C$1495,0),0)))</f>
        <v>0</v>
      </c>
      <c r="F290" s="138" t="str">
        <f t="shared" ca="1" si="14"/>
        <v/>
      </c>
      <c r="G290" s="41">
        <f ca="1">IF(ISERROR(OFFSET('HARGA SATUAN'!$I$6,MATCH(C290,'HARGA SATUAN'!$C$7:$C$1495,0),0)),"",OFFSET('HARGA SATUAN'!$I$6,MATCH(C290,'HARGA SATUAN'!$C$7:$C$1495,0),0))</f>
        <v>0</v>
      </c>
      <c r="H290" s="136" t="str">
        <f ca="1">IF(B290="","",#REF!)</f>
        <v/>
      </c>
      <c r="I290" s="136" t="str">
        <f ca="1">IF(B290="","",#REF!)</f>
        <v/>
      </c>
      <c r="J290" s="136" t="str">
        <f ca="1">IF(B290="","",#REF!)</f>
        <v/>
      </c>
      <c r="K290" s="136" t="str">
        <f ca="1">IF(B290="","",#REF!)</f>
        <v/>
      </c>
      <c r="L290" s="136" t="str">
        <f ca="1">IF(C290="","",#REF!)</f>
        <v/>
      </c>
    </row>
    <row r="291" spans="1:12">
      <c r="A291" s="112">
        <v>280</v>
      </c>
      <c r="B291" s="134" t="str">
        <f t="shared" ca="1" si="12"/>
        <v/>
      </c>
      <c r="C291" s="109" t="str">
        <f t="shared" ca="1" si="13"/>
        <v/>
      </c>
      <c r="D291" s="101" t="str">
        <f ca="1">IF(ISERROR(OFFSET('HARGA SATUAN'!$D$6,MATCH(C291,'HARGA SATUAN'!$C$7:$C$1495,0),0)),"",OFFSET('HARGA SATUAN'!$D$6,MATCH(C291,'HARGA SATUAN'!$C$7:$C$1495,0),0))</f>
        <v/>
      </c>
      <c r="E291" s="101">
        <f ca="1">IF(B291="+","Unit",IF(ISERROR(OFFSET('HARGA SATUAN'!$E$6,MATCH(C291,'HARGA SATUAN'!$C$7:$C$1495,0),0)),"",OFFSET('HARGA SATUAN'!$E$6,MATCH(C291,'HARGA SATUAN'!$C$7:$C$1495,0),0)))</f>
        <v>0</v>
      </c>
      <c r="F291" s="138" t="str">
        <f t="shared" ca="1" si="14"/>
        <v/>
      </c>
      <c r="G291" s="41">
        <f ca="1">IF(ISERROR(OFFSET('HARGA SATUAN'!$I$6,MATCH(C291,'HARGA SATUAN'!$C$7:$C$1495,0),0)),"",OFFSET('HARGA SATUAN'!$I$6,MATCH(C291,'HARGA SATUAN'!$C$7:$C$1495,0),0))</f>
        <v>0</v>
      </c>
      <c r="H291" s="136" t="str">
        <f ca="1">IF(B291="","",#REF!)</f>
        <v/>
      </c>
      <c r="I291" s="136" t="str">
        <f ca="1">IF(B291="","",#REF!)</f>
        <v/>
      </c>
      <c r="J291" s="136" t="str">
        <f ca="1">IF(B291="","",#REF!)</f>
        <v/>
      </c>
      <c r="K291" s="136" t="str">
        <f ca="1">IF(B291="","",#REF!)</f>
        <v/>
      </c>
      <c r="L291" s="136" t="str">
        <f ca="1">IF(C291="","",#REF!)</f>
        <v/>
      </c>
    </row>
    <row r="292" spans="1:12">
      <c r="A292" s="112">
        <v>281</v>
      </c>
      <c r="B292" s="134" t="str">
        <f t="shared" ca="1" si="12"/>
        <v/>
      </c>
      <c r="C292" s="109" t="str">
        <f t="shared" ca="1" si="13"/>
        <v/>
      </c>
      <c r="D292" s="101" t="str">
        <f ca="1">IF(ISERROR(OFFSET('HARGA SATUAN'!$D$6,MATCH(C292,'HARGA SATUAN'!$C$7:$C$1495,0),0)),"",OFFSET('HARGA SATUAN'!$D$6,MATCH(C292,'HARGA SATUAN'!$C$7:$C$1495,0),0))</f>
        <v/>
      </c>
      <c r="E292" s="101">
        <f ca="1">IF(B292="+","Unit",IF(ISERROR(OFFSET('HARGA SATUAN'!$E$6,MATCH(C292,'HARGA SATUAN'!$C$7:$C$1495,0),0)),"",OFFSET('HARGA SATUAN'!$E$6,MATCH(C292,'HARGA SATUAN'!$C$7:$C$1495,0),0)))</f>
        <v>0</v>
      </c>
      <c r="F292" s="138" t="str">
        <f t="shared" ca="1" si="14"/>
        <v/>
      </c>
      <c r="G292" s="41">
        <f ca="1">IF(ISERROR(OFFSET('HARGA SATUAN'!$I$6,MATCH(C292,'HARGA SATUAN'!$C$7:$C$1495,0),0)),"",OFFSET('HARGA SATUAN'!$I$6,MATCH(C292,'HARGA SATUAN'!$C$7:$C$1495,0),0))</f>
        <v>0</v>
      </c>
      <c r="H292" s="136" t="str">
        <f ca="1">IF(B292="","",#REF!)</f>
        <v/>
      </c>
      <c r="I292" s="136" t="str">
        <f ca="1">IF(B292="","",#REF!)</f>
        <v/>
      </c>
      <c r="J292" s="136" t="str">
        <f ca="1">IF(B292="","",#REF!)</f>
        <v/>
      </c>
      <c r="K292" s="136" t="str">
        <f ca="1">IF(B292="","",#REF!)</f>
        <v/>
      </c>
      <c r="L292" s="136" t="str">
        <f ca="1">IF(C292="","",#REF!)</f>
        <v/>
      </c>
    </row>
    <row r="293" spans="1:12">
      <c r="A293" s="112">
        <v>282</v>
      </c>
      <c r="B293" s="134" t="str">
        <f t="shared" ca="1" si="12"/>
        <v/>
      </c>
      <c r="C293" s="109" t="str">
        <f t="shared" ca="1" si="13"/>
        <v/>
      </c>
      <c r="D293" s="101" t="str">
        <f ca="1">IF(ISERROR(OFFSET('HARGA SATUAN'!$D$6,MATCH(C293,'HARGA SATUAN'!$C$7:$C$1495,0),0)),"",OFFSET('HARGA SATUAN'!$D$6,MATCH(C293,'HARGA SATUAN'!$C$7:$C$1495,0),0))</f>
        <v/>
      </c>
      <c r="E293" s="101">
        <f ca="1">IF(B293="+","Unit",IF(ISERROR(OFFSET('HARGA SATUAN'!$E$6,MATCH(C293,'HARGA SATUAN'!$C$7:$C$1495,0),0)),"",OFFSET('HARGA SATUAN'!$E$6,MATCH(C293,'HARGA SATUAN'!$C$7:$C$1495,0),0)))</f>
        <v>0</v>
      </c>
      <c r="F293" s="138" t="str">
        <f t="shared" ca="1" si="14"/>
        <v/>
      </c>
      <c r="G293" s="41">
        <f ca="1">IF(ISERROR(OFFSET('HARGA SATUAN'!$I$6,MATCH(C293,'HARGA SATUAN'!$C$7:$C$1495,0),0)),"",OFFSET('HARGA SATUAN'!$I$6,MATCH(C293,'HARGA SATUAN'!$C$7:$C$1495,0),0))</f>
        <v>0</v>
      </c>
      <c r="H293" s="136" t="str">
        <f ca="1">IF(B293="","",#REF!)</f>
        <v/>
      </c>
      <c r="I293" s="136" t="str">
        <f ca="1">IF(B293="","",#REF!)</f>
        <v/>
      </c>
      <c r="J293" s="136" t="str">
        <f ca="1">IF(B293="","",#REF!)</f>
        <v/>
      </c>
      <c r="K293" s="136" t="str">
        <f ca="1">IF(B293="","",#REF!)</f>
        <v/>
      </c>
      <c r="L293" s="136" t="str">
        <f ca="1">IF(C293="","",#REF!)</f>
        <v/>
      </c>
    </row>
    <row r="294" spans="1:12">
      <c r="A294" s="112">
        <v>283</v>
      </c>
      <c r="B294" s="134" t="str">
        <f t="shared" ca="1" si="12"/>
        <v/>
      </c>
      <c r="C294" s="109" t="str">
        <f t="shared" ca="1" si="13"/>
        <v/>
      </c>
      <c r="D294" s="101" t="str">
        <f ca="1">IF(ISERROR(OFFSET('HARGA SATUAN'!$D$6,MATCH(C294,'HARGA SATUAN'!$C$7:$C$1495,0),0)),"",OFFSET('HARGA SATUAN'!$D$6,MATCH(C294,'HARGA SATUAN'!$C$7:$C$1495,0),0))</f>
        <v/>
      </c>
      <c r="E294" s="101">
        <f ca="1">IF(B294="+","Unit",IF(ISERROR(OFFSET('HARGA SATUAN'!$E$6,MATCH(C294,'HARGA SATUAN'!$C$7:$C$1495,0),0)),"",OFFSET('HARGA SATUAN'!$E$6,MATCH(C294,'HARGA SATUAN'!$C$7:$C$1495,0),0)))</f>
        <v>0</v>
      </c>
      <c r="F294" s="138" t="str">
        <f t="shared" ca="1" si="14"/>
        <v/>
      </c>
      <c r="G294" s="41">
        <f ca="1">IF(ISERROR(OFFSET('HARGA SATUAN'!$I$6,MATCH(C294,'HARGA SATUAN'!$C$7:$C$1495,0),0)),"",OFFSET('HARGA SATUAN'!$I$6,MATCH(C294,'HARGA SATUAN'!$C$7:$C$1495,0),0))</f>
        <v>0</v>
      </c>
      <c r="H294" s="136" t="str">
        <f ca="1">IF(B294="","",#REF!)</f>
        <v/>
      </c>
      <c r="I294" s="136" t="str">
        <f ca="1">IF(B294="","",#REF!)</f>
        <v/>
      </c>
      <c r="J294" s="136" t="str">
        <f ca="1">IF(B294="","",#REF!)</f>
        <v/>
      </c>
      <c r="K294" s="136" t="str">
        <f ca="1">IF(B294="","",#REF!)</f>
        <v/>
      </c>
      <c r="L294" s="136" t="str">
        <f ca="1">IF(C294="","",#REF!)</f>
        <v/>
      </c>
    </row>
    <row r="295" spans="1:12">
      <c r="A295" s="112">
        <v>284</v>
      </c>
      <c r="B295" s="134" t="str">
        <f t="shared" ca="1" si="12"/>
        <v/>
      </c>
      <c r="C295" s="109" t="str">
        <f t="shared" ca="1" si="13"/>
        <v/>
      </c>
      <c r="D295" s="101" t="str">
        <f ca="1">IF(ISERROR(OFFSET('HARGA SATUAN'!$D$6,MATCH(C295,'HARGA SATUAN'!$C$7:$C$1495,0),0)),"",OFFSET('HARGA SATUAN'!$D$6,MATCH(C295,'HARGA SATUAN'!$C$7:$C$1495,0),0))</f>
        <v/>
      </c>
      <c r="E295" s="101">
        <f ca="1">IF(B295="+","Unit",IF(ISERROR(OFFSET('HARGA SATUAN'!$E$6,MATCH(C295,'HARGA SATUAN'!$C$7:$C$1495,0),0)),"",OFFSET('HARGA SATUAN'!$E$6,MATCH(C295,'HARGA SATUAN'!$C$7:$C$1495,0),0)))</f>
        <v>0</v>
      </c>
      <c r="F295" s="138" t="str">
        <f t="shared" ca="1" si="14"/>
        <v/>
      </c>
      <c r="G295" s="41">
        <f ca="1">IF(ISERROR(OFFSET('HARGA SATUAN'!$I$6,MATCH(C295,'HARGA SATUAN'!$C$7:$C$1495,0),0)),"",OFFSET('HARGA SATUAN'!$I$6,MATCH(C295,'HARGA SATUAN'!$C$7:$C$1495,0),0))</f>
        <v>0</v>
      </c>
      <c r="H295" s="136" t="str">
        <f ca="1">IF(B295="","",#REF!)</f>
        <v/>
      </c>
      <c r="I295" s="136" t="str">
        <f ca="1">IF(B295="","",#REF!)</f>
        <v/>
      </c>
      <c r="J295" s="136" t="str">
        <f ca="1">IF(B295="","",#REF!)</f>
        <v/>
      </c>
      <c r="K295" s="136" t="str">
        <f ca="1">IF(B295="","",#REF!)</f>
        <v/>
      </c>
      <c r="L295" s="136" t="str">
        <f ca="1">IF(C295="","",#REF!)</f>
        <v/>
      </c>
    </row>
    <row r="296" spans="1:12">
      <c r="A296" s="112">
        <v>285</v>
      </c>
      <c r="B296" s="134" t="str">
        <f t="shared" ca="1" si="12"/>
        <v/>
      </c>
      <c r="C296" s="109" t="str">
        <f t="shared" ca="1" si="13"/>
        <v/>
      </c>
      <c r="D296" s="101" t="str">
        <f ca="1">IF(ISERROR(OFFSET('HARGA SATUAN'!$D$6,MATCH(C296,'HARGA SATUAN'!$C$7:$C$1495,0),0)),"",OFFSET('HARGA SATUAN'!$D$6,MATCH(C296,'HARGA SATUAN'!$C$7:$C$1495,0),0))</f>
        <v/>
      </c>
      <c r="E296" s="101">
        <f ca="1">IF(B296="+","Unit",IF(ISERROR(OFFSET('HARGA SATUAN'!$E$6,MATCH(C296,'HARGA SATUAN'!$C$7:$C$1495,0),0)),"",OFFSET('HARGA SATUAN'!$E$6,MATCH(C296,'HARGA SATUAN'!$C$7:$C$1495,0),0)))</f>
        <v>0</v>
      </c>
      <c r="F296" s="138" t="str">
        <f t="shared" ca="1" si="14"/>
        <v/>
      </c>
      <c r="G296" s="41">
        <f ca="1">IF(ISERROR(OFFSET('HARGA SATUAN'!$I$6,MATCH(C296,'HARGA SATUAN'!$C$7:$C$1495,0),0)),"",OFFSET('HARGA SATUAN'!$I$6,MATCH(C296,'HARGA SATUAN'!$C$7:$C$1495,0),0))</f>
        <v>0</v>
      </c>
      <c r="H296" s="136" t="str">
        <f ca="1">IF(B296="","",#REF!)</f>
        <v/>
      </c>
      <c r="I296" s="136" t="str">
        <f ca="1">IF(B296="","",#REF!)</f>
        <v/>
      </c>
      <c r="J296" s="136" t="str">
        <f ca="1">IF(B296="","",#REF!)</f>
        <v/>
      </c>
      <c r="K296" s="136" t="str">
        <f ca="1">IF(B296="","",#REF!)</f>
        <v/>
      </c>
      <c r="L296" s="136" t="str">
        <f ca="1">IF(C296="","",#REF!)</f>
        <v/>
      </c>
    </row>
    <row r="297" spans="1:12">
      <c r="A297" s="112">
        <v>286</v>
      </c>
      <c r="B297" s="134" t="str">
        <f t="shared" ca="1" si="12"/>
        <v/>
      </c>
      <c r="C297" s="109" t="str">
        <f t="shared" ca="1" si="13"/>
        <v/>
      </c>
      <c r="D297" s="101" t="str">
        <f ca="1">IF(ISERROR(OFFSET('HARGA SATUAN'!$D$6,MATCH(C297,'HARGA SATUAN'!$C$7:$C$1495,0),0)),"",OFFSET('HARGA SATUAN'!$D$6,MATCH(C297,'HARGA SATUAN'!$C$7:$C$1495,0),0))</f>
        <v/>
      </c>
      <c r="E297" s="101">
        <f ca="1">IF(B297="+","Unit",IF(ISERROR(OFFSET('HARGA SATUAN'!$E$6,MATCH(C297,'HARGA SATUAN'!$C$7:$C$1495,0),0)),"",OFFSET('HARGA SATUAN'!$E$6,MATCH(C297,'HARGA SATUAN'!$C$7:$C$1495,0),0)))</f>
        <v>0</v>
      </c>
      <c r="F297" s="138" t="str">
        <f t="shared" ca="1" si="14"/>
        <v/>
      </c>
      <c r="G297" s="41">
        <f ca="1">IF(ISERROR(OFFSET('HARGA SATUAN'!$I$6,MATCH(C297,'HARGA SATUAN'!$C$7:$C$1495,0),0)),"",OFFSET('HARGA SATUAN'!$I$6,MATCH(C297,'HARGA SATUAN'!$C$7:$C$1495,0),0))</f>
        <v>0</v>
      </c>
      <c r="H297" s="136" t="str">
        <f ca="1">IF(B297="","",#REF!)</f>
        <v/>
      </c>
      <c r="I297" s="136" t="str">
        <f ca="1">IF(B297="","",#REF!)</f>
        <v/>
      </c>
      <c r="J297" s="136" t="str">
        <f ca="1">IF(B297="","",#REF!)</f>
        <v/>
      </c>
      <c r="K297" s="136" t="str">
        <f ca="1">IF(B297="","",#REF!)</f>
        <v/>
      </c>
      <c r="L297" s="136" t="str">
        <f ca="1">IF(C297="","",#REF!)</f>
        <v/>
      </c>
    </row>
    <row r="298" spans="1:12">
      <c r="A298" s="112">
        <v>287</v>
      </c>
      <c r="B298" s="134" t="str">
        <f t="shared" ca="1" si="12"/>
        <v/>
      </c>
      <c r="C298" s="109" t="str">
        <f t="shared" ca="1" si="13"/>
        <v/>
      </c>
      <c r="D298" s="101" t="str">
        <f ca="1">IF(ISERROR(OFFSET('HARGA SATUAN'!$D$6,MATCH(C298,'HARGA SATUAN'!$C$7:$C$1495,0),0)),"",OFFSET('HARGA SATUAN'!$D$6,MATCH(C298,'HARGA SATUAN'!$C$7:$C$1495,0),0))</f>
        <v/>
      </c>
      <c r="E298" s="101">
        <f ca="1">IF(B298="+","Unit",IF(ISERROR(OFFSET('HARGA SATUAN'!$E$6,MATCH(C298,'HARGA SATUAN'!$C$7:$C$1495,0),0)),"",OFFSET('HARGA SATUAN'!$E$6,MATCH(C298,'HARGA SATUAN'!$C$7:$C$1495,0),0)))</f>
        <v>0</v>
      </c>
      <c r="F298" s="138" t="str">
        <f t="shared" ca="1" si="14"/>
        <v/>
      </c>
      <c r="G298" s="41">
        <f ca="1">IF(ISERROR(OFFSET('HARGA SATUAN'!$I$6,MATCH(C298,'HARGA SATUAN'!$C$7:$C$1495,0),0)),"",OFFSET('HARGA SATUAN'!$I$6,MATCH(C298,'HARGA SATUAN'!$C$7:$C$1495,0),0))</f>
        <v>0</v>
      </c>
      <c r="H298" s="136" t="str">
        <f ca="1">IF(B298="","",#REF!)</f>
        <v/>
      </c>
      <c r="I298" s="136" t="str">
        <f ca="1">IF(B298="","",#REF!)</f>
        <v/>
      </c>
      <c r="J298" s="136" t="str">
        <f ca="1">IF(B298="","",#REF!)</f>
        <v/>
      </c>
      <c r="K298" s="136" t="str">
        <f ca="1">IF(B298="","",#REF!)</f>
        <v/>
      </c>
      <c r="L298" s="136" t="str">
        <f ca="1">IF(C298="","",#REF!)</f>
        <v/>
      </c>
    </row>
    <row r="299" spans="1:12">
      <c r="A299" s="112">
        <v>288</v>
      </c>
      <c r="B299" s="134" t="str">
        <f t="shared" ca="1" si="12"/>
        <v/>
      </c>
      <c r="C299" s="109" t="str">
        <f t="shared" ca="1" si="13"/>
        <v/>
      </c>
      <c r="D299" s="101" t="str">
        <f ca="1">IF(ISERROR(OFFSET('HARGA SATUAN'!$D$6,MATCH(C299,'HARGA SATUAN'!$C$7:$C$1495,0),0)),"",OFFSET('HARGA SATUAN'!$D$6,MATCH(C299,'HARGA SATUAN'!$C$7:$C$1495,0),0))</f>
        <v/>
      </c>
      <c r="E299" s="101">
        <f ca="1">IF(B299="+","Unit",IF(ISERROR(OFFSET('HARGA SATUAN'!$E$6,MATCH(C299,'HARGA SATUAN'!$C$7:$C$1495,0),0)),"",OFFSET('HARGA SATUAN'!$E$6,MATCH(C299,'HARGA SATUAN'!$C$7:$C$1495,0),0)))</f>
        <v>0</v>
      </c>
      <c r="F299" s="138" t="str">
        <f t="shared" ca="1" si="14"/>
        <v/>
      </c>
      <c r="G299" s="41">
        <f ca="1">IF(ISERROR(OFFSET('HARGA SATUAN'!$I$6,MATCH(C299,'HARGA SATUAN'!$C$7:$C$1495,0),0)),"",OFFSET('HARGA SATUAN'!$I$6,MATCH(C299,'HARGA SATUAN'!$C$7:$C$1495,0),0))</f>
        <v>0</v>
      </c>
      <c r="H299" s="136" t="str">
        <f ca="1">IF(B299="","",#REF!)</f>
        <v/>
      </c>
      <c r="I299" s="136" t="str">
        <f ca="1">IF(B299="","",#REF!)</f>
        <v/>
      </c>
      <c r="J299" s="136" t="str">
        <f ca="1">IF(B299="","",#REF!)</f>
        <v/>
      </c>
      <c r="K299" s="136" t="str">
        <f ca="1">IF(B299="","",#REF!)</f>
        <v/>
      </c>
      <c r="L299" s="136" t="str">
        <f ca="1">IF(C299="","",#REF!)</f>
        <v/>
      </c>
    </row>
    <row r="300" spans="1:12">
      <c r="A300" s="112">
        <v>289</v>
      </c>
      <c r="B300" s="134" t="str">
        <f t="shared" ca="1" si="12"/>
        <v/>
      </c>
      <c r="C300" s="109" t="str">
        <f t="shared" ca="1" si="13"/>
        <v/>
      </c>
      <c r="D300" s="101" t="str">
        <f ca="1">IF(ISERROR(OFFSET('HARGA SATUAN'!$D$6,MATCH(C300,'HARGA SATUAN'!$C$7:$C$1495,0),0)),"",OFFSET('HARGA SATUAN'!$D$6,MATCH(C300,'HARGA SATUAN'!$C$7:$C$1495,0),0))</f>
        <v/>
      </c>
      <c r="E300" s="101">
        <f ca="1">IF(B300="+","Unit",IF(ISERROR(OFFSET('HARGA SATUAN'!$E$6,MATCH(C300,'HARGA SATUAN'!$C$7:$C$1495,0),0)),"",OFFSET('HARGA SATUAN'!$E$6,MATCH(C300,'HARGA SATUAN'!$C$7:$C$1495,0),0)))</f>
        <v>0</v>
      </c>
      <c r="F300" s="138" t="str">
        <f t="shared" ca="1" si="14"/>
        <v/>
      </c>
      <c r="G300" s="41">
        <f ca="1">IF(ISERROR(OFFSET('HARGA SATUAN'!$I$6,MATCH(C300,'HARGA SATUAN'!$C$7:$C$1495,0),0)),"",OFFSET('HARGA SATUAN'!$I$6,MATCH(C300,'HARGA SATUAN'!$C$7:$C$1495,0),0))</f>
        <v>0</v>
      </c>
      <c r="H300" s="136" t="str">
        <f ca="1">IF(B300="","",#REF!)</f>
        <v/>
      </c>
      <c r="I300" s="136" t="str">
        <f ca="1">IF(B300="","",#REF!)</f>
        <v/>
      </c>
      <c r="J300" s="136" t="str">
        <f ca="1">IF(B300="","",#REF!)</f>
        <v/>
      </c>
      <c r="K300" s="136" t="str">
        <f ca="1">IF(B300="","",#REF!)</f>
        <v/>
      </c>
      <c r="L300" s="136" t="str">
        <f ca="1">IF(C300="","",#REF!)</f>
        <v/>
      </c>
    </row>
    <row r="301" spans="1:12">
      <c r="A301" s="112">
        <v>290</v>
      </c>
      <c r="B301" s="134" t="str">
        <f t="shared" ca="1" si="12"/>
        <v/>
      </c>
      <c r="C301" s="109" t="str">
        <f t="shared" ca="1" si="13"/>
        <v/>
      </c>
      <c r="D301" s="101" t="str">
        <f ca="1">IF(ISERROR(OFFSET('HARGA SATUAN'!$D$6,MATCH(C301,'HARGA SATUAN'!$C$7:$C$1495,0),0)),"",OFFSET('HARGA SATUAN'!$D$6,MATCH(C301,'HARGA SATUAN'!$C$7:$C$1495,0),0))</f>
        <v/>
      </c>
      <c r="E301" s="101">
        <f ca="1">IF(B301="+","Unit",IF(ISERROR(OFFSET('HARGA SATUAN'!$E$6,MATCH(C301,'HARGA SATUAN'!$C$7:$C$1495,0),0)),"",OFFSET('HARGA SATUAN'!$E$6,MATCH(C301,'HARGA SATUAN'!$C$7:$C$1495,0),0)))</f>
        <v>0</v>
      </c>
      <c r="F301" s="138" t="str">
        <f t="shared" ca="1" si="14"/>
        <v/>
      </c>
      <c r="G301" s="41">
        <f ca="1">IF(ISERROR(OFFSET('HARGA SATUAN'!$I$6,MATCH(C301,'HARGA SATUAN'!$C$7:$C$1495,0),0)),"",OFFSET('HARGA SATUAN'!$I$6,MATCH(C301,'HARGA SATUAN'!$C$7:$C$1495,0),0))</f>
        <v>0</v>
      </c>
      <c r="H301" s="136" t="str">
        <f ca="1">IF(B301="","",#REF!)</f>
        <v/>
      </c>
      <c r="I301" s="136" t="str">
        <f ca="1">IF(B301="","",#REF!)</f>
        <v/>
      </c>
      <c r="J301" s="136" t="str">
        <f ca="1">IF(B301="","",#REF!)</f>
        <v/>
      </c>
      <c r="K301" s="136" t="str">
        <f ca="1">IF(B301="","",#REF!)</f>
        <v/>
      </c>
      <c r="L301" s="136" t="str">
        <f ca="1">IF(C301="","",#REF!)</f>
        <v/>
      </c>
    </row>
    <row r="302" spans="1:12">
      <c r="A302" s="112">
        <v>291</v>
      </c>
      <c r="B302" s="134" t="str">
        <f t="shared" ca="1" si="12"/>
        <v/>
      </c>
      <c r="C302" s="109" t="str">
        <f t="shared" ca="1" si="13"/>
        <v/>
      </c>
      <c r="D302" s="101" t="str">
        <f ca="1">IF(ISERROR(OFFSET('HARGA SATUAN'!$D$6,MATCH(C302,'HARGA SATUAN'!$C$7:$C$1495,0),0)),"",OFFSET('HARGA SATUAN'!$D$6,MATCH(C302,'HARGA SATUAN'!$C$7:$C$1495,0),0))</f>
        <v/>
      </c>
      <c r="E302" s="101">
        <f ca="1">IF(B302="+","Unit",IF(ISERROR(OFFSET('HARGA SATUAN'!$E$6,MATCH(C302,'HARGA SATUAN'!$C$7:$C$1495,0),0)),"",OFFSET('HARGA SATUAN'!$E$6,MATCH(C302,'HARGA SATUAN'!$C$7:$C$1495,0),0)))</f>
        <v>0</v>
      </c>
      <c r="F302" s="138" t="str">
        <f t="shared" ca="1" si="14"/>
        <v/>
      </c>
      <c r="G302" s="41">
        <f ca="1">IF(ISERROR(OFFSET('HARGA SATUAN'!$I$6,MATCH(C302,'HARGA SATUAN'!$C$7:$C$1495,0),0)),"",OFFSET('HARGA SATUAN'!$I$6,MATCH(C302,'HARGA SATUAN'!$C$7:$C$1495,0),0))</f>
        <v>0</v>
      </c>
      <c r="H302" s="136" t="str">
        <f ca="1">IF(B302="","",#REF!)</f>
        <v/>
      </c>
      <c r="I302" s="136" t="str">
        <f ca="1">IF(B302="","",#REF!)</f>
        <v/>
      </c>
      <c r="J302" s="136" t="str">
        <f ca="1">IF(B302="","",#REF!)</f>
        <v/>
      </c>
      <c r="K302" s="136" t="str">
        <f ca="1">IF(B302="","",#REF!)</f>
        <v/>
      </c>
      <c r="L302" s="136" t="str">
        <f ca="1">IF(C302="","",#REF!)</f>
        <v/>
      </c>
    </row>
    <row r="303" spans="1:12">
      <c r="A303" s="112">
        <v>292</v>
      </c>
      <c r="B303" s="134" t="str">
        <f t="shared" ca="1" si="12"/>
        <v/>
      </c>
      <c r="C303" s="109" t="str">
        <f t="shared" ca="1" si="13"/>
        <v/>
      </c>
      <c r="D303" s="101" t="str">
        <f ca="1">IF(ISERROR(OFFSET('HARGA SATUAN'!$D$6,MATCH(C303,'HARGA SATUAN'!$C$7:$C$1495,0),0)),"",OFFSET('HARGA SATUAN'!$D$6,MATCH(C303,'HARGA SATUAN'!$C$7:$C$1495,0),0))</f>
        <v/>
      </c>
      <c r="E303" s="101">
        <f ca="1">IF(B303="+","Unit",IF(ISERROR(OFFSET('HARGA SATUAN'!$E$6,MATCH(C303,'HARGA SATUAN'!$C$7:$C$1495,0),0)),"",OFFSET('HARGA SATUAN'!$E$6,MATCH(C303,'HARGA SATUAN'!$C$7:$C$1495,0),0)))</f>
        <v>0</v>
      </c>
      <c r="F303" s="138" t="str">
        <f t="shared" ca="1" si="14"/>
        <v/>
      </c>
      <c r="G303" s="41">
        <f ca="1">IF(ISERROR(OFFSET('HARGA SATUAN'!$I$6,MATCH(C303,'HARGA SATUAN'!$C$7:$C$1495,0),0)),"",OFFSET('HARGA SATUAN'!$I$6,MATCH(C303,'HARGA SATUAN'!$C$7:$C$1495,0),0))</f>
        <v>0</v>
      </c>
      <c r="H303" s="136" t="str">
        <f ca="1">IF(B303="","",#REF!)</f>
        <v/>
      </c>
      <c r="I303" s="136" t="str">
        <f ca="1">IF(B303="","",#REF!)</f>
        <v/>
      </c>
      <c r="J303" s="136" t="str">
        <f ca="1">IF(B303="","",#REF!)</f>
        <v/>
      </c>
      <c r="K303" s="136" t="str">
        <f ca="1">IF(B303="","",#REF!)</f>
        <v/>
      </c>
      <c r="L303" s="136" t="str">
        <f ca="1">IF(C303="","",#REF!)</f>
        <v/>
      </c>
    </row>
    <row r="304" spans="1:12">
      <c r="A304" s="112">
        <v>293</v>
      </c>
      <c r="B304" s="134" t="str">
        <f t="shared" ca="1" si="12"/>
        <v/>
      </c>
      <c r="C304" s="109" t="str">
        <f t="shared" ca="1" si="13"/>
        <v/>
      </c>
      <c r="D304" s="101" t="str">
        <f ca="1">IF(ISERROR(OFFSET('HARGA SATUAN'!$D$6,MATCH(C304,'HARGA SATUAN'!$C$7:$C$1495,0),0)),"",OFFSET('HARGA SATUAN'!$D$6,MATCH(C304,'HARGA SATUAN'!$C$7:$C$1495,0),0))</f>
        <v/>
      </c>
      <c r="E304" s="101">
        <f ca="1">IF(B304="+","Unit",IF(ISERROR(OFFSET('HARGA SATUAN'!$E$6,MATCH(C304,'HARGA SATUAN'!$C$7:$C$1495,0),0)),"",OFFSET('HARGA SATUAN'!$E$6,MATCH(C304,'HARGA SATUAN'!$C$7:$C$1495,0),0)))</f>
        <v>0</v>
      </c>
      <c r="F304" s="138" t="str">
        <f t="shared" ca="1" si="14"/>
        <v/>
      </c>
      <c r="G304" s="41">
        <f ca="1">IF(ISERROR(OFFSET('HARGA SATUAN'!$I$6,MATCH(C304,'HARGA SATUAN'!$C$7:$C$1495,0),0)),"",OFFSET('HARGA SATUAN'!$I$6,MATCH(C304,'HARGA SATUAN'!$C$7:$C$1495,0),0))</f>
        <v>0</v>
      </c>
      <c r="H304" s="136" t="str">
        <f ca="1">IF(B304="","",#REF!)</f>
        <v/>
      </c>
      <c r="I304" s="136" t="str">
        <f ca="1">IF(B304="","",#REF!)</f>
        <v/>
      </c>
      <c r="J304" s="136" t="str">
        <f ca="1">IF(B304="","",#REF!)</f>
        <v/>
      </c>
      <c r="K304" s="136" t="str">
        <f ca="1">IF(B304="","",#REF!)</f>
        <v/>
      </c>
      <c r="L304" s="136" t="str">
        <f ca="1">IF(C304="","",#REF!)</f>
        <v/>
      </c>
    </row>
    <row r="305" spans="1:12">
      <c r="A305" s="112">
        <v>294</v>
      </c>
      <c r="B305" s="134" t="str">
        <f t="shared" ca="1" si="12"/>
        <v/>
      </c>
      <c r="C305" s="109" t="str">
        <f t="shared" ca="1" si="13"/>
        <v/>
      </c>
      <c r="D305" s="101" t="str">
        <f ca="1">IF(ISERROR(OFFSET('HARGA SATUAN'!$D$6,MATCH(C305,'HARGA SATUAN'!$C$7:$C$1495,0),0)),"",OFFSET('HARGA SATUAN'!$D$6,MATCH(C305,'HARGA SATUAN'!$C$7:$C$1495,0),0))</f>
        <v/>
      </c>
      <c r="E305" s="101">
        <f ca="1">IF(B305="+","Unit",IF(ISERROR(OFFSET('HARGA SATUAN'!$E$6,MATCH(C305,'HARGA SATUAN'!$C$7:$C$1495,0),0)),"",OFFSET('HARGA SATUAN'!$E$6,MATCH(C305,'HARGA SATUAN'!$C$7:$C$1495,0),0)))</f>
        <v>0</v>
      </c>
      <c r="F305" s="138" t="str">
        <f t="shared" ca="1" si="14"/>
        <v/>
      </c>
      <c r="G305" s="41">
        <f ca="1">IF(ISERROR(OFFSET('HARGA SATUAN'!$I$6,MATCH(C305,'HARGA SATUAN'!$C$7:$C$1495,0),0)),"",OFFSET('HARGA SATUAN'!$I$6,MATCH(C305,'HARGA SATUAN'!$C$7:$C$1495,0),0))</f>
        <v>0</v>
      </c>
      <c r="H305" s="136" t="str">
        <f ca="1">IF(B305="","",#REF!)</f>
        <v/>
      </c>
      <c r="I305" s="136" t="str">
        <f ca="1">IF(B305="","",#REF!)</f>
        <v/>
      </c>
      <c r="J305" s="136" t="str">
        <f ca="1">IF(B305="","",#REF!)</f>
        <v/>
      </c>
      <c r="K305" s="136" t="str">
        <f ca="1">IF(B305="","",#REF!)</f>
        <v/>
      </c>
      <c r="L305" s="136" t="str">
        <f ca="1">IF(C305="","",#REF!)</f>
        <v/>
      </c>
    </row>
    <row r="306" spans="1:12">
      <c r="A306" s="112">
        <v>295</v>
      </c>
      <c r="B306" s="134" t="str">
        <f t="shared" ca="1" si="12"/>
        <v/>
      </c>
      <c r="C306" s="109" t="str">
        <f t="shared" ca="1" si="13"/>
        <v/>
      </c>
      <c r="D306" s="101" t="str">
        <f ca="1">IF(ISERROR(OFFSET('HARGA SATUAN'!$D$6,MATCH(C306,'HARGA SATUAN'!$C$7:$C$1495,0),0)),"",OFFSET('HARGA SATUAN'!$D$6,MATCH(C306,'HARGA SATUAN'!$C$7:$C$1495,0),0))</f>
        <v/>
      </c>
      <c r="E306" s="101">
        <f ca="1">IF(B306="+","Unit",IF(ISERROR(OFFSET('HARGA SATUAN'!$E$6,MATCH(C306,'HARGA SATUAN'!$C$7:$C$1495,0),0)),"",OFFSET('HARGA SATUAN'!$E$6,MATCH(C306,'HARGA SATUAN'!$C$7:$C$1495,0),0)))</f>
        <v>0</v>
      </c>
      <c r="F306" s="138" t="str">
        <f t="shared" ca="1" si="14"/>
        <v/>
      </c>
      <c r="G306" s="41">
        <f ca="1">IF(ISERROR(OFFSET('HARGA SATUAN'!$I$6,MATCH(C306,'HARGA SATUAN'!$C$7:$C$1495,0),0)),"",OFFSET('HARGA SATUAN'!$I$6,MATCH(C306,'HARGA SATUAN'!$C$7:$C$1495,0),0))</f>
        <v>0</v>
      </c>
      <c r="H306" s="136" t="str">
        <f ca="1">IF(B306="","",#REF!)</f>
        <v/>
      </c>
      <c r="I306" s="136" t="str">
        <f ca="1">IF(B306="","",#REF!)</f>
        <v/>
      </c>
      <c r="J306" s="136" t="str">
        <f ca="1">IF(B306="","",#REF!)</f>
        <v/>
      </c>
      <c r="K306" s="136" t="str">
        <f ca="1">IF(B306="","",#REF!)</f>
        <v/>
      </c>
      <c r="L306" s="136" t="str">
        <f ca="1">IF(C306="","",#REF!)</f>
        <v/>
      </c>
    </row>
    <row r="307" spans="1:12">
      <c r="A307" s="112">
        <v>296</v>
      </c>
      <c r="B307" s="134" t="str">
        <f t="shared" ca="1" si="12"/>
        <v/>
      </c>
      <c r="C307" s="109" t="str">
        <f t="shared" ca="1" si="13"/>
        <v/>
      </c>
      <c r="D307" s="101" t="str">
        <f ca="1">IF(ISERROR(OFFSET('HARGA SATUAN'!$D$6,MATCH(C307,'HARGA SATUAN'!$C$7:$C$1495,0),0)),"",OFFSET('HARGA SATUAN'!$D$6,MATCH(C307,'HARGA SATUAN'!$C$7:$C$1495,0),0))</f>
        <v/>
      </c>
      <c r="E307" s="101">
        <f ca="1">IF(B307="+","Unit",IF(ISERROR(OFFSET('HARGA SATUAN'!$E$6,MATCH(C307,'HARGA SATUAN'!$C$7:$C$1495,0),0)),"",OFFSET('HARGA SATUAN'!$E$6,MATCH(C307,'HARGA SATUAN'!$C$7:$C$1495,0),0)))</f>
        <v>0</v>
      </c>
      <c r="F307" s="138" t="str">
        <f t="shared" ca="1" si="14"/>
        <v/>
      </c>
      <c r="G307" s="41">
        <f ca="1">IF(ISERROR(OFFSET('HARGA SATUAN'!$I$6,MATCH(C307,'HARGA SATUAN'!$C$7:$C$1495,0),0)),"",OFFSET('HARGA SATUAN'!$I$6,MATCH(C307,'HARGA SATUAN'!$C$7:$C$1495,0),0))</f>
        <v>0</v>
      </c>
      <c r="H307" s="136" t="str">
        <f ca="1">IF(B307="","",#REF!)</f>
        <v/>
      </c>
      <c r="I307" s="136" t="str">
        <f ca="1">IF(B307="","",#REF!)</f>
        <v/>
      </c>
      <c r="J307" s="136" t="str">
        <f ca="1">IF(B307="","",#REF!)</f>
        <v/>
      </c>
      <c r="K307" s="136" t="str">
        <f ca="1">IF(B307="","",#REF!)</f>
        <v/>
      </c>
      <c r="L307" s="136" t="str">
        <f ca="1">IF(C307="","",#REF!)</f>
        <v/>
      </c>
    </row>
    <row r="308" spans="1:12">
      <c r="A308" s="112">
        <v>297</v>
      </c>
      <c r="B308" s="134" t="str">
        <f t="shared" ca="1" si="12"/>
        <v/>
      </c>
      <c r="C308" s="109" t="str">
        <f t="shared" ca="1" si="13"/>
        <v/>
      </c>
      <c r="D308" s="101" t="str">
        <f ca="1">IF(ISERROR(OFFSET('HARGA SATUAN'!$D$6,MATCH(C308,'HARGA SATUAN'!$C$7:$C$1495,0),0)),"",OFFSET('HARGA SATUAN'!$D$6,MATCH(C308,'HARGA SATUAN'!$C$7:$C$1495,0),0))</f>
        <v/>
      </c>
      <c r="E308" s="101">
        <f ca="1">IF(B308="+","Unit",IF(ISERROR(OFFSET('HARGA SATUAN'!$E$6,MATCH(C308,'HARGA SATUAN'!$C$7:$C$1495,0),0)),"",OFFSET('HARGA SATUAN'!$E$6,MATCH(C308,'HARGA SATUAN'!$C$7:$C$1495,0),0)))</f>
        <v>0</v>
      </c>
      <c r="F308" s="138" t="str">
        <f t="shared" ca="1" si="14"/>
        <v/>
      </c>
      <c r="G308" s="41">
        <f ca="1">IF(ISERROR(OFFSET('HARGA SATUAN'!$I$6,MATCH(C308,'HARGA SATUAN'!$C$7:$C$1495,0),0)),"",OFFSET('HARGA SATUAN'!$I$6,MATCH(C308,'HARGA SATUAN'!$C$7:$C$1495,0),0))</f>
        <v>0</v>
      </c>
      <c r="H308" s="136" t="str">
        <f ca="1">IF(B308="","",#REF!)</f>
        <v/>
      </c>
      <c r="I308" s="136" t="str">
        <f ca="1">IF(B308="","",#REF!)</f>
        <v/>
      </c>
      <c r="J308" s="136" t="str">
        <f ca="1">IF(B308="","",#REF!)</f>
        <v/>
      </c>
      <c r="K308" s="136" t="str">
        <f ca="1">IF(B308="","",#REF!)</f>
        <v/>
      </c>
      <c r="L308" s="136" t="str">
        <f ca="1">IF(C308="","",#REF!)</f>
        <v/>
      </c>
    </row>
    <row r="309" spans="1:12">
      <c r="A309" s="112">
        <v>298</v>
      </c>
      <c r="B309" s="134" t="str">
        <f t="shared" ca="1" si="12"/>
        <v/>
      </c>
      <c r="C309" s="109" t="str">
        <f t="shared" ca="1" si="13"/>
        <v/>
      </c>
      <c r="D309" s="101" t="str">
        <f ca="1">IF(ISERROR(OFFSET('HARGA SATUAN'!$D$6,MATCH(C309,'HARGA SATUAN'!$C$7:$C$1495,0),0)),"",OFFSET('HARGA SATUAN'!$D$6,MATCH(C309,'HARGA SATUAN'!$C$7:$C$1495,0),0))</f>
        <v/>
      </c>
      <c r="E309" s="101">
        <f ca="1">IF(B309="+","Unit",IF(ISERROR(OFFSET('HARGA SATUAN'!$E$6,MATCH(C309,'HARGA SATUAN'!$C$7:$C$1495,0),0)),"",OFFSET('HARGA SATUAN'!$E$6,MATCH(C309,'HARGA SATUAN'!$C$7:$C$1495,0),0)))</f>
        <v>0</v>
      </c>
      <c r="F309" s="138" t="str">
        <f t="shared" ca="1" si="14"/>
        <v/>
      </c>
      <c r="G309" s="41">
        <f ca="1">IF(ISERROR(OFFSET('HARGA SATUAN'!$I$6,MATCH(C309,'HARGA SATUAN'!$C$7:$C$1495,0),0)),"",OFFSET('HARGA SATUAN'!$I$6,MATCH(C309,'HARGA SATUAN'!$C$7:$C$1495,0),0))</f>
        <v>0</v>
      </c>
      <c r="H309" s="136" t="str">
        <f ca="1">IF(B309="","",#REF!)</f>
        <v/>
      </c>
      <c r="I309" s="136" t="str">
        <f ca="1">IF(B309="","",#REF!)</f>
        <v/>
      </c>
      <c r="J309" s="136" t="str">
        <f ca="1">IF(B309="","",#REF!)</f>
        <v/>
      </c>
      <c r="K309" s="136" t="str">
        <f ca="1">IF(B309="","",#REF!)</f>
        <v/>
      </c>
      <c r="L309" s="136" t="str">
        <f ca="1">IF(C309="","",#REF!)</f>
        <v/>
      </c>
    </row>
    <row r="310" spans="1:12">
      <c r="A310" s="112">
        <v>299</v>
      </c>
      <c r="B310" s="134" t="str">
        <f t="shared" ca="1" si="12"/>
        <v/>
      </c>
      <c r="C310" s="109" t="str">
        <f t="shared" ca="1" si="13"/>
        <v/>
      </c>
      <c r="D310" s="101" t="str">
        <f ca="1">IF(ISERROR(OFFSET('HARGA SATUAN'!$D$6,MATCH(C310,'HARGA SATUAN'!$C$7:$C$1495,0),0)),"",OFFSET('HARGA SATUAN'!$D$6,MATCH(C310,'HARGA SATUAN'!$C$7:$C$1495,0),0))</f>
        <v/>
      </c>
      <c r="E310" s="101">
        <f ca="1">IF(B310="+","Unit",IF(ISERROR(OFFSET('HARGA SATUAN'!$E$6,MATCH(C310,'HARGA SATUAN'!$C$7:$C$1495,0),0)),"",OFFSET('HARGA SATUAN'!$E$6,MATCH(C310,'HARGA SATUAN'!$C$7:$C$1495,0),0)))</f>
        <v>0</v>
      </c>
      <c r="F310" s="138" t="str">
        <f t="shared" ca="1" si="14"/>
        <v/>
      </c>
      <c r="G310" s="41">
        <f ca="1">IF(ISERROR(OFFSET('HARGA SATUAN'!$I$6,MATCH(C310,'HARGA SATUAN'!$C$7:$C$1495,0),0)),"",OFFSET('HARGA SATUAN'!$I$6,MATCH(C310,'HARGA SATUAN'!$C$7:$C$1495,0),0))</f>
        <v>0</v>
      </c>
      <c r="H310" s="136" t="str">
        <f ca="1">IF(B310="","",#REF!)</f>
        <v/>
      </c>
      <c r="I310" s="136" t="str">
        <f ca="1">IF(B310="","",#REF!)</f>
        <v/>
      </c>
      <c r="J310" s="136" t="str">
        <f ca="1">IF(B310="","",#REF!)</f>
        <v/>
      </c>
      <c r="K310" s="136" t="str">
        <f ca="1">IF(B310="","",#REF!)</f>
        <v/>
      </c>
      <c r="L310" s="136" t="str">
        <f ca="1">IF(C310="","",#REF!)</f>
        <v/>
      </c>
    </row>
    <row r="311" spans="1:12">
      <c r="A311" s="112">
        <v>300</v>
      </c>
      <c r="B311" s="134" t="str">
        <f t="shared" ca="1" si="12"/>
        <v/>
      </c>
      <c r="C311" s="109" t="str">
        <f t="shared" ca="1" si="13"/>
        <v/>
      </c>
      <c r="D311" s="101" t="str">
        <f ca="1">IF(ISERROR(OFFSET('HARGA SATUAN'!$D$6,MATCH(C311,'HARGA SATUAN'!$C$7:$C$1495,0),0)),"",OFFSET('HARGA SATUAN'!$D$6,MATCH(C311,'HARGA SATUAN'!$C$7:$C$1495,0),0))</f>
        <v/>
      </c>
      <c r="E311" s="101">
        <f ca="1">IF(B311="+","Unit",IF(ISERROR(OFFSET('HARGA SATUAN'!$E$6,MATCH(C311,'HARGA SATUAN'!$C$7:$C$1495,0),0)),"",OFFSET('HARGA SATUAN'!$E$6,MATCH(C311,'HARGA SATUAN'!$C$7:$C$1495,0),0)))</f>
        <v>0</v>
      </c>
      <c r="F311" s="138" t="str">
        <f t="shared" ca="1" si="14"/>
        <v/>
      </c>
      <c r="G311" s="41">
        <f ca="1">IF(ISERROR(OFFSET('HARGA SATUAN'!$I$6,MATCH(C311,'HARGA SATUAN'!$C$7:$C$1495,0),0)),"",OFFSET('HARGA SATUAN'!$I$6,MATCH(C311,'HARGA SATUAN'!$C$7:$C$1495,0),0))</f>
        <v>0</v>
      </c>
      <c r="H311" s="136" t="str">
        <f ca="1">IF(B311="","",#REF!)</f>
        <v/>
      </c>
      <c r="I311" s="136" t="str">
        <f ca="1">IF(B311="","",#REF!)</f>
        <v/>
      </c>
      <c r="J311" s="136" t="str">
        <f ca="1">IF(B311="","",#REF!)</f>
        <v/>
      </c>
      <c r="K311" s="136" t="str">
        <f ca="1">IF(B311="","",#REF!)</f>
        <v/>
      </c>
      <c r="L311" s="136" t="str">
        <f ca="1">IF(C311="","",#REF!)</f>
        <v/>
      </c>
    </row>
    <row r="312" spans="1:12">
      <c r="A312" s="112">
        <v>301</v>
      </c>
      <c r="B312" s="134" t="str">
        <f t="shared" ca="1" si="12"/>
        <v/>
      </c>
      <c r="C312" s="109" t="str">
        <f t="shared" ca="1" si="13"/>
        <v/>
      </c>
      <c r="D312" s="101" t="str">
        <f ca="1">IF(ISERROR(OFFSET('HARGA SATUAN'!$D$6,MATCH(C312,'HARGA SATUAN'!$C$7:$C$1495,0),0)),"",OFFSET('HARGA SATUAN'!$D$6,MATCH(C312,'HARGA SATUAN'!$C$7:$C$1495,0),0))</f>
        <v/>
      </c>
      <c r="E312" s="101">
        <f ca="1">IF(B312="+","Unit",IF(ISERROR(OFFSET('HARGA SATUAN'!$E$6,MATCH(C312,'HARGA SATUAN'!$C$7:$C$1495,0),0)),"",OFFSET('HARGA SATUAN'!$E$6,MATCH(C312,'HARGA SATUAN'!$C$7:$C$1495,0),0)))</f>
        <v>0</v>
      </c>
      <c r="F312" s="138" t="str">
        <f t="shared" ca="1" si="14"/>
        <v/>
      </c>
      <c r="G312" s="41">
        <f ca="1">IF(ISERROR(OFFSET('HARGA SATUAN'!$I$6,MATCH(C312,'HARGA SATUAN'!$C$7:$C$1495,0),0)),"",OFFSET('HARGA SATUAN'!$I$6,MATCH(C312,'HARGA SATUAN'!$C$7:$C$1495,0),0))</f>
        <v>0</v>
      </c>
      <c r="H312" s="136" t="str">
        <f ca="1">IF(B312="","",#REF!)</f>
        <v/>
      </c>
      <c r="I312" s="136" t="str">
        <f ca="1">IF(B312="","",#REF!)</f>
        <v/>
      </c>
      <c r="J312" s="136" t="str">
        <f ca="1">IF(B312="","",#REF!)</f>
        <v/>
      </c>
      <c r="K312" s="136" t="str">
        <f ca="1">IF(B312="","",#REF!)</f>
        <v/>
      </c>
      <c r="L312" s="136" t="str">
        <f ca="1">IF(C312="","",#REF!)</f>
        <v/>
      </c>
    </row>
    <row r="313" spans="1:12">
      <c r="A313" s="112">
        <v>302</v>
      </c>
      <c r="B313" s="134" t="str">
        <f t="shared" ca="1" si="12"/>
        <v/>
      </c>
      <c r="C313" s="109" t="str">
        <f t="shared" ca="1" si="13"/>
        <v/>
      </c>
      <c r="D313" s="101" t="str">
        <f ca="1">IF(ISERROR(OFFSET('HARGA SATUAN'!$D$6,MATCH(C313,'HARGA SATUAN'!$C$7:$C$1495,0),0)),"",OFFSET('HARGA SATUAN'!$D$6,MATCH(C313,'HARGA SATUAN'!$C$7:$C$1495,0),0))</f>
        <v/>
      </c>
      <c r="E313" s="101">
        <f ca="1">IF(B313="+","Unit",IF(ISERROR(OFFSET('HARGA SATUAN'!$E$6,MATCH(C313,'HARGA SATUAN'!$C$7:$C$1495,0),0)),"",OFFSET('HARGA SATUAN'!$E$6,MATCH(C313,'HARGA SATUAN'!$C$7:$C$1495,0),0)))</f>
        <v>0</v>
      </c>
      <c r="F313" s="138" t="str">
        <f t="shared" ca="1" si="14"/>
        <v/>
      </c>
      <c r="G313" s="41">
        <f ca="1">IF(ISERROR(OFFSET('HARGA SATUAN'!$I$6,MATCH(C313,'HARGA SATUAN'!$C$7:$C$1495,0),0)),"",OFFSET('HARGA SATUAN'!$I$6,MATCH(C313,'HARGA SATUAN'!$C$7:$C$1495,0),0))</f>
        <v>0</v>
      </c>
      <c r="H313" s="136" t="str">
        <f ca="1">IF(B313="","",#REF!)</f>
        <v/>
      </c>
      <c r="I313" s="136" t="str">
        <f ca="1">IF(B313="","",#REF!)</f>
        <v/>
      </c>
      <c r="J313" s="136" t="str">
        <f ca="1">IF(B313="","",#REF!)</f>
        <v/>
      </c>
      <c r="K313" s="136" t="str">
        <f ca="1">IF(B313="","",#REF!)</f>
        <v/>
      </c>
      <c r="L313" s="136" t="str">
        <f ca="1">IF(C313="","",#REF!)</f>
        <v/>
      </c>
    </row>
    <row r="314" spans="1:12">
      <c r="A314" s="112">
        <v>303</v>
      </c>
      <c r="B314" s="134" t="str">
        <f t="shared" ca="1" si="12"/>
        <v/>
      </c>
      <c r="C314" s="109" t="str">
        <f t="shared" ca="1" si="13"/>
        <v/>
      </c>
      <c r="D314" s="101" t="str">
        <f ca="1">IF(ISERROR(OFFSET('HARGA SATUAN'!$D$6,MATCH(C314,'HARGA SATUAN'!$C$7:$C$1495,0),0)),"",OFFSET('HARGA SATUAN'!$D$6,MATCH(C314,'HARGA SATUAN'!$C$7:$C$1495,0),0))</f>
        <v/>
      </c>
      <c r="E314" s="101">
        <f ca="1">IF(B314="+","Unit",IF(ISERROR(OFFSET('HARGA SATUAN'!$E$6,MATCH(C314,'HARGA SATUAN'!$C$7:$C$1495,0),0)),"",OFFSET('HARGA SATUAN'!$E$6,MATCH(C314,'HARGA SATUAN'!$C$7:$C$1495,0),0)))</f>
        <v>0</v>
      </c>
      <c r="F314" s="138" t="str">
        <f t="shared" ca="1" si="14"/>
        <v/>
      </c>
      <c r="G314" s="41">
        <f ca="1">IF(ISERROR(OFFSET('HARGA SATUAN'!$I$6,MATCH(C314,'HARGA SATUAN'!$C$7:$C$1495,0),0)),"",OFFSET('HARGA SATUAN'!$I$6,MATCH(C314,'HARGA SATUAN'!$C$7:$C$1495,0),0))</f>
        <v>0</v>
      </c>
      <c r="H314" s="136" t="str">
        <f ca="1">IF(B314="","",#REF!)</f>
        <v/>
      </c>
      <c r="I314" s="136" t="str">
        <f ca="1">IF(B314="","",#REF!)</f>
        <v/>
      </c>
      <c r="J314" s="136" t="str">
        <f ca="1">IF(B314="","",#REF!)</f>
        <v/>
      </c>
      <c r="K314" s="136" t="str">
        <f ca="1">IF(B314="","",#REF!)</f>
        <v/>
      </c>
      <c r="L314" s="136" t="str">
        <f ca="1">IF(C314="","",#REF!)</f>
        <v/>
      </c>
    </row>
    <row r="315" spans="1:12">
      <c r="A315" s="112">
        <v>304</v>
      </c>
      <c r="B315" s="134" t="str">
        <f t="shared" ca="1" si="12"/>
        <v/>
      </c>
      <c r="C315" s="109" t="str">
        <f t="shared" ca="1" si="13"/>
        <v/>
      </c>
      <c r="D315" s="101" t="str">
        <f ca="1">IF(ISERROR(OFFSET('HARGA SATUAN'!$D$6,MATCH(C315,'HARGA SATUAN'!$C$7:$C$1495,0),0)),"",OFFSET('HARGA SATUAN'!$D$6,MATCH(C315,'HARGA SATUAN'!$C$7:$C$1495,0),0))</f>
        <v/>
      </c>
      <c r="E315" s="101">
        <f ca="1">IF(B315="+","Unit",IF(ISERROR(OFFSET('HARGA SATUAN'!$E$6,MATCH(C315,'HARGA SATUAN'!$C$7:$C$1495,0),0)),"",OFFSET('HARGA SATUAN'!$E$6,MATCH(C315,'HARGA SATUAN'!$C$7:$C$1495,0),0)))</f>
        <v>0</v>
      </c>
      <c r="F315" s="138" t="str">
        <f t="shared" ca="1" si="14"/>
        <v/>
      </c>
      <c r="G315" s="41">
        <f ca="1">IF(ISERROR(OFFSET('HARGA SATUAN'!$I$6,MATCH(C315,'HARGA SATUAN'!$C$7:$C$1495,0),0)),"",OFFSET('HARGA SATUAN'!$I$6,MATCH(C315,'HARGA SATUAN'!$C$7:$C$1495,0),0))</f>
        <v>0</v>
      </c>
      <c r="H315" s="136" t="str">
        <f ca="1">IF(B315="","",#REF!)</f>
        <v/>
      </c>
      <c r="I315" s="136" t="str">
        <f ca="1">IF(B315="","",#REF!)</f>
        <v/>
      </c>
      <c r="J315" s="136" t="str">
        <f ca="1">IF(B315="","",#REF!)</f>
        <v/>
      </c>
      <c r="K315" s="136" t="str">
        <f ca="1">IF(B315="","",#REF!)</f>
        <v/>
      </c>
      <c r="L315" s="136" t="str">
        <f ca="1">IF(C315="","",#REF!)</f>
        <v/>
      </c>
    </row>
    <row r="316" spans="1:12">
      <c r="A316" s="112">
        <v>305</v>
      </c>
      <c r="B316" s="134" t="str">
        <f t="shared" ca="1" si="12"/>
        <v/>
      </c>
      <c r="C316" s="109" t="str">
        <f t="shared" ca="1" si="13"/>
        <v/>
      </c>
      <c r="D316" s="101" t="str">
        <f ca="1">IF(ISERROR(OFFSET('HARGA SATUAN'!$D$6,MATCH(C316,'HARGA SATUAN'!$C$7:$C$1495,0),0)),"",OFFSET('HARGA SATUAN'!$D$6,MATCH(C316,'HARGA SATUAN'!$C$7:$C$1495,0),0))</f>
        <v/>
      </c>
      <c r="E316" s="101">
        <f ca="1">IF(B316="+","Unit",IF(ISERROR(OFFSET('HARGA SATUAN'!$E$6,MATCH(C316,'HARGA SATUAN'!$C$7:$C$1495,0),0)),"",OFFSET('HARGA SATUAN'!$E$6,MATCH(C316,'HARGA SATUAN'!$C$7:$C$1495,0),0)))</f>
        <v>0</v>
      </c>
      <c r="F316" s="138" t="str">
        <f t="shared" ca="1" si="14"/>
        <v/>
      </c>
      <c r="G316" s="41">
        <f ca="1">IF(ISERROR(OFFSET('HARGA SATUAN'!$I$6,MATCH(C316,'HARGA SATUAN'!$C$7:$C$1495,0),0)),"",OFFSET('HARGA SATUAN'!$I$6,MATCH(C316,'HARGA SATUAN'!$C$7:$C$1495,0),0))</f>
        <v>0</v>
      </c>
      <c r="H316" s="136" t="str">
        <f ca="1">IF(B316="","",#REF!)</f>
        <v/>
      </c>
      <c r="I316" s="136" t="str">
        <f ca="1">IF(B316="","",#REF!)</f>
        <v/>
      </c>
      <c r="J316" s="136" t="str">
        <f ca="1">IF(B316="","",#REF!)</f>
        <v/>
      </c>
      <c r="K316" s="136" t="str">
        <f ca="1">IF(B316="","",#REF!)</f>
        <v/>
      </c>
      <c r="L316" s="136" t="str">
        <f ca="1">IF(C316="","",#REF!)</f>
        <v/>
      </c>
    </row>
    <row r="317" spans="1:12">
      <c r="A317" s="112">
        <v>306</v>
      </c>
      <c r="B317" s="134" t="str">
        <f t="shared" ca="1" si="12"/>
        <v/>
      </c>
      <c r="C317" s="109" t="str">
        <f t="shared" ca="1" si="13"/>
        <v/>
      </c>
      <c r="D317" s="101" t="str">
        <f ca="1">IF(ISERROR(OFFSET('HARGA SATUAN'!$D$6,MATCH(C317,'HARGA SATUAN'!$C$7:$C$1495,0),0)),"",OFFSET('HARGA SATUAN'!$D$6,MATCH(C317,'HARGA SATUAN'!$C$7:$C$1495,0),0))</f>
        <v/>
      </c>
      <c r="E317" s="101">
        <f ca="1">IF(B317="+","Unit",IF(ISERROR(OFFSET('HARGA SATUAN'!$E$6,MATCH(C317,'HARGA SATUAN'!$C$7:$C$1495,0),0)),"",OFFSET('HARGA SATUAN'!$E$6,MATCH(C317,'HARGA SATUAN'!$C$7:$C$1495,0),0)))</f>
        <v>0</v>
      </c>
      <c r="F317" s="138" t="str">
        <f t="shared" ca="1" si="14"/>
        <v/>
      </c>
      <c r="G317" s="41">
        <f ca="1">IF(ISERROR(OFFSET('HARGA SATUAN'!$I$6,MATCH(C317,'HARGA SATUAN'!$C$7:$C$1495,0),0)),"",OFFSET('HARGA SATUAN'!$I$6,MATCH(C317,'HARGA SATUAN'!$C$7:$C$1495,0),0))</f>
        <v>0</v>
      </c>
      <c r="H317" s="136" t="str">
        <f ca="1">IF(B317="","",#REF!)</f>
        <v/>
      </c>
      <c r="I317" s="136" t="str">
        <f ca="1">IF(B317="","",#REF!)</f>
        <v/>
      </c>
      <c r="J317" s="136" t="str">
        <f ca="1">IF(B317="","",#REF!)</f>
        <v/>
      </c>
      <c r="K317" s="136" t="str">
        <f ca="1">IF(B317="","",#REF!)</f>
        <v/>
      </c>
      <c r="L317" s="136" t="str">
        <f ca="1">IF(C317="","",#REF!)</f>
        <v/>
      </c>
    </row>
    <row r="318" spans="1:12">
      <c r="A318" s="112">
        <v>307</v>
      </c>
      <c r="B318" s="134" t="str">
        <f t="shared" ca="1" si="12"/>
        <v/>
      </c>
      <c r="C318" s="109" t="str">
        <f t="shared" ca="1" si="13"/>
        <v/>
      </c>
      <c r="D318" s="101" t="str">
        <f ca="1">IF(ISERROR(OFFSET('HARGA SATUAN'!$D$6,MATCH(C318,'HARGA SATUAN'!$C$7:$C$1495,0),0)),"",OFFSET('HARGA SATUAN'!$D$6,MATCH(C318,'HARGA SATUAN'!$C$7:$C$1495,0),0))</f>
        <v/>
      </c>
      <c r="E318" s="101">
        <f ca="1">IF(B318="+","Unit",IF(ISERROR(OFFSET('HARGA SATUAN'!$E$6,MATCH(C318,'HARGA SATUAN'!$C$7:$C$1495,0),0)),"",OFFSET('HARGA SATUAN'!$E$6,MATCH(C318,'HARGA SATUAN'!$C$7:$C$1495,0),0)))</f>
        <v>0</v>
      </c>
      <c r="F318" s="138" t="str">
        <f t="shared" ca="1" si="14"/>
        <v/>
      </c>
      <c r="G318" s="41">
        <f ca="1">IF(ISERROR(OFFSET('HARGA SATUAN'!$I$6,MATCH(C318,'HARGA SATUAN'!$C$7:$C$1495,0),0)),"",OFFSET('HARGA SATUAN'!$I$6,MATCH(C318,'HARGA SATUAN'!$C$7:$C$1495,0),0))</f>
        <v>0</v>
      </c>
      <c r="H318" s="136" t="str">
        <f ca="1">IF(B318="","",#REF!)</f>
        <v/>
      </c>
      <c r="I318" s="136" t="str">
        <f ca="1">IF(B318="","",#REF!)</f>
        <v/>
      </c>
      <c r="J318" s="136" t="str">
        <f ca="1">IF(B318="","",#REF!)</f>
        <v/>
      </c>
      <c r="K318" s="136" t="str">
        <f ca="1">IF(B318="","",#REF!)</f>
        <v/>
      </c>
      <c r="L318" s="136" t="str">
        <f ca="1">IF(C318="","",#REF!)</f>
        <v/>
      </c>
    </row>
    <row r="319" spans="1:12">
      <c r="A319" s="112">
        <v>308</v>
      </c>
      <c r="B319" s="134" t="str">
        <f t="shared" ca="1" si="12"/>
        <v/>
      </c>
      <c r="C319" s="109" t="str">
        <f t="shared" ca="1" si="13"/>
        <v/>
      </c>
      <c r="D319" s="101" t="str">
        <f ca="1">IF(ISERROR(OFFSET('HARGA SATUAN'!$D$6,MATCH(C319,'HARGA SATUAN'!$C$7:$C$1495,0),0)),"",OFFSET('HARGA SATUAN'!$D$6,MATCH(C319,'HARGA SATUAN'!$C$7:$C$1495,0),0))</f>
        <v/>
      </c>
      <c r="E319" s="101">
        <f ca="1">IF(B319="+","Unit",IF(ISERROR(OFFSET('HARGA SATUAN'!$E$6,MATCH(C319,'HARGA SATUAN'!$C$7:$C$1495,0),0)),"",OFFSET('HARGA SATUAN'!$E$6,MATCH(C319,'HARGA SATUAN'!$C$7:$C$1495,0),0)))</f>
        <v>0</v>
      </c>
      <c r="F319" s="138" t="str">
        <f t="shared" ca="1" si="14"/>
        <v/>
      </c>
      <c r="G319" s="41">
        <f ca="1">IF(ISERROR(OFFSET('HARGA SATUAN'!$I$6,MATCH(C319,'HARGA SATUAN'!$C$7:$C$1495,0),0)),"",OFFSET('HARGA SATUAN'!$I$6,MATCH(C319,'HARGA SATUAN'!$C$7:$C$1495,0),0))</f>
        <v>0</v>
      </c>
      <c r="H319" s="136" t="str">
        <f ca="1">IF(B319="","",#REF!)</f>
        <v/>
      </c>
      <c r="I319" s="136" t="str">
        <f ca="1">IF(B319="","",#REF!)</f>
        <v/>
      </c>
      <c r="J319" s="136" t="str">
        <f ca="1">IF(B319="","",#REF!)</f>
        <v/>
      </c>
      <c r="K319" s="136" t="str">
        <f ca="1">IF(B319="","",#REF!)</f>
        <v/>
      </c>
      <c r="L319" s="136" t="str">
        <f ca="1">IF(C319="","",#REF!)</f>
        <v/>
      </c>
    </row>
    <row r="320" spans="1:12">
      <c r="A320" s="112">
        <v>309</v>
      </c>
      <c r="B320" s="134" t="str">
        <f t="shared" ca="1" si="12"/>
        <v/>
      </c>
      <c r="C320" s="109" t="str">
        <f t="shared" ca="1" si="13"/>
        <v/>
      </c>
      <c r="D320" s="101" t="str">
        <f ca="1">IF(ISERROR(OFFSET('HARGA SATUAN'!$D$6,MATCH(C320,'HARGA SATUAN'!$C$7:$C$1495,0),0)),"",OFFSET('HARGA SATUAN'!$D$6,MATCH(C320,'HARGA SATUAN'!$C$7:$C$1495,0),0))</f>
        <v/>
      </c>
      <c r="E320" s="101">
        <f ca="1">IF(B320="+","Unit",IF(ISERROR(OFFSET('HARGA SATUAN'!$E$6,MATCH(C320,'HARGA SATUAN'!$C$7:$C$1495,0),0)),"",OFFSET('HARGA SATUAN'!$E$6,MATCH(C320,'HARGA SATUAN'!$C$7:$C$1495,0),0)))</f>
        <v>0</v>
      </c>
      <c r="F320" s="138" t="str">
        <f t="shared" ca="1" si="14"/>
        <v/>
      </c>
      <c r="G320" s="41">
        <f ca="1">IF(ISERROR(OFFSET('HARGA SATUAN'!$I$6,MATCH(C320,'HARGA SATUAN'!$C$7:$C$1495,0),0)),"",OFFSET('HARGA SATUAN'!$I$6,MATCH(C320,'HARGA SATUAN'!$C$7:$C$1495,0),0))</f>
        <v>0</v>
      </c>
      <c r="H320" s="136" t="str">
        <f ca="1">IF(B320="","",#REF!)</f>
        <v/>
      </c>
      <c r="I320" s="136" t="str">
        <f ca="1">IF(B320="","",#REF!)</f>
        <v/>
      </c>
      <c r="J320" s="136" t="str">
        <f ca="1">IF(B320="","",#REF!)</f>
        <v/>
      </c>
      <c r="K320" s="136" t="str">
        <f ca="1">IF(B320="","",#REF!)</f>
        <v/>
      </c>
      <c r="L320" s="136" t="str">
        <f ca="1">IF(C320="","",#REF!)</f>
        <v/>
      </c>
    </row>
    <row r="321" spans="1:12">
      <c r="A321" s="112">
        <v>310</v>
      </c>
      <c r="B321" s="134" t="str">
        <f t="shared" ca="1" si="12"/>
        <v/>
      </c>
      <c r="C321" s="109" t="str">
        <f t="shared" ca="1" si="13"/>
        <v/>
      </c>
      <c r="D321" s="101" t="str">
        <f ca="1">IF(ISERROR(OFFSET('HARGA SATUAN'!$D$6,MATCH(C321,'HARGA SATUAN'!$C$7:$C$1495,0),0)),"",OFFSET('HARGA SATUAN'!$D$6,MATCH(C321,'HARGA SATUAN'!$C$7:$C$1495,0),0))</f>
        <v/>
      </c>
      <c r="E321" s="101">
        <f ca="1">IF(B321="+","Unit",IF(ISERROR(OFFSET('HARGA SATUAN'!$E$6,MATCH(C321,'HARGA SATUAN'!$C$7:$C$1495,0),0)),"",OFFSET('HARGA SATUAN'!$E$6,MATCH(C321,'HARGA SATUAN'!$C$7:$C$1495,0),0)))</f>
        <v>0</v>
      </c>
      <c r="F321" s="138" t="str">
        <f t="shared" ca="1" si="14"/>
        <v/>
      </c>
      <c r="G321" s="41">
        <f ca="1">IF(ISERROR(OFFSET('HARGA SATUAN'!$I$6,MATCH(C321,'HARGA SATUAN'!$C$7:$C$1495,0),0)),"",OFFSET('HARGA SATUAN'!$I$6,MATCH(C321,'HARGA SATUAN'!$C$7:$C$1495,0),0))</f>
        <v>0</v>
      </c>
      <c r="H321" s="136" t="str">
        <f ca="1">IF(B321="","",#REF!)</f>
        <v/>
      </c>
      <c r="I321" s="136" t="str">
        <f ca="1">IF(B321="","",#REF!)</f>
        <v/>
      </c>
      <c r="J321" s="136" t="str">
        <f ca="1">IF(B321="","",#REF!)</f>
        <v/>
      </c>
      <c r="K321" s="136" t="str">
        <f ca="1">IF(B321="","",#REF!)</f>
        <v/>
      </c>
      <c r="L321" s="136" t="str">
        <f ca="1">IF(C321="","",#REF!)</f>
        <v/>
      </c>
    </row>
    <row r="322" spans="1:12">
      <c r="A322" s="112">
        <v>311</v>
      </c>
      <c r="B322" s="134" t="str">
        <f t="shared" ca="1" si="12"/>
        <v/>
      </c>
      <c r="C322" s="109" t="str">
        <f t="shared" ca="1" si="13"/>
        <v/>
      </c>
      <c r="D322" s="101" t="str">
        <f ca="1">IF(ISERROR(OFFSET('HARGA SATUAN'!$D$6,MATCH(C322,'HARGA SATUAN'!$C$7:$C$1495,0),0)),"",OFFSET('HARGA SATUAN'!$D$6,MATCH(C322,'HARGA SATUAN'!$C$7:$C$1495,0),0))</f>
        <v/>
      </c>
      <c r="E322" s="101">
        <f ca="1">IF(B322="+","Unit",IF(ISERROR(OFFSET('HARGA SATUAN'!$E$6,MATCH(C322,'HARGA SATUAN'!$C$7:$C$1495,0),0)),"",OFFSET('HARGA SATUAN'!$E$6,MATCH(C322,'HARGA SATUAN'!$C$7:$C$1495,0),0)))</f>
        <v>0</v>
      </c>
      <c r="F322" s="138" t="str">
        <f t="shared" ca="1" si="14"/>
        <v/>
      </c>
      <c r="G322" s="41">
        <f ca="1">IF(ISERROR(OFFSET('HARGA SATUAN'!$I$6,MATCH(C322,'HARGA SATUAN'!$C$7:$C$1495,0),0)),"",OFFSET('HARGA SATUAN'!$I$6,MATCH(C322,'HARGA SATUAN'!$C$7:$C$1495,0),0))</f>
        <v>0</v>
      </c>
      <c r="H322" s="136" t="str">
        <f ca="1">IF(B322="","",#REF!)</f>
        <v/>
      </c>
      <c r="I322" s="136" t="str">
        <f ca="1">IF(B322="","",#REF!)</f>
        <v/>
      </c>
      <c r="J322" s="136" t="str">
        <f ca="1">IF(B322="","",#REF!)</f>
        <v/>
      </c>
      <c r="K322" s="136" t="str">
        <f ca="1">IF(B322="","",#REF!)</f>
        <v/>
      </c>
      <c r="L322" s="136" t="str">
        <f ca="1">IF(C322="","",#REF!)</f>
        <v/>
      </c>
    </row>
    <row r="323" spans="1:12">
      <c r="A323" s="112">
        <v>312</v>
      </c>
      <c r="B323" s="134" t="str">
        <f t="shared" ca="1" si="12"/>
        <v/>
      </c>
      <c r="C323" s="109" t="str">
        <f t="shared" ca="1" si="13"/>
        <v/>
      </c>
      <c r="D323" s="101" t="str">
        <f ca="1">IF(ISERROR(OFFSET('HARGA SATUAN'!$D$6,MATCH(C323,'HARGA SATUAN'!$C$7:$C$1495,0),0)),"",OFFSET('HARGA SATUAN'!$D$6,MATCH(C323,'HARGA SATUAN'!$C$7:$C$1495,0),0))</f>
        <v/>
      </c>
      <c r="E323" s="101">
        <f ca="1">IF(B323="+","Unit",IF(ISERROR(OFFSET('HARGA SATUAN'!$E$6,MATCH(C323,'HARGA SATUAN'!$C$7:$C$1495,0),0)),"",OFFSET('HARGA SATUAN'!$E$6,MATCH(C323,'HARGA SATUAN'!$C$7:$C$1495,0),0)))</f>
        <v>0</v>
      </c>
      <c r="F323" s="138" t="str">
        <f t="shared" ca="1" si="14"/>
        <v/>
      </c>
      <c r="G323" s="41">
        <f ca="1">IF(ISERROR(OFFSET('HARGA SATUAN'!$I$6,MATCH(C323,'HARGA SATUAN'!$C$7:$C$1495,0),0)),"",OFFSET('HARGA SATUAN'!$I$6,MATCH(C323,'HARGA SATUAN'!$C$7:$C$1495,0),0))</f>
        <v>0</v>
      </c>
      <c r="H323" s="136" t="str">
        <f ca="1">IF(B323="","",#REF!)</f>
        <v/>
      </c>
      <c r="I323" s="136" t="str">
        <f ca="1">IF(B323="","",#REF!)</f>
        <v/>
      </c>
      <c r="J323" s="136" t="str">
        <f ca="1">IF(B323="","",#REF!)</f>
        <v/>
      </c>
      <c r="K323" s="136" t="str">
        <f ca="1">IF(B323="","",#REF!)</f>
        <v/>
      </c>
      <c r="L323" s="136" t="str">
        <f ca="1">IF(C323="","",#REF!)</f>
        <v/>
      </c>
    </row>
    <row r="324" spans="1:12">
      <c r="A324" s="112">
        <v>313</v>
      </c>
      <c r="B324" s="134" t="str">
        <f t="shared" ca="1" si="12"/>
        <v/>
      </c>
      <c r="C324" s="109" t="str">
        <f t="shared" ca="1" si="13"/>
        <v/>
      </c>
      <c r="D324" s="101" t="str">
        <f ca="1">IF(ISERROR(OFFSET('HARGA SATUAN'!$D$6,MATCH(C324,'HARGA SATUAN'!$C$7:$C$1495,0),0)),"",OFFSET('HARGA SATUAN'!$D$6,MATCH(C324,'HARGA SATUAN'!$C$7:$C$1495,0),0))</f>
        <v/>
      </c>
      <c r="E324" s="101">
        <f ca="1">IF(B324="+","Unit",IF(ISERROR(OFFSET('HARGA SATUAN'!$E$6,MATCH(C324,'HARGA SATUAN'!$C$7:$C$1495,0),0)),"",OFFSET('HARGA SATUAN'!$E$6,MATCH(C324,'HARGA SATUAN'!$C$7:$C$1495,0),0)))</f>
        <v>0</v>
      </c>
      <c r="F324" s="138" t="str">
        <f t="shared" ca="1" si="14"/>
        <v/>
      </c>
      <c r="G324" s="41">
        <f ca="1">IF(ISERROR(OFFSET('HARGA SATUAN'!$I$6,MATCH(C324,'HARGA SATUAN'!$C$7:$C$1495,0),0)),"",OFFSET('HARGA SATUAN'!$I$6,MATCH(C324,'HARGA SATUAN'!$C$7:$C$1495,0),0))</f>
        <v>0</v>
      </c>
      <c r="H324" s="136" t="str">
        <f ca="1">IF(B324="","",#REF!)</f>
        <v/>
      </c>
      <c r="I324" s="136" t="str">
        <f ca="1">IF(B324="","",#REF!)</f>
        <v/>
      </c>
      <c r="J324" s="136" t="str">
        <f ca="1">IF(B324="","",#REF!)</f>
        <v/>
      </c>
      <c r="K324" s="136" t="str">
        <f ca="1">IF(B324="","",#REF!)</f>
        <v/>
      </c>
      <c r="L324" s="136" t="str">
        <f ca="1">IF(C324="","",#REF!)</f>
        <v/>
      </c>
    </row>
    <row r="325" spans="1:12">
      <c r="A325" s="112">
        <v>314</v>
      </c>
      <c r="B325" s="134" t="str">
        <f t="shared" ca="1" si="12"/>
        <v/>
      </c>
      <c r="C325" s="109" t="str">
        <f t="shared" ca="1" si="13"/>
        <v/>
      </c>
      <c r="D325" s="101" t="str">
        <f ca="1">IF(ISERROR(OFFSET('HARGA SATUAN'!$D$6,MATCH(C325,'HARGA SATUAN'!$C$7:$C$1495,0),0)),"",OFFSET('HARGA SATUAN'!$D$6,MATCH(C325,'HARGA SATUAN'!$C$7:$C$1495,0),0))</f>
        <v/>
      </c>
      <c r="E325" s="101">
        <f ca="1">IF(B325="+","Unit",IF(ISERROR(OFFSET('HARGA SATUAN'!$E$6,MATCH(C325,'HARGA SATUAN'!$C$7:$C$1495,0),0)),"",OFFSET('HARGA SATUAN'!$E$6,MATCH(C325,'HARGA SATUAN'!$C$7:$C$1495,0),0)))</f>
        <v>0</v>
      </c>
      <c r="F325" s="138" t="str">
        <f t="shared" ca="1" si="14"/>
        <v/>
      </c>
      <c r="G325" s="41">
        <f ca="1">IF(ISERROR(OFFSET('HARGA SATUAN'!$I$6,MATCH(C325,'HARGA SATUAN'!$C$7:$C$1495,0),0)),"",OFFSET('HARGA SATUAN'!$I$6,MATCH(C325,'HARGA SATUAN'!$C$7:$C$1495,0),0))</f>
        <v>0</v>
      </c>
      <c r="H325" s="136" t="str">
        <f ca="1">IF(B325="","",#REF!)</f>
        <v/>
      </c>
      <c r="I325" s="136" t="str">
        <f ca="1">IF(B325="","",#REF!)</f>
        <v/>
      </c>
      <c r="J325" s="136" t="str">
        <f ca="1">IF(B325="","",#REF!)</f>
        <v/>
      </c>
      <c r="K325" s="136" t="str">
        <f ca="1">IF(B325="","",#REF!)</f>
        <v/>
      </c>
      <c r="L325" s="136" t="str">
        <f ca="1">IF(C325="","",#REF!)</f>
        <v/>
      </c>
    </row>
    <row r="326" spans="1:12">
      <c r="A326" s="112">
        <v>315</v>
      </c>
      <c r="B326" s="134" t="str">
        <f t="shared" ca="1" si="12"/>
        <v/>
      </c>
      <c r="C326" s="109" t="str">
        <f t="shared" ca="1" si="13"/>
        <v/>
      </c>
      <c r="D326" s="101" t="str">
        <f ca="1">IF(ISERROR(OFFSET('HARGA SATUAN'!$D$6,MATCH(C326,'HARGA SATUAN'!$C$7:$C$1495,0),0)),"",OFFSET('HARGA SATUAN'!$D$6,MATCH(C326,'HARGA SATUAN'!$C$7:$C$1495,0),0))</f>
        <v/>
      </c>
      <c r="E326" s="101">
        <f ca="1">IF(B326="+","Unit",IF(ISERROR(OFFSET('HARGA SATUAN'!$E$6,MATCH(C326,'HARGA SATUAN'!$C$7:$C$1495,0),0)),"",OFFSET('HARGA SATUAN'!$E$6,MATCH(C326,'HARGA SATUAN'!$C$7:$C$1495,0),0)))</f>
        <v>0</v>
      </c>
      <c r="F326" s="138" t="str">
        <f t="shared" ca="1" si="14"/>
        <v/>
      </c>
      <c r="G326" s="41">
        <f ca="1">IF(ISERROR(OFFSET('HARGA SATUAN'!$I$6,MATCH(C326,'HARGA SATUAN'!$C$7:$C$1495,0),0)),"",OFFSET('HARGA SATUAN'!$I$6,MATCH(C326,'HARGA SATUAN'!$C$7:$C$1495,0),0))</f>
        <v>0</v>
      </c>
      <c r="H326" s="136" t="str">
        <f ca="1">IF(B326="","",#REF!)</f>
        <v/>
      </c>
      <c r="I326" s="136" t="str">
        <f ca="1">IF(B326="","",#REF!)</f>
        <v/>
      </c>
      <c r="J326" s="136" t="str">
        <f ca="1">IF(B326="","",#REF!)</f>
        <v/>
      </c>
      <c r="K326" s="136" t="str">
        <f ca="1">IF(B326="","",#REF!)</f>
        <v/>
      </c>
      <c r="L326" s="136" t="str">
        <f ca="1">IF(C326="","",#REF!)</f>
        <v/>
      </c>
    </row>
    <row r="327" spans="1:12">
      <c r="A327" s="112">
        <v>316</v>
      </c>
      <c r="B327" s="134" t="str">
        <f t="shared" ca="1" si="12"/>
        <v/>
      </c>
      <c r="C327" s="109" t="str">
        <f t="shared" ca="1" si="13"/>
        <v/>
      </c>
      <c r="D327" s="101" t="str">
        <f ca="1">IF(ISERROR(OFFSET('HARGA SATUAN'!$D$6,MATCH(C327,'HARGA SATUAN'!$C$7:$C$1495,0),0)),"",OFFSET('HARGA SATUAN'!$D$6,MATCH(C327,'HARGA SATUAN'!$C$7:$C$1495,0),0))</f>
        <v/>
      </c>
      <c r="E327" s="101">
        <f ca="1">IF(B327="+","Unit",IF(ISERROR(OFFSET('HARGA SATUAN'!$E$6,MATCH(C327,'HARGA SATUAN'!$C$7:$C$1495,0),0)),"",OFFSET('HARGA SATUAN'!$E$6,MATCH(C327,'HARGA SATUAN'!$C$7:$C$1495,0),0)))</f>
        <v>0</v>
      </c>
      <c r="F327" s="138" t="str">
        <f t="shared" ca="1" si="14"/>
        <v/>
      </c>
      <c r="G327" s="41">
        <f ca="1">IF(ISERROR(OFFSET('HARGA SATUAN'!$I$6,MATCH(C327,'HARGA SATUAN'!$C$7:$C$1495,0),0)),"",OFFSET('HARGA SATUAN'!$I$6,MATCH(C327,'HARGA SATUAN'!$C$7:$C$1495,0),0))</f>
        <v>0</v>
      </c>
      <c r="H327" s="136" t="str">
        <f ca="1">IF(B327="","",#REF!)</f>
        <v/>
      </c>
      <c r="I327" s="136" t="str">
        <f ca="1">IF(B327="","",#REF!)</f>
        <v/>
      </c>
      <c r="J327" s="136" t="str">
        <f ca="1">IF(B327="","",#REF!)</f>
        <v/>
      </c>
      <c r="K327" s="136" t="str">
        <f ca="1">IF(B327="","",#REF!)</f>
        <v/>
      </c>
      <c r="L327" s="136" t="str">
        <f ca="1">IF(C327="","",#REF!)</f>
        <v/>
      </c>
    </row>
    <row r="328" spans="1:12">
      <c r="A328" s="112">
        <v>317</v>
      </c>
      <c r="B328" s="134" t="str">
        <f t="shared" ca="1" si="12"/>
        <v/>
      </c>
      <c r="C328" s="109" t="str">
        <f t="shared" ca="1" si="13"/>
        <v/>
      </c>
      <c r="D328" s="101" t="str">
        <f ca="1">IF(ISERROR(OFFSET('HARGA SATUAN'!$D$6,MATCH(C328,'HARGA SATUAN'!$C$7:$C$1495,0),0)),"",OFFSET('HARGA SATUAN'!$D$6,MATCH(C328,'HARGA SATUAN'!$C$7:$C$1495,0),0))</f>
        <v/>
      </c>
      <c r="E328" s="101">
        <f ca="1">IF(B328="+","Unit",IF(ISERROR(OFFSET('HARGA SATUAN'!$E$6,MATCH(C328,'HARGA SATUAN'!$C$7:$C$1495,0),0)),"",OFFSET('HARGA SATUAN'!$E$6,MATCH(C328,'HARGA SATUAN'!$C$7:$C$1495,0),0)))</f>
        <v>0</v>
      </c>
      <c r="F328" s="138" t="str">
        <f t="shared" ca="1" si="14"/>
        <v/>
      </c>
      <c r="G328" s="41">
        <f ca="1">IF(ISERROR(OFFSET('HARGA SATUAN'!$I$6,MATCH(C328,'HARGA SATUAN'!$C$7:$C$1495,0),0)),"",OFFSET('HARGA SATUAN'!$I$6,MATCH(C328,'HARGA SATUAN'!$C$7:$C$1495,0),0))</f>
        <v>0</v>
      </c>
      <c r="H328" s="136" t="str">
        <f ca="1">IF(B328="","",#REF!)</f>
        <v/>
      </c>
      <c r="I328" s="136" t="str">
        <f ca="1">IF(B328="","",#REF!)</f>
        <v/>
      </c>
      <c r="J328" s="136" t="str">
        <f ca="1">IF(B328="","",#REF!)</f>
        <v/>
      </c>
      <c r="K328" s="136" t="str">
        <f ca="1">IF(B328="","",#REF!)</f>
        <v/>
      </c>
      <c r="L328" s="136" t="str">
        <f ca="1">IF(C328="","",#REF!)</f>
        <v/>
      </c>
    </row>
    <row r="329" spans="1:12">
      <c r="A329" s="112">
        <v>318</v>
      </c>
      <c r="B329" s="134" t="str">
        <f t="shared" ca="1" si="12"/>
        <v/>
      </c>
      <c r="C329" s="109" t="str">
        <f t="shared" ca="1" si="13"/>
        <v/>
      </c>
      <c r="D329" s="101" t="str">
        <f ca="1">IF(ISERROR(OFFSET('HARGA SATUAN'!$D$6,MATCH(C329,'HARGA SATUAN'!$C$7:$C$1495,0),0)),"",OFFSET('HARGA SATUAN'!$D$6,MATCH(C329,'HARGA SATUAN'!$C$7:$C$1495,0),0))</f>
        <v/>
      </c>
      <c r="E329" s="101">
        <f ca="1">IF(B329="+","Unit",IF(ISERROR(OFFSET('HARGA SATUAN'!$E$6,MATCH(C329,'HARGA SATUAN'!$C$7:$C$1495,0),0)),"",OFFSET('HARGA SATUAN'!$E$6,MATCH(C329,'HARGA SATUAN'!$C$7:$C$1495,0),0)))</f>
        <v>0</v>
      </c>
      <c r="F329" s="138" t="str">
        <f t="shared" ca="1" si="14"/>
        <v/>
      </c>
      <c r="G329" s="41">
        <f ca="1">IF(ISERROR(OFFSET('HARGA SATUAN'!$I$6,MATCH(C329,'HARGA SATUAN'!$C$7:$C$1495,0),0)),"",OFFSET('HARGA SATUAN'!$I$6,MATCH(C329,'HARGA SATUAN'!$C$7:$C$1495,0),0))</f>
        <v>0</v>
      </c>
      <c r="H329" s="136" t="str">
        <f ca="1">IF(B329="","",#REF!)</f>
        <v/>
      </c>
      <c r="I329" s="136" t="str">
        <f ca="1">IF(B329="","",#REF!)</f>
        <v/>
      </c>
      <c r="J329" s="136" t="str">
        <f ca="1">IF(B329="","",#REF!)</f>
        <v/>
      </c>
      <c r="K329" s="136" t="str">
        <f ca="1">IF(B329="","",#REF!)</f>
        <v/>
      </c>
      <c r="L329" s="136" t="str">
        <f ca="1">IF(C329="","",#REF!)</f>
        <v/>
      </c>
    </row>
    <row r="330" spans="1:12">
      <c r="A330" s="112">
        <v>319</v>
      </c>
      <c r="B330" s="134" t="str">
        <f t="shared" ca="1" si="12"/>
        <v/>
      </c>
      <c r="C330" s="109" t="str">
        <f t="shared" ca="1" si="13"/>
        <v/>
      </c>
      <c r="D330" s="101" t="str">
        <f ca="1">IF(ISERROR(OFFSET('HARGA SATUAN'!$D$6,MATCH(C330,'HARGA SATUAN'!$C$7:$C$1495,0),0)),"",OFFSET('HARGA SATUAN'!$D$6,MATCH(C330,'HARGA SATUAN'!$C$7:$C$1495,0),0))</f>
        <v/>
      </c>
      <c r="E330" s="101">
        <f ca="1">IF(B330="+","Unit",IF(ISERROR(OFFSET('HARGA SATUAN'!$E$6,MATCH(C330,'HARGA SATUAN'!$C$7:$C$1495,0),0)),"",OFFSET('HARGA SATUAN'!$E$6,MATCH(C330,'HARGA SATUAN'!$C$7:$C$1495,0),0)))</f>
        <v>0</v>
      </c>
      <c r="F330" s="138" t="str">
        <f t="shared" ca="1" si="14"/>
        <v/>
      </c>
      <c r="G330" s="41">
        <f ca="1">IF(ISERROR(OFFSET('HARGA SATUAN'!$I$6,MATCH(C330,'HARGA SATUAN'!$C$7:$C$1495,0),0)),"",OFFSET('HARGA SATUAN'!$I$6,MATCH(C330,'HARGA SATUAN'!$C$7:$C$1495,0),0))</f>
        <v>0</v>
      </c>
      <c r="H330" s="136" t="str">
        <f ca="1">IF(B330="","",#REF!)</f>
        <v/>
      </c>
      <c r="I330" s="136" t="str">
        <f ca="1">IF(B330="","",#REF!)</f>
        <v/>
      </c>
      <c r="J330" s="136" t="str">
        <f ca="1">IF(B330="","",#REF!)</f>
        <v/>
      </c>
      <c r="K330" s="136" t="str">
        <f ca="1">IF(B330="","",#REF!)</f>
        <v/>
      </c>
      <c r="L330" s="136" t="str">
        <f ca="1">IF(C330="","",#REF!)</f>
        <v/>
      </c>
    </row>
    <row r="331" spans="1:12">
      <c r="A331" s="112">
        <v>320</v>
      </c>
      <c r="B331" s="134" t="str">
        <f t="shared" ca="1" si="12"/>
        <v/>
      </c>
      <c r="C331" s="109" t="str">
        <f t="shared" ca="1" si="13"/>
        <v/>
      </c>
      <c r="D331" s="101" t="str">
        <f ca="1">IF(ISERROR(OFFSET('HARGA SATUAN'!$D$6,MATCH(C331,'HARGA SATUAN'!$C$7:$C$1495,0),0)),"",OFFSET('HARGA SATUAN'!$D$6,MATCH(C331,'HARGA SATUAN'!$C$7:$C$1495,0),0))</f>
        <v/>
      </c>
      <c r="E331" s="101">
        <f ca="1">IF(B331="+","Unit",IF(ISERROR(OFFSET('HARGA SATUAN'!$E$6,MATCH(C331,'HARGA SATUAN'!$C$7:$C$1495,0),0)),"",OFFSET('HARGA SATUAN'!$E$6,MATCH(C331,'HARGA SATUAN'!$C$7:$C$1495,0),0)))</f>
        <v>0</v>
      </c>
      <c r="F331" s="138" t="str">
        <f t="shared" ca="1" si="14"/>
        <v/>
      </c>
      <c r="G331" s="41">
        <f ca="1">IF(ISERROR(OFFSET('HARGA SATUAN'!$I$6,MATCH(C331,'HARGA SATUAN'!$C$7:$C$1495,0),0)),"",OFFSET('HARGA SATUAN'!$I$6,MATCH(C331,'HARGA SATUAN'!$C$7:$C$1495,0),0))</f>
        <v>0</v>
      </c>
      <c r="H331" s="136" t="str">
        <f ca="1">IF(B331="","",#REF!)</f>
        <v/>
      </c>
      <c r="I331" s="136" t="str">
        <f ca="1">IF(B331="","",#REF!)</f>
        <v/>
      </c>
      <c r="J331" s="136" t="str">
        <f ca="1">IF(B331="","",#REF!)</f>
        <v/>
      </c>
      <c r="K331" s="136" t="str">
        <f ca="1">IF(B331="","",#REF!)</f>
        <v/>
      </c>
      <c r="L331" s="136" t="str">
        <f ca="1">IF(C331="","",#REF!)</f>
        <v/>
      </c>
    </row>
    <row r="332" spans="1:12">
      <c r="A332" s="112">
        <v>321</v>
      </c>
      <c r="B332" s="134" t="str">
        <f t="shared" ca="1" si="12"/>
        <v/>
      </c>
      <c r="C332" s="109" t="str">
        <f t="shared" ca="1" si="13"/>
        <v/>
      </c>
      <c r="D332" s="101" t="str">
        <f ca="1">IF(ISERROR(OFFSET('HARGA SATUAN'!$D$6,MATCH(C332,'HARGA SATUAN'!$C$7:$C$1495,0),0)),"",OFFSET('HARGA SATUAN'!$D$6,MATCH(C332,'HARGA SATUAN'!$C$7:$C$1495,0),0))</f>
        <v/>
      </c>
      <c r="E332" s="101">
        <f ca="1">IF(B332="+","Unit",IF(ISERROR(OFFSET('HARGA SATUAN'!$E$6,MATCH(C332,'HARGA SATUAN'!$C$7:$C$1495,0),0)),"",OFFSET('HARGA SATUAN'!$E$6,MATCH(C332,'HARGA SATUAN'!$C$7:$C$1495,0),0)))</f>
        <v>0</v>
      </c>
      <c r="F332" s="138" t="str">
        <f t="shared" ca="1" si="14"/>
        <v/>
      </c>
      <c r="G332" s="41">
        <f ca="1">IF(ISERROR(OFFSET('HARGA SATUAN'!$I$6,MATCH(C332,'HARGA SATUAN'!$C$7:$C$1495,0),0)),"",OFFSET('HARGA SATUAN'!$I$6,MATCH(C332,'HARGA SATUAN'!$C$7:$C$1495,0),0))</f>
        <v>0</v>
      </c>
      <c r="H332" s="136" t="str">
        <f ca="1">IF(B332="","",#REF!)</f>
        <v/>
      </c>
      <c r="I332" s="136" t="str">
        <f ca="1">IF(B332="","",#REF!)</f>
        <v/>
      </c>
      <c r="J332" s="136" t="str">
        <f ca="1">IF(B332="","",#REF!)</f>
        <v/>
      </c>
      <c r="K332" s="136" t="str">
        <f ca="1">IF(B332="","",#REF!)</f>
        <v/>
      </c>
      <c r="L332" s="136" t="str">
        <f ca="1">IF(C332="","",#REF!)</f>
        <v/>
      </c>
    </row>
    <row r="333" spans="1:12">
      <c r="A333" s="112">
        <v>322</v>
      </c>
      <c r="B333" s="134" t="str">
        <f t="shared" ref="B333:B396" ca="1" si="15">IF(C333="","",A333)</f>
        <v/>
      </c>
      <c r="C333" s="109" t="str">
        <f t="shared" ref="C333:C396" ca="1" si="16">IF(ISERROR(OFFSET($C$713,MATCH(A333,$F$714:$F$1320,0),0)),"",OFFSET($C$713,MATCH(A333,$F$714:$F$1320,0),0))</f>
        <v/>
      </c>
      <c r="D333" s="101" t="str">
        <f ca="1">IF(ISERROR(OFFSET('HARGA SATUAN'!$D$6,MATCH(C333,'HARGA SATUAN'!$C$7:$C$1495,0),0)),"",OFFSET('HARGA SATUAN'!$D$6,MATCH(C333,'HARGA SATUAN'!$C$7:$C$1495,0),0))</f>
        <v/>
      </c>
      <c r="E333" s="101">
        <f ca="1">IF(B333="+","Unit",IF(ISERROR(OFFSET('HARGA SATUAN'!$E$6,MATCH(C333,'HARGA SATUAN'!$C$7:$C$1495,0),0)),"",OFFSET('HARGA SATUAN'!$E$6,MATCH(C333,'HARGA SATUAN'!$C$7:$C$1495,0),0)))</f>
        <v>0</v>
      </c>
      <c r="F333" s="138" t="str">
        <f t="shared" ref="F333:F396" ca="1" si="17">IF(ISERROR(OFFSET($D$713,MATCH(A333,$F$714:$F$1320,0),0)),"",OFFSET($D$713,MATCH(A333,$F$714:$F$1320,0),0))</f>
        <v/>
      </c>
      <c r="G333" s="41">
        <f ca="1">IF(ISERROR(OFFSET('HARGA SATUAN'!$I$6,MATCH(C333,'HARGA SATUAN'!$C$7:$C$1495,0),0)),"",OFFSET('HARGA SATUAN'!$I$6,MATCH(C333,'HARGA SATUAN'!$C$7:$C$1495,0),0))</f>
        <v>0</v>
      </c>
      <c r="H333" s="136" t="str">
        <f ca="1">IF(B333="","",#REF!)</f>
        <v/>
      </c>
      <c r="I333" s="136" t="str">
        <f ca="1">IF(B333="","",#REF!)</f>
        <v/>
      </c>
      <c r="J333" s="136" t="str">
        <f ca="1">IF(B333="","",#REF!)</f>
        <v/>
      </c>
      <c r="K333" s="136" t="str">
        <f ca="1">IF(B333="","",#REF!)</f>
        <v/>
      </c>
      <c r="L333" s="136" t="str">
        <f ca="1">IF(C333="","",#REF!)</f>
        <v/>
      </c>
    </row>
    <row r="334" spans="1:12">
      <c r="A334" s="112">
        <v>323</v>
      </c>
      <c r="B334" s="134" t="str">
        <f t="shared" ca="1" si="15"/>
        <v/>
      </c>
      <c r="C334" s="109" t="str">
        <f t="shared" ca="1" si="16"/>
        <v/>
      </c>
      <c r="D334" s="101" t="str">
        <f ca="1">IF(ISERROR(OFFSET('HARGA SATUAN'!$D$6,MATCH(C334,'HARGA SATUAN'!$C$7:$C$1495,0),0)),"",OFFSET('HARGA SATUAN'!$D$6,MATCH(C334,'HARGA SATUAN'!$C$7:$C$1495,0),0))</f>
        <v/>
      </c>
      <c r="E334" s="101">
        <f ca="1">IF(B334="+","Unit",IF(ISERROR(OFFSET('HARGA SATUAN'!$E$6,MATCH(C334,'HARGA SATUAN'!$C$7:$C$1495,0),0)),"",OFFSET('HARGA SATUAN'!$E$6,MATCH(C334,'HARGA SATUAN'!$C$7:$C$1495,0),0)))</f>
        <v>0</v>
      </c>
      <c r="F334" s="138" t="str">
        <f t="shared" ca="1" si="17"/>
        <v/>
      </c>
      <c r="G334" s="41">
        <f ca="1">IF(ISERROR(OFFSET('HARGA SATUAN'!$I$6,MATCH(C334,'HARGA SATUAN'!$C$7:$C$1495,0),0)),"",OFFSET('HARGA SATUAN'!$I$6,MATCH(C334,'HARGA SATUAN'!$C$7:$C$1495,0),0))</f>
        <v>0</v>
      </c>
      <c r="H334" s="136" t="str">
        <f ca="1">IF(B334="","",#REF!)</f>
        <v/>
      </c>
      <c r="I334" s="136" t="str">
        <f ca="1">IF(B334="","",#REF!)</f>
        <v/>
      </c>
      <c r="J334" s="136" t="str">
        <f ca="1">IF(B334="","",#REF!)</f>
        <v/>
      </c>
      <c r="K334" s="136" t="str">
        <f ca="1">IF(B334="","",#REF!)</f>
        <v/>
      </c>
      <c r="L334" s="136" t="str">
        <f ca="1">IF(C334="","",#REF!)</f>
        <v/>
      </c>
    </row>
    <row r="335" spans="1:12">
      <c r="A335" s="112">
        <v>324</v>
      </c>
      <c r="B335" s="134" t="str">
        <f t="shared" ca="1" si="15"/>
        <v/>
      </c>
      <c r="C335" s="109" t="str">
        <f t="shared" ca="1" si="16"/>
        <v/>
      </c>
      <c r="D335" s="101" t="str">
        <f ca="1">IF(ISERROR(OFFSET('HARGA SATUAN'!$D$6,MATCH(C335,'HARGA SATUAN'!$C$7:$C$1495,0),0)),"",OFFSET('HARGA SATUAN'!$D$6,MATCH(C335,'HARGA SATUAN'!$C$7:$C$1495,0),0))</f>
        <v/>
      </c>
      <c r="E335" s="101">
        <f ca="1">IF(B335="+","Unit",IF(ISERROR(OFFSET('HARGA SATUAN'!$E$6,MATCH(C335,'HARGA SATUAN'!$C$7:$C$1495,0),0)),"",OFFSET('HARGA SATUAN'!$E$6,MATCH(C335,'HARGA SATUAN'!$C$7:$C$1495,0),0)))</f>
        <v>0</v>
      </c>
      <c r="F335" s="138" t="str">
        <f t="shared" ca="1" si="17"/>
        <v/>
      </c>
      <c r="G335" s="41">
        <f ca="1">IF(ISERROR(OFFSET('HARGA SATUAN'!$I$6,MATCH(C335,'HARGA SATUAN'!$C$7:$C$1495,0),0)),"",OFFSET('HARGA SATUAN'!$I$6,MATCH(C335,'HARGA SATUAN'!$C$7:$C$1495,0),0))</f>
        <v>0</v>
      </c>
      <c r="H335" s="136" t="str">
        <f ca="1">IF(B335="","",#REF!)</f>
        <v/>
      </c>
      <c r="I335" s="136" t="str">
        <f ca="1">IF(B335="","",#REF!)</f>
        <v/>
      </c>
      <c r="J335" s="136" t="str">
        <f ca="1">IF(B335="","",#REF!)</f>
        <v/>
      </c>
      <c r="K335" s="136" t="str">
        <f ca="1">IF(B335="","",#REF!)</f>
        <v/>
      </c>
      <c r="L335" s="136" t="str">
        <f ca="1">IF(C335="","",#REF!)</f>
        <v/>
      </c>
    </row>
    <row r="336" spans="1:12">
      <c r="A336" s="112">
        <v>325</v>
      </c>
      <c r="B336" s="134" t="str">
        <f t="shared" ca="1" si="15"/>
        <v/>
      </c>
      <c r="C336" s="109" t="str">
        <f t="shared" ca="1" si="16"/>
        <v/>
      </c>
      <c r="D336" s="101" t="str">
        <f ca="1">IF(ISERROR(OFFSET('HARGA SATUAN'!$D$6,MATCH(C336,'HARGA SATUAN'!$C$7:$C$1495,0),0)),"",OFFSET('HARGA SATUAN'!$D$6,MATCH(C336,'HARGA SATUAN'!$C$7:$C$1495,0),0))</f>
        <v/>
      </c>
      <c r="E336" s="101">
        <f ca="1">IF(B336="+","Unit",IF(ISERROR(OFFSET('HARGA SATUAN'!$E$6,MATCH(C336,'HARGA SATUAN'!$C$7:$C$1495,0),0)),"",OFFSET('HARGA SATUAN'!$E$6,MATCH(C336,'HARGA SATUAN'!$C$7:$C$1495,0),0)))</f>
        <v>0</v>
      </c>
      <c r="F336" s="138" t="str">
        <f t="shared" ca="1" si="17"/>
        <v/>
      </c>
      <c r="G336" s="41">
        <f ca="1">IF(ISERROR(OFFSET('HARGA SATUAN'!$I$6,MATCH(C336,'HARGA SATUAN'!$C$7:$C$1495,0),0)),"",OFFSET('HARGA SATUAN'!$I$6,MATCH(C336,'HARGA SATUAN'!$C$7:$C$1495,0),0))</f>
        <v>0</v>
      </c>
      <c r="H336" s="136" t="str">
        <f ca="1">IF(B336="","",#REF!)</f>
        <v/>
      </c>
      <c r="I336" s="136" t="str">
        <f ca="1">IF(B336="","",#REF!)</f>
        <v/>
      </c>
      <c r="J336" s="136" t="str">
        <f ca="1">IF(B336="","",#REF!)</f>
        <v/>
      </c>
      <c r="K336" s="136" t="str">
        <f ca="1">IF(B336="","",#REF!)</f>
        <v/>
      </c>
      <c r="L336" s="136" t="str">
        <f ca="1">IF(C336="","",#REF!)</f>
        <v/>
      </c>
    </row>
    <row r="337" spans="1:12">
      <c r="A337" s="112">
        <v>326</v>
      </c>
      <c r="B337" s="134" t="str">
        <f t="shared" ca="1" si="15"/>
        <v/>
      </c>
      <c r="C337" s="109" t="str">
        <f t="shared" ca="1" si="16"/>
        <v/>
      </c>
      <c r="D337" s="101" t="str">
        <f ca="1">IF(ISERROR(OFFSET('HARGA SATUAN'!$D$6,MATCH(C337,'HARGA SATUAN'!$C$7:$C$1495,0),0)),"",OFFSET('HARGA SATUAN'!$D$6,MATCH(C337,'HARGA SATUAN'!$C$7:$C$1495,0),0))</f>
        <v/>
      </c>
      <c r="E337" s="101">
        <f ca="1">IF(B337="+","Unit",IF(ISERROR(OFFSET('HARGA SATUAN'!$E$6,MATCH(C337,'HARGA SATUAN'!$C$7:$C$1495,0),0)),"",OFFSET('HARGA SATUAN'!$E$6,MATCH(C337,'HARGA SATUAN'!$C$7:$C$1495,0),0)))</f>
        <v>0</v>
      </c>
      <c r="F337" s="138" t="str">
        <f t="shared" ca="1" si="17"/>
        <v/>
      </c>
      <c r="G337" s="41">
        <f ca="1">IF(ISERROR(OFFSET('HARGA SATUAN'!$I$6,MATCH(C337,'HARGA SATUAN'!$C$7:$C$1495,0),0)),"",OFFSET('HARGA SATUAN'!$I$6,MATCH(C337,'HARGA SATUAN'!$C$7:$C$1495,0),0))</f>
        <v>0</v>
      </c>
      <c r="H337" s="136" t="str">
        <f ca="1">IF(B337="","",#REF!)</f>
        <v/>
      </c>
      <c r="I337" s="136" t="str">
        <f ca="1">IF(B337="","",#REF!)</f>
        <v/>
      </c>
      <c r="J337" s="136" t="str">
        <f ca="1">IF(B337="","",#REF!)</f>
        <v/>
      </c>
      <c r="K337" s="136" t="str">
        <f ca="1">IF(B337="","",#REF!)</f>
        <v/>
      </c>
      <c r="L337" s="136" t="str">
        <f ca="1">IF(C337="","",#REF!)</f>
        <v/>
      </c>
    </row>
    <row r="338" spans="1:12">
      <c r="A338" s="112">
        <v>327</v>
      </c>
      <c r="B338" s="134" t="str">
        <f t="shared" ca="1" si="15"/>
        <v/>
      </c>
      <c r="C338" s="109" t="str">
        <f t="shared" ca="1" si="16"/>
        <v/>
      </c>
      <c r="D338" s="101" t="str">
        <f ca="1">IF(ISERROR(OFFSET('HARGA SATUAN'!$D$6,MATCH(C338,'HARGA SATUAN'!$C$7:$C$1495,0),0)),"",OFFSET('HARGA SATUAN'!$D$6,MATCH(C338,'HARGA SATUAN'!$C$7:$C$1495,0),0))</f>
        <v/>
      </c>
      <c r="E338" s="101">
        <f ca="1">IF(B338="+","Unit",IF(ISERROR(OFFSET('HARGA SATUAN'!$E$6,MATCH(C338,'HARGA SATUAN'!$C$7:$C$1495,0),0)),"",OFFSET('HARGA SATUAN'!$E$6,MATCH(C338,'HARGA SATUAN'!$C$7:$C$1495,0),0)))</f>
        <v>0</v>
      </c>
      <c r="F338" s="138" t="str">
        <f t="shared" ca="1" si="17"/>
        <v/>
      </c>
      <c r="G338" s="41">
        <f ca="1">IF(ISERROR(OFFSET('HARGA SATUAN'!$I$6,MATCH(C338,'HARGA SATUAN'!$C$7:$C$1495,0),0)),"",OFFSET('HARGA SATUAN'!$I$6,MATCH(C338,'HARGA SATUAN'!$C$7:$C$1495,0),0))</f>
        <v>0</v>
      </c>
      <c r="H338" s="136" t="str">
        <f ca="1">IF(B338="","",#REF!)</f>
        <v/>
      </c>
      <c r="I338" s="136" t="str">
        <f ca="1">IF(B338="","",#REF!)</f>
        <v/>
      </c>
      <c r="J338" s="136" t="str">
        <f ca="1">IF(B338="","",#REF!)</f>
        <v/>
      </c>
      <c r="K338" s="136" t="str">
        <f ca="1">IF(B338="","",#REF!)</f>
        <v/>
      </c>
      <c r="L338" s="136" t="str">
        <f ca="1">IF(C338="","",#REF!)</f>
        <v/>
      </c>
    </row>
    <row r="339" spans="1:12">
      <c r="A339" s="112">
        <v>328</v>
      </c>
      <c r="B339" s="134" t="str">
        <f t="shared" ca="1" si="15"/>
        <v/>
      </c>
      <c r="C339" s="109" t="str">
        <f t="shared" ca="1" si="16"/>
        <v/>
      </c>
      <c r="D339" s="101" t="str">
        <f ca="1">IF(ISERROR(OFFSET('HARGA SATUAN'!$D$6,MATCH(C339,'HARGA SATUAN'!$C$7:$C$1495,0),0)),"",OFFSET('HARGA SATUAN'!$D$6,MATCH(C339,'HARGA SATUAN'!$C$7:$C$1495,0),0))</f>
        <v/>
      </c>
      <c r="E339" s="101">
        <f ca="1">IF(B339="+","Unit",IF(ISERROR(OFFSET('HARGA SATUAN'!$E$6,MATCH(C339,'HARGA SATUAN'!$C$7:$C$1495,0),0)),"",OFFSET('HARGA SATUAN'!$E$6,MATCH(C339,'HARGA SATUAN'!$C$7:$C$1495,0),0)))</f>
        <v>0</v>
      </c>
      <c r="F339" s="138" t="str">
        <f t="shared" ca="1" si="17"/>
        <v/>
      </c>
      <c r="G339" s="41">
        <f ca="1">IF(ISERROR(OFFSET('HARGA SATUAN'!$I$6,MATCH(C339,'HARGA SATUAN'!$C$7:$C$1495,0),0)),"",OFFSET('HARGA SATUAN'!$I$6,MATCH(C339,'HARGA SATUAN'!$C$7:$C$1495,0),0))</f>
        <v>0</v>
      </c>
      <c r="H339" s="136" t="str">
        <f ca="1">IF(B339="","",#REF!)</f>
        <v/>
      </c>
      <c r="I339" s="136" t="str">
        <f ca="1">IF(B339="","",#REF!)</f>
        <v/>
      </c>
      <c r="J339" s="136" t="str">
        <f ca="1">IF(B339="","",#REF!)</f>
        <v/>
      </c>
      <c r="K339" s="136" t="str">
        <f ca="1">IF(B339="","",#REF!)</f>
        <v/>
      </c>
      <c r="L339" s="136" t="str">
        <f ca="1">IF(C339="","",#REF!)</f>
        <v/>
      </c>
    </row>
    <row r="340" spans="1:12">
      <c r="A340" s="112">
        <v>329</v>
      </c>
      <c r="B340" s="134" t="str">
        <f t="shared" ca="1" si="15"/>
        <v/>
      </c>
      <c r="C340" s="109" t="str">
        <f t="shared" ca="1" si="16"/>
        <v/>
      </c>
      <c r="D340" s="101" t="str">
        <f ca="1">IF(ISERROR(OFFSET('HARGA SATUAN'!$D$6,MATCH(C340,'HARGA SATUAN'!$C$7:$C$1495,0),0)),"",OFFSET('HARGA SATUAN'!$D$6,MATCH(C340,'HARGA SATUAN'!$C$7:$C$1495,0),0))</f>
        <v/>
      </c>
      <c r="E340" s="101">
        <f ca="1">IF(B340="+","Unit",IF(ISERROR(OFFSET('HARGA SATUAN'!$E$6,MATCH(C340,'HARGA SATUAN'!$C$7:$C$1495,0),0)),"",OFFSET('HARGA SATUAN'!$E$6,MATCH(C340,'HARGA SATUAN'!$C$7:$C$1495,0),0)))</f>
        <v>0</v>
      </c>
      <c r="F340" s="138" t="str">
        <f t="shared" ca="1" si="17"/>
        <v/>
      </c>
      <c r="G340" s="41">
        <f ca="1">IF(ISERROR(OFFSET('HARGA SATUAN'!$I$6,MATCH(C340,'HARGA SATUAN'!$C$7:$C$1495,0),0)),"",OFFSET('HARGA SATUAN'!$I$6,MATCH(C340,'HARGA SATUAN'!$C$7:$C$1495,0),0))</f>
        <v>0</v>
      </c>
      <c r="H340" s="136" t="str">
        <f ca="1">IF(B340="","",#REF!)</f>
        <v/>
      </c>
      <c r="I340" s="136" t="str">
        <f ca="1">IF(B340="","",#REF!)</f>
        <v/>
      </c>
      <c r="J340" s="136" t="str">
        <f ca="1">IF(B340="","",#REF!)</f>
        <v/>
      </c>
      <c r="K340" s="136" t="str">
        <f ca="1">IF(B340="","",#REF!)</f>
        <v/>
      </c>
      <c r="L340" s="136" t="str">
        <f ca="1">IF(C340="","",#REF!)</f>
        <v/>
      </c>
    </row>
    <row r="341" spans="1:12">
      <c r="A341" s="112">
        <v>330</v>
      </c>
      <c r="B341" s="134" t="str">
        <f t="shared" ca="1" si="15"/>
        <v/>
      </c>
      <c r="C341" s="109" t="str">
        <f t="shared" ca="1" si="16"/>
        <v/>
      </c>
      <c r="D341" s="101" t="str">
        <f ca="1">IF(ISERROR(OFFSET('HARGA SATUAN'!$D$6,MATCH(C341,'HARGA SATUAN'!$C$7:$C$1495,0),0)),"",OFFSET('HARGA SATUAN'!$D$6,MATCH(C341,'HARGA SATUAN'!$C$7:$C$1495,0),0))</f>
        <v/>
      </c>
      <c r="E341" s="101">
        <f ca="1">IF(B341="+","Unit",IF(ISERROR(OFFSET('HARGA SATUAN'!$E$6,MATCH(C341,'HARGA SATUAN'!$C$7:$C$1495,0),0)),"",OFFSET('HARGA SATUAN'!$E$6,MATCH(C341,'HARGA SATUAN'!$C$7:$C$1495,0),0)))</f>
        <v>0</v>
      </c>
      <c r="F341" s="138" t="str">
        <f t="shared" ca="1" si="17"/>
        <v/>
      </c>
      <c r="G341" s="41">
        <f ca="1">IF(ISERROR(OFFSET('HARGA SATUAN'!$I$6,MATCH(C341,'HARGA SATUAN'!$C$7:$C$1495,0),0)),"",OFFSET('HARGA SATUAN'!$I$6,MATCH(C341,'HARGA SATUAN'!$C$7:$C$1495,0),0))</f>
        <v>0</v>
      </c>
      <c r="H341" s="136" t="str">
        <f ca="1">IF(B341="","",#REF!)</f>
        <v/>
      </c>
      <c r="I341" s="136" t="str">
        <f ca="1">IF(B341="","",#REF!)</f>
        <v/>
      </c>
      <c r="J341" s="136" t="str">
        <f ca="1">IF(B341="","",#REF!)</f>
        <v/>
      </c>
      <c r="K341" s="136" t="str">
        <f ca="1">IF(B341="","",#REF!)</f>
        <v/>
      </c>
      <c r="L341" s="136" t="str">
        <f ca="1">IF(C341="","",#REF!)</f>
        <v/>
      </c>
    </row>
    <row r="342" spans="1:12">
      <c r="A342" s="112">
        <v>331</v>
      </c>
      <c r="B342" s="134" t="str">
        <f t="shared" ca="1" si="15"/>
        <v/>
      </c>
      <c r="C342" s="109" t="str">
        <f t="shared" ca="1" si="16"/>
        <v/>
      </c>
      <c r="D342" s="101" t="str">
        <f ca="1">IF(ISERROR(OFFSET('HARGA SATUAN'!$D$6,MATCH(C342,'HARGA SATUAN'!$C$7:$C$1495,0),0)),"",OFFSET('HARGA SATUAN'!$D$6,MATCH(C342,'HARGA SATUAN'!$C$7:$C$1495,0),0))</f>
        <v/>
      </c>
      <c r="E342" s="101">
        <f ca="1">IF(B342="+","Unit",IF(ISERROR(OFFSET('HARGA SATUAN'!$E$6,MATCH(C342,'HARGA SATUAN'!$C$7:$C$1495,0),0)),"",OFFSET('HARGA SATUAN'!$E$6,MATCH(C342,'HARGA SATUAN'!$C$7:$C$1495,0),0)))</f>
        <v>0</v>
      </c>
      <c r="F342" s="138" t="str">
        <f t="shared" ca="1" si="17"/>
        <v/>
      </c>
      <c r="G342" s="41">
        <f ca="1">IF(ISERROR(OFFSET('HARGA SATUAN'!$I$6,MATCH(C342,'HARGA SATUAN'!$C$7:$C$1495,0),0)),"",OFFSET('HARGA SATUAN'!$I$6,MATCH(C342,'HARGA SATUAN'!$C$7:$C$1495,0),0))</f>
        <v>0</v>
      </c>
      <c r="H342" s="136" t="str">
        <f ca="1">IF(B342="","",#REF!)</f>
        <v/>
      </c>
      <c r="I342" s="136" t="str">
        <f ca="1">IF(B342="","",#REF!)</f>
        <v/>
      </c>
      <c r="J342" s="136" t="str">
        <f ca="1">IF(B342="","",#REF!)</f>
        <v/>
      </c>
      <c r="K342" s="136" t="str">
        <f ca="1">IF(B342="","",#REF!)</f>
        <v/>
      </c>
      <c r="L342" s="136" t="str">
        <f ca="1">IF(C342="","",#REF!)</f>
        <v/>
      </c>
    </row>
    <row r="343" spans="1:12">
      <c r="A343" s="112">
        <v>332</v>
      </c>
      <c r="B343" s="134" t="str">
        <f t="shared" ca="1" si="15"/>
        <v/>
      </c>
      <c r="C343" s="109" t="str">
        <f t="shared" ca="1" si="16"/>
        <v/>
      </c>
      <c r="D343" s="101" t="str">
        <f ca="1">IF(ISERROR(OFFSET('HARGA SATUAN'!$D$6,MATCH(C343,'HARGA SATUAN'!$C$7:$C$1495,0),0)),"",OFFSET('HARGA SATUAN'!$D$6,MATCH(C343,'HARGA SATUAN'!$C$7:$C$1495,0),0))</f>
        <v/>
      </c>
      <c r="E343" s="101">
        <f ca="1">IF(B343="+","Unit",IF(ISERROR(OFFSET('HARGA SATUAN'!$E$6,MATCH(C343,'HARGA SATUAN'!$C$7:$C$1495,0),0)),"",OFFSET('HARGA SATUAN'!$E$6,MATCH(C343,'HARGA SATUAN'!$C$7:$C$1495,0),0)))</f>
        <v>0</v>
      </c>
      <c r="F343" s="138" t="str">
        <f t="shared" ca="1" si="17"/>
        <v/>
      </c>
      <c r="G343" s="41">
        <f ca="1">IF(ISERROR(OFFSET('HARGA SATUAN'!$I$6,MATCH(C343,'HARGA SATUAN'!$C$7:$C$1495,0),0)),"",OFFSET('HARGA SATUAN'!$I$6,MATCH(C343,'HARGA SATUAN'!$C$7:$C$1495,0),0))</f>
        <v>0</v>
      </c>
      <c r="H343" s="136" t="str">
        <f ca="1">IF(B343="","",#REF!)</f>
        <v/>
      </c>
      <c r="I343" s="136" t="str">
        <f ca="1">IF(B343="","",#REF!)</f>
        <v/>
      </c>
      <c r="J343" s="136" t="str">
        <f ca="1">IF(B343="","",#REF!)</f>
        <v/>
      </c>
      <c r="K343" s="136" t="str">
        <f ca="1">IF(B343="","",#REF!)</f>
        <v/>
      </c>
      <c r="L343" s="136" t="str">
        <f ca="1">IF(C343="","",#REF!)</f>
        <v/>
      </c>
    </row>
    <row r="344" spans="1:12">
      <c r="A344" s="112">
        <v>333</v>
      </c>
      <c r="B344" s="134" t="str">
        <f t="shared" ca="1" si="15"/>
        <v/>
      </c>
      <c r="C344" s="109" t="str">
        <f t="shared" ca="1" si="16"/>
        <v/>
      </c>
      <c r="D344" s="101" t="str">
        <f ca="1">IF(ISERROR(OFFSET('HARGA SATUAN'!$D$6,MATCH(C344,'HARGA SATUAN'!$C$7:$C$1495,0),0)),"",OFFSET('HARGA SATUAN'!$D$6,MATCH(C344,'HARGA SATUAN'!$C$7:$C$1495,0),0))</f>
        <v/>
      </c>
      <c r="E344" s="101">
        <f ca="1">IF(B344="+","Unit",IF(ISERROR(OFFSET('HARGA SATUAN'!$E$6,MATCH(C344,'HARGA SATUAN'!$C$7:$C$1495,0),0)),"",OFFSET('HARGA SATUAN'!$E$6,MATCH(C344,'HARGA SATUAN'!$C$7:$C$1495,0),0)))</f>
        <v>0</v>
      </c>
      <c r="F344" s="138" t="str">
        <f t="shared" ca="1" si="17"/>
        <v/>
      </c>
      <c r="G344" s="41">
        <f ca="1">IF(ISERROR(OFFSET('HARGA SATUAN'!$I$6,MATCH(C344,'HARGA SATUAN'!$C$7:$C$1495,0),0)),"",OFFSET('HARGA SATUAN'!$I$6,MATCH(C344,'HARGA SATUAN'!$C$7:$C$1495,0),0))</f>
        <v>0</v>
      </c>
      <c r="H344" s="136" t="str">
        <f ca="1">IF(B344="","",#REF!)</f>
        <v/>
      </c>
      <c r="I344" s="136" t="str">
        <f ca="1">IF(B344="","",#REF!)</f>
        <v/>
      </c>
      <c r="J344" s="136" t="str">
        <f ca="1">IF(B344="","",#REF!)</f>
        <v/>
      </c>
      <c r="K344" s="136" t="str">
        <f ca="1">IF(B344="","",#REF!)</f>
        <v/>
      </c>
      <c r="L344" s="136" t="str">
        <f ca="1">IF(C344="","",#REF!)</f>
        <v/>
      </c>
    </row>
    <row r="345" spans="1:12">
      <c r="A345" s="112">
        <v>334</v>
      </c>
      <c r="B345" s="134" t="str">
        <f t="shared" ca="1" si="15"/>
        <v/>
      </c>
      <c r="C345" s="109" t="str">
        <f t="shared" ca="1" si="16"/>
        <v/>
      </c>
      <c r="D345" s="101" t="str">
        <f ca="1">IF(ISERROR(OFFSET('HARGA SATUAN'!$D$6,MATCH(C345,'HARGA SATUAN'!$C$7:$C$1495,0),0)),"",OFFSET('HARGA SATUAN'!$D$6,MATCH(C345,'HARGA SATUAN'!$C$7:$C$1495,0),0))</f>
        <v/>
      </c>
      <c r="E345" s="101">
        <f ca="1">IF(B345="+","Unit",IF(ISERROR(OFFSET('HARGA SATUAN'!$E$6,MATCH(C345,'HARGA SATUAN'!$C$7:$C$1495,0),0)),"",OFFSET('HARGA SATUAN'!$E$6,MATCH(C345,'HARGA SATUAN'!$C$7:$C$1495,0),0)))</f>
        <v>0</v>
      </c>
      <c r="F345" s="138" t="str">
        <f t="shared" ca="1" si="17"/>
        <v/>
      </c>
      <c r="G345" s="41">
        <f ca="1">IF(ISERROR(OFFSET('HARGA SATUAN'!$I$6,MATCH(C345,'HARGA SATUAN'!$C$7:$C$1495,0),0)),"",OFFSET('HARGA SATUAN'!$I$6,MATCH(C345,'HARGA SATUAN'!$C$7:$C$1495,0),0))</f>
        <v>0</v>
      </c>
      <c r="H345" s="136" t="str">
        <f ca="1">IF(B345="","",#REF!)</f>
        <v/>
      </c>
      <c r="I345" s="136" t="str">
        <f ca="1">IF(B345="","",#REF!)</f>
        <v/>
      </c>
      <c r="J345" s="136" t="str">
        <f ca="1">IF(B345="","",#REF!)</f>
        <v/>
      </c>
      <c r="K345" s="136" t="str">
        <f ca="1">IF(B345="","",#REF!)</f>
        <v/>
      </c>
      <c r="L345" s="136" t="str">
        <f ca="1">IF(C345="","",#REF!)</f>
        <v/>
      </c>
    </row>
    <row r="346" spans="1:12">
      <c r="A346" s="112">
        <v>335</v>
      </c>
      <c r="B346" s="134" t="str">
        <f t="shared" ca="1" si="15"/>
        <v/>
      </c>
      <c r="C346" s="109" t="str">
        <f t="shared" ca="1" si="16"/>
        <v/>
      </c>
      <c r="D346" s="101" t="str">
        <f ca="1">IF(ISERROR(OFFSET('HARGA SATUAN'!$D$6,MATCH(C346,'HARGA SATUAN'!$C$7:$C$1495,0),0)),"",OFFSET('HARGA SATUAN'!$D$6,MATCH(C346,'HARGA SATUAN'!$C$7:$C$1495,0),0))</f>
        <v/>
      </c>
      <c r="E346" s="101">
        <f ca="1">IF(B346="+","Unit",IF(ISERROR(OFFSET('HARGA SATUAN'!$E$6,MATCH(C346,'HARGA SATUAN'!$C$7:$C$1495,0),0)),"",OFFSET('HARGA SATUAN'!$E$6,MATCH(C346,'HARGA SATUAN'!$C$7:$C$1495,0),0)))</f>
        <v>0</v>
      </c>
      <c r="F346" s="138" t="str">
        <f t="shared" ca="1" si="17"/>
        <v/>
      </c>
      <c r="G346" s="41">
        <f ca="1">IF(ISERROR(OFFSET('HARGA SATUAN'!$I$6,MATCH(C346,'HARGA SATUAN'!$C$7:$C$1495,0),0)),"",OFFSET('HARGA SATUAN'!$I$6,MATCH(C346,'HARGA SATUAN'!$C$7:$C$1495,0),0))</f>
        <v>0</v>
      </c>
      <c r="H346" s="136" t="str">
        <f ca="1">IF(B346="","",#REF!)</f>
        <v/>
      </c>
      <c r="I346" s="136" t="str">
        <f ca="1">IF(B346="","",#REF!)</f>
        <v/>
      </c>
      <c r="J346" s="136" t="str">
        <f ca="1">IF(B346="","",#REF!)</f>
        <v/>
      </c>
      <c r="K346" s="136" t="str">
        <f ca="1">IF(B346="","",#REF!)</f>
        <v/>
      </c>
      <c r="L346" s="136" t="str">
        <f ca="1">IF(C346="","",#REF!)</f>
        <v/>
      </c>
    </row>
    <row r="347" spans="1:12">
      <c r="A347" s="112">
        <v>336</v>
      </c>
      <c r="B347" s="134" t="str">
        <f t="shared" ca="1" si="15"/>
        <v/>
      </c>
      <c r="C347" s="109" t="str">
        <f t="shared" ca="1" si="16"/>
        <v/>
      </c>
      <c r="D347" s="101" t="str">
        <f ca="1">IF(ISERROR(OFFSET('HARGA SATUAN'!$D$6,MATCH(C347,'HARGA SATUAN'!$C$7:$C$1495,0),0)),"",OFFSET('HARGA SATUAN'!$D$6,MATCH(C347,'HARGA SATUAN'!$C$7:$C$1495,0),0))</f>
        <v/>
      </c>
      <c r="E347" s="101">
        <f ca="1">IF(B347="+","Unit",IF(ISERROR(OFFSET('HARGA SATUAN'!$E$6,MATCH(C347,'HARGA SATUAN'!$C$7:$C$1495,0),0)),"",OFFSET('HARGA SATUAN'!$E$6,MATCH(C347,'HARGA SATUAN'!$C$7:$C$1495,0),0)))</f>
        <v>0</v>
      </c>
      <c r="F347" s="138" t="str">
        <f t="shared" ca="1" si="17"/>
        <v/>
      </c>
      <c r="G347" s="41">
        <f ca="1">IF(ISERROR(OFFSET('HARGA SATUAN'!$I$6,MATCH(C347,'HARGA SATUAN'!$C$7:$C$1495,0),0)),"",OFFSET('HARGA SATUAN'!$I$6,MATCH(C347,'HARGA SATUAN'!$C$7:$C$1495,0),0))</f>
        <v>0</v>
      </c>
      <c r="H347" s="136" t="str">
        <f ca="1">IF(B347="","",#REF!)</f>
        <v/>
      </c>
      <c r="I347" s="136" t="str">
        <f ca="1">IF(B347="","",#REF!)</f>
        <v/>
      </c>
      <c r="J347" s="136" t="str">
        <f ca="1">IF(B347="","",#REF!)</f>
        <v/>
      </c>
      <c r="K347" s="136" t="str">
        <f ca="1">IF(B347="","",#REF!)</f>
        <v/>
      </c>
      <c r="L347" s="136" t="str">
        <f ca="1">IF(C347="","",#REF!)</f>
        <v/>
      </c>
    </row>
    <row r="348" spans="1:12">
      <c r="A348" s="112">
        <v>337</v>
      </c>
      <c r="B348" s="134" t="str">
        <f t="shared" ca="1" si="15"/>
        <v/>
      </c>
      <c r="C348" s="109" t="str">
        <f t="shared" ca="1" si="16"/>
        <v/>
      </c>
      <c r="D348" s="101" t="str">
        <f ca="1">IF(ISERROR(OFFSET('HARGA SATUAN'!$D$6,MATCH(C348,'HARGA SATUAN'!$C$7:$C$1495,0),0)),"",OFFSET('HARGA SATUAN'!$D$6,MATCH(C348,'HARGA SATUAN'!$C$7:$C$1495,0),0))</f>
        <v/>
      </c>
      <c r="E348" s="101">
        <f ca="1">IF(B348="+","Unit",IF(ISERROR(OFFSET('HARGA SATUAN'!$E$6,MATCH(C348,'HARGA SATUAN'!$C$7:$C$1495,0),0)),"",OFFSET('HARGA SATUAN'!$E$6,MATCH(C348,'HARGA SATUAN'!$C$7:$C$1495,0),0)))</f>
        <v>0</v>
      </c>
      <c r="F348" s="138" t="str">
        <f t="shared" ca="1" si="17"/>
        <v/>
      </c>
      <c r="G348" s="41">
        <f ca="1">IF(ISERROR(OFFSET('HARGA SATUAN'!$I$6,MATCH(C348,'HARGA SATUAN'!$C$7:$C$1495,0),0)),"",OFFSET('HARGA SATUAN'!$I$6,MATCH(C348,'HARGA SATUAN'!$C$7:$C$1495,0),0))</f>
        <v>0</v>
      </c>
      <c r="H348" s="136" t="str">
        <f ca="1">IF(B348="","",#REF!)</f>
        <v/>
      </c>
      <c r="I348" s="136" t="str">
        <f ca="1">IF(B348="","",#REF!)</f>
        <v/>
      </c>
      <c r="J348" s="136" t="str">
        <f ca="1">IF(B348="","",#REF!)</f>
        <v/>
      </c>
      <c r="K348" s="136" t="str">
        <f ca="1">IF(B348="","",#REF!)</f>
        <v/>
      </c>
      <c r="L348" s="136" t="str">
        <f ca="1">IF(C348="","",#REF!)</f>
        <v/>
      </c>
    </row>
    <row r="349" spans="1:12">
      <c r="A349" s="112">
        <v>338</v>
      </c>
      <c r="B349" s="134" t="str">
        <f t="shared" ca="1" si="15"/>
        <v/>
      </c>
      <c r="C349" s="109" t="str">
        <f t="shared" ca="1" si="16"/>
        <v/>
      </c>
      <c r="D349" s="101" t="str">
        <f ca="1">IF(ISERROR(OFFSET('HARGA SATUAN'!$D$6,MATCH(C349,'HARGA SATUAN'!$C$7:$C$1495,0),0)),"",OFFSET('HARGA SATUAN'!$D$6,MATCH(C349,'HARGA SATUAN'!$C$7:$C$1495,0),0))</f>
        <v/>
      </c>
      <c r="E349" s="101">
        <f ca="1">IF(B349="+","Unit",IF(ISERROR(OFFSET('HARGA SATUAN'!$E$6,MATCH(C349,'HARGA SATUAN'!$C$7:$C$1495,0),0)),"",OFFSET('HARGA SATUAN'!$E$6,MATCH(C349,'HARGA SATUAN'!$C$7:$C$1495,0),0)))</f>
        <v>0</v>
      </c>
      <c r="F349" s="138" t="str">
        <f t="shared" ca="1" si="17"/>
        <v/>
      </c>
      <c r="G349" s="41">
        <f ca="1">IF(ISERROR(OFFSET('HARGA SATUAN'!$I$6,MATCH(C349,'HARGA SATUAN'!$C$7:$C$1495,0),0)),"",OFFSET('HARGA SATUAN'!$I$6,MATCH(C349,'HARGA SATUAN'!$C$7:$C$1495,0),0))</f>
        <v>0</v>
      </c>
      <c r="H349" s="136" t="str">
        <f ca="1">IF(B349="","",#REF!)</f>
        <v/>
      </c>
      <c r="I349" s="136" t="str">
        <f ca="1">IF(B349="","",#REF!)</f>
        <v/>
      </c>
      <c r="J349" s="136" t="str">
        <f ca="1">IF(B349="","",#REF!)</f>
        <v/>
      </c>
      <c r="K349" s="136" t="str">
        <f ca="1">IF(B349="","",#REF!)</f>
        <v/>
      </c>
      <c r="L349" s="136" t="str">
        <f ca="1">IF(C349="","",#REF!)</f>
        <v/>
      </c>
    </row>
    <row r="350" spans="1:12">
      <c r="A350" s="112">
        <v>339</v>
      </c>
      <c r="B350" s="134" t="str">
        <f t="shared" ca="1" si="15"/>
        <v/>
      </c>
      <c r="C350" s="109" t="str">
        <f t="shared" ca="1" si="16"/>
        <v/>
      </c>
      <c r="D350" s="101" t="str">
        <f ca="1">IF(ISERROR(OFFSET('HARGA SATUAN'!$D$6,MATCH(C350,'HARGA SATUAN'!$C$7:$C$1495,0),0)),"",OFFSET('HARGA SATUAN'!$D$6,MATCH(C350,'HARGA SATUAN'!$C$7:$C$1495,0),0))</f>
        <v/>
      </c>
      <c r="E350" s="101">
        <f ca="1">IF(B350="+","Unit",IF(ISERROR(OFFSET('HARGA SATUAN'!$E$6,MATCH(C350,'HARGA SATUAN'!$C$7:$C$1495,0),0)),"",OFFSET('HARGA SATUAN'!$E$6,MATCH(C350,'HARGA SATUAN'!$C$7:$C$1495,0),0)))</f>
        <v>0</v>
      </c>
      <c r="F350" s="138" t="str">
        <f t="shared" ca="1" si="17"/>
        <v/>
      </c>
      <c r="G350" s="41">
        <f ca="1">IF(ISERROR(OFFSET('HARGA SATUAN'!$I$6,MATCH(C350,'HARGA SATUAN'!$C$7:$C$1495,0),0)),"",OFFSET('HARGA SATUAN'!$I$6,MATCH(C350,'HARGA SATUAN'!$C$7:$C$1495,0),0))</f>
        <v>0</v>
      </c>
      <c r="H350" s="136" t="str">
        <f ca="1">IF(B350="","",#REF!)</f>
        <v/>
      </c>
      <c r="I350" s="136" t="str">
        <f ca="1">IF(B350="","",#REF!)</f>
        <v/>
      </c>
      <c r="J350" s="136" t="str">
        <f ca="1">IF(B350="","",#REF!)</f>
        <v/>
      </c>
      <c r="K350" s="136" t="str">
        <f ca="1">IF(B350="","",#REF!)</f>
        <v/>
      </c>
      <c r="L350" s="136" t="str">
        <f ca="1">IF(C350="","",#REF!)</f>
        <v/>
      </c>
    </row>
    <row r="351" spans="1:12">
      <c r="A351" s="112">
        <v>340</v>
      </c>
      <c r="B351" s="134" t="str">
        <f t="shared" ca="1" si="15"/>
        <v/>
      </c>
      <c r="C351" s="109" t="str">
        <f t="shared" ca="1" si="16"/>
        <v/>
      </c>
      <c r="D351" s="101" t="str">
        <f ca="1">IF(ISERROR(OFFSET('HARGA SATUAN'!$D$6,MATCH(C351,'HARGA SATUAN'!$C$7:$C$1495,0),0)),"",OFFSET('HARGA SATUAN'!$D$6,MATCH(C351,'HARGA SATUAN'!$C$7:$C$1495,0),0))</f>
        <v/>
      </c>
      <c r="E351" s="101">
        <f ca="1">IF(B351="+","Unit",IF(ISERROR(OFFSET('HARGA SATUAN'!$E$6,MATCH(C351,'HARGA SATUAN'!$C$7:$C$1495,0),0)),"",OFFSET('HARGA SATUAN'!$E$6,MATCH(C351,'HARGA SATUAN'!$C$7:$C$1495,0),0)))</f>
        <v>0</v>
      </c>
      <c r="F351" s="138" t="str">
        <f t="shared" ca="1" si="17"/>
        <v/>
      </c>
      <c r="G351" s="41">
        <f ca="1">IF(ISERROR(OFFSET('HARGA SATUAN'!$I$6,MATCH(C351,'HARGA SATUAN'!$C$7:$C$1495,0),0)),"",OFFSET('HARGA SATUAN'!$I$6,MATCH(C351,'HARGA SATUAN'!$C$7:$C$1495,0),0))</f>
        <v>0</v>
      </c>
      <c r="H351" s="136" t="str">
        <f ca="1">IF(B351="","",#REF!)</f>
        <v/>
      </c>
      <c r="I351" s="136" t="str">
        <f ca="1">IF(B351="","",#REF!)</f>
        <v/>
      </c>
      <c r="J351" s="136" t="str">
        <f ca="1">IF(B351="","",#REF!)</f>
        <v/>
      </c>
      <c r="K351" s="136" t="str">
        <f ca="1">IF(B351="","",#REF!)</f>
        <v/>
      </c>
      <c r="L351" s="136" t="str">
        <f ca="1">IF(C351="","",#REF!)</f>
        <v/>
      </c>
    </row>
    <row r="352" spans="1:12">
      <c r="A352" s="112">
        <v>341</v>
      </c>
      <c r="B352" s="134" t="str">
        <f t="shared" ca="1" si="15"/>
        <v/>
      </c>
      <c r="C352" s="109" t="str">
        <f t="shared" ca="1" si="16"/>
        <v/>
      </c>
      <c r="D352" s="101" t="str">
        <f ca="1">IF(ISERROR(OFFSET('HARGA SATUAN'!$D$6,MATCH(C352,'HARGA SATUAN'!$C$7:$C$1495,0),0)),"",OFFSET('HARGA SATUAN'!$D$6,MATCH(C352,'HARGA SATUAN'!$C$7:$C$1495,0),0))</f>
        <v/>
      </c>
      <c r="E352" s="101">
        <f ca="1">IF(B352="+","Unit",IF(ISERROR(OFFSET('HARGA SATUAN'!$E$6,MATCH(C352,'HARGA SATUAN'!$C$7:$C$1495,0),0)),"",OFFSET('HARGA SATUAN'!$E$6,MATCH(C352,'HARGA SATUAN'!$C$7:$C$1495,0),0)))</f>
        <v>0</v>
      </c>
      <c r="F352" s="138" t="str">
        <f t="shared" ca="1" si="17"/>
        <v/>
      </c>
      <c r="G352" s="41">
        <f ca="1">IF(ISERROR(OFFSET('HARGA SATUAN'!$I$6,MATCH(C352,'HARGA SATUAN'!$C$7:$C$1495,0),0)),"",OFFSET('HARGA SATUAN'!$I$6,MATCH(C352,'HARGA SATUAN'!$C$7:$C$1495,0),0))</f>
        <v>0</v>
      </c>
      <c r="H352" s="136" t="str">
        <f ca="1">IF(B352="","",#REF!)</f>
        <v/>
      </c>
      <c r="I352" s="136" t="str">
        <f ca="1">IF(B352="","",#REF!)</f>
        <v/>
      </c>
      <c r="J352" s="136" t="str">
        <f ca="1">IF(B352="","",#REF!)</f>
        <v/>
      </c>
      <c r="K352" s="136" t="str">
        <f ca="1">IF(B352="","",#REF!)</f>
        <v/>
      </c>
      <c r="L352" s="136" t="str">
        <f ca="1">IF(C352="","",#REF!)</f>
        <v/>
      </c>
    </row>
    <row r="353" spans="1:12">
      <c r="A353" s="112">
        <v>342</v>
      </c>
      <c r="B353" s="134" t="str">
        <f t="shared" ca="1" si="15"/>
        <v/>
      </c>
      <c r="C353" s="109" t="str">
        <f t="shared" ca="1" si="16"/>
        <v/>
      </c>
      <c r="D353" s="101" t="str">
        <f ca="1">IF(ISERROR(OFFSET('HARGA SATUAN'!$D$6,MATCH(C353,'HARGA SATUAN'!$C$7:$C$1495,0),0)),"",OFFSET('HARGA SATUAN'!$D$6,MATCH(C353,'HARGA SATUAN'!$C$7:$C$1495,0),0))</f>
        <v/>
      </c>
      <c r="E353" s="101">
        <f ca="1">IF(B353="+","Unit",IF(ISERROR(OFFSET('HARGA SATUAN'!$E$6,MATCH(C353,'HARGA SATUAN'!$C$7:$C$1495,0),0)),"",OFFSET('HARGA SATUAN'!$E$6,MATCH(C353,'HARGA SATUAN'!$C$7:$C$1495,0),0)))</f>
        <v>0</v>
      </c>
      <c r="F353" s="138" t="str">
        <f t="shared" ca="1" si="17"/>
        <v/>
      </c>
      <c r="G353" s="41">
        <f ca="1">IF(ISERROR(OFFSET('HARGA SATUAN'!$I$6,MATCH(C353,'HARGA SATUAN'!$C$7:$C$1495,0),0)),"",OFFSET('HARGA SATUAN'!$I$6,MATCH(C353,'HARGA SATUAN'!$C$7:$C$1495,0),0))</f>
        <v>0</v>
      </c>
      <c r="H353" s="136" t="str">
        <f ca="1">IF(B353="","",#REF!)</f>
        <v/>
      </c>
      <c r="I353" s="136" t="str">
        <f ca="1">IF(B353="","",#REF!)</f>
        <v/>
      </c>
      <c r="J353" s="136" t="str">
        <f ca="1">IF(B353="","",#REF!)</f>
        <v/>
      </c>
      <c r="K353" s="136" t="str">
        <f ca="1">IF(B353="","",#REF!)</f>
        <v/>
      </c>
      <c r="L353" s="136" t="str">
        <f ca="1">IF(C353="","",#REF!)</f>
        <v/>
      </c>
    </row>
    <row r="354" spans="1:12">
      <c r="A354" s="112">
        <v>343</v>
      </c>
      <c r="B354" s="134" t="str">
        <f t="shared" ca="1" si="15"/>
        <v/>
      </c>
      <c r="C354" s="109" t="str">
        <f t="shared" ca="1" si="16"/>
        <v/>
      </c>
      <c r="D354" s="101" t="str">
        <f ca="1">IF(ISERROR(OFFSET('HARGA SATUAN'!$D$6,MATCH(C354,'HARGA SATUAN'!$C$7:$C$1495,0),0)),"",OFFSET('HARGA SATUAN'!$D$6,MATCH(C354,'HARGA SATUAN'!$C$7:$C$1495,0),0))</f>
        <v/>
      </c>
      <c r="E354" s="101">
        <f ca="1">IF(B354="+","Unit",IF(ISERROR(OFFSET('HARGA SATUAN'!$E$6,MATCH(C354,'HARGA SATUAN'!$C$7:$C$1495,0),0)),"",OFFSET('HARGA SATUAN'!$E$6,MATCH(C354,'HARGA SATUAN'!$C$7:$C$1495,0),0)))</f>
        <v>0</v>
      </c>
      <c r="F354" s="138" t="str">
        <f t="shared" ca="1" si="17"/>
        <v/>
      </c>
      <c r="G354" s="41">
        <f ca="1">IF(ISERROR(OFFSET('HARGA SATUAN'!$I$6,MATCH(C354,'HARGA SATUAN'!$C$7:$C$1495,0),0)),"",OFFSET('HARGA SATUAN'!$I$6,MATCH(C354,'HARGA SATUAN'!$C$7:$C$1495,0),0))</f>
        <v>0</v>
      </c>
      <c r="H354" s="136" t="str">
        <f ca="1">IF(B354="","",#REF!)</f>
        <v/>
      </c>
      <c r="I354" s="136" t="str">
        <f ca="1">IF(B354="","",#REF!)</f>
        <v/>
      </c>
      <c r="J354" s="136" t="str">
        <f ca="1">IF(B354="","",#REF!)</f>
        <v/>
      </c>
      <c r="K354" s="136" t="str">
        <f ca="1">IF(B354="","",#REF!)</f>
        <v/>
      </c>
      <c r="L354" s="136" t="str">
        <f ca="1">IF(C354="","",#REF!)</f>
        <v/>
      </c>
    </row>
    <row r="355" spans="1:12">
      <c r="A355" s="112">
        <v>344</v>
      </c>
      <c r="B355" s="134" t="str">
        <f t="shared" ca="1" si="15"/>
        <v/>
      </c>
      <c r="C355" s="109" t="str">
        <f t="shared" ca="1" si="16"/>
        <v/>
      </c>
      <c r="D355" s="101" t="str">
        <f ca="1">IF(ISERROR(OFFSET('HARGA SATUAN'!$D$6,MATCH(C355,'HARGA SATUAN'!$C$7:$C$1495,0),0)),"",OFFSET('HARGA SATUAN'!$D$6,MATCH(C355,'HARGA SATUAN'!$C$7:$C$1495,0),0))</f>
        <v/>
      </c>
      <c r="E355" s="101">
        <f ca="1">IF(B355="+","Unit",IF(ISERROR(OFFSET('HARGA SATUAN'!$E$6,MATCH(C355,'HARGA SATUAN'!$C$7:$C$1495,0),0)),"",OFFSET('HARGA SATUAN'!$E$6,MATCH(C355,'HARGA SATUAN'!$C$7:$C$1495,0),0)))</f>
        <v>0</v>
      </c>
      <c r="F355" s="138" t="str">
        <f t="shared" ca="1" si="17"/>
        <v/>
      </c>
      <c r="G355" s="41">
        <f ca="1">IF(ISERROR(OFFSET('HARGA SATUAN'!$I$6,MATCH(C355,'HARGA SATUAN'!$C$7:$C$1495,0),0)),"",OFFSET('HARGA SATUAN'!$I$6,MATCH(C355,'HARGA SATUAN'!$C$7:$C$1495,0),0))</f>
        <v>0</v>
      </c>
      <c r="H355" s="136" t="str">
        <f ca="1">IF(B355="","",#REF!)</f>
        <v/>
      </c>
      <c r="I355" s="136" t="str">
        <f ca="1">IF(B355="","",#REF!)</f>
        <v/>
      </c>
      <c r="J355" s="136" t="str">
        <f ca="1">IF(B355="","",#REF!)</f>
        <v/>
      </c>
      <c r="K355" s="136" t="str">
        <f ca="1">IF(B355="","",#REF!)</f>
        <v/>
      </c>
      <c r="L355" s="136" t="str">
        <f ca="1">IF(C355="","",#REF!)</f>
        <v/>
      </c>
    </row>
    <row r="356" spans="1:12">
      <c r="A356" s="112">
        <v>345</v>
      </c>
      <c r="B356" s="134" t="str">
        <f t="shared" ca="1" si="15"/>
        <v/>
      </c>
      <c r="C356" s="109" t="str">
        <f t="shared" ca="1" si="16"/>
        <v/>
      </c>
      <c r="D356" s="101" t="str">
        <f ca="1">IF(ISERROR(OFFSET('HARGA SATUAN'!$D$6,MATCH(C356,'HARGA SATUAN'!$C$7:$C$1495,0),0)),"",OFFSET('HARGA SATUAN'!$D$6,MATCH(C356,'HARGA SATUAN'!$C$7:$C$1495,0),0))</f>
        <v/>
      </c>
      <c r="E356" s="101">
        <f ca="1">IF(B356="+","Unit",IF(ISERROR(OFFSET('HARGA SATUAN'!$E$6,MATCH(C356,'HARGA SATUAN'!$C$7:$C$1495,0),0)),"",OFFSET('HARGA SATUAN'!$E$6,MATCH(C356,'HARGA SATUAN'!$C$7:$C$1495,0),0)))</f>
        <v>0</v>
      </c>
      <c r="F356" s="138" t="str">
        <f t="shared" ca="1" si="17"/>
        <v/>
      </c>
      <c r="G356" s="41">
        <f ca="1">IF(ISERROR(OFFSET('HARGA SATUAN'!$I$6,MATCH(C356,'HARGA SATUAN'!$C$7:$C$1495,0),0)),"",OFFSET('HARGA SATUAN'!$I$6,MATCH(C356,'HARGA SATUAN'!$C$7:$C$1495,0),0))</f>
        <v>0</v>
      </c>
      <c r="H356" s="136" t="str">
        <f ca="1">IF(B356="","",#REF!)</f>
        <v/>
      </c>
      <c r="I356" s="136" t="str">
        <f ca="1">IF(B356="","",#REF!)</f>
        <v/>
      </c>
      <c r="J356" s="136" t="str">
        <f ca="1">IF(B356="","",#REF!)</f>
        <v/>
      </c>
      <c r="K356" s="136" t="str">
        <f ca="1">IF(B356="","",#REF!)</f>
        <v/>
      </c>
      <c r="L356" s="136" t="str">
        <f ca="1">IF(C356="","",#REF!)</f>
        <v/>
      </c>
    </row>
    <row r="357" spans="1:12">
      <c r="A357" s="112">
        <v>346</v>
      </c>
      <c r="B357" s="134" t="str">
        <f t="shared" ca="1" si="15"/>
        <v/>
      </c>
      <c r="C357" s="109" t="str">
        <f t="shared" ca="1" si="16"/>
        <v/>
      </c>
      <c r="D357" s="101" t="str">
        <f ca="1">IF(ISERROR(OFFSET('HARGA SATUAN'!$D$6,MATCH(C357,'HARGA SATUAN'!$C$7:$C$1495,0),0)),"",OFFSET('HARGA SATUAN'!$D$6,MATCH(C357,'HARGA SATUAN'!$C$7:$C$1495,0),0))</f>
        <v/>
      </c>
      <c r="E357" s="101">
        <f ca="1">IF(B357="+","Unit",IF(ISERROR(OFFSET('HARGA SATUAN'!$E$6,MATCH(C357,'HARGA SATUAN'!$C$7:$C$1495,0),0)),"",OFFSET('HARGA SATUAN'!$E$6,MATCH(C357,'HARGA SATUAN'!$C$7:$C$1495,0),0)))</f>
        <v>0</v>
      </c>
      <c r="F357" s="138" t="str">
        <f t="shared" ca="1" si="17"/>
        <v/>
      </c>
      <c r="G357" s="41">
        <f ca="1">IF(ISERROR(OFFSET('HARGA SATUAN'!$I$6,MATCH(C357,'HARGA SATUAN'!$C$7:$C$1495,0),0)),"",OFFSET('HARGA SATUAN'!$I$6,MATCH(C357,'HARGA SATUAN'!$C$7:$C$1495,0),0))</f>
        <v>0</v>
      </c>
      <c r="H357" s="136" t="str">
        <f ca="1">IF(B357="","",#REF!)</f>
        <v/>
      </c>
      <c r="I357" s="136" t="str">
        <f ca="1">IF(B357="","",#REF!)</f>
        <v/>
      </c>
      <c r="J357" s="136" t="str">
        <f ca="1">IF(B357="","",#REF!)</f>
        <v/>
      </c>
      <c r="K357" s="136" t="str">
        <f ca="1">IF(B357="","",#REF!)</f>
        <v/>
      </c>
      <c r="L357" s="136" t="str">
        <f ca="1">IF(C357="","",#REF!)</f>
        <v/>
      </c>
    </row>
    <row r="358" spans="1:12">
      <c r="A358" s="112">
        <v>347</v>
      </c>
      <c r="B358" s="134" t="str">
        <f t="shared" ca="1" si="15"/>
        <v/>
      </c>
      <c r="C358" s="109" t="str">
        <f t="shared" ca="1" si="16"/>
        <v/>
      </c>
      <c r="D358" s="101" t="str">
        <f ca="1">IF(ISERROR(OFFSET('HARGA SATUAN'!$D$6,MATCH(C358,'HARGA SATUAN'!$C$7:$C$1495,0),0)),"",OFFSET('HARGA SATUAN'!$D$6,MATCH(C358,'HARGA SATUAN'!$C$7:$C$1495,0),0))</f>
        <v/>
      </c>
      <c r="E358" s="101">
        <f ca="1">IF(B358="+","Unit",IF(ISERROR(OFFSET('HARGA SATUAN'!$E$6,MATCH(C358,'HARGA SATUAN'!$C$7:$C$1495,0),0)),"",OFFSET('HARGA SATUAN'!$E$6,MATCH(C358,'HARGA SATUAN'!$C$7:$C$1495,0),0)))</f>
        <v>0</v>
      </c>
      <c r="F358" s="138" t="str">
        <f t="shared" ca="1" si="17"/>
        <v/>
      </c>
      <c r="G358" s="41">
        <f ca="1">IF(ISERROR(OFFSET('HARGA SATUAN'!$I$6,MATCH(C358,'HARGA SATUAN'!$C$7:$C$1495,0),0)),"",OFFSET('HARGA SATUAN'!$I$6,MATCH(C358,'HARGA SATUAN'!$C$7:$C$1495,0),0))</f>
        <v>0</v>
      </c>
      <c r="H358" s="136" t="str">
        <f ca="1">IF(B358="","",#REF!)</f>
        <v/>
      </c>
      <c r="I358" s="136" t="str">
        <f ca="1">IF(B358="","",#REF!)</f>
        <v/>
      </c>
      <c r="J358" s="136" t="str">
        <f ca="1">IF(B358="","",#REF!)</f>
        <v/>
      </c>
      <c r="K358" s="136" t="str">
        <f ca="1">IF(B358="","",#REF!)</f>
        <v/>
      </c>
      <c r="L358" s="136" t="str">
        <f ca="1">IF(C358="","",#REF!)</f>
        <v/>
      </c>
    </row>
    <row r="359" spans="1:12">
      <c r="A359" s="112">
        <v>348</v>
      </c>
      <c r="B359" s="134" t="str">
        <f t="shared" ca="1" si="15"/>
        <v/>
      </c>
      <c r="C359" s="109" t="str">
        <f t="shared" ca="1" si="16"/>
        <v/>
      </c>
      <c r="D359" s="101" t="str">
        <f ca="1">IF(ISERROR(OFFSET('HARGA SATUAN'!$D$6,MATCH(C359,'HARGA SATUAN'!$C$7:$C$1495,0),0)),"",OFFSET('HARGA SATUAN'!$D$6,MATCH(C359,'HARGA SATUAN'!$C$7:$C$1495,0),0))</f>
        <v/>
      </c>
      <c r="E359" s="101">
        <f ca="1">IF(B359="+","Unit",IF(ISERROR(OFFSET('HARGA SATUAN'!$E$6,MATCH(C359,'HARGA SATUAN'!$C$7:$C$1495,0),0)),"",OFFSET('HARGA SATUAN'!$E$6,MATCH(C359,'HARGA SATUAN'!$C$7:$C$1495,0),0)))</f>
        <v>0</v>
      </c>
      <c r="F359" s="138" t="str">
        <f t="shared" ca="1" si="17"/>
        <v/>
      </c>
      <c r="G359" s="41">
        <f ca="1">IF(ISERROR(OFFSET('HARGA SATUAN'!$I$6,MATCH(C359,'HARGA SATUAN'!$C$7:$C$1495,0),0)),"",OFFSET('HARGA SATUAN'!$I$6,MATCH(C359,'HARGA SATUAN'!$C$7:$C$1495,0),0))</f>
        <v>0</v>
      </c>
      <c r="H359" s="136" t="str">
        <f ca="1">IF(B359="","",#REF!)</f>
        <v/>
      </c>
      <c r="I359" s="136" t="str">
        <f ca="1">IF(B359="","",#REF!)</f>
        <v/>
      </c>
      <c r="J359" s="136" t="str">
        <f ca="1">IF(B359="","",#REF!)</f>
        <v/>
      </c>
      <c r="K359" s="136" t="str">
        <f ca="1">IF(B359="","",#REF!)</f>
        <v/>
      </c>
      <c r="L359" s="136" t="str">
        <f ca="1">IF(C359="","",#REF!)</f>
        <v/>
      </c>
    </row>
    <row r="360" spans="1:12">
      <c r="A360" s="112">
        <v>349</v>
      </c>
      <c r="B360" s="134" t="str">
        <f t="shared" ca="1" si="15"/>
        <v/>
      </c>
      <c r="C360" s="109" t="str">
        <f t="shared" ca="1" si="16"/>
        <v/>
      </c>
      <c r="D360" s="101" t="str">
        <f ca="1">IF(ISERROR(OFFSET('HARGA SATUAN'!$D$6,MATCH(C360,'HARGA SATUAN'!$C$7:$C$1495,0),0)),"",OFFSET('HARGA SATUAN'!$D$6,MATCH(C360,'HARGA SATUAN'!$C$7:$C$1495,0),0))</f>
        <v/>
      </c>
      <c r="E360" s="101">
        <f ca="1">IF(B360="+","Unit",IF(ISERROR(OFFSET('HARGA SATUAN'!$E$6,MATCH(C360,'HARGA SATUAN'!$C$7:$C$1495,0),0)),"",OFFSET('HARGA SATUAN'!$E$6,MATCH(C360,'HARGA SATUAN'!$C$7:$C$1495,0),0)))</f>
        <v>0</v>
      </c>
      <c r="F360" s="138" t="str">
        <f t="shared" ca="1" si="17"/>
        <v/>
      </c>
      <c r="G360" s="41">
        <f ca="1">IF(ISERROR(OFFSET('HARGA SATUAN'!$I$6,MATCH(C360,'HARGA SATUAN'!$C$7:$C$1495,0),0)),"",OFFSET('HARGA SATUAN'!$I$6,MATCH(C360,'HARGA SATUAN'!$C$7:$C$1495,0),0))</f>
        <v>0</v>
      </c>
      <c r="H360" s="136" t="str">
        <f ca="1">IF(B360="","",#REF!)</f>
        <v/>
      </c>
      <c r="I360" s="136" t="str">
        <f ca="1">IF(B360="","",#REF!)</f>
        <v/>
      </c>
      <c r="J360" s="136" t="str">
        <f ca="1">IF(B360="","",#REF!)</f>
        <v/>
      </c>
      <c r="K360" s="136" t="str">
        <f ca="1">IF(B360="","",#REF!)</f>
        <v/>
      </c>
      <c r="L360" s="136" t="str">
        <f ca="1">IF(C360="","",#REF!)</f>
        <v/>
      </c>
    </row>
    <row r="361" spans="1:12">
      <c r="A361" s="112">
        <v>350</v>
      </c>
      <c r="B361" s="134" t="str">
        <f t="shared" ca="1" si="15"/>
        <v/>
      </c>
      <c r="C361" s="109" t="str">
        <f t="shared" ca="1" si="16"/>
        <v/>
      </c>
      <c r="D361" s="101" t="str">
        <f ca="1">IF(ISERROR(OFFSET('HARGA SATUAN'!$D$6,MATCH(C361,'HARGA SATUAN'!$C$7:$C$1495,0),0)),"",OFFSET('HARGA SATUAN'!$D$6,MATCH(C361,'HARGA SATUAN'!$C$7:$C$1495,0),0))</f>
        <v/>
      </c>
      <c r="E361" s="101">
        <f ca="1">IF(B361="+","Unit",IF(ISERROR(OFFSET('HARGA SATUAN'!$E$6,MATCH(C361,'HARGA SATUAN'!$C$7:$C$1495,0),0)),"",OFFSET('HARGA SATUAN'!$E$6,MATCH(C361,'HARGA SATUAN'!$C$7:$C$1495,0),0)))</f>
        <v>0</v>
      </c>
      <c r="F361" s="138" t="str">
        <f t="shared" ca="1" si="17"/>
        <v/>
      </c>
      <c r="G361" s="41">
        <f ca="1">IF(ISERROR(OFFSET('HARGA SATUAN'!$I$6,MATCH(C361,'HARGA SATUAN'!$C$7:$C$1495,0),0)),"",OFFSET('HARGA SATUAN'!$I$6,MATCH(C361,'HARGA SATUAN'!$C$7:$C$1495,0),0))</f>
        <v>0</v>
      </c>
      <c r="H361" s="136" t="str">
        <f ca="1">IF(B361="","",#REF!)</f>
        <v/>
      </c>
      <c r="I361" s="136" t="str">
        <f ca="1">IF(B361="","",#REF!)</f>
        <v/>
      </c>
      <c r="J361" s="136" t="str">
        <f ca="1">IF(B361="","",#REF!)</f>
        <v/>
      </c>
      <c r="K361" s="136" t="str">
        <f ca="1">IF(B361="","",#REF!)</f>
        <v/>
      </c>
      <c r="L361" s="136" t="str">
        <f ca="1">IF(C361="","",#REF!)</f>
        <v/>
      </c>
    </row>
    <row r="362" spans="1:12">
      <c r="A362" s="112">
        <v>351</v>
      </c>
      <c r="B362" s="134" t="str">
        <f t="shared" ca="1" si="15"/>
        <v/>
      </c>
      <c r="C362" s="109" t="str">
        <f t="shared" ca="1" si="16"/>
        <v/>
      </c>
      <c r="D362" s="101" t="str">
        <f ca="1">IF(ISERROR(OFFSET('HARGA SATUAN'!$D$6,MATCH(C362,'HARGA SATUAN'!$C$7:$C$1495,0),0)),"",OFFSET('HARGA SATUAN'!$D$6,MATCH(C362,'HARGA SATUAN'!$C$7:$C$1495,0),0))</f>
        <v/>
      </c>
      <c r="E362" s="101">
        <f ca="1">IF(B362="+","Unit",IF(ISERROR(OFFSET('HARGA SATUAN'!$E$6,MATCH(C362,'HARGA SATUAN'!$C$7:$C$1495,0),0)),"",OFFSET('HARGA SATUAN'!$E$6,MATCH(C362,'HARGA SATUAN'!$C$7:$C$1495,0),0)))</f>
        <v>0</v>
      </c>
      <c r="F362" s="138" t="str">
        <f t="shared" ca="1" si="17"/>
        <v/>
      </c>
      <c r="G362" s="41">
        <f ca="1">IF(ISERROR(OFFSET('HARGA SATUAN'!$I$6,MATCH(C362,'HARGA SATUAN'!$C$7:$C$1495,0),0)),"",OFFSET('HARGA SATUAN'!$I$6,MATCH(C362,'HARGA SATUAN'!$C$7:$C$1495,0),0))</f>
        <v>0</v>
      </c>
      <c r="H362" s="136" t="str">
        <f ca="1">IF(B362="","",#REF!)</f>
        <v/>
      </c>
      <c r="I362" s="136" t="str">
        <f ca="1">IF(B362="","",#REF!)</f>
        <v/>
      </c>
      <c r="J362" s="136" t="str">
        <f ca="1">IF(B362="","",#REF!)</f>
        <v/>
      </c>
      <c r="K362" s="136" t="str">
        <f ca="1">IF(B362="","",#REF!)</f>
        <v/>
      </c>
      <c r="L362" s="136" t="str">
        <f ca="1">IF(C362="","",#REF!)</f>
        <v/>
      </c>
    </row>
    <row r="363" spans="1:12">
      <c r="A363" s="112">
        <v>352</v>
      </c>
      <c r="B363" s="134" t="str">
        <f t="shared" ca="1" si="15"/>
        <v/>
      </c>
      <c r="C363" s="109" t="str">
        <f t="shared" ca="1" si="16"/>
        <v/>
      </c>
      <c r="D363" s="101" t="str">
        <f ca="1">IF(ISERROR(OFFSET('HARGA SATUAN'!$D$6,MATCH(C363,'HARGA SATUAN'!$C$7:$C$1495,0),0)),"",OFFSET('HARGA SATUAN'!$D$6,MATCH(C363,'HARGA SATUAN'!$C$7:$C$1495,0),0))</f>
        <v/>
      </c>
      <c r="E363" s="101">
        <f ca="1">IF(B363="+","Unit",IF(ISERROR(OFFSET('HARGA SATUAN'!$E$6,MATCH(C363,'HARGA SATUAN'!$C$7:$C$1495,0),0)),"",OFFSET('HARGA SATUAN'!$E$6,MATCH(C363,'HARGA SATUAN'!$C$7:$C$1495,0),0)))</f>
        <v>0</v>
      </c>
      <c r="F363" s="138" t="str">
        <f t="shared" ca="1" si="17"/>
        <v/>
      </c>
      <c r="G363" s="41">
        <f ca="1">IF(ISERROR(OFFSET('HARGA SATUAN'!$I$6,MATCH(C363,'HARGA SATUAN'!$C$7:$C$1495,0),0)),"",OFFSET('HARGA SATUAN'!$I$6,MATCH(C363,'HARGA SATUAN'!$C$7:$C$1495,0),0))</f>
        <v>0</v>
      </c>
      <c r="H363" s="136" t="str">
        <f ca="1">IF(B363="","",#REF!)</f>
        <v/>
      </c>
      <c r="I363" s="136" t="str">
        <f ca="1">IF(B363="","",#REF!)</f>
        <v/>
      </c>
      <c r="J363" s="136" t="str">
        <f ca="1">IF(B363="","",#REF!)</f>
        <v/>
      </c>
      <c r="K363" s="136" t="str">
        <f ca="1">IF(B363="","",#REF!)</f>
        <v/>
      </c>
      <c r="L363" s="136" t="str">
        <f ca="1">IF(C363="","",#REF!)</f>
        <v/>
      </c>
    </row>
    <row r="364" spans="1:12">
      <c r="A364" s="112">
        <v>353</v>
      </c>
      <c r="B364" s="134" t="str">
        <f t="shared" ca="1" si="15"/>
        <v/>
      </c>
      <c r="C364" s="109" t="str">
        <f t="shared" ca="1" si="16"/>
        <v/>
      </c>
      <c r="D364" s="101" t="str">
        <f ca="1">IF(ISERROR(OFFSET('HARGA SATUAN'!$D$6,MATCH(C364,'HARGA SATUAN'!$C$7:$C$1495,0),0)),"",OFFSET('HARGA SATUAN'!$D$6,MATCH(C364,'HARGA SATUAN'!$C$7:$C$1495,0),0))</f>
        <v/>
      </c>
      <c r="E364" s="101">
        <f ca="1">IF(B364="+","Unit",IF(ISERROR(OFFSET('HARGA SATUAN'!$E$6,MATCH(C364,'HARGA SATUAN'!$C$7:$C$1495,0),0)),"",OFFSET('HARGA SATUAN'!$E$6,MATCH(C364,'HARGA SATUAN'!$C$7:$C$1495,0),0)))</f>
        <v>0</v>
      </c>
      <c r="F364" s="138" t="str">
        <f t="shared" ca="1" si="17"/>
        <v/>
      </c>
      <c r="G364" s="41">
        <f ca="1">IF(ISERROR(OFFSET('HARGA SATUAN'!$I$6,MATCH(C364,'HARGA SATUAN'!$C$7:$C$1495,0),0)),"",OFFSET('HARGA SATUAN'!$I$6,MATCH(C364,'HARGA SATUAN'!$C$7:$C$1495,0),0))</f>
        <v>0</v>
      </c>
      <c r="H364" s="136" t="str">
        <f ca="1">IF(B364="","",#REF!)</f>
        <v/>
      </c>
      <c r="I364" s="136" t="str">
        <f ca="1">IF(B364="","",#REF!)</f>
        <v/>
      </c>
      <c r="J364" s="136" t="str">
        <f ca="1">IF(B364="","",#REF!)</f>
        <v/>
      </c>
      <c r="K364" s="136" t="str">
        <f ca="1">IF(B364="","",#REF!)</f>
        <v/>
      </c>
      <c r="L364" s="136" t="str">
        <f ca="1">IF(C364="","",#REF!)</f>
        <v/>
      </c>
    </row>
    <row r="365" spans="1:12">
      <c r="A365" s="112">
        <v>354</v>
      </c>
      <c r="B365" s="134" t="str">
        <f t="shared" ca="1" si="15"/>
        <v/>
      </c>
      <c r="C365" s="109" t="str">
        <f t="shared" ca="1" si="16"/>
        <v/>
      </c>
      <c r="D365" s="101" t="str">
        <f ca="1">IF(ISERROR(OFFSET('HARGA SATUAN'!$D$6,MATCH(C365,'HARGA SATUAN'!$C$7:$C$1495,0),0)),"",OFFSET('HARGA SATUAN'!$D$6,MATCH(C365,'HARGA SATUAN'!$C$7:$C$1495,0),0))</f>
        <v/>
      </c>
      <c r="E365" s="101">
        <f ca="1">IF(B365="+","Unit",IF(ISERROR(OFFSET('HARGA SATUAN'!$E$6,MATCH(C365,'HARGA SATUAN'!$C$7:$C$1495,0),0)),"",OFFSET('HARGA SATUAN'!$E$6,MATCH(C365,'HARGA SATUAN'!$C$7:$C$1495,0),0)))</f>
        <v>0</v>
      </c>
      <c r="F365" s="138" t="str">
        <f t="shared" ca="1" si="17"/>
        <v/>
      </c>
      <c r="G365" s="41">
        <f ca="1">IF(ISERROR(OFFSET('HARGA SATUAN'!$I$6,MATCH(C365,'HARGA SATUAN'!$C$7:$C$1495,0),0)),"",OFFSET('HARGA SATUAN'!$I$6,MATCH(C365,'HARGA SATUAN'!$C$7:$C$1495,0),0))</f>
        <v>0</v>
      </c>
      <c r="H365" s="136" t="str">
        <f ca="1">IF(B365="","",#REF!)</f>
        <v/>
      </c>
      <c r="I365" s="136" t="str">
        <f ca="1">IF(B365="","",#REF!)</f>
        <v/>
      </c>
      <c r="J365" s="136" t="str">
        <f ca="1">IF(B365="","",#REF!)</f>
        <v/>
      </c>
      <c r="K365" s="136" t="str">
        <f ca="1">IF(B365="","",#REF!)</f>
        <v/>
      </c>
      <c r="L365" s="136" t="str">
        <f ca="1">IF(C365="","",#REF!)</f>
        <v/>
      </c>
    </row>
    <row r="366" spans="1:12">
      <c r="A366" s="112">
        <v>355</v>
      </c>
      <c r="B366" s="134" t="str">
        <f t="shared" ca="1" si="15"/>
        <v/>
      </c>
      <c r="C366" s="109" t="str">
        <f t="shared" ca="1" si="16"/>
        <v/>
      </c>
      <c r="D366" s="101" t="str">
        <f ca="1">IF(ISERROR(OFFSET('HARGA SATUAN'!$D$6,MATCH(C366,'HARGA SATUAN'!$C$7:$C$1495,0),0)),"",OFFSET('HARGA SATUAN'!$D$6,MATCH(C366,'HARGA SATUAN'!$C$7:$C$1495,0),0))</f>
        <v/>
      </c>
      <c r="E366" s="101">
        <f ca="1">IF(B366="+","Unit",IF(ISERROR(OFFSET('HARGA SATUAN'!$E$6,MATCH(C366,'HARGA SATUAN'!$C$7:$C$1495,0),0)),"",OFFSET('HARGA SATUAN'!$E$6,MATCH(C366,'HARGA SATUAN'!$C$7:$C$1495,0),0)))</f>
        <v>0</v>
      </c>
      <c r="F366" s="138" t="str">
        <f t="shared" ca="1" si="17"/>
        <v/>
      </c>
      <c r="G366" s="41">
        <f ca="1">IF(ISERROR(OFFSET('HARGA SATUAN'!$I$6,MATCH(C366,'HARGA SATUAN'!$C$7:$C$1495,0),0)),"",OFFSET('HARGA SATUAN'!$I$6,MATCH(C366,'HARGA SATUAN'!$C$7:$C$1495,0),0))</f>
        <v>0</v>
      </c>
      <c r="H366" s="136" t="str">
        <f ca="1">IF(B366="","",#REF!)</f>
        <v/>
      </c>
      <c r="I366" s="136" t="str">
        <f ca="1">IF(B366="","",#REF!)</f>
        <v/>
      </c>
      <c r="J366" s="136" t="str">
        <f ca="1">IF(B366="","",#REF!)</f>
        <v/>
      </c>
      <c r="K366" s="136" t="str">
        <f ca="1">IF(B366="","",#REF!)</f>
        <v/>
      </c>
      <c r="L366" s="136" t="str">
        <f ca="1">IF(C366="","",#REF!)</f>
        <v/>
      </c>
    </row>
    <row r="367" spans="1:12">
      <c r="A367" s="112">
        <v>356</v>
      </c>
      <c r="B367" s="134" t="str">
        <f t="shared" ca="1" si="15"/>
        <v/>
      </c>
      <c r="C367" s="109" t="str">
        <f t="shared" ca="1" si="16"/>
        <v/>
      </c>
      <c r="D367" s="101" t="str">
        <f ca="1">IF(ISERROR(OFFSET('HARGA SATUAN'!$D$6,MATCH(C367,'HARGA SATUAN'!$C$7:$C$1495,0),0)),"",OFFSET('HARGA SATUAN'!$D$6,MATCH(C367,'HARGA SATUAN'!$C$7:$C$1495,0),0))</f>
        <v/>
      </c>
      <c r="E367" s="101">
        <f ca="1">IF(B367="+","Unit",IF(ISERROR(OFFSET('HARGA SATUAN'!$E$6,MATCH(C367,'HARGA SATUAN'!$C$7:$C$1495,0),0)),"",OFFSET('HARGA SATUAN'!$E$6,MATCH(C367,'HARGA SATUAN'!$C$7:$C$1495,0),0)))</f>
        <v>0</v>
      </c>
      <c r="F367" s="138" t="str">
        <f t="shared" ca="1" si="17"/>
        <v/>
      </c>
      <c r="G367" s="41">
        <f ca="1">IF(ISERROR(OFFSET('HARGA SATUAN'!$I$6,MATCH(C367,'HARGA SATUAN'!$C$7:$C$1495,0),0)),"",OFFSET('HARGA SATUAN'!$I$6,MATCH(C367,'HARGA SATUAN'!$C$7:$C$1495,0),0))</f>
        <v>0</v>
      </c>
      <c r="H367" s="136" t="str">
        <f ca="1">IF(B367="","",#REF!)</f>
        <v/>
      </c>
      <c r="I367" s="136" t="str">
        <f ca="1">IF(B367="","",#REF!)</f>
        <v/>
      </c>
      <c r="J367" s="136" t="str">
        <f ca="1">IF(B367="","",#REF!)</f>
        <v/>
      </c>
      <c r="K367" s="136" t="str">
        <f ca="1">IF(B367="","",#REF!)</f>
        <v/>
      </c>
      <c r="L367" s="136" t="str">
        <f ca="1">IF(C367="","",#REF!)</f>
        <v/>
      </c>
    </row>
    <row r="368" spans="1:12">
      <c r="A368" s="112">
        <v>357</v>
      </c>
      <c r="B368" s="134" t="str">
        <f t="shared" ca="1" si="15"/>
        <v/>
      </c>
      <c r="C368" s="109" t="str">
        <f t="shared" ca="1" si="16"/>
        <v/>
      </c>
      <c r="D368" s="101" t="str">
        <f ca="1">IF(ISERROR(OFFSET('HARGA SATUAN'!$D$6,MATCH(C368,'HARGA SATUAN'!$C$7:$C$1495,0),0)),"",OFFSET('HARGA SATUAN'!$D$6,MATCH(C368,'HARGA SATUAN'!$C$7:$C$1495,0),0))</f>
        <v/>
      </c>
      <c r="E368" s="101">
        <f ca="1">IF(B368="+","Unit",IF(ISERROR(OFFSET('HARGA SATUAN'!$E$6,MATCH(C368,'HARGA SATUAN'!$C$7:$C$1495,0),0)),"",OFFSET('HARGA SATUAN'!$E$6,MATCH(C368,'HARGA SATUAN'!$C$7:$C$1495,0),0)))</f>
        <v>0</v>
      </c>
      <c r="F368" s="138" t="str">
        <f t="shared" ca="1" si="17"/>
        <v/>
      </c>
      <c r="G368" s="41">
        <f ca="1">IF(ISERROR(OFFSET('HARGA SATUAN'!$I$6,MATCH(C368,'HARGA SATUAN'!$C$7:$C$1495,0),0)),"",OFFSET('HARGA SATUAN'!$I$6,MATCH(C368,'HARGA SATUAN'!$C$7:$C$1495,0),0))</f>
        <v>0</v>
      </c>
      <c r="H368" s="136" t="str">
        <f ca="1">IF(B368="","",#REF!)</f>
        <v/>
      </c>
      <c r="I368" s="136" t="str">
        <f ca="1">IF(B368="","",#REF!)</f>
        <v/>
      </c>
      <c r="J368" s="136" t="str">
        <f ca="1">IF(B368="","",#REF!)</f>
        <v/>
      </c>
      <c r="K368" s="136" t="str">
        <f ca="1">IF(B368="","",#REF!)</f>
        <v/>
      </c>
      <c r="L368" s="136" t="str">
        <f ca="1">IF(C368="","",#REF!)</f>
        <v/>
      </c>
    </row>
    <row r="369" spans="1:12">
      <c r="A369" s="112">
        <v>358</v>
      </c>
      <c r="B369" s="134" t="str">
        <f t="shared" ca="1" si="15"/>
        <v/>
      </c>
      <c r="C369" s="109" t="str">
        <f t="shared" ca="1" si="16"/>
        <v/>
      </c>
      <c r="D369" s="101" t="str">
        <f ca="1">IF(ISERROR(OFFSET('HARGA SATUAN'!$D$6,MATCH(C369,'HARGA SATUAN'!$C$7:$C$1495,0),0)),"",OFFSET('HARGA SATUAN'!$D$6,MATCH(C369,'HARGA SATUAN'!$C$7:$C$1495,0),0))</f>
        <v/>
      </c>
      <c r="E369" s="101">
        <f ca="1">IF(B369="+","Unit",IF(ISERROR(OFFSET('HARGA SATUAN'!$E$6,MATCH(C369,'HARGA SATUAN'!$C$7:$C$1495,0),0)),"",OFFSET('HARGA SATUAN'!$E$6,MATCH(C369,'HARGA SATUAN'!$C$7:$C$1495,0),0)))</f>
        <v>0</v>
      </c>
      <c r="F369" s="138" t="str">
        <f t="shared" ca="1" si="17"/>
        <v/>
      </c>
      <c r="G369" s="41">
        <f ca="1">IF(ISERROR(OFFSET('HARGA SATUAN'!$I$6,MATCH(C369,'HARGA SATUAN'!$C$7:$C$1495,0),0)),"",OFFSET('HARGA SATUAN'!$I$6,MATCH(C369,'HARGA SATUAN'!$C$7:$C$1495,0),0))</f>
        <v>0</v>
      </c>
      <c r="H369" s="136" t="str">
        <f ca="1">IF(B369="","",#REF!)</f>
        <v/>
      </c>
      <c r="I369" s="136" t="str">
        <f ca="1">IF(B369="","",#REF!)</f>
        <v/>
      </c>
      <c r="J369" s="136" t="str">
        <f ca="1">IF(B369="","",#REF!)</f>
        <v/>
      </c>
      <c r="K369" s="136" t="str">
        <f ca="1">IF(B369="","",#REF!)</f>
        <v/>
      </c>
      <c r="L369" s="136" t="str">
        <f ca="1">IF(C369="","",#REF!)</f>
        <v/>
      </c>
    </row>
    <row r="370" spans="1:12">
      <c r="A370" s="112">
        <v>359</v>
      </c>
      <c r="B370" s="134" t="str">
        <f t="shared" ca="1" si="15"/>
        <v/>
      </c>
      <c r="C370" s="109" t="str">
        <f t="shared" ca="1" si="16"/>
        <v/>
      </c>
      <c r="D370" s="101" t="str">
        <f ca="1">IF(ISERROR(OFFSET('HARGA SATUAN'!$D$6,MATCH(C370,'HARGA SATUAN'!$C$7:$C$1495,0),0)),"",OFFSET('HARGA SATUAN'!$D$6,MATCH(C370,'HARGA SATUAN'!$C$7:$C$1495,0),0))</f>
        <v/>
      </c>
      <c r="E370" s="101">
        <f ca="1">IF(B370="+","Unit",IF(ISERROR(OFFSET('HARGA SATUAN'!$E$6,MATCH(C370,'HARGA SATUAN'!$C$7:$C$1495,0),0)),"",OFFSET('HARGA SATUAN'!$E$6,MATCH(C370,'HARGA SATUAN'!$C$7:$C$1495,0),0)))</f>
        <v>0</v>
      </c>
      <c r="F370" s="138" t="str">
        <f t="shared" ca="1" si="17"/>
        <v/>
      </c>
      <c r="G370" s="41">
        <f ca="1">IF(ISERROR(OFFSET('HARGA SATUAN'!$I$6,MATCH(C370,'HARGA SATUAN'!$C$7:$C$1495,0),0)),"",OFFSET('HARGA SATUAN'!$I$6,MATCH(C370,'HARGA SATUAN'!$C$7:$C$1495,0),0))</f>
        <v>0</v>
      </c>
      <c r="H370" s="136" t="str">
        <f ca="1">IF(B370="","",#REF!)</f>
        <v/>
      </c>
      <c r="I370" s="136" t="str">
        <f ca="1">IF(B370="","",#REF!)</f>
        <v/>
      </c>
      <c r="J370" s="136" t="str">
        <f ca="1">IF(B370="","",#REF!)</f>
        <v/>
      </c>
      <c r="K370" s="136" t="str">
        <f ca="1">IF(B370="","",#REF!)</f>
        <v/>
      </c>
      <c r="L370" s="136" t="str">
        <f ca="1">IF(C370="","",#REF!)</f>
        <v/>
      </c>
    </row>
    <row r="371" spans="1:12">
      <c r="A371" s="112">
        <v>360</v>
      </c>
      <c r="B371" s="134" t="str">
        <f t="shared" ca="1" si="15"/>
        <v/>
      </c>
      <c r="C371" s="109" t="str">
        <f t="shared" ca="1" si="16"/>
        <v/>
      </c>
      <c r="D371" s="101" t="str">
        <f ca="1">IF(ISERROR(OFFSET('HARGA SATUAN'!$D$6,MATCH(C371,'HARGA SATUAN'!$C$7:$C$1495,0),0)),"",OFFSET('HARGA SATUAN'!$D$6,MATCH(C371,'HARGA SATUAN'!$C$7:$C$1495,0),0))</f>
        <v/>
      </c>
      <c r="E371" s="101">
        <f ca="1">IF(B371="+","Unit",IF(ISERROR(OFFSET('HARGA SATUAN'!$E$6,MATCH(C371,'HARGA SATUAN'!$C$7:$C$1495,0),0)),"",OFFSET('HARGA SATUAN'!$E$6,MATCH(C371,'HARGA SATUAN'!$C$7:$C$1495,0),0)))</f>
        <v>0</v>
      </c>
      <c r="F371" s="138" t="str">
        <f t="shared" ca="1" si="17"/>
        <v/>
      </c>
      <c r="G371" s="41">
        <f ca="1">IF(ISERROR(OFFSET('HARGA SATUAN'!$I$6,MATCH(C371,'HARGA SATUAN'!$C$7:$C$1495,0),0)),"",OFFSET('HARGA SATUAN'!$I$6,MATCH(C371,'HARGA SATUAN'!$C$7:$C$1495,0),0))</f>
        <v>0</v>
      </c>
      <c r="H371" s="136" t="str">
        <f ca="1">IF(B371="","",#REF!)</f>
        <v/>
      </c>
      <c r="I371" s="136" t="str">
        <f ca="1">IF(B371="","",#REF!)</f>
        <v/>
      </c>
      <c r="J371" s="136" t="str">
        <f ca="1">IF(B371="","",#REF!)</f>
        <v/>
      </c>
      <c r="K371" s="136" t="str">
        <f ca="1">IF(B371="","",#REF!)</f>
        <v/>
      </c>
      <c r="L371" s="136" t="str">
        <f ca="1">IF(C371="","",#REF!)</f>
        <v/>
      </c>
    </row>
    <row r="372" spans="1:12">
      <c r="A372" s="112">
        <v>361</v>
      </c>
      <c r="B372" s="134" t="str">
        <f t="shared" ca="1" si="15"/>
        <v/>
      </c>
      <c r="C372" s="109" t="str">
        <f t="shared" ca="1" si="16"/>
        <v/>
      </c>
      <c r="D372" s="101" t="str">
        <f ca="1">IF(ISERROR(OFFSET('HARGA SATUAN'!$D$6,MATCH(C372,'HARGA SATUAN'!$C$7:$C$1495,0),0)),"",OFFSET('HARGA SATUAN'!$D$6,MATCH(C372,'HARGA SATUAN'!$C$7:$C$1495,0),0))</f>
        <v/>
      </c>
      <c r="E372" s="101">
        <f ca="1">IF(B372="+","Unit",IF(ISERROR(OFFSET('HARGA SATUAN'!$E$6,MATCH(C372,'HARGA SATUAN'!$C$7:$C$1495,0),0)),"",OFFSET('HARGA SATUAN'!$E$6,MATCH(C372,'HARGA SATUAN'!$C$7:$C$1495,0),0)))</f>
        <v>0</v>
      </c>
      <c r="F372" s="138" t="str">
        <f t="shared" ca="1" si="17"/>
        <v/>
      </c>
      <c r="G372" s="41">
        <f ca="1">IF(ISERROR(OFFSET('HARGA SATUAN'!$I$6,MATCH(C372,'HARGA SATUAN'!$C$7:$C$1495,0),0)),"",OFFSET('HARGA SATUAN'!$I$6,MATCH(C372,'HARGA SATUAN'!$C$7:$C$1495,0),0))</f>
        <v>0</v>
      </c>
      <c r="H372" s="136" t="str">
        <f ca="1">IF(B372="","",#REF!)</f>
        <v/>
      </c>
      <c r="I372" s="136" t="str">
        <f ca="1">IF(B372="","",#REF!)</f>
        <v/>
      </c>
      <c r="J372" s="136" t="str">
        <f ca="1">IF(B372="","",#REF!)</f>
        <v/>
      </c>
      <c r="K372" s="136" t="str">
        <f ca="1">IF(B372="","",#REF!)</f>
        <v/>
      </c>
      <c r="L372" s="136" t="str">
        <f ca="1">IF(C372="","",#REF!)</f>
        <v/>
      </c>
    </row>
    <row r="373" spans="1:12">
      <c r="A373" s="112">
        <v>362</v>
      </c>
      <c r="B373" s="134" t="str">
        <f t="shared" ca="1" si="15"/>
        <v/>
      </c>
      <c r="C373" s="109" t="str">
        <f t="shared" ca="1" si="16"/>
        <v/>
      </c>
      <c r="D373" s="101" t="str">
        <f ca="1">IF(ISERROR(OFFSET('HARGA SATUAN'!$D$6,MATCH(C373,'HARGA SATUAN'!$C$7:$C$1495,0),0)),"",OFFSET('HARGA SATUAN'!$D$6,MATCH(C373,'HARGA SATUAN'!$C$7:$C$1495,0),0))</f>
        <v/>
      </c>
      <c r="E373" s="101">
        <f ca="1">IF(B373="+","Unit",IF(ISERROR(OFFSET('HARGA SATUAN'!$E$6,MATCH(C373,'HARGA SATUAN'!$C$7:$C$1495,0),0)),"",OFFSET('HARGA SATUAN'!$E$6,MATCH(C373,'HARGA SATUAN'!$C$7:$C$1495,0),0)))</f>
        <v>0</v>
      </c>
      <c r="F373" s="138" t="str">
        <f t="shared" ca="1" si="17"/>
        <v/>
      </c>
      <c r="G373" s="41">
        <f ca="1">IF(ISERROR(OFFSET('HARGA SATUAN'!$I$6,MATCH(C373,'HARGA SATUAN'!$C$7:$C$1495,0),0)),"",OFFSET('HARGA SATUAN'!$I$6,MATCH(C373,'HARGA SATUAN'!$C$7:$C$1495,0),0))</f>
        <v>0</v>
      </c>
      <c r="H373" s="136" t="str">
        <f ca="1">IF(B373="","",#REF!)</f>
        <v/>
      </c>
      <c r="I373" s="136" t="str">
        <f ca="1">IF(B373="","",#REF!)</f>
        <v/>
      </c>
      <c r="J373" s="136" t="str">
        <f ca="1">IF(B373="","",#REF!)</f>
        <v/>
      </c>
      <c r="K373" s="136" t="str">
        <f ca="1">IF(B373="","",#REF!)</f>
        <v/>
      </c>
      <c r="L373" s="136" t="str">
        <f ca="1">IF(C373="","",#REF!)</f>
        <v/>
      </c>
    </row>
    <row r="374" spans="1:12">
      <c r="A374" s="112">
        <v>363</v>
      </c>
      <c r="B374" s="134" t="str">
        <f t="shared" ca="1" si="15"/>
        <v/>
      </c>
      <c r="C374" s="109" t="str">
        <f t="shared" ca="1" si="16"/>
        <v/>
      </c>
      <c r="D374" s="101" t="str">
        <f ca="1">IF(ISERROR(OFFSET('HARGA SATUAN'!$D$6,MATCH(C374,'HARGA SATUAN'!$C$7:$C$1495,0),0)),"",OFFSET('HARGA SATUAN'!$D$6,MATCH(C374,'HARGA SATUAN'!$C$7:$C$1495,0),0))</f>
        <v/>
      </c>
      <c r="E374" s="101">
        <f ca="1">IF(B374="+","Unit",IF(ISERROR(OFFSET('HARGA SATUAN'!$E$6,MATCH(C374,'HARGA SATUAN'!$C$7:$C$1495,0),0)),"",OFFSET('HARGA SATUAN'!$E$6,MATCH(C374,'HARGA SATUAN'!$C$7:$C$1495,0),0)))</f>
        <v>0</v>
      </c>
      <c r="F374" s="138" t="str">
        <f t="shared" ca="1" si="17"/>
        <v/>
      </c>
      <c r="G374" s="41">
        <f ca="1">IF(ISERROR(OFFSET('HARGA SATUAN'!$I$6,MATCH(C374,'HARGA SATUAN'!$C$7:$C$1495,0),0)),"",OFFSET('HARGA SATUAN'!$I$6,MATCH(C374,'HARGA SATUAN'!$C$7:$C$1495,0),0))</f>
        <v>0</v>
      </c>
      <c r="H374" s="136" t="str">
        <f ca="1">IF(B374="","",#REF!)</f>
        <v/>
      </c>
      <c r="I374" s="136" t="str">
        <f ca="1">IF(B374="","",#REF!)</f>
        <v/>
      </c>
      <c r="J374" s="136" t="str">
        <f ca="1">IF(B374="","",#REF!)</f>
        <v/>
      </c>
      <c r="K374" s="136" t="str">
        <f ca="1">IF(B374="","",#REF!)</f>
        <v/>
      </c>
      <c r="L374" s="136" t="str">
        <f ca="1">IF(C374="","",#REF!)</f>
        <v/>
      </c>
    </row>
    <row r="375" spans="1:12">
      <c r="A375" s="112">
        <v>364</v>
      </c>
      <c r="B375" s="134" t="str">
        <f t="shared" ca="1" si="15"/>
        <v/>
      </c>
      <c r="C375" s="109" t="str">
        <f t="shared" ca="1" si="16"/>
        <v/>
      </c>
      <c r="D375" s="101" t="str">
        <f ca="1">IF(ISERROR(OFFSET('HARGA SATUAN'!$D$6,MATCH(C375,'HARGA SATUAN'!$C$7:$C$1495,0),0)),"",OFFSET('HARGA SATUAN'!$D$6,MATCH(C375,'HARGA SATUAN'!$C$7:$C$1495,0),0))</f>
        <v/>
      </c>
      <c r="E375" s="101">
        <f ca="1">IF(B375="+","Unit",IF(ISERROR(OFFSET('HARGA SATUAN'!$E$6,MATCH(C375,'HARGA SATUAN'!$C$7:$C$1495,0),0)),"",OFFSET('HARGA SATUAN'!$E$6,MATCH(C375,'HARGA SATUAN'!$C$7:$C$1495,0),0)))</f>
        <v>0</v>
      </c>
      <c r="F375" s="138" t="str">
        <f t="shared" ca="1" si="17"/>
        <v/>
      </c>
      <c r="G375" s="41">
        <f ca="1">IF(ISERROR(OFFSET('HARGA SATUAN'!$I$6,MATCH(C375,'HARGA SATUAN'!$C$7:$C$1495,0),0)),"",OFFSET('HARGA SATUAN'!$I$6,MATCH(C375,'HARGA SATUAN'!$C$7:$C$1495,0),0))</f>
        <v>0</v>
      </c>
      <c r="H375" s="136" t="str">
        <f ca="1">IF(B375="","",#REF!)</f>
        <v/>
      </c>
      <c r="I375" s="136" t="str">
        <f ca="1">IF(B375="","",#REF!)</f>
        <v/>
      </c>
      <c r="J375" s="136" t="str">
        <f ca="1">IF(B375="","",#REF!)</f>
        <v/>
      </c>
      <c r="K375" s="136" t="str">
        <f ca="1">IF(B375="","",#REF!)</f>
        <v/>
      </c>
      <c r="L375" s="136" t="str">
        <f ca="1">IF(C375="","",#REF!)</f>
        <v/>
      </c>
    </row>
    <row r="376" spans="1:12">
      <c r="A376" s="112">
        <v>365</v>
      </c>
      <c r="B376" s="134" t="str">
        <f t="shared" ca="1" si="15"/>
        <v/>
      </c>
      <c r="C376" s="109" t="str">
        <f t="shared" ca="1" si="16"/>
        <v/>
      </c>
      <c r="D376" s="101" t="str">
        <f ca="1">IF(ISERROR(OFFSET('HARGA SATUAN'!$D$6,MATCH(C376,'HARGA SATUAN'!$C$7:$C$1495,0),0)),"",OFFSET('HARGA SATUAN'!$D$6,MATCH(C376,'HARGA SATUAN'!$C$7:$C$1495,0),0))</f>
        <v/>
      </c>
      <c r="E376" s="101">
        <f ca="1">IF(B376="+","Unit",IF(ISERROR(OFFSET('HARGA SATUAN'!$E$6,MATCH(C376,'HARGA SATUAN'!$C$7:$C$1495,0),0)),"",OFFSET('HARGA SATUAN'!$E$6,MATCH(C376,'HARGA SATUAN'!$C$7:$C$1495,0),0)))</f>
        <v>0</v>
      </c>
      <c r="F376" s="138" t="str">
        <f t="shared" ca="1" si="17"/>
        <v/>
      </c>
      <c r="G376" s="41">
        <f ca="1">IF(ISERROR(OFFSET('HARGA SATUAN'!$I$6,MATCH(C376,'HARGA SATUAN'!$C$7:$C$1495,0),0)),"",OFFSET('HARGA SATUAN'!$I$6,MATCH(C376,'HARGA SATUAN'!$C$7:$C$1495,0),0))</f>
        <v>0</v>
      </c>
      <c r="H376" s="136" t="str">
        <f ca="1">IF(B376="","",#REF!)</f>
        <v/>
      </c>
      <c r="I376" s="136" t="str">
        <f ca="1">IF(B376="","",#REF!)</f>
        <v/>
      </c>
      <c r="J376" s="136" t="str">
        <f ca="1">IF(B376="","",#REF!)</f>
        <v/>
      </c>
      <c r="K376" s="136" t="str">
        <f ca="1">IF(B376="","",#REF!)</f>
        <v/>
      </c>
      <c r="L376" s="136" t="str">
        <f ca="1">IF(C376="","",#REF!)</f>
        <v/>
      </c>
    </row>
    <row r="377" spans="1:12">
      <c r="A377" s="112">
        <v>366</v>
      </c>
      <c r="B377" s="134" t="str">
        <f t="shared" ca="1" si="15"/>
        <v/>
      </c>
      <c r="C377" s="109" t="str">
        <f t="shared" ca="1" si="16"/>
        <v/>
      </c>
      <c r="D377" s="101" t="str">
        <f ca="1">IF(ISERROR(OFFSET('HARGA SATUAN'!$D$6,MATCH(C377,'HARGA SATUAN'!$C$7:$C$1495,0),0)),"",OFFSET('HARGA SATUAN'!$D$6,MATCH(C377,'HARGA SATUAN'!$C$7:$C$1495,0),0))</f>
        <v/>
      </c>
      <c r="E377" s="101">
        <f ca="1">IF(B377="+","Unit",IF(ISERROR(OFFSET('HARGA SATUAN'!$E$6,MATCH(C377,'HARGA SATUAN'!$C$7:$C$1495,0),0)),"",OFFSET('HARGA SATUAN'!$E$6,MATCH(C377,'HARGA SATUAN'!$C$7:$C$1495,0),0)))</f>
        <v>0</v>
      </c>
      <c r="F377" s="138" t="str">
        <f t="shared" ca="1" si="17"/>
        <v/>
      </c>
      <c r="G377" s="41">
        <f ca="1">IF(ISERROR(OFFSET('HARGA SATUAN'!$I$6,MATCH(C377,'HARGA SATUAN'!$C$7:$C$1495,0),0)),"",OFFSET('HARGA SATUAN'!$I$6,MATCH(C377,'HARGA SATUAN'!$C$7:$C$1495,0),0))</f>
        <v>0</v>
      </c>
      <c r="H377" s="136" t="str">
        <f ca="1">IF(B377="","",#REF!)</f>
        <v/>
      </c>
      <c r="I377" s="136" t="str">
        <f ca="1">IF(B377="","",#REF!)</f>
        <v/>
      </c>
      <c r="J377" s="136" t="str">
        <f ca="1">IF(B377="","",#REF!)</f>
        <v/>
      </c>
      <c r="K377" s="136" t="str">
        <f ca="1">IF(B377="","",#REF!)</f>
        <v/>
      </c>
      <c r="L377" s="136" t="str">
        <f ca="1">IF(C377="","",#REF!)</f>
        <v/>
      </c>
    </row>
    <row r="378" spans="1:12">
      <c r="A378" s="112">
        <v>367</v>
      </c>
      <c r="B378" s="134" t="str">
        <f t="shared" ca="1" si="15"/>
        <v/>
      </c>
      <c r="C378" s="109" t="str">
        <f t="shared" ca="1" si="16"/>
        <v/>
      </c>
      <c r="D378" s="101" t="str">
        <f ca="1">IF(ISERROR(OFFSET('HARGA SATUAN'!$D$6,MATCH(C378,'HARGA SATUAN'!$C$7:$C$1495,0),0)),"",OFFSET('HARGA SATUAN'!$D$6,MATCH(C378,'HARGA SATUAN'!$C$7:$C$1495,0),0))</f>
        <v/>
      </c>
      <c r="E378" s="101">
        <f ca="1">IF(B378="+","Unit",IF(ISERROR(OFFSET('HARGA SATUAN'!$E$6,MATCH(C378,'HARGA SATUAN'!$C$7:$C$1495,0),0)),"",OFFSET('HARGA SATUAN'!$E$6,MATCH(C378,'HARGA SATUAN'!$C$7:$C$1495,0),0)))</f>
        <v>0</v>
      </c>
      <c r="F378" s="138" t="str">
        <f t="shared" ca="1" si="17"/>
        <v/>
      </c>
      <c r="G378" s="41">
        <f ca="1">IF(ISERROR(OFFSET('HARGA SATUAN'!$I$6,MATCH(C378,'HARGA SATUAN'!$C$7:$C$1495,0),0)),"",OFFSET('HARGA SATUAN'!$I$6,MATCH(C378,'HARGA SATUAN'!$C$7:$C$1495,0),0))</f>
        <v>0</v>
      </c>
      <c r="H378" s="136" t="str">
        <f ca="1">IF(B378="","",#REF!)</f>
        <v/>
      </c>
      <c r="I378" s="136" t="str">
        <f ca="1">IF(B378="","",#REF!)</f>
        <v/>
      </c>
      <c r="J378" s="136" t="str">
        <f ca="1">IF(B378="","",#REF!)</f>
        <v/>
      </c>
      <c r="K378" s="136" t="str">
        <f ca="1">IF(B378="","",#REF!)</f>
        <v/>
      </c>
      <c r="L378" s="136" t="str">
        <f ca="1">IF(C378="","",#REF!)</f>
        <v/>
      </c>
    </row>
    <row r="379" spans="1:12">
      <c r="A379" s="112">
        <v>368</v>
      </c>
      <c r="B379" s="134" t="str">
        <f t="shared" ca="1" si="15"/>
        <v/>
      </c>
      <c r="C379" s="109" t="str">
        <f t="shared" ca="1" si="16"/>
        <v/>
      </c>
      <c r="D379" s="101" t="str">
        <f ca="1">IF(ISERROR(OFFSET('HARGA SATUAN'!$D$6,MATCH(C379,'HARGA SATUAN'!$C$7:$C$1495,0),0)),"",OFFSET('HARGA SATUAN'!$D$6,MATCH(C379,'HARGA SATUAN'!$C$7:$C$1495,0),0))</f>
        <v/>
      </c>
      <c r="E379" s="101">
        <f ca="1">IF(B379="+","Unit",IF(ISERROR(OFFSET('HARGA SATUAN'!$E$6,MATCH(C379,'HARGA SATUAN'!$C$7:$C$1495,0),0)),"",OFFSET('HARGA SATUAN'!$E$6,MATCH(C379,'HARGA SATUAN'!$C$7:$C$1495,0),0)))</f>
        <v>0</v>
      </c>
      <c r="F379" s="138" t="str">
        <f t="shared" ca="1" si="17"/>
        <v/>
      </c>
      <c r="G379" s="41">
        <f ca="1">IF(ISERROR(OFFSET('HARGA SATUAN'!$I$6,MATCH(C379,'HARGA SATUAN'!$C$7:$C$1495,0),0)),"",OFFSET('HARGA SATUAN'!$I$6,MATCH(C379,'HARGA SATUAN'!$C$7:$C$1495,0),0))</f>
        <v>0</v>
      </c>
      <c r="H379" s="136" t="str">
        <f ca="1">IF(B379="","",#REF!)</f>
        <v/>
      </c>
      <c r="I379" s="136" t="str">
        <f ca="1">IF(B379="","",#REF!)</f>
        <v/>
      </c>
      <c r="J379" s="136" t="str">
        <f ca="1">IF(B379="","",#REF!)</f>
        <v/>
      </c>
      <c r="K379" s="136" t="str">
        <f ca="1">IF(B379="","",#REF!)</f>
        <v/>
      </c>
      <c r="L379" s="136" t="str">
        <f ca="1">IF(C379="","",#REF!)</f>
        <v/>
      </c>
    </row>
    <row r="380" spans="1:12">
      <c r="A380" s="112">
        <v>369</v>
      </c>
      <c r="B380" s="134" t="str">
        <f t="shared" ca="1" si="15"/>
        <v/>
      </c>
      <c r="C380" s="109" t="str">
        <f t="shared" ca="1" si="16"/>
        <v/>
      </c>
      <c r="D380" s="101" t="str">
        <f ca="1">IF(ISERROR(OFFSET('HARGA SATUAN'!$D$6,MATCH(C380,'HARGA SATUAN'!$C$7:$C$1495,0),0)),"",OFFSET('HARGA SATUAN'!$D$6,MATCH(C380,'HARGA SATUAN'!$C$7:$C$1495,0),0))</f>
        <v/>
      </c>
      <c r="E380" s="101">
        <f ca="1">IF(B380="+","Unit",IF(ISERROR(OFFSET('HARGA SATUAN'!$E$6,MATCH(C380,'HARGA SATUAN'!$C$7:$C$1495,0),0)),"",OFFSET('HARGA SATUAN'!$E$6,MATCH(C380,'HARGA SATUAN'!$C$7:$C$1495,0),0)))</f>
        <v>0</v>
      </c>
      <c r="F380" s="138" t="str">
        <f t="shared" ca="1" si="17"/>
        <v/>
      </c>
      <c r="G380" s="41">
        <f ca="1">IF(ISERROR(OFFSET('HARGA SATUAN'!$I$6,MATCH(C380,'HARGA SATUAN'!$C$7:$C$1495,0),0)),"",OFFSET('HARGA SATUAN'!$I$6,MATCH(C380,'HARGA SATUAN'!$C$7:$C$1495,0),0))</f>
        <v>0</v>
      </c>
      <c r="H380" s="136" t="str">
        <f ca="1">IF(B380="","",#REF!)</f>
        <v/>
      </c>
      <c r="I380" s="136" t="str">
        <f ca="1">IF(B380="","",#REF!)</f>
        <v/>
      </c>
      <c r="J380" s="136" t="str">
        <f ca="1">IF(B380="","",#REF!)</f>
        <v/>
      </c>
      <c r="K380" s="136" t="str">
        <f ca="1">IF(B380="","",#REF!)</f>
        <v/>
      </c>
      <c r="L380" s="136" t="str">
        <f ca="1">IF(C380="","",#REF!)</f>
        <v/>
      </c>
    </row>
    <row r="381" spans="1:12">
      <c r="A381" s="112">
        <v>370</v>
      </c>
      <c r="B381" s="134" t="str">
        <f t="shared" ca="1" si="15"/>
        <v/>
      </c>
      <c r="C381" s="109" t="str">
        <f t="shared" ca="1" si="16"/>
        <v/>
      </c>
      <c r="D381" s="101" t="str">
        <f ca="1">IF(ISERROR(OFFSET('HARGA SATUAN'!$D$6,MATCH(C381,'HARGA SATUAN'!$C$7:$C$1495,0),0)),"",OFFSET('HARGA SATUAN'!$D$6,MATCH(C381,'HARGA SATUAN'!$C$7:$C$1495,0),0))</f>
        <v/>
      </c>
      <c r="E381" s="101">
        <f ca="1">IF(B381="+","Unit",IF(ISERROR(OFFSET('HARGA SATUAN'!$E$6,MATCH(C381,'HARGA SATUAN'!$C$7:$C$1495,0),0)),"",OFFSET('HARGA SATUAN'!$E$6,MATCH(C381,'HARGA SATUAN'!$C$7:$C$1495,0),0)))</f>
        <v>0</v>
      </c>
      <c r="F381" s="138" t="str">
        <f t="shared" ca="1" si="17"/>
        <v/>
      </c>
      <c r="G381" s="41">
        <f ca="1">IF(ISERROR(OFFSET('HARGA SATUAN'!$I$6,MATCH(C381,'HARGA SATUAN'!$C$7:$C$1495,0),0)),"",OFFSET('HARGA SATUAN'!$I$6,MATCH(C381,'HARGA SATUAN'!$C$7:$C$1495,0),0))</f>
        <v>0</v>
      </c>
      <c r="H381" s="136" t="str">
        <f ca="1">IF(B381="","",#REF!)</f>
        <v/>
      </c>
      <c r="I381" s="136" t="str">
        <f ca="1">IF(B381="","",#REF!)</f>
        <v/>
      </c>
      <c r="J381" s="136" t="str">
        <f ca="1">IF(B381="","",#REF!)</f>
        <v/>
      </c>
      <c r="K381" s="136" t="str">
        <f ca="1">IF(B381="","",#REF!)</f>
        <v/>
      </c>
      <c r="L381" s="136" t="str">
        <f ca="1">IF(C381="","",#REF!)</f>
        <v/>
      </c>
    </row>
    <row r="382" spans="1:12">
      <c r="A382" s="112">
        <v>371</v>
      </c>
      <c r="B382" s="134" t="str">
        <f t="shared" ca="1" si="15"/>
        <v/>
      </c>
      <c r="C382" s="109" t="str">
        <f t="shared" ca="1" si="16"/>
        <v/>
      </c>
      <c r="D382" s="101" t="str">
        <f ca="1">IF(ISERROR(OFFSET('HARGA SATUAN'!$D$6,MATCH(C382,'HARGA SATUAN'!$C$7:$C$1495,0),0)),"",OFFSET('HARGA SATUAN'!$D$6,MATCH(C382,'HARGA SATUAN'!$C$7:$C$1495,0),0))</f>
        <v/>
      </c>
      <c r="E382" s="101">
        <f ca="1">IF(B382="+","Unit",IF(ISERROR(OFFSET('HARGA SATUAN'!$E$6,MATCH(C382,'HARGA SATUAN'!$C$7:$C$1495,0),0)),"",OFFSET('HARGA SATUAN'!$E$6,MATCH(C382,'HARGA SATUAN'!$C$7:$C$1495,0),0)))</f>
        <v>0</v>
      </c>
      <c r="F382" s="138" t="str">
        <f t="shared" ca="1" si="17"/>
        <v/>
      </c>
      <c r="G382" s="41">
        <f ca="1">IF(ISERROR(OFFSET('HARGA SATUAN'!$I$6,MATCH(C382,'HARGA SATUAN'!$C$7:$C$1495,0),0)),"",OFFSET('HARGA SATUAN'!$I$6,MATCH(C382,'HARGA SATUAN'!$C$7:$C$1495,0),0))</f>
        <v>0</v>
      </c>
      <c r="H382" s="136" t="str">
        <f ca="1">IF(B382="","",#REF!)</f>
        <v/>
      </c>
      <c r="I382" s="136" t="str">
        <f ca="1">IF(B382="","",#REF!)</f>
        <v/>
      </c>
      <c r="J382" s="136" t="str">
        <f ca="1">IF(B382="","",#REF!)</f>
        <v/>
      </c>
      <c r="K382" s="136" t="str">
        <f ca="1">IF(B382="","",#REF!)</f>
        <v/>
      </c>
      <c r="L382" s="136" t="str">
        <f ca="1">IF(C382="","",#REF!)</f>
        <v/>
      </c>
    </row>
    <row r="383" spans="1:12">
      <c r="A383" s="112">
        <v>372</v>
      </c>
      <c r="B383" s="134" t="str">
        <f t="shared" ca="1" si="15"/>
        <v/>
      </c>
      <c r="C383" s="109" t="str">
        <f t="shared" ca="1" si="16"/>
        <v/>
      </c>
      <c r="D383" s="101" t="str">
        <f ca="1">IF(ISERROR(OFFSET('HARGA SATUAN'!$D$6,MATCH(C383,'HARGA SATUAN'!$C$7:$C$1495,0),0)),"",OFFSET('HARGA SATUAN'!$D$6,MATCH(C383,'HARGA SATUAN'!$C$7:$C$1495,0),0))</f>
        <v/>
      </c>
      <c r="E383" s="101">
        <f ca="1">IF(B383="+","Unit",IF(ISERROR(OFFSET('HARGA SATUAN'!$E$6,MATCH(C383,'HARGA SATUAN'!$C$7:$C$1495,0),0)),"",OFFSET('HARGA SATUAN'!$E$6,MATCH(C383,'HARGA SATUAN'!$C$7:$C$1495,0),0)))</f>
        <v>0</v>
      </c>
      <c r="F383" s="138" t="str">
        <f t="shared" ca="1" si="17"/>
        <v/>
      </c>
      <c r="G383" s="41">
        <f ca="1">IF(ISERROR(OFFSET('HARGA SATUAN'!$I$6,MATCH(C383,'HARGA SATUAN'!$C$7:$C$1495,0),0)),"",OFFSET('HARGA SATUAN'!$I$6,MATCH(C383,'HARGA SATUAN'!$C$7:$C$1495,0),0))</f>
        <v>0</v>
      </c>
      <c r="H383" s="136" t="str">
        <f ca="1">IF(B383="","",#REF!)</f>
        <v/>
      </c>
      <c r="I383" s="136" t="str">
        <f ca="1">IF(B383="","",#REF!)</f>
        <v/>
      </c>
      <c r="J383" s="136" t="str">
        <f ca="1">IF(B383="","",#REF!)</f>
        <v/>
      </c>
      <c r="K383" s="136" t="str">
        <f ca="1">IF(B383="","",#REF!)</f>
        <v/>
      </c>
      <c r="L383" s="136" t="str">
        <f ca="1">IF(C383="","",#REF!)</f>
        <v/>
      </c>
    </row>
    <row r="384" spans="1:12">
      <c r="A384" s="112">
        <v>373</v>
      </c>
      <c r="B384" s="134" t="str">
        <f t="shared" ca="1" si="15"/>
        <v/>
      </c>
      <c r="C384" s="109" t="str">
        <f t="shared" ca="1" si="16"/>
        <v/>
      </c>
      <c r="D384" s="101" t="str">
        <f ca="1">IF(ISERROR(OFFSET('HARGA SATUAN'!$D$6,MATCH(C384,'HARGA SATUAN'!$C$7:$C$1495,0),0)),"",OFFSET('HARGA SATUAN'!$D$6,MATCH(C384,'HARGA SATUAN'!$C$7:$C$1495,0),0))</f>
        <v/>
      </c>
      <c r="E384" s="101">
        <f ca="1">IF(B384="+","Unit",IF(ISERROR(OFFSET('HARGA SATUAN'!$E$6,MATCH(C384,'HARGA SATUAN'!$C$7:$C$1495,0),0)),"",OFFSET('HARGA SATUAN'!$E$6,MATCH(C384,'HARGA SATUAN'!$C$7:$C$1495,0),0)))</f>
        <v>0</v>
      </c>
      <c r="F384" s="138" t="str">
        <f t="shared" ca="1" si="17"/>
        <v/>
      </c>
      <c r="G384" s="41">
        <f ca="1">IF(ISERROR(OFFSET('HARGA SATUAN'!$I$6,MATCH(C384,'HARGA SATUAN'!$C$7:$C$1495,0),0)),"",OFFSET('HARGA SATUAN'!$I$6,MATCH(C384,'HARGA SATUAN'!$C$7:$C$1495,0),0))</f>
        <v>0</v>
      </c>
      <c r="H384" s="136" t="str">
        <f ca="1">IF(B384="","",#REF!)</f>
        <v/>
      </c>
      <c r="I384" s="136" t="str">
        <f ca="1">IF(B384="","",#REF!)</f>
        <v/>
      </c>
      <c r="J384" s="136" t="str">
        <f ca="1">IF(B384="","",#REF!)</f>
        <v/>
      </c>
      <c r="K384" s="136" t="str">
        <f ca="1">IF(B384="","",#REF!)</f>
        <v/>
      </c>
      <c r="L384" s="136" t="str">
        <f ca="1">IF(C384="","",#REF!)</f>
        <v/>
      </c>
    </row>
    <row r="385" spans="1:12">
      <c r="A385" s="112">
        <v>374</v>
      </c>
      <c r="B385" s="134" t="str">
        <f t="shared" ca="1" si="15"/>
        <v/>
      </c>
      <c r="C385" s="109" t="str">
        <f t="shared" ca="1" si="16"/>
        <v/>
      </c>
      <c r="D385" s="101" t="str">
        <f ca="1">IF(ISERROR(OFFSET('HARGA SATUAN'!$D$6,MATCH(C385,'HARGA SATUAN'!$C$7:$C$1495,0),0)),"",OFFSET('HARGA SATUAN'!$D$6,MATCH(C385,'HARGA SATUAN'!$C$7:$C$1495,0),0))</f>
        <v/>
      </c>
      <c r="E385" s="101">
        <f ca="1">IF(B385="+","Unit",IF(ISERROR(OFFSET('HARGA SATUAN'!$E$6,MATCH(C385,'HARGA SATUAN'!$C$7:$C$1495,0),0)),"",OFFSET('HARGA SATUAN'!$E$6,MATCH(C385,'HARGA SATUAN'!$C$7:$C$1495,0),0)))</f>
        <v>0</v>
      </c>
      <c r="F385" s="138" t="str">
        <f t="shared" ca="1" si="17"/>
        <v/>
      </c>
      <c r="G385" s="41">
        <f ca="1">IF(ISERROR(OFFSET('HARGA SATUAN'!$I$6,MATCH(C385,'HARGA SATUAN'!$C$7:$C$1495,0),0)),"",OFFSET('HARGA SATUAN'!$I$6,MATCH(C385,'HARGA SATUAN'!$C$7:$C$1495,0),0))</f>
        <v>0</v>
      </c>
      <c r="H385" s="136" t="str">
        <f ca="1">IF(B385="","",#REF!)</f>
        <v/>
      </c>
      <c r="I385" s="136" t="str">
        <f ca="1">IF(B385="","",#REF!)</f>
        <v/>
      </c>
      <c r="J385" s="136" t="str">
        <f ca="1">IF(B385="","",#REF!)</f>
        <v/>
      </c>
      <c r="K385" s="136" t="str">
        <f ca="1">IF(B385="","",#REF!)</f>
        <v/>
      </c>
      <c r="L385" s="136" t="str">
        <f ca="1">IF(C385="","",#REF!)</f>
        <v/>
      </c>
    </row>
    <row r="386" spans="1:12">
      <c r="A386" s="112">
        <v>375</v>
      </c>
      <c r="B386" s="134" t="str">
        <f t="shared" ca="1" si="15"/>
        <v/>
      </c>
      <c r="C386" s="109" t="str">
        <f t="shared" ca="1" si="16"/>
        <v/>
      </c>
      <c r="D386" s="101" t="str">
        <f ca="1">IF(ISERROR(OFFSET('HARGA SATUAN'!$D$6,MATCH(C386,'HARGA SATUAN'!$C$7:$C$1495,0),0)),"",OFFSET('HARGA SATUAN'!$D$6,MATCH(C386,'HARGA SATUAN'!$C$7:$C$1495,0),0))</f>
        <v/>
      </c>
      <c r="E386" s="101">
        <f ca="1">IF(B386="+","Unit",IF(ISERROR(OFFSET('HARGA SATUAN'!$E$6,MATCH(C386,'HARGA SATUAN'!$C$7:$C$1495,0),0)),"",OFFSET('HARGA SATUAN'!$E$6,MATCH(C386,'HARGA SATUAN'!$C$7:$C$1495,0),0)))</f>
        <v>0</v>
      </c>
      <c r="F386" s="138" t="str">
        <f t="shared" ca="1" si="17"/>
        <v/>
      </c>
      <c r="G386" s="41">
        <f ca="1">IF(ISERROR(OFFSET('HARGA SATUAN'!$I$6,MATCH(C386,'HARGA SATUAN'!$C$7:$C$1495,0),0)),"",OFFSET('HARGA SATUAN'!$I$6,MATCH(C386,'HARGA SATUAN'!$C$7:$C$1495,0),0))</f>
        <v>0</v>
      </c>
      <c r="H386" s="136" t="str">
        <f ca="1">IF(B386="","",#REF!)</f>
        <v/>
      </c>
      <c r="I386" s="136" t="str">
        <f ca="1">IF(B386="","",#REF!)</f>
        <v/>
      </c>
      <c r="J386" s="136" t="str">
        <f ca="1">IF(B386="","",#REF!)</f>
        <v/>
      </c>
      <c r="K386" s="136" t="str">
        <f ca="1">IF(B386="","",#REF!)</f>
        <v/>
      </c>
      <c r="L386" s="136" t="str">
        <f ca="1">IF(C386="","",#REF!)</f>
        <v/>
      </c>
    </row>
    <row r="387" spans="1:12">
      <c r="A387" s="112">
        <v>376</v>
      </c>
      <c r="B387" s="134" t="str">
        <f t="shared" ca="1" si="15"/>
        <v/>
      </c>
      <c r="C387" s="109" t="str">
        <f t="shared" ca="1" si="16"/>
        <v/>
      </c>
      <c r="D387" s="101" t="str">
        <f ca="1">IF(ISERROR(OFFSET('HARGA SATUAN'!$D$6,MATCH(C387,'HARGA SATUAN'!$C$7:$C$1495,0),0)),"",OFFSET('HARGA SATUAN'!$D$6,MATCH(C387,'HARGA SATUAN'!$C$7:$C$1495,0),0))</f>
        <v/>
      </c>
      <c r="E387" s="101">
        <f ca="1">IF(B387="+","Unit",IF(ISERROR(OFFSET('HARGA SATUAN'!$E$6,MATCH(C387,'HARGA SATUAN'!$C$7:$C$1495,0),0)),"",OFFSET('HARGA SATUAN'!$E$6,MATCH(C387,'HARGA SATUAN'!$C$7:$C$1495,0),0)))</f>
        <v>0</v>
      </c>
      <c r="F387" s="138" t="str">
        <f t="shared" ca="1" si="17"/>
        <v/>
      </c>
      <c r="G387" s="41">
        <f ca="1">IF(ISERROR(OFFSET('HARGA SATUAN'!$I$6,MATCH(C387,'HARGA SATUAN'!$C$7:$C$1495,0),0)),"",OFFSET('HARGA SATUAN'!$I$6,MATCH(C387,'HARGA SATUAN'!$C$7:$C$1495,0),0))</f>
        <v>0</v>
      </c>
      <c r="H387" s="136" t="str">
        <f ca="1">IF(B387="","",#REF!)</f>
        <v/>
      </c>
      <c r="I387" s="136" t="str">
        <f ca="1">IF(B387="","",#REF!)</f>
        <v/>
      </c>
      <c r="J387" s="136" t="str">
        <f ca="1">IF(B387="","",#REF!)</f>
        <v/>
      </c>
      <c r="K387" s="136" t="str">
        <f ca="1">IF(B387="","",#REF!)</f>
        <v/>
      </c>
      <c r="L387" s="136" t="str">
        <f ca="1">IF(C387="","",#REF!)</f>
        <v/>
      </c>
    </row>
    <row r="388" spans="1:12">
      <c r="A388" s="112">
        <v>377</v>
      </c>
      <c r="B388" s="134" t="str">
        <f t="shared" ca="1" si="15"/>
        <v/>
      </c>
      <c r="C388" s="109" t="str">
        <f t="shared" ca="1" si="16"/>
        <v/>
      </c>
      <c r="D388" s="101" t="str">
        <f ca="1">IF(ISERROR(OFFSET('HARGA SATUAN'!$D$6,MATCH(C388,'HARGA SATUAN'!$C$7:$C$1495,0),0)),"",OFFSET('HARGA SATUAN'!$D$6,MATCH(C388,'HARGA SATUAN'!$C$7:$C$1495,0),0))</f>
        <v/>
      </c>
      <c r="E388" s="101">
        <f ca="1">IF(B388="+","Unit",IF(ISERROR(OFFSET('HARGA SATUAN'!$E$6,MATCH(C388,'HARGA SATUAN'!$C$7:$C$1495,0),0)),"",OFFSET('HARGA SATUAN'!$E$6,MATCH(C388,'HARGA SATUAN'!$C$7:$C$1495,0),0)))</f>
        <v>0</v>
      </c>
      <c r="F388" s="138" t="str">
        <f t="shared" ca="1" si="17"/>
        <v/>
      </c>
      <c r="G388" s="41">
        <f ca="1">IF(ISERROR(OFFSET('HARGA SATUAN'!$I$6,MATCH(C388,'HARGA SATUAN'!$C$7:$C$1495,0),0)),"",OFFSET('HARGA SATUAN'!$I$6,MATCH(C388,'HARGA SATUAN'!$C$7:$C$1495,0),0))</f>
        <v>0</v>
      </c>
      <c r="H388" s="136" t="str">
        <f ca="1">IF(B388="","",#REF!)</f>
        <v/>
      </c>
      <c r="I388" s="136" t="str">
        <f ca="1">IF(B388="","",#REF!)</f>
        <v/>
      </c>
      <c r="J388" s="136" t="str">
        <f ca="1">IF(B388="","",#REF!)</f>
        <v/>
      </c>
      <c r="K388" s="136" t="str">
        <f ca="1">IF(B388="","",#REF!)</f>
        <v/>
      </c>
      <c r="L388" s="136" t="str">
        <f ca="1">IF(C388="","",#REF!)</f>
        <v/>
      </c>
    </row>
    <row r="389" spans="1:12">
      <c r="A389" s="112">
        <v>378</v>
      </c>
      <c r="B389" s="134" t="str">
        <f t="shared" ca="1" si="15"/>
        <v/>
      </c>
      <c r="C389" s="109" t="str">
        <f t="shared" ca="1" si="16"/>
        <v/>
      </c>
      <c r="D389" s="101" t="str">
        <f ca="1">IF(ISERROR(OFFSET('HARGA SATUAN'!$D$6,MATCH(C389,'HARGA SATUAN'!$C$7:$C$1495,0),0)),"",OFFSET('HARGA SATUAN'!$D$6,MATCH(C389,'HARGA SATUAN'!$C$7:$C$1495,0),0))</f>
        <v/>
      </c>
      <c r="E389" s="101">
        <f ca="1">IF(B389="+","Unit",IF(ISERROR(OFFSET('HARGA SATUAN'!$E$6,MATCH(C389,'HARGA SATUAN'!$C$7:$C$1495,0),0)),"",OFFSET('HARGA SATUAN'!$E$6,MATCH(C389,'HARGA SATUAN'!$C$7:$C$1495,0),0)))</f>
        <v>0</v>
      </c>
      <c r="F389" s="138" t="str">
        <f t="shared" ca="1" si="17"/>
        <v/>
      </c>
      <c r="G389" s="41">
        <f ca="1">IF(ISERROR(OFFSET('HARGA SATUAN'!$I$6,MATCH(C389,'HARGA SATUAN'!$C$7:$C$1495,0),0)),"",OFFSET('HARGA SATUAN'!$I$6,MATCH(C389,'HARGA SATUAN'!$C$7:$C$1495,0),0))</f>
        <v>0</v>
      </c>
      <c r="H389" s="136" t="str">
        <f ca="1">IF(B389="","",#REF!)</f>
        <v/>
      </c>
      <c r="I389" s="136" t="str">
        <f ca="1">IF(B389="","",#REF!)</f>
        <v/>
      </c>
      <c r="J389" s="136" t="str">
        <f ca="1">IF(B389="","",#REF!)</f>
        <v/>
      </c>
      <c r="K389" s="136" t="str">
        <f ca="1">IF(B389="","",#REF!)</f>
        <v/>
      </c>
      <c r="L389" s="136" t="str">
        <f ca="1">IF(C389="","",#REF!)</f>
        <v/>
      </c>
    </row>
    <row r="390" spans="1:12">
      <c r="A390" s="112">
        <v>379</v>
      </c>
      <c r="B390" s="134" t="str">
        <f t="shared" ca="1" si="15"/>
        <v/>
      </c>
      <c r="C390" s="109" t="str">
        <f t="shared" ca="1" si="16"/>
        <v/>
      </c>
      <c r="D390" s="101" t="str">
        <f ca="1">IF(ISERROR(OFFSET('HARGA SATUAN'!$D$6,MATCH(C390,'HARGA SATUAN'!$C$7:$C$1495,0),0)),"",OFFSET('HARGA SATUAN'!$D$6,MATCH(C390,'HARGA SATUAN'!$C$7:$C$1495,0),0))</f>
        <v/>
      </c>
      <c r="E390" s="101">
        <f ca="1">IF(B390="+","Unit",IF(ISERROR(OFFSET('HARGA SATUAN'!$E$6,MATCH(C390,'HARGA SATUAN'!$C$7:$C$1495,0),0)),"",OFFSET('HARGA SATUAN'!$E$6,MATCH(C390,'HARGA SATUAN'!$C$7:$C$1495,0),0)))</f>
        <v>0</v>
      </c>
      <c r="F390" s="138" t="str">
        <f t="shared" ca="1" si="17"/>
        <v/>
      </c>
      <c r="G390" s="41">
        <f ca="1">IF(ISERROR(OFFSET('HARGA SATUAN'!$I$6,MATCH(C390,'HARGA SATUAN'!$C$7:$C$1495,0),0)),"",OFFSET('HARGA SATUAN'!$I$6,MATCH(C390,'HARGA SATUAN'!$C$7:$C$1495,0),0))</f>
        <v>0</v>
      </c>
      <c r="H390" s="136" t="str">
        <f ca="1">IF(B390="","",#REF!)</f>
        <v/>
      </c>
      <c r="I390" s="136" t="str">
        <f ca="1">IF(B390="","",#REF!)</f>
        <v/>
      </c>
      <c r="J390" s="136" t="str">
        <f ca="1">IF(B390="","",#REF!)</f>
        <v/>
      </c>
      <c r="K390" s="136" t="str">
        <f ca="1">IF(B390="","",#REF!)</f>
        <v/>
      </c>
      <c r="L390" s="136" t="str">
        <f ca="1">IF(C390="","",#REF!)</f>
        <v/>
      </c>
    </row>
    <row r="391" spans="1:12">
      <c r="A391" s="112">
        <v>380</v>
      </c>
      <c r="B391" s="134" t="str">
        <f t="shared" ca="1" si="15"/>
        <v/>
      </c>
      <c r="C391" s="109" t="str">
        <f t="shared" ca="1" si="16"/>
        <v/>
      </c>
      <c r="D391" s="101" t="str">
        <f ca="1">IF(ISERROR(OFFSET('HARGA SATUAN'!$D$6,MATCH(C391,'HARGA SATUAN'!$C$7:$C$1495,0),0)),"",OFFSET('HARGA SATUAN'!$D$6,MATCH(C391,'HARGA SATUAN'!$C$7:$C$1495,0),0))</f>
        <v/>
      </c>
      <c r="E391" s="101">
        <f ca="1">IF(B391="+","Unit",IF(ISERROR(OFFSET('HARGA SATUAN'!$E$6,MATCH(C391,'HARGA SATUAN'!$C$7:$C$1495,0),0)),"",OFFSET('HARGA SATUAN'!$E$6,MATCH(C391,'HARGA SATUAN'!$C$7:$C$1495,0),0)))</f>
        <v>0</v>
      </c>
      <c r="F391" s="138" t="str">
        <f t="shared" ca="1" si="17"/>
        <v/>
      </c>
      <c r="G391" s="41">
        <f ca="1">IF(ISERROR(OFFSET('HARGA SATUAN'!$I$6,MATCH(C391,'HARGA SATUAN'!$C$7:$C$1495,0),0)),"",OFFSET('HARGA SATUAN'!$I$6,MATCH(C391,'HARGA SATUAN'!$C$7:$C$1495,0),0))</f>
        <v>0</v>
      </c>
      <c r="H391" s="136" t="str">
        <f ca="1">IF(B391="","",#REF!)</f>
        <v/>
      </c>
      <c r="I391" s="136" t="str">
        <f ca="1">IF(B391="","",#REF!)</f>
        <v/>
      </c>
      <c r="J391" s="136" t="str">
        <f ca="1">IF(B391="","",#REF!)</f>
        <v/>
      </c>
      <c r="K391" s="136" t="str">
        <f ca="1">IF(B391="","",#REF!)</f>
        <v/>
      </c>
      <c r="L391" s="136" t="str">
        <f ca="1">IF(C391="","",#REF!)</f>
        <v/>
      </c>
    </row>
    <row r="392" spans="1:12">
      <c r="A392" s="112">
        <v>381</v>
      </c>
      <c r="B392" s="134" t="str">
        <f t="shared" ca="1" si="15"/>
        <v/>
      </c>
      <c r="C392" s="109" t="str">
        <f t="shared" ca="1" si="16"/>
        <v/>
      </c>
      <c r="D392" s="101" t="str">
        <f ca="1">IF(ISERROR(OFFSET('HARGA SATUAN'!$D$6,MATCH(C392,'HARGA SATUAN'!$C$7:$C$1495,0),0)),"",OFFSET('HARGA SATUAN'!$D$6,MATCH(C392,'HARGA SATUAN'!$C$7:$C$1495,0),0))</f>
        <v/>
      </c>
      <c r="E392" s="101">
        <f ca="1">IF(B392="+","Unit",IF(ISERROR(OFFSET('HARGA SATUAN'!$E$6,MATCH(C392,'HARGA SATUAN'!$C$7:$C$1495,0),0)),"",OFFSET('HARGA SATUAN'!$E$6,MATCH(C392,'HARGA SATUAN'!$C$7:$C$1495,0),0)))</f>
        <v>0</v>
      </c>
      <c r="F392" s="138" t="str">
        <f t="shared" ca="1" si="17"/>
        <v/>
      </c>
      <c r="G392" s="41">
        <f ca="1">IF(ISERROR(OFFSET('HARGA SATUAN'!$I$6,MATCH(C392,'HARGA SATUAN'!$C$7:$C$1495,0),0)),"",OFFSET('HARGA SATUAN'!$I$6,MATCH(C392,'HARGA SATUAN'!$C$7:$C$1495,0),0))</f>
        <v>0</v>
      </c>
      <c r="H392" s="136" t="str">
        <f ca="1">IF(B392="","",#REF!)</f>
        <v/>
      </c>
      <c r="I392" s="136" t="str">
        <f ca="1">IF(B392="","",#REF!)</f>
        <v/>
      </c>
      <c r="J392" s="136" t="str">
        <f ca="1">IF(B392="","",#REF!)</f>
        <v/>
      </c>
      <c r="K392" s="136" t="str">
        <f ca="1">IF(B392="","",#REF!)</f>
        <v/>
      </c>
      <c r="L392" s="136" t="str">
        <f ca="1">IF(C392="","",#REF!)</f>
        <v/>
      </c>
    </row>
    <row r="393" spans="1:12">
      <c r="A393" s="112">
        <v>382</v>
      </c>
      <c r="B393" s="134" t="str">
        <f t="shared" ca="1" si="15"/>
        <v/>
      </c>
      <c r="C393" s="109" t="str">
        <f t="shared" ca="1" si="16"/>
        <v/>
      </c>
      <c r="D393" s="101" t="str">
        <f ca="1">IF(ISERROR(OFFSET('HARGA SATUAN'!$D$6,MATCH(C393,'HARGA SATUAN'!$C$7:$C$1495,0),0)),"",OFFSET('HARGA SATUAN'!$D$6,MATCH(C393,'HARGA SATUAN'!$C$7:$C$1495,0),0))</f>
        <v/>
      </c>
      <c r="E393" s="101">
        <f ca="1">IF(B393="+","Unit",IF(ISERROR(OFFSET('HARGA SATUAN'!$E$6,MATCH(C393,'HARGA SATUAN'!$C$7:$C$1495,0),0)),"",OFFSET('HARGA SATUAN'!$E$6,MATCH(C393,'HARGA SATUAN'!$C$7:$C$1495,0),0)))</f>
        <v>0</v>
      </c>
      <c r="F393" s="138" t="str">
        <f t="shared" ca="1" si="17"/>
        <v/>
      </c>
      <c r="G393" s="41">
        <f ca="1">IF(ISERROR(OFFSET('HARGA SATUAN'!$I$6,MATCH(C393,'HARGA SATUAN'!$C$7:$C$1495,0),0)),"",OFFSET('HARGA SATUAN'!$I$6,MATCH(C393,'HARGA SATUAN'!$C$7:$C$1495,0),0))</f>
        <v>0</v>
      </c>
      <c r="H393" s="136" t="str">
        <f ca="1">IF(B393="","",#REF!)</f>
        <v/>
      </c>
      <c r="I393" s="136" t="str">
        <f ca="1">IF(B393="","",#REF!)</f>
        <v/>
      </c>
      <c r="J393" s="136" t="str">
        <f ca="1">IF(B393="","",#REF!)</f>
        <v/>
      </c>
      <c r="K393" s="136" t="str">
        <f ca="1">IF(B393="","",#REF!)</f>
        <v/>
      </c>
      <c r="L393" s="136" t="str">
        <f ca="1">IF(C393="","",#REF!)</f>
        <v/>
      </c>
    </row>
    <row r="394" spans="1:12">
      <c r="A394" s="112">
        <v>383</v>
      </c>
      <c r="B394" s="134" t="str">
        <f t="shared" ca="1" si="15"/>
        <v/>
      </c>
      <c r="C394" s="109" t="str">
        <f t="shared" ca="1" si="16"/>
        <v/>
      </c>
      <c r="D394" s="101" t="str">
        <f ca="1">IF(ISERROR(OFFSET('HARGA SATUAN'!$D$6,MATCH(C394,'HARGA SATUAN'!$C$7:$C$1495,0),0)),"",OFFSET('HARGA SATUAN'!$D$6,MATCH(C394,'HARGA SATUAN'!$C$7:$C$1495,0),0))</f>
        <v/>
      </c>
      <c r="E394" s="101">
        <f ca="1">IF(B394="+","Unit",IF(ISERROR(OFFSET('HARGA SATUAN'!$E$6,MATCH(C394,'HARGA SATUAN'!$C$7:$C$1495,0),0)),"",OFFSET('HARGA SATUAN'!$E$6,MATCH(C394,'HARGA SATUAN'!$C$7:$C$1495,0),0)))</f>
        <v>0</v>
      </c>
      <c r="F394" s="138" t="str">
        <f t="shared" ca="1" si="17"/>
        <v/>
      </c>
      <c r="G394" s="41">
        <f ca="1">IF(ISERROR(OFFSET('HARGA SATUAN'!$I$6,MATCH(C394,'HARGA SATUAN'!$C$7:$C$1495,0),0)),"",OFFSET('HARGA SATUAN'!$I$6,MATCH(C394,'HARGA SATUAN'!$C$7:$C$1495,0),0))</f>
        <v>0</v>
      </c>
      <c r="H394" s="136" t="str">
        <f ca="1">IF(B394="","",#REF!)</f>
        <v/>
      </c>
      <c r="I394" s="136" t="str">
        <f ca="1">IF(B394="","",#REF!)</f>
        <v/>
      </c>
      <c r="J394" s="136" t="str">
        <f ca="1">IF(B394="","",#REF!)</f>
        <v/>
      </c>
      <c r="K394" s="136" t="str">
        <f ca="1">IF(B394="","",#REF!)</f>
        <v/>
      </c>
      <c r="L394" s="136" t="str">
        <f ca="1">IF(C394="","",#REF!)</f>
        <v/>
      </c>
    </row>
    <row r="395" spans="1:12">
      <c r="A395" s="112">
        <v>384</v>
      </c>
      <c r="B395" s="134" t="str">
        <f t="shared" ca="1" si="15"/>
        <v/>
      </c>
      <c r="C395" s="109" t="str">
        <f t="shared" ca="1" si="16"/>
        <v/>
      </c>
      <c r="D395" s="101" t="str">
        <f ca="1">IF(ISERROR(OFFSET('HARGA SATUAN'!$D$6,MATCH(C395,'HARGA SATUAN'!$C$7:$C$1495,0),0)),"",OFFSET('HARGA SATUAN'!$D$6,MATCH(C395,'HARGA SATUAN'!$C$7:$C$1495,0),0))</f>
        <v/>
      </c>
      <c r="E395" s="101">
        <f ca="1">IF(B395="+","Unit",IF(ISERROR(OFFSET('HARGA SATUAN'!$E$6,MATCH(C395,'HARGA SATUAN'!$C$7:$C$1495,0),0)),"",OFFSET('HARGA SATUAN'!$E$6,MATCH(C395,'HARGA SATUAN'!$C$7:$C$1495,0),0)))</f>
        <v>0</v>
      </c>
      <c r="F395" s="138" t="str">
        <f t="shared" ca="1" si="17"/>
        <v/>
      </c>
      <c r="G395" s="41">
        <f ca="1">IF(ISERROR(OFFSET('HARGA SATUAN'!$I$6,MATCH(C395,'HARGA SATUAN'!$C$7:$C$1495,0),0)),"",OFFSET('HARGA SATUAN'!$I$6,MATCH(C395,'HARGA SATUAN'!$C$7:$C$1495,0),0))</f>
        <v>0</v>
      </c>
      <c r="H395" s="136" t="str">
        <f ca="1">IF(B395="","",#REF!)</f>
        <v/>
      </c>
      <c r="I395" s="136" t="str">
        <f ca="1">IF(B395="","",#REF!)</f>
        <v/>
      </c>
      <c r="J395" s="136" t="str">
        <f ca="1">IF(B395="","",#REF!)</f>
        <v/>
      </c>
      <c r="K395" s="136" t="str">
        <f ca="1">IF(B395="","",#REF!)</f>
        <v/>
      </c>
      <c r="L395" s="136" t="str">
        <f ca="1">IF(C395="","",#REF!)</f>
        <v/>
      </c>
    </row>
    <row r="396" spans="1:12">
      <c r="A396" s="112">
        <v>385</v>
      </c>
      <c r="B396" s="134" t="str">
        <f t="shared" ca="1" si="15"/>
        <v/>
      </c>
      <c r="C396" s="109" t="str">
        <f t="shared" ca="1" si="16"/>
        <v/>
      </c>
      <c r="D396" s="101" t="str">
        <f ca="1">IF(ISERROR(OFFSET('HARGA SATUAN'!$D$6,MATCH(C396,'HARGA SATUAN'!$C$7:$C$1495,0),0)),"",OFFSET('HARGA SATUAN'!$D$6,MATCH(C396,'HARGA SATUAN'!$C$7:$C$1495,0),0))</f>
        <v/>
      </c>
      <c r="E396" s="101">
        <f ca="1">IF(B396="+","Unit",IF(ISERROR(OFFSET('HARGA SATUAN'!$E$6,MATCH(C396,'HARGA SATUAN'!$C$7:$C$1495,0),0)),"",OFFSET('HARGA SATUAN'!$E$6,MATCH(C396,'HARGA SATUAN'!$C$7:$C$1495,0),0)))</f>
        <v>0</v>
      </c>
      <c r="F396" s="138" t="str">
        <f t="shared" ca="1" si="17"/>
        <v/>
      </c>
      <c r="G396" s="41">
        <f ca="1">IF(ISERROR(OFFSET('HARGA SATUAN'!$I$6,MATCH(C396,'HARGA SATUAN'!$C$7:$C$1495,0),0)),"",OFFSET('HARGA SATUAN'!$I$6,MATCH(C396,'HARGA SATUAN'!$C$7:$C$1495,0),0))</f>
        <v>0</v>
      </c>
      <c r="H396" s="136" t="str">
        <f ca="1">IF(B396="","",#REF!)</f>
        <v/>
      </c>
      <c r="I396" s="136" t="str">
        <f ca="1">IF(B396="","",#REF!)</f>
        <v/>
      </c>
      <c r="J396" s="136" t="str">
        <f ca="1">IF(B396="","",#REF!)</f>
        <v/>
      </c>
      <c r="K396" s="136" t="str">
        <f ca="1">IF(B396="","",#REF!)</f>
        <v/>
      </c>
      <c r="L396" s="136" t="str">
        <f ca="1">IF(C396="","",#REF!)</f>
        <v/>
      </c>
    </row>
    <row r="397" spans="1:12">
      <c r="A397" s="112">
        <v>386</v>
      </c>
      <c r="B397" s="134" t="str">
        <f t="shared" ref="B397:B460" ca="1" si="18">IF(C397="","",A397)</f>
        <v/>
      </c>
      <c r="C397" s="109" t="str">
        <f t="shared" ref="C397:C460" ca="1" si="19">IF(ISERROR(OFFSET($C$713,MATCH(A397,$F$714:$F$1320,0),0)),"",OFFSET($C$713,MATCH(A397,$F$714:$F$1320,0),0))</f>
        <v/>
      </c>
      <c r="D397" s="101" t="str">
        <f ca="1">IF(ISERROR(OFFSET('HARGA SATUAN'!$D$6,MATCH(C397,'HARGA SATUAN'!$C$7:$C$1495,0),0)),"",OFFSET('HARGA SATUAN'!$D$6,MATCH(C397,'HARGA SATUAN'!$C$7:$C$1495,0),0))</f>
        <v/>
      </c>
      <c r="E397" s="101">
        <f ca="1">IF(B397="+","Unit",IF(ISERROR(OFFSET('HARGA SATUAN'!$E$6,MATCH(C397,'HARGA SATUAN'!$C$7:$C$1495,0),0)),"",OFFSET('HARGA SATUAN'!$E$6,MATCH(C397,'HARGA SATUAN'!$C$7:$C$1495,0),0)))</f>
        <v>0</v>
      </c>
      <c r="F397" s="138" t="str">
        <f t="shared" ref="F397:F460" ca="1" si="20">IF(ISERROR(OFFSET($D$713,MATCH(A397,$F$714:$F$1320,0),0)),"",OFFSET($D$713,MATCH(A397,$F$714:$F$1320,0),0))</f>
        <v/>
      </c>
      <c r="G397" s="41">
        <f ca="1">IF(ISERROR(OFFSET('HARGA SATUAN'!$I$6,MATCH(C397,'HARGA SATUAN'!$C$7:$C$1495,0),0)),"",OFFSET('HARGA SATUAN'!$I$6,MATCH(C397,'HARGA SATUAN'!$C$7:$C$1495,0),0))</f>
        <v>0</v>
      </c>
      <c r="H397" s="136" t="str">
        <f ca="1">IF(B397="","",#REF!)</f>
        <v/>
      </c>
      <c r="I397" s="136" t="str">
        <f ca="1">IF(B397="","",#REF!)</f>
        <v/>
      </c>
      <c r="J397" s="136" t="str">
        <f ca="1">IF(B397="","",#REF!)</f>
        <v/>
      </c>
      <c r="K397" s="136" t="str">
        <f ca="1">IF(B397="","",#REF!)</f>
        <v/>
      </c>
      <c r="L397" s="136" t="str">
        <f ca="1">IF(C397="","",#REF!)</f>
        <v/>
      </c>
    </row>
    <row r="398" spans="1:12">
      <c r="A398" s="112">
        <v>387</v>
      </c>
      <c r="B398" s="134" t="str">
        <f t="shared" ca="1" si="18"/>
        <v/>
      </c>
      <c r="C398" s="109" t="str">
        <f t="shared" ca="1" si="19"/>
        <v/>
      </c>
      <c r="D398" s="101" t="str">
        <f ca="1">IF(ISERROR(OFFSET('HARGA SATUAN'!$D$6,MATCH(C398,'HARGA SATUAN'!$C$7:$C$1495,0),0)),"",OFFSET('HARGA SATUAN'!$D$6,MATCH(C398,'HARGA SATUAN'!$C$7:$C$1495,0),0))</f>
        <v/>
      </c>
      <c r="E398" s="101">
        <f ca="1">IF(B398="+","Unit",IF(ISERROR(OFFSET('HARGA SATUAN'!$E$6,MATCH(C398,'HARGA SATUAN'!$C$7:$C$1495,0),0)),"",OFFSET('HARGA SATUAN'!$E$6,MATCH(C398,'HARGA SATUAN'!$C$7:$C$1495,0),0)))</f>
        <v>0</v>
      </c>
      <c r="F398" s="138" t="str">
        <f t="shared" ca="1" si="20"/>
        <v/>
      </c>
      <c r="G398" s="41">
        <f ca="1">IF(ISERROR(OFFSET('HARGA SATUAN'!$I$6,MATCH(C398,'HARGA SATUAN'!$C$7:$C$1495,0),0)),"",OFFSET('HARGA SATUAN'!$I$6,MATCH(C398,'HARGA SATUAN'!$C$7:$C$1495,0),0))</f>
        <v>0</v>
      </c>
      <c r="H398" s="136" t="str">
        <f ca="1">IF(B398="","",#REF!)</f>
        <v/>
      </c>
      <c r="I398" s="136" t="str">
        <f ca="1">IF(B398="","",#REF!)</f>
        <v/>
      </c>
      <c r="J398" s="136" t="str">
        <f ca="1">IF(B398="","",#REF!)</f>
        <v/>
      </c>
      <c r="K398" s="136" t="str">
        <f ca="1">IF(B398="","",#REF!)</f>
        <v/>
      </c>
      <c r="L398" s="136" t="str">
        <f ca="1">IF(C398="","",#REF!)</f>
        <v/>
      </c>
    </row>
    <row r="399" spans="1:12">
      <c r="A399" s="112">
        <v>388</v>
      </c>
      <c r="B399" s="134" t="str">
        <f t="shared" ca="1" si="18"/>
        <v/>
      </c>
      <c r="C399" s="109" t="str">
        <f t="shared" ca="1" si="19"/>
        <v/>
      </c>
      <c r="D399" s="101" t="str">
        <f ca="1">IF(ISERROR(OFFSET('HARGA SATUAN'!$D$6,MATCH(C399,'HARGA SATUAN'!$C$7:$C$1495,0),0)),"",OFFSET('HARGA SATUAN'!$D$6,MATCH(C399,'HARGA SATUAN'!$C$7:$C$1495,0),0))</f>
        <v/>
      </c>
      <c r="E399" s="101">
        <f ca="1">IF(B399="+","Unit",IF(ISERROR(OFFSET('HARGA SATUAN'!$E$6,MATCH(C399,'HARGA SATUAN'!$C$7:$C$1495,0),0)),"",OFFSET('HARGA SATUAN'!$E$6,MATCH(C399,'HARGA SATUAN'!$C$7:$C$1495,0),0)))</f>
        <v>0</v>
      </c>
      <c r="F399" s="138" t="str">
        <f t="shared" ca="1" si="20"/>
        <v/>
      </c>
      <c r="G399" s="41">
        <f ca="1">IF(ISERROR(OFFSET('HARGA SATUAN'!$I$6,MATCH(C399,'HARGA SATUAN'!$C$7:$C$1495,0),0)),"",OFFSET('HARGA SATUAN'!$I$6,MATCH(C399,'HARGA SATUAN'!$C$7:$C$1495,0),0))</f>
        <v>0</v>
      </c>
      <c r="H399" s="136" t="str">
        <f ca="1">IF(B399="","",#REF!)</f>
        <v/>
      </c>
      <c r="I399" s="136" t="str">
        <f ca="1">IF(B399="","",#REF!)</f>
        <v/>
      </c>
      <c r="J399" s="136" t="str">
        <f ca="1">IF(B399="","",#REF!)</f>
        <v/>
      </c>
      <c r="K399" s="136" t="str">
        <f ca="1">IF(B399="","",#REF!)</f>
        <v/>
      </c>
      <c r="L399" s="136" t="str">
        <f ca="1">IF(C399="","",#REF!)</f>
        <v/>
      </c>
    </row>
    <row r="400" spans="1:12">
      <c r="A400" s="112">
        <v>389</v>
      </c>
      <c r="B400" s="134" t="str">
        <f t="shared" ca="1" si="18"/>
        <v/>
      </c>
      <c r="C400" s="109" t="str">
        <f t="shared" ca="1" si="19"/>
        <v/>
      </c>
      <c r="D400" s="101" t="str">
        <f ca="1">IF(ISERROR(OFFSET('HARGA SATUAN'!$D$6,MATCH(C400,'HARGA SATUAN'!$C$7:$C$1495,0),0)),"",OFFSET('HARGA SATUAN'!$D$6,MATCH(C400,'HARGA SATUAN'!$C$7:$C$1495,0),0))</f>
        <v/>
      </c>
      <c r="E400" s="101">
        <f ca="1">IF(B400="+","Unit",IF(ISERROR(OFFSET('HARGA SATUAN'!$E$6,MATCH(C400,'HARGA SATUAN'!$C$7:$C$1495,0),0)),"",OFFSET('HARGA SATUAN'!$E$6,MATCH(C400,'HARGA SATUAN'!$C$7:$C$1495,0),0)))</f>
        <v>0</v>
      </c>
      <c r="F400" s="138" t="str">
        <f t="shared" ca="1" si="20"/>
        <v/>
      </c>
      <c r="G400" s="41">
        <f ca="1">IF(ISERROR(OFFSET('HARGA SATUAN'!$I$6,MATCH(C400,'HARGA SATUAN'!$C$7:$C$1495,0),0)),"",OFFSET('HARGA SATUAN'!$I$6,MATCH(C400,'HARGA SATUAN'!$C$7:$C$1495,0),0))</f>
        <v>0</v>
      </c>
      <c r="H400" s="136" t="str">
        <f ca="1">IF(B400="","",#REF!)</f>
        <v/>
      </c>
      <c r="I400" s="136" t="str">
        <f ca="1">IF(B400="","",#REF!)</f>
        <v/>
      </c>
      <c r="J400" s="136" t="str">
        <f ca="1">IF(B400="","",#REF!)</f>
        <v/>
      </c>
      <c r="K400" s="136" t="str">
        <f ca="1">IF(B400="","",#REF!)</f>
        <v/>
      </c>
      <c r="L400" s="136" t="str">
        <f ca="1">IF(C400="","",#REF!)</f>
        <v/>
      </c>
    </row>
    <row r="401" spans="1:12">
      <c r="A401" s="112">
        <v>390</v>
      </c>
      <c r="B401" s="134" t="str">
        <f t="shared" ca="1" si="18"/>
        <v/>
      </c>
      <c r="C401" s="109" t="str">
        <f t="shared" ca="1" si="19"/>
        <v/>
      </c>
      <c r="D401" s="101" t="str">
        <f ca="1">IF(ISERROR(OFFSET('HARGA SATUAN'!$D$6,MATCH(C401,'HARGA SATUAN'!$C$7:$C$1495,0),0)),"",OFFSET('HARGA SATUAN'!$D$6,MATCH(C401,'HARGA SATUAN'!$C$7:$C$1495,0),0))</f>
        <v/>
      </c>
      <c r="E401" s="101">
        <f ca="1">IF(B401="+","Unit",IF(ISERROR(OFFSET('HARGA SATUAN'!$E$6,MATCH(C401,'HARGA SATUAN'!$C$7:$C$1495,0),0)),"",OFFSET('HARGA SATUAN'!$E$6,MATCH(C401,'HARGA SATUAN'!$C$7:$C$1495,0),0)))</f>
        <v>0</v>
      </c>
      <c r="F401" s="138" t="str">
        <f t="shared" ca="1" si="20"/>
        <v/>
      </c>
      <c r="G401" s="41">
        <f ca="1">IF(ISERROR(OFFSET('HARGA SATUAN'!$I$6,MATCH(C401,'HARGA SATUAN'!$C$7:$C$1495,0),0)),"",OFFSET('HARGA SATUAN'!$I$6,MATCH(C401,'HARGA SATUAN'!$C$7:$C$1495,0),0))</f>
        <v>0</v>
      </c>
      <c r="H401" s="136" t="str">
        <f ca="1">IF(B401="","",#REF!)</f>
        <v/>
      </c>
      <c r="I401" s="136" t="str">
        <f ca="1">IF(B401="","",#REF!)</f>
        <v/>
      </c>
      <c r="J401" s="136" t="str">
        <f ca="1">IF(B401="","",#REF!)</f>
        <v/>
      </c>
      <c r="K401" s="136" t="str">
        <f ca="1">IF(B401="","",#REF!)</f>
        <v/>
      </c>
      <c r="L401" s="136" t="str">
        <f ca="1">IF(C401="","",#REF!)</f>
        <v/>
      </c>
    </row>
    <row r="402" spans="1:12">
      <c r="A402" s="112">
        <v>391</v>
      </c>
      <c r="B402" s="134" t="str">
        <f t="shared" ca="1" si="18"/>
        <v/>
      </c>
      <c r="C402" s="109" t="str">
        <f t="shared" ca="1" si="19"/>
        <v/>
      </c>
      <c r="D402" s="101" t="str">
        <f ca="1">IF(ISERROR(OFFSET('HARGA SATUAN'!$D$6,MATCH(C402,'HARGA SATUAN'!$C$7:$C$1495,0),0)),"",OFFSET('HARGA SATUAN'!$D$6,MATCH(C402,'HARGA SATUAN'!$C$7:$C$1495,0),0))</f>
        <v/>
      </c>
      <c r="E402" s="101">
        <f ca="1">IF(B402="+","Unit",IF(ISERROR(OFFSET('HARGA SATUAN'!$E$6,MATCH(C402,'HARGA SATUAN'!$C$7:$C$1495,0),0)),"",OFFSET('HARGA SATUAN'!$E$6,MATCH(C402,'HARGA SATUAN'!$C$7:$C$1495,0),0)))</f>
        <v>0</v>
      </c>
      <c r="F402" s="138" t="str">
        <f t="shared" ca="1" si="20"/>
        <v/>
      </c>
      <c r="G402" s="41">
        <f ca="1">IF(ISERROR(OFFSET('HARGA SATUAN'!$I$6,MATCH(C402,'HARGA SATUAN'!$C$7:$C$1495,0),0)),"",OFFSET('HARGA SATUAN'!$I$6,MATCH(C402,'HARGA SATUAN'!$C$7:$C$1495,0),0))</f>
        <v>0</v>
      </c>
      <c r="H402" s="136" t="str">
        <f ca="1">IF(B402="","",#REF!)</f>
        <v/>
      </c>
      <c r="I402" s="136" t="str">
        <f ca="1">IF(B402="","",#REF!)</f>
        <v/>
      </c>
      <c r="J402" s="136" t="str">
        <f ca="1">IF(B402="","",#REF!)</f>
        <v/>
      </c>
      <c r="K402" s="136" t="str">
        <f ca="1">IF(B402="","",#REF!)</f>
        <v/>
      </c>
      <c r="L402" s="136" t="str">
        <f ca="1">IF(C402="","",#REF!)</f>
        <v/>
      </c>
    </row>
    <row r="403" spans="1:12">
      <c r="A403" s="112">
        <v>392</v>
      </c>
      <c r="B403" s="134" t="str">
        <f t="shared" ca="1" si="18"/>
        <v/>
      </c>
      <c r="C403" s="109" t="str">
        <f t="shared" ca="1" si="19"/>
        <v/>
      </c>
      <c r="D403" s="101" t="str">
        <f ca="1">IF(ISERROR(OFFSET('HARGA SATUAN'!$D$6,MATCH(C403,'HARGA SATUAN'!$C$7:$C$1495,0),0)),"",OFFSET('HARGA SATUAN'!$D$6,MATCH(C403,'HARGA SATUAN'!$C$7:$C$1495,0),0))</f>
        <v/>
      </c>
      <c r="E403" s="101">
        <f ca="1">IF(B403="+","Unit",IF(ISERROR(OFFSET('HARGA SATUAN'!$E$6,MATCH(C403,'HARGA SATUAN'!$C$7:$C$1495,0),0)),"",OFFSET('HARGA SATUAN'!$E$6,MATCH(C403,'HARGA SATUAN'!$C$7:$C$1495,0),0)))</f>
        <v>0</v>
      </c>
      <c r="F403" s="138" t="str">
        <f t="shared" ca="1" si="20"/>
        <v/>
      </c>
      <c r="G403" s="41">
        <f ca="1">IF(ISERROR(OFFSET('HARGA SATUAN'!$I$6,MATCH(C403,'HARGA SATUAN'!$C$7:$C$1495,0),0)),"",OFFSET('HARGA SATUAN'!$I$6,MATCH(C403,'HARGA SATUAN'!$C$7:$C$1495,0),0))</f>
        <v>0</v>
      </c>
      <c r="H403" s="136" t="str">
        <f ca="1">IF(B403="","",#REF!)</f>
        <v/>
      </c>
      <c r="I403" s="136" t="str">
        <f ca="1">IF(B403="","",#REF!)</f>
        <v/>
      </c>
      <c r="J403" s="136" t="str">
        <f ca="1">IF(B403="","",#REF!)</f>
        <v/>
      </c>
      <c r="K403" s="136" t="str">
        <f ca="1">IF(B403="","",#REF!)</f>
        <v/>
      </c>
      <c r="L403" s="136" t="str">
        <f ca="1">IF(C403="","",#REF!)</f>
        <v/>
      </c>
    </row>
    <row r="404" spans="1:12">
      <c r="A404" s="112">
        <v>393</v>
      </c>
      <c r="B404" s="134" t="str">
        <f t="shared" ca="1" si="18"/>
        <v/>
      </c>
      <c r="C404" s="109" t="str">
        <f t="shared" ca="1" si="19"/>
        <v/>
      </c>
      <c r="D404" s="101" t="str">
        <f ca="1">IF(ISERROR(OFFSET('HARGA SATUAN'!$D$6,MATCH(C404,'HARGA SATUAN'!$C$7:$C$1495,0),0)),"",OFFSET('HARGA SATUAN'!$D$6,MATCH(C404,'HARGA SATUAN'!$C$7:$C$1495,0),0))</f>
        <v/>
      </c>
      <c r="E404" s="101">
        <f ca="1">IF(B404="+","Unit",IF(ISERROR(OFFSET('HARGA SATUAN'!$E$6,MATCH(C404,'HARGA SATUAN'!$C$7:$C$1495,0),0)),"",OFFSET('HARGA SATUAN'!$E$6,MATCH(C404,'HARGA SATUAN'!$C$7:$C$1495,0),0)))</f>
        <v>0</v>
      </c>
      <c r="F404" s="138" t="str">
        <f t="shared" ca="1" si="20"/>
        <v/>
      </c>
      <c r="G404" s="41">
        <f ca="1">IF(ISERROR(OFFSET('HARGA SATUAN'!$I$6,MATCH(C404,'HARGA SATUAN'!$C$7:$C$1495,0),0)),"",OFFSET('HARGA SATUAN'!$I$6,MATCH(C404,'HARGA SATUAN'!$C$7:$C$1495,0),0))</f>
        <v>0</v>
      </c>
      <c r="H404" s="136" t="str">
        <f ca="1">IF(B404="","",#REF!)</f>
        <v/>
      </c>
      <c r="I404" s="136" t="str">
        <f ca="1">IF(B404="","",#REF!)</f>
        <v/>
      </c>
      <c r="J404" s="136" t="str">
        <f ca="1">IF(B404="","",#REF!)</f>
        <v/>
      </c>
      <c r="K404" s="136" t="str">
        <f ca="1">IF(B404="","",#REF!)</f>
        <v/>
      </c>
      <c r="L404" s="136" t="str">
        <f ca="1">IF(C404="","",#REF!)</f>
        <v/>
      </c>
    </row>
    <row r="405" spans="1:12">
      <c r="A405" s="112">
        <v>394</v>
      </c>
      <c r="B405" s="134" t="str">
        <f t="shared" ca="1" si="18"/>
        <v/>
      </c>
      <c r="C405" s="109" t="str">
        <f t="shared" ca="1" si="19"/>
        <v/>
      </c>
      <c r="D405" s="101" t="str">
        <f ca="1">IF(ISERROR(OFFSET('HARGA SATUAN'!$D$6,MATCH(C405,'HARGA SATUAN'!$C$7:$C$1495,0),0)),"",OFFSET('HARGA SATUAN'!$D$6,MATCH(C405,'HARGA SATUAN'!$C$7:$C$1495,0),0))</f>
        <v/>
      </c>
      <c r="E405" s="101">
        <f ca="1">IF(B405="+","Unit",IF(ISERROR(OFFSET('HARGA SATUAN'!$E$6,MATCH(C405,'HARGA SATUAN'!$C$7:$C$1495,0),0)),"",OFFSET('HARGA SATUAN'!$E$6,MATCH(C405,'HARGA SATUAN'!$C$7:$C$1495,0),0)))</f>
        <v>0</v>
      </c>
      <c r="F405" s="138" t="str">
        <f t="shared" ca="1" si="20"/>
        <v/>
      </c>
      <c r="G405" s="41">
        <f ca="1">IF(ISERROR(OFFSET('HARGA SATUAN'!$I$6,MATCH(C405,'HARGA SATUAN'!$C$7:$C$1495,0),0)),"",OFFSET('HARGA SATUAN'!$I$6,MATCH(C405,'HARGA SATUAN'!$C$7:$C$1495,0),0))</f>
        <v>0</v>
      </c>
      <c r="H405" s="136" t="str">
        <f ca="1">IF(B405="","",#REF!)</f>
        <v/>
      </c>
      <c r="I405" s="136" t="str">
        <f ca="1">IF(B405="","",#REF!)</f>
        <v/>
      </c>
      <c r="J405" s="136" t="str">
        <f ca="1">IF(B405="","",#REF!)</f>
        <v/>
      </c>
      <c r="K405" s="136" t="str">
        <f ca="1">IF(B405="","",#REF!)</f>
        <v/>
      </c>
      <c r="L405" s="136" t="str">
        <f ca="1">IF(C405="","",#REF!)</f>
        <v/>
      </c>
    </row>
    <row r="406" spans="1:12">
      <c r="A406" s="112">
        <v>395</v>
      </c>
      <c r="B406" s="134" t="str">
        <f t="shared" ca="1" si="18"/>
        <v/>
      </c>
      <c r="C406" s="109" t="str">
        <f t="shared" ca="1" si="19"/>
        <v/>
      </c>
      <c r="D406" s="101" t="str">
        <f ca="1">IF(ISERROR(OFFSET('HARGA SATUAN'!$D$6,MATCH(C406,'HARGA SATUAN'!$C$7:$C$1495,0),0)),"",OFFSET('HARGA SATUAN'!$D$6,MATCH(C406,'HARGA SATUAN'!$C$7:$C$1495,0),0))</f>
        <v/>
      </c>
      <c r="E406" s="101">
        <f ca="1">IF(B406="+","Unit",IF(ISERROR(OFFSET('HARGA SATUAN'!$E$6,MATCH(C406,'HARGA SATUAN'!$C$7:$C$1495,0),0)),"",OFFSET('HARGA SATUAN'!$E$6,MATCH(C406,'HARGA SATUAN'!$C$7:$C$1495,0),0)))</f>
        <v>0</v>
      </c>
      <c r="F406" s="138" t="str">
        <f t="shared" ca="1" si="20"/>
        <v/>
      </c>
      <c r="G406" s="41">
        <f ca="1">IF(ISERROR(OFFSET('HARGA SATUAN'!$I$6,MATCH(C406,'HARGA SATUAN'!$C$7:$C$1495,0),0)),"",OFFSET('HARGA SATUAN'!$I$6,MATCH(C406,'HARGA SATUAN'!$C$7:$C$1495,0),0))</f>
        <v>0</v>
      </c>
      <c r="H406" s="136" t="str">
        <f ca="1">IF(B406="","",#REF!)</f>
        <v/>
      </c>
      <c r="I406" s="136" t="str">
        <f ca="1">IF(B406="","",#REF!)</f>
        <v/>
      </c>
      <c r="J406" s="136" t="str">
        <f ca="1">IF(B406="","",#REF!)</f>
        <v/>
      </c>
      <c r="K406" s="136" t="str">
        <f ca="1">IF(B406="","",#REF!)</f>
        <v/>
      </c>
      <c r="L406" s="136" t="str">
        <f ca="1">IF(C406="","",#REF!)</f>
        <v/>
      </c>
    </row>
    <row r="407" spans="1:12">
      <c r="A407" s="112">
        <v>396</v>
      </c>
      <c r="B407" s="134" t="str">
        <f t="shared" ca="1" si="18"/>
        <v/>
      </c>
      <c r="C407" s="109" t="str">
        <f t="shared" ca="1" si="19"/>
        <v/>
      </c>
      <c r="D407" s="101" t="str">
        <f ca="1">IF(ISERROR(OFFSET('HARGA SATUAN'!$D$6,MATCH(C407,'HARGA SATUAN'!$C$7:$C$1495,0),0)),"",OFFSET('HARGA SATUAN'!$D$6,MATCH(C407,'HARGA SATUAN'!$C$7:$C$1495,0),0))</f>
        <v/>
      </c>
      <c r="E407" s="101">
        <f ca="1">IF(B407="+","Unit",IF(ISERROR(OFFSET('HARGA SATUAN'!$E$6,MATCH(C407,'HARGA SATUAN'!$C$7:$C$1495,0),0)),"",OFFSET('HARGA SATUAN'!$E$6,MATCH(C407,'HARGA SATUAN'!$C$7:$C$1495,0),0)))</f>
        <v>0</v>
      </c>
      <c r="F407" s="138" t="str">
        <f t="shared" ca="1" si="20"/>
        <v/>
      </c>
      <c r="G407" s="41">
        <f ca="1">IF(ISERROR(OFFSET('HARGA SATUAN'!$I$6,MATCH(C407,'HARGA SATUAN'!$C$7:$C$1495,0),0)),"",OFFSET('HARGA SATUAN'!$I$6,MATCH(C407,'HARGA SATUAN'!$C$7:$C$1495,0),0))</f>
        <v>0</v>
      </c>
      <c r="H407" s="136" t="str">
        <f ca="1">IF(B407="","",#REF!)</f>
        <v/>
      </c>
      <c r="I407" s="136" t="str">
        <f ca="1">IF(B407="","",#REF!)</f>
        <v/>
      </c>
      <c r="J407" s="136" t="str">
        <f ca="1">IF(B407="","",#REF!)</f>
        <v/>
      </c>
      <c r="K407" s="136" t="str">
        <f ca="1">IF(B407="","",#REF!)</f>
        <v/>
      </c>
      <c r="L407" s="136" t="str">
        <f ca="1">IF(C407="","",#REF!)</f>
        <v/>
      </c>
    </row>
    <row r="408" spans="1:12">
      <c r="A408" s="112">
        <v>397</v>
      </c>
      <c r="B408" s="134" t="str">
        <f t="shared" ca="1" si="18"/>
        <v/>
      </c>
      <c r="C408" s="109" t="str">
        <f t="shared" ca="1" si="19"/>
        <v/>
      </c>
      <c r="D408" s="101" t="str">
        <f ca="1">IF(ISERROR(OFFSET('HARGA SATUAN'!$D$6,MATCH(C408,'HARGA SATUAN'!$C$7:$C$1495,0),0)),"",OFFSET('HARGA SATUAN'!$D$6,MATCH(C408,'HARGA SATUAN'!$C$7:$C$1495,0),0))</f>
        <v/>
      </c>
      <c r="E408" s="101">
        <f ca="1">IF(B408="+","Unit",IF(ISERROR(OFFSET('HARGA SATUAN'!$E$6,MATCH(C408,'HARGA SATUAN'!$C$7:$C$1495,0),0)),"",OFFSET('HARGA SATUAN'!$E$6,MATCH(C408,'HARGA SATUAN'!$C$7:$C$1495,0),0)))</f>
        <v>0</v>
      </c>
      <c r="F408" s="138" t="str">
        <f t="shared" ca="1" si="20"/>
        <v/>
      </c>
      <c r="G408" s="41">
        <f ca="1">IF(ISERROR(OFFSET('HARGA SATUAN'!$I$6,MATCH(C408,'HARGA SATUAN'!$C$7:$C$1495,0),0)),"",OFFSET('HARGA SATUAN'!$I$6,MATCH(C408,'HARGA SATUAN'!$C$7:$C$1495,0),0))</f>
        <v>0</v>
      </c>
      <c r="H408" s="136" t="str">
        <f ca="1">IF(B408="","",#REF!)</f>
        <v/>
      </c>
      <c r="I408" s="136" t="str">
        <f ca="1">IF(B408="","",#REF!)</f>
        <v/>
      </c>
      <c r="J408" s="136" t="str">
        <f ca="1">IF(B408="","",#REF!)</f>
        <v/>
      </c>
      <c r="K408" s="136" t="str">
        <f ca="1">IF(B408="","",#REF!)</f>
        <v/>
      </c>
      <c r="L408" s="136" t="str">
        <f ca="1">IF(C408="","",#REF!)</f>
        <v/>
      </c>
    </row>
    <row r="409" spans="1:12">
      <c r="A409" s="112">
        <v>398</v>
      </c>
      <c r="B409" s="134" t="str">
        <f t="shared" ca="1" si="18"/>
        <v/>
      </c>
      <c r="C409" s="109" t="str">
        <f t="shared" ca="1" si="19"/>
        <v/>
      </c>
      <c r="D409" s="101" t="str">
        <f ca="1">IF(ISERROR(OFFSET('HARGA SATUAN'!$D$6,MATCH(C409,'HARGA SATUAN'!$C$7:$C$1495,0),0)),"",OFFSET('HARGA SATUAN'!$D$6,MATCH(C409,'HARGA SATUAN'!$C$7:$C$1495,0),0))</f>
        <v/>
      </c>
      <c r="E409" s="101">
        <f ca="1">IF(B409="+","Unit",IF(ISERROR(OFFSET('HARGA SATUAN'!$E$6,MATCH(C409,'HARGA SATUAN'!$C$7:$C$1495,0),0)),"",OFFSET('HARGA SATUAN'!$E$6,MATCH(C409,'HARGA SATUAN'!$C$7:$C$1495,0),0)))</f>
        <v>0</v>
      </c>
      <c r="F409" s="138" t="str">
        <f t="shared" ca="1" si="20"/>
        <v/>
      </c>
      <c r="G409" s="41">
        <f ca="1">IF(ISERROR(OFFSET('HARGA SATUAN'!$I$6,MATCH(C409,'HARGA SATUAN'!$C$7:$C$1495,0),0)),"",OFFSET('HARGA SATUAN'!$I$6,MATCH(C409,'HARGA SATUAN'!$C$7:$C$1495,0),0))</f>
        <v>0</v>
      </c>
      <c r="H409" s="136" t="str">
        <f ca="1">IF(B409="","",#REF!)</f>
        <v/>
      </c>
      <c r="I409" s="136" t="str">
        <f ca="1">IF(B409="","",#REF!)</f>
        <v/>
      </c>
      <c r="J409" s="136" t="str">
        <f ca="1">IF(B409="","",#REF!)</f>
        <v/>
      </c>
      <c r="K409" s="136" t="str">
        <f ca="1">IF(B409="","",#REF!)</f>
        <v/>
      </c>
      <c r="L409" s="136" t="str">
        <f ca="1">IF(C409="","",#REF!)</f>
        <v/>
      </c>
    </row>
    <row r="410" spans="1:12">
      <c r="A410" s="112">
        <v>399</v>
      </c>
      <c r="B410" s="134" t="str">
        <f t="shared" ca="1" si="18"/>
        <v/>
      </c>
      <c r="C410" s="109" t="str">
        <f t="shared" ca="1" si="19"/>
        <v/>
      </c>
      <c r="D410" s="101" t="str">
        <f ca="1">IF(ISERROR(OFFSET('HARGA SATUAN'!$D$6,MATCH(C410,'HARGA SATUAN'!$C$7:$C$1495,0),0)),"",OFFSET('HARGA SATUAN'!$D$6,MATCH(C410,'HARGA SATUAN'!$C$7:$C$1495,0),0))</f>
        <v/>
      </c>
      <c r="E410" s="101">
        <f ca="1">IF(B410="+","Unit",IF(ISERROR(OFFSET('HARGA SATUAN'!$E$6,MATCH(C410,'HARGA SATUAN'!$C$7:$C$1495,0),0)),"",OFFSET('HARGA SATUAN'!$E$6,MATCH(C410,'HARGA SATUAN'!$C$7:$C$1495,0),0)))</f>
        <v>0</v>
      </c>
      <c r="F410" s="138" t="str">
        <f t="shared" ca="1" si="20"/>
        <v/>
      </c>
      <c r="G410" s="41">
        <f ca="1">IF(ISERROR(OFFSET('HARGA SATUAN'!$I$6,MATCH(C410,'HARGA SATUAN'!$C$7:$C$1495,0),0)),"",OFFSET('HARGA SATUAN'!$I$6,MATCH(C410,'HARGA SATUAN'!$C$7:$C$1495,0),0))</f>
        <v>0</v>
      </c>
      <c r="H410" s="136" t="str">
        <f ca="1">IF(B410="","",#REF!)</f>
        <v/>
      </c>
      <c r="I410" s="136" t="str">
        <f ca="1">IF(B410="","",#REF!)</f>
        <v/>
      </c>
      <c r="J410" s="136" t="str">
        <f ca="1">IF(B410="","",#REF!)</f>
        <v/>
      </c>
      <c r="K410" s="136" t="str">
        <f ca="1">IF(B410="","",#REF!)</f>
        <v/>
      </c>
      <c r="L410" s="136" t="str">
        <f ca="1">IF(C410="","",#REF!)</f>
        <v/>
      </c>
    </row>
    <row r="411" spans="1:12">
      <c r="A411" s="112">
        <v>400</v>
      </c>
      <c r="B411" s="134" t="str">
        <f t="shared" ca="1" si="18"/>
        <v/>
      </c>
      <c r="C411" s="109" t="str">
        <f t="shared" ca="1" si="19"/>
        <v/>
      </c>
      <c r="D411" s="101" t="str">
        <f ca="1">IF(ISERROR(OFFSET('HARGA SATUAN'!$D$6,MATCH(C411,'HARGA SATUAN'!$C$7:$C$1495,0),0)),"",OFFSET('HARGA SATUAN'!$D$6,MATCH(C411,'HARGA SATUAN'!$C$7:$C$1495,0),0))</f>
        <v/>
      </c>
      <c r="E411" s="101">
        <f ca="1">IF(B411="+","Unit",IF(ISERROR(OFFSET('HARGA SATUAN'!$E$6,MATCH(C411,'HARGA SATUAN'!$C$7:$C$1495,0),0)),"",OFFSET('HARGA SATUAN'!$E$6,MATCH(C411,'HARGA SATUAN'!$C$7:$C$1495,0),0)))</f>
        <v>0</v>
      </c>
      <c r="F411" s="138" t="str">
        <f t="shared" ca="1" si="20"/>
        <v/>
      </c>
      <c r="G411" s="41">
        <f ca="1">IF(ISERROR(OFFSET('HARGA SATUAN'!$I$6,MATCH(C411,'HARGA SATUAN'!$C$7:$C$1495,0),0)),"",OFFSET('HARGA SATUAN'!$I$6,MATCH(C411,'HARGA SATUAN'!$C$7:$C$1495,0),0))</f>
        <v>0</v>
      </c>
      <c r="H411" s="136" t="str">
        <f ca="1">IF(B411="","",#REF!)</f>
        <v/>
      </c>
      <c r="I411" s="136" t="str">
        <f ca="1">IF(B411="","",#REF!)</f>
        <v/>
      </c>
      <c r="J411" s="136" t="str">
        <f ca="1">IF(B411="","",#REF!)</f>
        <v/>
      </c>
      <c r="K411" s="136" t="str">
        <f ca="1">IF(B411="","",#REF!)</f>
        <v/>
      </c>
      <c r="L411" s="136" t="str">
        <f ca="1">IF(C411="","",#REF!)</f>
        <v/>
      </c>
    </row>
    <row r="412" spans="1:12">
      <c r="A412" s="112">
        <v>401</v>
      </c>
      <c r="B412" s="134" t="str">
        <f t="shared" ca="1" si="18"/>
        <v/>
      </c>
      <c r="C412" s="109" t="str">
        <f t="shared" ca="1" si="19"/>
        <v/>
      </c>
      <c r="D412" s="101" t="str">
        <f ca="1">IF(ISERROR(OFFSET('HARGA SATUAN'!$D$6,MATCH(C412,'HARGA SATUAN'!$C$7:$C$1495,0),0)),"",OFFSET('HARGA SATUAN'!$D$6,MATCH(C412,'HARGA SATUAN'!$C$7:$C$1495,0),0))</f>
        <v/>
      </c>
      <c r="E412" s="101">
        <f ca="1">IF(B412="+","Unit",IF(ISERROR(OFFSET('HARGA SATUAN'!$E$6,MATCH(C412,'HARGA SATUAN'!$C$7:$C$1495,0),0)),"",OFFSET('HARGA SATUAN'!$E$6,MATCH(C412,'HARGA SATUAN'!$C$7:$C$1495,0),0)))</f>
        <v>0</v>
      </c>
      <c r="F412" s="138" t="str">
        <f t="shared" ca="1" si="20"/>
        <v/>
      </c>
      <c r="G412" s="41">
        <f ca="1">IF(ISERROR(OFFSET('HARGA SATUAN'!$I$6,MATCH(C412,'HARGA SATUAN'!$C$7:$C$1495,0),0)),"",OFFSET('HARGA SATUAN'!$I$6,MATCH(C412,'HARGA SATUAN'!$C$7:$C$1495,0),0))</f>
        <v>0</v>
      </c>
      <c r="H412" s="136" t="str">
        <f ca="1">IF(B412="","",#REF!)</f>
        <v/>
      </c>
      <c r="I412" s="136" t="str">
        <f ca="1">IF(B412="","",#REF!)</f>
        <v/>
      </c>
      <c r="J412" s="136" t="str">
        <f ca="1">IF(B412="","",#REF!)</f>
        <v/>
      </c>
      <c r="K412" s="136" t="str">
        <f ca="1">IF(B412="","",#REF!)</f>
        <v/>
      </c>
      <c r="L412" s="136" t="str">
        <f ca="1">IF(C412="","",#REF!)</f>
        <v/>
      </c>
    </row>
    <row r="413" spans="1:12">
      <c r="A413" s="112">
        <v>402</v>
      </c>
      <c r="B413" s="134" t="str">
        <f t="shared" ca="1" si="18"/>
        <v/>
      </c>
      <c r="C413" s="109" t="str">
        <f t="shared" ca="1" si="19"/>
        <v/>
      </c>
      <c r="D413" s="101" t="str">
        <f ca="1">IF(ISERROR(OFFSET('HARGA SATUAN'!$D$6,MATCH(C413,'HARGA SATUAN'!$C$7:$C$1495,0),0)),"",OFFSET('HARGA SATUAN'!$D$6,MATCH(C413,'HARGA SATUAN'!$C$7:$C$1495,0),0))</f>
        <v/>
      </c>
      <c r="E413" s="101">
        <f ca="1">IF(B413="+","Unit",IF(ISERROR(OFFSET('HARGA SATUAN'!$E$6,MATCH(C413,'HARGA SATUAN'!$C$7:$C$1495,0),0)),"",OFFSET('HARGA SATUAN'!$E$6,MATCH(C413,'HARGA SATUAN'!$C$7:$C$1495,0),0)))</f>
        <v>0</v>
      </c>
      <c r="F413" s="138" t="str">
        <f t="shared" ca="1" si="20"/>
        <v/>
      </c>
      <c r="G413" s="41">
        <f ca="1">IF(ISERROR(OFFSET('HARGA SATUAN'!$I$6,MATCH(C413,'HARGA SATUAN'!$C$7:$C$1495,0),0)),"",OFFSET('HARGA SATUAN'!$I$6,MATCH(C413,'HARGA SATUAN'!$C$7:$C$1495,0),0))</f>
        <v>0</v>
      </c>
      <c r="H413" s="136" t="str">
        <f ca="1">IF(B413="","",#REF!)</f>
        <v/>
      </c>
      <c r="I413" s="136" t="str">
        <f ca="1">IF(B413="","",#REF!)</f>
        <v/>
      </c>
      <c r="J413" s="136" t="str">
        <f ca="1">IF(B413="","",#REF!)</f>
        <v/>
      </c>
      <c r="K413" s="136" t="str">
        <f ca="1">IF(B413="","",#REF!)</f>
        <v/>
      </c>
      <c r="L413" s="136" t="str">
        <f ca="1">IF(C413="","",#REF!)</f>
        <v/>
      </c>
    </row>
    <row r="414" spans="1:12">
      <c r="A414" s="112">
        <v>403</v>
      </c>
      <c r="B414" s="134" t="str">
        <f t="shared" ca="1" si="18"/>
        <v/>
      </c>
      <c r="C414" s="109" t="str">
        <f t="shared" ca="1" si="19"/>
        <v/>
      </c>
      <c r="D414" s="101" t="str">
        <f ca="1">IF(ISERROR(OFFSET('HARGA SATUAN'!$D$6,MATCH(C414,'HARGA SATUAN'!$C$7:$C$1495,0),0)),"",OFFSET('HARGA SATUAN'!$D$6,MATCH(C414,'HARGA SATUAN'!$C$7:$C$1495,0),0))</f>
        <v/>
      </c>
      <c r="E414" s="101">
        <f ca="1">IF(B414="+","Unit",IF(ISERROR(OFFSET('HARGA SATUAN'!$E$6,MATCH(C414,'HARGA SATUAN'!$C$7:$C$1495,0),0)),"",OFFSET('HARGA SATUAN'!$E$6,MATCH(C414,'HARGA SATUAN'!$C$7:$C$1495,0),0)))</f>
        <v>0</v>
      </c>
      <c r="F414" s="138" t="str">
        <f t="shared" ca="1" si="20"/>
        <v/>
      </c>
      <c r="G414" s="41">
        <f ca="1">IF(ISERROR(OFFSET('HARGA SATUAN'!$I$6,MATCH(C414,'HARGA SATUAN'!$C$7:$C$1495,0),0)),"",OFFSET('HARGA SATUAN'!$I$6,MATCH(C414,'HARGA SATUAN'!$C$7:$C$1495,0),0))</f>
        <v>0</v>
      </c>
      <c r="H414" s="136" t="str">
        <f ca="1">IF(B414="","",#REF!)</f>
        <v/>
      </c>
      <c r="I414" s="136" t="str">
        <f ca="1">IF(B414="","",#REF!)</f>
        <v/>
      </c>
      <c r="J414" s="136" t="str">
        <f ca="1">IF(B414="","",#REF!)</f>
        <v/>
      </c>
      <c r="K414" s="136" t="str">
        <f ca="1">IF(B414="","",#REF!)</f>
        <v/>
      </c>
      <c r="L414" s="136" t="str">
        <f ca="1">IF(C414="","",#REF!)</f>
        <v/>
      </c>
    </row>
    <row r="415" spans="1:12">
      <c r="A415" s="112">
        <v>404</v>
      </c>
      <c r="B415" s="134" t="str">
        <f t="shared" ca="1" si="18"/>
        <v/>
      </c>
      <c r="C415" s="109" t="str">
        <f t="shared" ca="1" si="19"/>
        <v/>
      </c>
      <c r="D415" s="101" t="str">
        <f ca="1">IF(ISERROR(OFFSET('HARGA SATUAN'!$D$6,MATCH(C415,'HARGA SATUAN'!$C$7:$C$1495,0),0)),"",OFFSET('HARGA SATUAN'!$D$6,MATCH(C415,'HARGA SATUAN'!$C$7:$C$1495,0),0))</f>
        <v/>
      </c>
      <c r="E415" s="101">
        <f ca="1">IF(B415="+","Unit",IF(ISERROR(OFFSET('HARGA SATUAN'!$E$6,MATCH(C415,'HARGA SATUAN'!$C$7:$C$1495,0),0)),"",OFFSET('HARGA SATUAN'!$E$6,MATCH(C415,'HARGA SATUAN'!$C$7:$C$1495,0),0)))</f>
        <v>0</v>
      </c>
      <c r="F415" s="138" t="str">
        <f t="shared" ca="1" si="20"/>
        <v/>
      </c>
      <c r="G415" s="41">
        <f ca="1">IF(ISERROR(OFFSET('HARGA SATUAN'!$I$6,MATCH(C415,'HARGA SATUAN'!$C$7:$C$1495,0),0)),"",OFFSET('HARGA SATUAN'!$I$6,MATCH(C415,'HARGA SATUAN'!$C$7:$C$1495,0),0))</f>
        <v>0</v>
      </c>
      <c r="H415" s="136" t="str">
        <f ca="1">IF(B415="","",#REF!)</f>
        <v/>
      </c>
      <c r="I415" s="136" t="str">
        <f ca="1">IF(B415="","",#REF!)</f>
        <v/>
      </c>
      <c r="J415" s="136" t="str">
        <f ca="1">IF(B415="","",#REF!)</f>
        <v/>
      </c>
      <c r="K415" s="136" t="str">
        <f ca="1">IF(B415="","",#REF!)</f>
        <v/>
      </c>
      <c r="L415" s="136" t="str">
        <f ca="1">IF(C415="","",#REF!)</f>
        <v/>
      </c>
    </row>
    <row r="416" spans="1:12">
      <c r="A416" s="112">
        <v>405</v>
      </c>
      <c r="B416" s="134" t="str">
        <f t="shared" ca="1" si="18"/>
        <v/>
      </c>
      <c r="C416" s="109" t="str">
        <f t="shared" ca="1" si="19"/>
        <v/>
      </c>
      <c r="D416" s="101" t="str">
        <f ca="1">IF(ISERROR(OFFSET('HARGA SATUAN'!$D$6,MATCH(C416,'HARGA SATUAN'!$C$7:$C$1495,0),0)),"",OFFSET('HARGA SATUAN'!$D$6,MATCH(C416,'HARGA SATUAN'!$C$7:$C$1495,0),0))</f>
        <v/>
      </c>
      <c r="E416" s="101">
        <f ca="1">IF(B416="+","Unit",IF(ISERROR(OFFSET('HARGA SATUAN'!$E$6,MATCH(C416,'HARGA SATUAN'!$C$7:$C$1495,0),0)),"",OFFSET('HARGA SATUAN'!$E$6,MATCH(C416,'HARGA SATUAN'!$C$7:$C$1495,0),0)))</f>
        <v>0</v>
      </c>
      <c r="F416" s="138" t="str">
        <f t="shared" ca="1" si="20"/>
        <v/>
      </c>
      <c r="G416" s="41">
        <f ca="1">IF(ISERROR(OFFSET('HARGA SATUAN'!$I$6,MATCH(C416,'HARGA SATUAN'!$C$7:$C$1495,0),0)),"",OFFSET('HARGA SATUAN'!$I$6,MATCH(C416,'HARGA SATUAN'!$C$7:$C$1495,0),0))</f>
        <v>0</v>
      </c>
      <c r="H416" s="136" t="str">
        <f ca="1">IF(B416="","",#REF!)</f>
        <v/>
      </c>
      <c r="I416" s="136" t="str">
        <f ca="1">IF(B416="","",#REF!)</f>
        <v/>
      </c>
      <c r="J416" s="136" t="str">
        <f ca="1">IF(B416="","",#REF!)</f>
        <v/>
      </c>
      <c r="K416" s="136" t="str">
        <f ca="1">IF(B416="","",#REF!)</f>
        <v/>
      </c>
      <c r="L416" s="136" t="str">
        <f ca="1">IF(C416="","",#REF!)</f>
        <v/>
      </c>
    </row>
    <row r="417" spans="1:12">
      <c r="A417" s="112">
        <v>406</v>
      </c>
      <c r="B417" s="134" t="str">
        <f t="shared" ca="1" si="18"/>
        <v/>
      </c>
      <c r="C417" s="109" t="str">
        <f t="shared" ca="1" si="19"/>
        <v/>
      </c>
      <c r="D417" s="101" t="str">
        <f ca="1">IF(ISERROR(OFFSET('HARGA SATUAN'!$D$6,MATCH(C417,'HARGA SATUAN'!$C$7:$C$1495,0),0)),"",OFFSET('HARGA SATUAN'!$D$6,MATCH(C417,'HARGA SATUAN'!$C$7:$C$1495,0),0))</f>
        <v/>
      </c>
      <c r="E417" s="101">
        <f ca="1">IF(B417="+","Unit",IF(ISERROR(OFFSET('HARGA SATUAN'!$E$6,MATCH(C417,'HARGA SATUAN'!$C$7:$C$1495,0),0)),"",OFFSET('HARGA SATUAN'!$E$6,MATCH(C417,'HARGA SATUAN'!$C$7:$C$1495,0),0)))</f>
        <v>0</v>
      </c>
      <c r="F417" s="138" t="str">
        <f t="shared" ca="1" si="20"/>
        <v/>
      </c>
      <c r="G417" s="41">
        <f ca="1">IF(ISERROR(OFFSET('HARGA SATUAN'!$I$6,MATCH(C417,'HARGA SATUAN'!$C$7:$C$1495,0),0)),"",OFFSET('HARGA SATUAN'!$I$6,MATCH(C417,'HARGA SATUAN'!$C$7:$C$1495,0),0))</f>
        <v>0</v>
      </c>
      <c r="H417" s="136" t="str">
        <f ca="1">IF(B417="","",#REF!)</f>
        <v/>
      </c>
      <c r="I417" s="136" t="str">
        <f ca="1">IF(B417="","",#REF!)</f>
        <v/>
      </c>
      <c r="J417" s="136" t="str">
        <f ca="1">IF(B417="","",#REF!)</f>
        <v/>
      </c>
      <c r="K417" s="136" t="str">
        <f ca="1">IF(B417="","",#REF!)</f>
        <v/>
      </c>
      <c r="L417" s="136" t="str">
        <f ca="1">IF(C417="","",#REF!)</f>
        <v/>
      </c>
    </row>
    <row r="418" spans="1:12">
      <c r="A418" s="112">
        <v>407</v>
      </c>
      <c r="B418" s="134" t="str">
        <f t="shared" ca="1" si="18"/>
        <v/>
      </c>
      <c r="C418" s="109" t="str">
        <f t="shared" ca="1" si="19"/>
        <v/>
      </c>
      <c r="D418" s="101" t="str">
        <f ca="1">IF(ISERROR(OFFSET('HARGA SATUAN'!$D$6,MATCH(C418,'HARGA SATUAN'!$C$7:$C$1495,0),0)),"",OFFSET('HARGA SATUAN'!$D$6,MATCH(C418,'HARGA SATUAN'!$C$7:$C$1495,0),0))</f>
        <v/>
      </c>
      <c r="E418" s="101">
        <f ca="1">IF(B418="+","Unit",IF(ISERROR(OFFSET('HARGA SATUAN'!$E$6,MATCH(C418,'HARGA SATUAN'!$C$7:$C$1495,0),0)),"",OFFSET('HARGA SATUAN'!$E$6,MATCH(C418,'HARGA SATUAN'!$C$7:$C$1495,0),0)))</f>
        <v>0</v>
      </c>
      <c r="F418" s="138" t="str">
        <f t="shared" ca="1" si="20"/>
        <v/>
      </c>
      <c r="G418" s="41">
        <f ca="1">IF(ISERROR(OFFSET('HARGA SATUAN'!$I$6,MATCH(C418,'HARGA SATUAN'!$C$7:$C$1495,0),0)),"",OFFSET('HARGA SATUAN'!$I$6,MATCH(C418,'HARGA SATUAN'!$C$7:$C$1495,0),0))</f>
        <v>0</v>
      </c>
      <c r="H418" s="136" t="str">
        <f ca="1">IF(B418="","",#REF!)</f>
        <v/>
      </c>
      <c r="I418" s="136" t="str">
        <f ca="1">IF(B418="","",#REF!)</f>
        <v/>
      </c>
      <c r="J418" s="136" t="str">
        <f ca="1">IF(B418="","",#REF!)</f>
        <v/>
      </c>
      <c r="K418" s="136" t="str">
        <f ca="1">IF(B418="","",#REF!)</f>
        <v/>
      </c>
      <c r="L418" s="136" t="str">
        <f ca="1">IF(C418="","",#REF!)</f>
        <v/>
      </c>
    </row>
    <row r="419" spans="1:12">
      <c r="A419" s="112">
        <v>408</v>
      </c>
      <c r="B419" s="134" t="str">
        <f t="shared" ca="1" si="18"/>
        <v/>
      </c>
      <c r="C419" s="109" t="str">
        <f t="shared" ca="1" si="19"/>
        <v/>
      </c>
      <c r="D419" s="101" t="str">
        <f ca="1">IF(ISERROR(OFFSET('HARGA SATUAN'!$D$6,MATCH(C419,'HARGA SATUAN'!$C$7:$C$1495,0),0)),"",OFFSET('HARGA SATUAN'!$D$6,MATCH(C419,'HARGA SATUAN'!$C$7:$C$1495,0),0))</f>
        <v/>
      </c>
      <c r="E419" s="101">
        <f ca="1">IF(B419="+","Unit",IF(ISERROR(OFFSET('HARGA SATUAN'!$E$6,MATCH(C419,'HARGA SATUAN'!$C$7:$C$1495,0),0)),"",OFFSET('HARGA SATUAN'!$E$6,MATCH(C419,'HARGA SATUAN'!$C$7:$C$1495,0),0)))</f>
        <v>0</v>
      </c>
      <c r="F419" s="138" t="str">
        <f t="shared" ca="1" si="20"/>
        <v/>
      </c>
      <c r="G419" s="41">
        <f ca="1">IF(ISERROR(OFFSET('HARGA SATUAN'!$I$6,MATCH(C419,'HARGA SATUAN'!$C$7:$C$1495,0),0)),"",OFFSET('HARGA SATUAN'!$I$6,MATCH(C419,'HARGA SATUAN'!$C$7:$C$1495,0),0))</f>
        <v>0</v>
      </c>
      <c r="H419" s="136" t="str">
        <f ca="1">IF(B419="","",#REF!)</f>
        <v/>
      </c>
      <c r="I419" s="136" t="str">
        <f ca="1">IF(B419="","",#REF!)</f>
        <v/>
      </c>
      <c r="J419" s="136" t="str">
        <f ca="1">IF(B419="","",#REF!)</f>
        <v/>
      </c>
      <c r="K419" s="136" t="str">
        <f ca="1">IF(B419="","",#REF!)</f>
        <v/>
      </c>
      <c r="L419" s="136" t="str">
        <f ca="1">IF(C419="","",#REF!)</f>
        <v/>
      </c>
    </row>
    <row r="420" spans="1:12">
      <c r="A420" s="112">
        <v>409</v>
      </c>
      <c r="B420" s="134" t="str">
        <f t="shared" ca="1" si="18"/>
        <v/>
      </c>
      <c r="C420" s="109" t="str">
        <f t="shared" ca="1" si="19"/>
        <v/>
      </c>
      <c r="D420" s="101" t="str">
        <f ca="1">IF(ISERROR(OFFSET('HARGA SATUAN'!$D$6,MATCH(C420,'HARGA SATUAN'!$C$7:$C$1495,0),0)),"",OFFSET('HARGA SATUAN'!$D$6,MATCH(C420,'HARGA SATUAN'!$C$7:$C$1495,0),0))</f>
        <v/>
      </c>
      <c r="E420" s="101">
        <f ca="1">IF(B420="+","Unit",IF(ISERROR(OFFSET('HARGA SATUAN'!$E$6,MATCH(C420,'HARGA SATUAN'!$C$7:$C$1495,0),0)),"",OFFSET('HARGA SATUAN'!$E$6,MATCH(C420,'HARGA SATUAN'!$C$7:$C$1495,0),0)))</f>
        <v>0</v>
      </c>
      <c r="F420" s="138" t="str">
        <f t="shared" ca="1" si="20"/>
        <v/>
      </c>
      <c r="G420" s="41">
        <f ca="1">IF(ISERROR(OFFSET('HARGA SATUAN'!$I$6,MATCH(C420,'HARGA SATUAN'!$C$7:$C$1495,0),0)),"",OFFSET('HARGA SATUAN'!$I$6,MATCH(C420,'HARGA SATUAN'!$C$7:$C$1495,0),0))</f>
        <v>0</v>
      </c>
      <c r="H420" s="136" t="str">
        <f ca="1">IF(B420="","",#REF!)</f>
        <v/>
      </c>
      <c r="I420" s="136" t="str">
        <f ca="1">IF(B420="","",#REF!)</f>
        <v/>
      </c>
      <c r="J420" s="136" t="str">
        <f ca="1">IF(B420="","",#REF!)</f>
        <v/>
      </c>
      <c r="K420" s="136" t="str">
        <f ca="1">IF(B420="","",#REF!)</f>
        <v/>
      </c>
      <c r="L420" s="136" t="str">
        <f ca="1">IF(C420="","",#REF!)</f>
        <v/>
      </c>
    </row>
    <row r="421" spans="1:12">
      <c r="A421" s="112">
        <v>410</v>
      </c>
      <c r="B421" s="134" t="str">
        <f t="shared" ca="1" si="18"/>
        <v/>
      </c>
      <c r="C421" s="109" t="str">
        <f t="shared" ca="1" si="19"/>
        <v/>
      </c>
      <c r="D421" s="101" t="str">
        <f ca="1">IF(ISERROR(OFFSET('HARGA SATUAN'!$D$6,MATCH(C421,'HARGA SATUAN'!$C$7:$C$1495,0),0)),"",OFFSET('HARGA SATUAN'!$D$6,MATCH(C421,'HARGA SATUAN'!$C$7:$C$1495,0),0))</f>
        <v/>
      </c>
      <c r="E421" s="101">
        <f ca="1">IF(B421="+","Unit",IF(ISERROR(OFFSET('HARGA SATUAN'!$E$6,MATCH(C421,'HARGA SATUAN'!$C$7:$C$1495,0),0)),"",OFFSET('HARGA SATUAN'!$E$6,MATCH(C421,'HARGA SATUAN'!$C$7:$C$1495,0),0)))</f>
        <v>0</v>
      </c>
      <c r="F421" s="138" t="str">
        <f t="shared" ca="1" si="20"/>
        <v/>
      </c>
      <c r="G421" s="41">
        <f ca="1">IF(ISERROR(OFFSET('HARGA SATUAN'!$I$6,MATCH(C421,'HARGA SATUAN'!$C$7:$C$1495,0),0)),"",OFFSET('HARGA SATUAN'!$I$6,MATCH(C421,'HARGA SATUAN'!$C$7:$C$1495,0),0))</f>
        <v>0</v>
      </c>
      <c r="H421" s="136" t="str">
        <f ca="1">IF(B421="","",#REF!)</f>
        <v/>
      </c>
      <c r="I421" s="136" t="str">
        <f ca="1">IF(B421="","",#REF!)</f>
        <v/>
      </c>
      <c r="J421" s="136" t="str">
        <f ca="1">IF(B421="","",#REF!)</f>
        <v/>
      </c>
      <c r="K421" s="136" t="str">
        <f ca="1">IF(B421="","",#REF!)</f>
        <v/>
      </c>
      <c r="L421" s="136" t="str">
        <f ca="1">IF(C421="","",#REF!)</f>
        <v/>
      </c>
    </row>
    <row r="422" spans="1:12">
      <c r="A422" s="112">
        <v>411</v>
      </c>
      <c r="B422" s="134" t="str">
        <f t="shared" ca="1" si="18"/>
        <v/>
      </c>
      <c r="C422" s="109" t="str">
        <f t="shared" ca="1" si="19"/>
        <v/>
      </c>
      <c r="D422" s="101" t="str">
        <f ca="1">IF(ISERROR(OFFSET('HARGA SATUAN'!$D$6,MATCH(C422,'HARGA SATUAN'!$C$7:$C$1495,0),0)),"",OFFSET('HARGA SATUAN'!$D$6,MATCH(C422,'HARGA SATUAN'!$C$7:$C$1495,0),0))</f>
        <v/>
      </c>
      <c r="E422" s="101">
        <f ca="1">IF(B422="+","Unit",IF(ISERROR(OFFSET('HARGA SATUAN'!$E$6,MATCH(C422,'HARGA SATUAN'!$C$7:$C$1495,0),0)),"",OFFSET('HARGA SATUAN'!$E$6,MATCH(C422,'HARGA SATUAN'!$C$7:$C$1495,0),0)))</f>
        <v>0</v>
      </c>
      <c r="F422" s="138" t="str">
        <f t="shared" ca="1" si="20"/>
        <v/>
      </c>
      <c r="G422" s="41">
        <f ca="1">IF(ISERROR(OFFSET('HARGA SATUAN'!$I$6,MATCH(C422,'HARGA SATUAN'!$C$7:$C$1495,0),0)),"",OFFSET('HARGA SATUAN'!$I$6,MATCH(C422,'HARGA SATUAN'!$C$7:$C$1495,0),0))</f>
        <v>0</v>
      </c>
      <c r="H422" s="136" t="str">
        <f ca="1">IF(B422="","",#REF!)</f>
        <v/>
      </c>
      <c r="I422" s="136" t="str">
        <f ca="1">IF(B422="","",#REF!)</f>
        <v/>
      </c>
      <c r="J422" s="136" t="str">
        <f ca="1">IF(B422="","",#REF!)</f>
        <v/>
      </c>
      <c r="K422" s="136" t="str">
        <f ca="1">IF(B422="","",#REF!)</f>
        <v/>
      </c>
      <c r="L422" s="136" t="str">
        <f ca="1">IF(C422="","",#REF!)</f>
        <v/>
      </c>
    </row>
    <row r="423" spans="1:12">
      <c r="A423" s="112">
        <v>412</v>
      </c>
      <c r="B423" s="134" t="str">
        <f t="shared" ca="1" si="18"/>
        <v/>
      </c>
      <c r="C423" s="109" t="str">
        <f t="shared" ca="1" si="19"/>
        <v/>
      </c>
      <c r="D423" s="101" t="str">
        <f ca="1">IF(ISERROR(OFFSET('HARGA SATUAN'!$D$6,MATCH(C423,'HARGA SATUAN'!$C$7:$C$1495,0),0)),"",OFFSET('HARGA SATUAN'!$D$6,MATCH(C423,'HARGA SATUAN'!$C$7:$C$1495,0),0))</f>
        <v/>
      </c>
      <c r="E423" s="101">
        <f ca="1">IF(B423="+","Unit",IF(ISERROR(OFFSET('HARGA SATUAN'!$E$6,MATCH(C423,'HARGA SATUAN'!$C$7:$C$1495,0),0)),"",OFFSET('HARGA SATUAN'!$E$6,MATCH(C423,'HARGA SATUAN'!$C$7:$C$1495,0),0)))</f>
        <v>0</v>
      </c>
      <c r="F423" s="138" t="str">
        <f t="shared" ca="1" si="20"/>
        <v/>
      </c>
      <c r="G423" s="41">
        <f ca="1">IF(ISERROR(OFFSET('HARGA SATUAN'!$I$6,MATCH(C423,'HARGA SATUAN'!$C$7:$C$1495,0),0)),"",OFFSET('HARGA SATUAN'!$I$6,MATCH(C423,'HARGA SATUAN'!$C$7:$C$1495,0),0))</f>
        <v>0</v>
      </c>
      <c r="H423" s="136" t="str">
        <f ca="1">IF(B423="","",#REF!)</f>
        <v/>
      </c>
      <c r="I423" s="136" t="str">
        <f ca="1">IF(B423="","",#REF!)</f>
        <v/>
      </c>
      <c r="J423" s="136" t="str">
        <f ca="1">IF(B423="","",#REF!)</f>
        <v/>
      </c>
      <c r="K423" s="136" t="str">
        <f ca="1">IF(B423="","",#REF!)</f>
        <v/>
      </c>
      <c r="L423" s="136" t="str">
        <f ca="1">IF(C423="","",#REF!)</f>
        <v/>
      </c>
    </row>
    <row r="424" spans="1:12">
      <c r="A424" s="112">
        <v>413</v>
      </c>
      <c r="B424" s="134" t="str">
        <f t="shared" ca="1" si="18"/>
        <v/>
      </c>
      <c r="C424" s="109" t="str">
        <f t="shared" ca="1" si="19"/>
        <v/>
      </c>
      <c r="D424" s="101" t="str">
        <f ca="1">IF(ISERROR(OFFSET('HARGA SATUAN'!$D$6,MATCH(C424,'HARGA SATUAN'!$C$7:$C$1495,0),0)),"",OFFSET('HARGA SATUAN'!$D$6,MATCH(C424,'HARGA SATUAN'!$C$7:$C$1495,0),0))</f>
        <v/>
      </c>
      <c r="E424" s="101">
        <f ca="1">IF(B424="+","Unit",IF(ISERROR(OFFSET('HARGA SATUAN'!$E$6,MATCH(C424,'HARGA SATUAN'!$C$7:$C$1495,0),0)),"",OFFSET('HARGA SATUAN'!$E$6,MATCH(C424,'HARGA SATUAN'!$C$7:$C$1495,0),0)))</f>
        <v>0</v>
      </c>
      <c r="F424" s="138" t="str">
        <f t="shared" ca="1" si="20"/>
        <v/>
      </c>
      <c r="G424" s="41">
        <f ca="1">IF(ISERROR(OFFSET('HARGA SATUAN'!$I$6,MATCH(C424,'HARGA SATUAN'!$C$7:$C$1495,0),0)),"",OFFSET('HARGA SATUAN'!$I$6,MATCH(C424,'HARGA SATUAN'!$C$7:$C$1495,0),0))</f>
        <v>0</v>
      </c>
      <c r="H424" s="136" t="str">
        <f ca="1">IF(B424="","",#REF!)</f>
        <v/>
      </c>
      <c r="I424" s="136" t="str">
        <f ca="1">IF(B424="","",#REF!)</f>
        <v/>
      </c>
      <c r="J424" s="136" t="str">
        <f ca="1">IF(B424="","",#REF!)</f>
        <v/>
      </c>
      <c r="K424" s="136" t="str">
        <f ca="1">IF(B424="","",#REF!)</f>
        <v/>
      </c>
      <c r="L424" s="136" t="str">
        <f ca="1">IF(C424="","",#REF!)</f>
        <v/>
      </c>
    </row>
    <row r="425" spans="1:12">
      <c r="A425" s="112">
        <v>414</v>
      </c>
      <c r="B425" s="134" t="str">
        <f t="shared" ca="1" si="18"/>
        <v/>
      </c>
      <c r="C425" s="109" t="str">
        <f t="shared" ca="1" si="19"/>
        <v/>
      </c>
      <c r="D425" s="101" t="str">
        <f ca="1">IF(ISERROR(OFFSET('HARGA SATUAN'!$D$6,MATCH(C425,'HARGA SATUAN'!$C$7:$C$1495,0),0)),"",OFFSET('HARGA SATUAN'!$D$6,MATCH(C425,'HARGA SATUAN'!$C$7:$C$1495,0),0))</f>
        <v/>
      </c>
      <c r="E425" s="101">
        <f ca="1">IF(B425="+","Unit",IF(ISERROR(OFFSET('HARGA SATUAN'!$E$6,MATCH(C425,'HARGA SATUAN'!$C$7:$C$1495,0),0)),"",OFFSET('HARGA SATUAN'!$E$6,MATCH(C425,'HARGA SATUAN'!$C$7:$C$1495,0),0)))</f>
        <v>0</v>
      </c>
      <c r="F425" s="138" t="str">
        <f t="shared" ca="1" si="20"/>
        <v/>
      </c>
      <c r="G425" s="41">
        <f ca="1">IF(ISERROR(OFFSET('HARGA SATUAN'!$I$6,MATCH(C425,'HARGA SATUAN'!$C$7:$C$1495,0),0)),"",OFFSET('HARGA SATUAN'!$I$6,MATCH(C425,'HARGA SATUAN'!$C$7:$C$1495,0),0))</f>
        <v>0</v>
      </c>
      <c r="H425" s="136" t="str">
        <f ca="1">IF(B425="","",#REF!)</f>
        <v/>
      </c>
      <c r="I425" s="136" t="str">
        <f ca="1">IF(B425="","",#REF!)</f>
        <v/>
      </c>
      <c r="J425" s="136" t="str">
        <f ca="1">IF(B425="","",#REF!)</f>
        <v/>
      </c>
      <c r="K425" s="136" t="str">
        <f ca="1">IF(B425="","",#REF!)</f>
        <v/>
      </c>
      <c r="L425" s="136" t="str">
        <f ca="1">IF(C425="","",#REF!)</f>
        <v/>
      </c>
    </row>
    <row r="426" spans="1:12">
      <c r="A426" s="112">
        <v>415</v>
      </c>
      <c r="B426" s="134" t="str">
        <f t="shared" ca="1" si="18"/>
        <v/>
      </c>
      <c r="C426" s="109" t="str">
        <f t="shared" ca="1" si="19"/>
        <v/>
      </c>
      <c r="D426" s="101" t="str">
        <f ca="1">IF(ISERROR(OFFSET('HARGA SATUAN'!$D$6,MATCH(C426,'HARGA SATUAN'!$C$7:$C$1495,0),0)),"",OFFSET('HARGA SATUAN'!$D$6,MATCH(C426,'HARGA SATUAN'!$C$7:$C$1495,0),0))</f>
        <v/>
      </c>
      <c r="E426" s="101">
        <f ca="1">IF(B426="+","Unit",IF(ISERROR(OFFSET('HARGA SATUAN'!$E$6,MATCH(C426,'HARGA SATUAN'!$C$7:$C$1495,0),0)),"",OFFSET('HARGA SATUAN'!$E$6,MATCH(C426,'HARGA SATUAN'!$C$7:$C$1495,0),0)))</f>
        <v>0</v>
      </c>
      <c r="F426" s="138" t="str">
        <f t="shared" ca="1" si="20"/>
        <v/>
      </c>
      <c r="G426" s="41">
        <f ca="1">IF(ISERROR(OFFSET('HARGA SATUAN'!$I$6,MATCH(C426,'HARGA SATUAN'!$C$7:$C$1495,0),0)),"",OFFSET('HARGA SATUAN'!$I$6,MATCH(C426,'HARGA SATUAN'!$C$7:$C$1495,0),0))</f>
        <v>0</v>
      </c>
      <c r="H426" s="136" t="str">
        <f ca="1">IF(B426="","",#REF!)</f>
        <v/>
      </c>
      <c r="I426" s="136" t="str">
        <f ca="1">IF(B426="","",#REF!)</f>
        <v/>
      </c>
      <c r="J426" s="136" t="str">
        <f ca="1">IF(B426="","",#REF!)</f>
        <v/>
      </c>
      <c r="K426" s="136" t="str">
        <f ca="1">IF(B426="","",#REF!)</f>
        <v/>
      </c>
      <c r="L426" s="136" t="str">
        <f ca="1">IF(C426="","",#REF!)</f>
        <v/>
      </c>
    </row>
    <row r="427" spans="1:12">
      <c r="A427" s="112">
        <v>416</v>
      </c>
      <c r="B427" s="134" t="str">
        <f t="shared" ca="1" si="18"/>
        <v/>
      </c>
      <c r="C427" s="109" t="str">
        <f t="shared" ca="1" si="19"/>
        <v/>
      </c>
      <c r="D427" s="101" t="str">
        <f ca="1">IF(ISERROR(OFFSET('HARGA SATUAN'!$D$6,MATCH(C427,'HARGA SATUAN'!$C$7:$C$1495,0),0)),"",OFFSET('HARGA SATUAN'!$D$6,MATCH(C427,'HARGA SATUAN'!$C$7:$C$1495,0),0))</f>
        <v/>
      </c>
      <c r="E427" s="101">
        <f ca="1">IF(B427="+","Unit",IF(ISERROR(OFFSET('HARGA SATUAN'!$E$6,MATCH(C427,'HARGA SATUAN'!$C$7:$C$1495,0),0)),"",OFFSET('HARGA SATUAN'!$E$6,MATCH(C427,'HARGA SATUAN'!$C$7:$C$1495,0),0)))</f>
        <v>0</v>
      </c>
      <c r="F427" s="138" t="str">
        <f t="shared" ca="1" si="20"/>
        <v/>
      </c>
      <c r="G427" s="41">
        <f ca="1">IF(ISERROR(OFFSET('HARGA SATUAN'!$I$6,MATCH(C427,'HARGA SATUAN'!$C$7:$C$1495,0),0)),"",OFFSET('HARGA SATUAN'!$I$6,MATCH(C427,'HARGA SATUAN'!$C$7:$C$1495,0),0))</f>
        <v>0</v>
      </c>
      <c r="H427" s="136" t="str">
        <f ca="1">IF(B427="","",#REF!)</f>
        <v/>
      </c>
      <c r="I427" s="136" t="str">
        <f ca="1">IF(B427="","",#REF!)</f>
        <v/>
      </c>
      <c r="J427" s="136" t="str">
        <f ca="1">IF(B427="","",#REF!)</f>
        <v/>
      </c>
      <c r="K427" s="136" t="str">
        <f ca="1">IF(B427="","",#REF!)</f>
        <v/>
      </c>
      <c r="L427" s="136" t="str">
        <f ca="1">IF(C427="","",#REF!)</f>
        <v/>
      </c>
    </row>
    <row r="428" spans="1:12">
      <c r="A428" s="112">
        <v>417</v>
      </c>
      <c r="B428" s="134" t="str">
        <f t="shared" ca="1" si="18"/>
        <v/>
      </c>
      <c r="C428" s="109" t="str">
        <f t="shared" ca="1" si="19"/>
        <v/>
      </c>
      <c r="D428" s="101" t="str">
        <f ca="1">IF(ISERROR(OFFSET('HARGA SATUAN'!$D$6,MATCH(C428,'HARGA SATUAN'!$C$7:$C$1495,0),0)),"",OFFSET('HARGA SATUAN'!$D$6,MATCH(C428,'HARGA SATUAN'!$C$7:$C$1495,0),0))</f>
        <v/>
      </c>
      <c r="E428" s="101">
        <f ca="1">IF(B428="+","Unit",IF(ISERROR(OFFSET('HARGA SATUAN'!$E$6,MATCH(C428,'HARGA SATUAN'!$C$7:$C$1495,0),0)),"",OFFSET('HARGA SATUAN'!$E$6,MATCH(C428,'HARGA SATUAN'!$C$7:$C$1495,0),0)))</f>
        <v>0</v>
      </c>
      <c r="F428" s="138" t="str">
        <f t="shared" ca="1" si="20"/>
        <v/>
      </c>
      <c r="G428" s="41">
        <f ca="1">IF(ISERROR(OFFSET('HARGA SATUAN'!$I$6,MATCH(C428,'HARGA SATUAN'!$C$7:$C$1495,0),0)),"",OFFSET('HARGA SATUAN'!$I$6,MATCH(C428,'HARGA SATUAN'!$C$7:$C$1495,0),0))</f>
        <v>0</v>
      </c>
      <c r="H428" s="136" t="str">
        <f ca="1">IF(B428="","",#REF!)</f>
        <v/>
      </c>
      <c r="I428" s="136" t="str">
        <f ca="1">IF(B428="","",#REF!)</f>
        <v/>
      </c>
      <c r="J428" s="136" t="str">
        <f ca="1">IF(B428="","",#REF!)</f>
        <v/>
      </c>
      <c r="K428" s="136" t="str">
        <f ca="1">IF(B428="","",#REF!)</f>
        <v/>
      </c>
      <c r="L428" s="136" t="str">
        <f ca="1">IF(C428="","",#REF!)</f>
        <v/>
      </c>
    </row>
    <row r="429" spans="1:12">
      <c r="A429" s="112">
        <v>418</v>
      </c>
      <c r="B429" s="134" t="str">
        <f t="shared" ca="1" si="18"/>
        <v/>
      </c>
      <c r="C429" s="109" t="str">
        <f t="shared" ca="1" si="19"/>
        <v/>
      </c>
      <c r="D429" s="101" t="str">
        <f ca="1">IF(ISERROR(OFFSET('HARGA SATUAN'!$D$6,MATCH(C429,'HARGA SATUAN'!$C$7:$C$1495,0),0)),"",OFFSET('HARGA SATUAN'!$D$6,MATCH(C429,'HARGA SATUAN'!$C$7:$C$1495,0),0))</f>
        <v/>
      </c>
      <c r="E429" s="101">
        <f ca="1">IF(B429="+","Unit",IF(ISERROR(OFFSET('HARGA SATUAN'!$E$6,MATCH(C429,'HARGA SATUAN'!$C$7:$C$1495,0),0)),"",OFFSET('HARGA SATUAN'!$E$6,MATCH(C429,'HARGA SATUAN'!$C$7:$C$1495,0),0)))</f>
        <v>0</v>
      </c>
      <c r="F429" s="138" t="str">
        <f t="shared" ca="1" si="20"/>
        <v/>
      </c>
      <c r="G429" s="41">
        <f ca="1">IF(ISERROR(OFFSET('HARGA SATUAN'!$I$6,MATCH(C429,'HARGA SATUAN'!$C$7:$C$1495,0),0)),"",OFFSET('HARGA SATUAN'!$I$6,MATCH(C429,'HARGA SATUAN'!$C$7:$C$1495,0),0))</f>
        <v>0</v>
      </c>
      <c r="H429" s="136" t="str">
        <f ca="1">IF(B429="","",#REF!)</f>
        <v/>
      </c>
      <c r="I429" s="136" t="str">
        <f ca="1">IF(B429="","",#REF!)</f>
        <v/>
      </c>
      <c r="J429" s="136" t="str">
        <f ca="1">IF(B429="","",#REF!)</f>
        <v/>
      </c>
      <c r="K429" s="136" t="str">
        <f ca="1">IF(B429="","",#REF!)</f>
        <v/>
      </c>
      <c r="L429" s="136" t="str">
        <f ca="1">IF(C429="","",#REF!)</f>
        <v/>
      </c>
    </row>
    <row r="430" spans="1:12">
      <c r="A430" s="112">
        <v>419</v>
      </c>
      <c r="B430" s="134" t="str">
        <f t="shared" ca="1" si="18"/>
        <v/>
      </c>
      <c r="C430" s="109" t="str">
        <f t="shared" ca="1" si="19"/>
        <v/>
      </c>
      <c r="D430" s="101" t="str">
        <f ca="1">IF(ISERROR(OFFSET('HARGA SATUAN'!$D$6,MATCH(C430,'HARGA SATUAN'!$C$7:$C$1495,0),0)),"",OFFSET('HARGA SATUAN'!$D$6,MATCH(C430,'HARGA SATUAN'!$C$7:$C$1495,0),0))</f>
        <v/>
      </c>
      <c r="E430" s="101">
        <f ca="1">IF(B430="+","Unit",IF(ISERROR(OFFSET('HARGA SATUAN'!$E$6,MATCH(C430,'HARGA SATUAN'!$C$7:$C$1495,0),0)),"",OFFSET('HARGA SATUAN'!$E$6,MATCH(C430,'HARGA SATUAN'!$C$7:$C$1495,0),0)))</f>
        <v>0</v>
      </c>
      <c r="F430" s="138" t="str">
        <f t="shared" ca="1" si="20"/>
        <v/>
      </c>
      <c r="G430" s="41">
        <f ca="1">IF(ISERROR(OFFSET('HARGA SATUAN'!$I$6,MATCH(C430,'HARGA SATUAN'!$C$7:$C$1495,0),0)),"",OFFSET('HARGA SATUAN'!$I$6,MATCH(C430,'HARGA SATUAN'!$C$7:$C$1495,0),0))</f>
        <v>0</v>
      </c>
      <c r="H430" s="136" t="str">
        <f ca="1">IF(B430="","",#REF!)</f>
        <v/>
      </c>
      <c r="I430" s="136" t="str">
        <f ca="1">IF(B430="","",#REF!)</f>
        <v/>
      </c>
      <c r="J430" s="136" t="str">
        <f ca="1">IF(B430="","",#REF!)</f>
        <v/>
      </c>
      <c r="K430" s="136" t="str">
        <f ca="1">IF(B430="","",#REF!)</f>
        <v/>
      </c>
      <c r="L430" s="136" t="str">
        <f ca="1">IF(C430="","",#REF!)</f>
        <v/>
      </c>
    </row>
    <row r="431" spans="1:12">
      <c r="A431" s="112">
        <v>420</v>
      </c>
      <c r="B431" s="134" t="str">
        <f t="shared" ca="1" si="18"/>
        <v/>
      </c>
      <c r="C431" s="109" t="str">
        <f t="shared" ca="1" si="19"/>
        <v/>
      </c>
      <c r="D431" s="101" t="str">
        <f ca="1">IF(ISERROR(OFFSET('HARGA SATUAN'!$D$6,MATCH(C431,'HARGA SATUAN'!$C$7:$C$1495,0),0)),"",OFFSET('HARGA SATUAN'!$D$6,MATCH(C431,'HARGA SATUAN'!$C$7:$C$1495,0),0))</f>
        <v/>
      </c>
      <c r="E431" s="101">
        <f ca="1">IF(B431="+","Unit",IF(ISERROR(OFFSET('HARGA SATUAN'!$E$6,MATCH(C431,'HARGA SATUAN'!$C$7:$C$1495,0),0)),"",OFFSET('HARGA SATUAN'!$E$6,MATCH(C431,'HARGA SATUAN'!$C$7:$C$1495,0),0)))</f>
        <v>0</v>
      </c>
      <c r="F431" s="138" t="str">
        <f t="shared" ca="1" si="20"/>
        <v/>
      </c>
      <c r="G431" s="41">
        <f ca="1">IF(ISERROR(OFFSET('HARGA SATUAN'!$I$6,MATCH(C431,'HARGA SATUAN'!$C$7:$C$1495,0),0)),"",OFFSET('HARGA SATUAN'!$I$6,MATCH(C431,'HARGA SATUAN'!$C$7:$C$1495,0),0))</f>
        <v>0</v>
      </c>
      <c r="H431" s="136" t="str">
        <f ca="1">IF(B431="","",#REF!)</f>
        <v/>
      </c>
      <c r="I431" s="136" t="str">
        <f ca="1">IF(B431="","",#REF!)</f>
        <v/>
      </c>
      <c r="J431" s="136" t="str">
        <f ca="1">IF(B431="","",#REF!)</f>
        <v/>
      </c>
      <c r="K431" s="136" t="str">
        <f ca="1">IF(B431="","",#REF!)</f>
        <v/>
      </c>
      <c r="L431" s="136" t="str">
        <f ca="1">IF(C431="","",#REF!)</f>
        <v/>
      </c>
    </row>
    <row r="432" spans="1:12">
      <c r="A432" s="112">
        <v>421</v>
      </c>
      <c r="B432" s="134" t="str">
        <f t="shared" ca="1" si="18"/>
        <v/>
      </c>
      <c r="C432" s="109" t="str">
        <f t="shared" ca="1" si="19"/>
        <v/>
      </c>
      <c r="D432" s="101" t="str">
        <f ca="1">IF(ISERROR(OFFSET('HARGA SATUAN'!$D$6,MATCH(C432,'HARGA SATUAN'!$C$7:$C$1495,0),0)),"",OFFSET('HARGA SATUAN'!$D$6,MATCH(C432,'HARGA SATUAN'!$C$7:$C$1495,0),0))</f>
        <v/>
      </c>
      <c r="E432" s="101">
        <f ca="1">IF(B432="+","Unit",IF(ISERROR(OFFSET('HARGA SATUAN'!$E$6,MATCH(C432,'HARGA SATUAN'!$C$7:$C$1495,0),0)),"",OFFSET('HARGA SATUAN'!$E$6,MATCH(C432,'HARGA SATUAN'!$C$7:$C$1495,0),0)))</f>
        <v>0</v>
      </c>
      <c r="F432" s="138" t="str">
        <f t="shared" ca="1" si="20"/>
        <v/>
      </c>
      <c r="G432" s="41">
        <f ca="1">IF(ISERROR(OFFSET('HARGA SATUAN'!$I$6,MATCH(C432,'HARGA SATUAN'!$C$7:$C$1495,0),0)),"",OFFSET('HARGA SATUAN'!$I$6,MATCH(C432,'HARGA SATUAN'!$C$7:$C$1495,0),0))</f>
        <v>0</v>
      </c>
      <c r="H432" s="136" t="str">
        <f ca="1">IF(B432="","",#REF!)</f>
        <v/>
      </c>
      <c r="I432" s="136" t="str">
        <f ca="1">IF(B432="","",#REF!)</f>
        <v/>
      </c>
      <c r="J432" s="136" t="str">
        <f ca="1">IF(B432="","",#REF!)</f>
        <v/>
      </c>
      <c r="K432" s="136" t="str">
        <f ca="1">IF(B432="","",#REF!)</f>
        <v/>
      </c>
      <c r="L432" s="136" t="str">
        <f ca="1">IF(C432="","",#REF!)</f>
        <v/>
      </c>
    </row>
    <row r="433" spans="1:12">
      <c r="A433" s="112">
        <v>422</v>
      </c>
      <c r="B433" s="134" t="str">
        <f t="shared" ca="1" si="18"/>
        <v/>
      </c>
      <c r="C433" s="109" t="str">
        <f t="shared" ca="1" si="19"/>
        <v/>
      </c>
      <c r="D433" s="101" t="str">
        <f ca="1">IF(ISERROR(OFFSET('HARGA SATUAN'!$D$6,MATCH(C433,'HARGA SATUAN'!$C$7:$C$1495,0),0)),"",OFFSET('HARGA SATUAN'!$D$6,MATCH(C433,'HARGA SATUAN'!$C$7:$C$1495,0),0))</f>
        <v/>
      </c>
      <c r="E433" s="101">
        <f ca="1">IF(B433="+","Unit",IF(ISERROR(OFFSET('HARGA SATUAN'!$E$6,MATCH(C433,'HARGA SATUAN'!$C$7:$C$1495,0),0)),"",OFFSET('HARGA SATUAN'!$E$6,MATCH(C433,'HARGA SATUAN'!$C$7:$C$1495,0),0)))</f>
        <v>0</v>
      </c>
      <c r="F433" s="138" t="str">
        <f t="shared" ca="1" si="20"/>
        <v/>
      </c>
      <c r="G433" s="41">
        <f ca="1">IF(ISERROR(OFFSET('HARGA SATUAN'!$I$6,MATCH(C433,'HARGA SATUAN'!$C$7:$C$1495,0),0)),"",OFFSET('HARGA SATUAN'!$I$6,MATCH(C433,'HARGA SATUAN'!$C$7:$C$1495,0),0))</f>
        <v>0</v>
      </c>
      <c r="H433" s="136" t="str">
        <f ca="1">IF(B433="","",#REF!)</f>
        <v/>
      </c>
      <c r="I433" s="136" t="str">
        <f ca="1">IF(B433="","",#REF!)</f>
        <v/>
      </c>
      <c r="J433" s="136" t="str">
        <f ca="1">IF(B433="","",#REF!)</f>
        <v/>
      </c>
      <c r="K433" s="136" t="str">
        <f ca="1">IF(B433="","",#REF!)</f>
        <v/>
      </c>
      <c r="L433" s="136" t="str">
        <f ca="1">IF(C433="","",#REF!)</f>
        <v/>
      </c>
    </row>
    <row r="434" spans="1:12">
      <c r="A434" s="112">
        <v>423</v>
      </c>
      <c r="B434" s="134" t="str">
        <f t="shared" ca="1" si="18"/>
        <v/>
      </c>
      <c r="C434" s="109" t="str">
        <f t="shared" ca="1" si="19"/>
        <v/>
      </c>
      <c r="D434" s="101" t="str">
        <f ca="1">IF(ISERROR(OFFSET('HARGA SATUAN'!$D$6,MATCH(C434,'HARGA SATUAN'!$C$7:$C$1495,0),0)),"",OFFSET('HARGA SATUAN'!$D$6,MATCH(C434,'HARGA SATUAN'!$C$7:$C$1495,0),0))</f>
        <v/>
      </c>
      <c r="E434" s="101">
        <f ca="1">IF(B434="+","Unit",IF(ISERROR(OFFSET('HARGA SATUAN'!$E$6,MATCH(C434,'HARGA SATUAN'!$C$7:$C$1495,0),0)),"",OFFSET('HARGA SATUAN'!$E$6,MATCH(C434,'HARGA SATUAN'!$C$7:$C$1495,0),0)))</f>
        <v>0</v>
      </c>
      <c r="F434" s="138" t="str">
        <f t="shared" ca="1" si="20"/>
        <v/>
      </c>
      <c r="G434" s="41">
        <f ca="1">IF(ISERROR(OFFSET('HARGA SATUAN'!$I$6,MATCH(C434,'HARGA SATUAN'!$C$7:$C$1495,0),0)),"",OFFSET('HARGA SATUAN'!$I$6,MATCH(C434,'HARGA SATUAN'!$C$7:$C$1495,0),0))</f>
        <v>0</v>
      </c>
      <c r="H434" s="136" t="str">
        <f ca="1">IF(B434="","",#REF!)</f>
        <v/>
      </c>
      <c r="I434" s="136" t="str">
        <f ca="1">IF(B434="","",#REF!)</f>
        <v/>
      </c>
      <c r="J434" s="136" t="str">
        <f ca="1">IF(B434="","",#REF!)</f>
        <v/>
      </c>
      <c r="K434" s="136" t="str">
        <f ca="1">IF(B434="","",#REF!)</f>
        <v/>
      </c>
      <c r="L434" s="136" t="str">
        <f ca="1">IF(C434="","",#REF!)</f>
        <v/>
      </c>
    </row>
    <row r="435" spans="1:12">
      <c r="A435" s="112">
        <v>424</v>
      </c>
      <c r="B435" s="134" t="str">
        <f t="shared" ca="1" si="18"/>
        <v/>
      </c>
      <c r="C435" s="109" t="str">
        <f t="shared" ca="1" si="19"/>
        <v/>
      </c>
      <c r="D435" s="101" t="str">
        <f ca="1">IF(ISERROR(OFFSET('HARGA SATUAN'!$D$6,MATCH(C435,'HARGA SATUAN'!$C$7:$C$1495,0),0)),"",OFFSET('HARGA SATUAN'!$D$6,MATCH(C435,'HARGA SATUAN'!$C$7:$C$1495,0),0))</f>
        <v/>
      </c>
      <c r="E435" s="101">
        <f ca="1">IF(B435="+","Unit",IF(ISERROR(OFFSET('HARGA SATUAN'!$E$6,MATCH(C435,'HARGA SATUAN'!$C$7:$C$1495,0),0)),"",OFFSET('HARGA SATUAN'!$E$6,MATCH(C435,'HARGA SATUAN'!$C$7:$C$1495,0),0)))</f>
        <v>0</v>
      </c>
      <c r="F435" s="138" t="str">
        <f t="shared" ca="1" si="20"/>
        <v/>
      </c>
      <c r="G435" s="41">
        <f ca="1">IF(ISERROR(OFFSET('HARGA SATUAN'!$I$6,MATCH(C435,'HARGA SATUAN'!$C$7:$C$1495,0),0)),"",OFFSET('HARGA SATUAN'!$I$6,MATCH(C435,'HARGA SATUAN'!$C$7:$C$1495,0),0))</f>
        <v>0</v>
      </c>
      <c r="H435" s="136" t="str">
        <f ca="1">IF(B435="","",#REF!)</f>
        <v/>
      </c>
      <c r="I435" s="136" t="str">
        <f ca="1">IF(B435="","",#REF!)</f>
        <v/>
      </c>
      <c r="J435" s="136" t="str">
        <f ca="1">IF(B435="","",#REF!)</f>
        <v/>
      </c>
      <c r="K435" s="136" t="str">
        <f ca="1">IF(B435="","",#REF!)</f>
        <v/>
      </c>
      <c r="L435" s="136" t="str">
        <f ca="1">IF(C435="","",#REF!)</f>
        <v/>
      </c>
    </row>
    <row r="436" spans="1:12">
      <c r="A436" s="112">
        <v>425</v>
      </c>
      <c r="B436" s="134" t="str">
        <f t="shared" ca="1" si="18"/>
        <v/>
      </c>
      <c r="C436" s="109" t="str">
        <f t="shared" ca="1" si="19"/>
        <v/>
      </c>
      <c r="D436" s="101" t="str">
        <f ca="1">IF(ISERROR(OFFSET('HARGA SATUAN'!$D$6,MATCH(C436,'HARGA SATUAN'!$C$7:$C$1495,0),0)),"",OFFSET('HARGA SATUAN'!$D$6,MATCH(C436,'HARGA SATUAN'!$C$7:$C$1495,0),0))</f>
        <v/>
      </c>
      <c r="E436" s="101">
        <f ca="1">IF(B436="+","Unit",IF(ISERROR(OFFSET('HARGA SATUAN'!$E$6,MATCH(C436,'HARGA SATUAN'!$C$7:$C$1495,0),0)),"",OFFSET('HARGA SATUAN'!$E$6,MATCH(C436,'HARGA SATUAN'!$C$7:$C$1495,0),0)))</f>
        <v>0</v>
      </c>
      <c r="F436" s="138" t="str">
        <f t="shared" ca="1" si="20"/>
        <v/>
      </c>
      <c r="G436" s="41">
        <f ca="1">IF(ISERROR(OFFSET('HARGA SATUAN'!$I$6,MATCH(C436,'HARGA SATUAN'!$C$7:$C$1495,0),0)),"",OFFSET('HARGA SATUAN'!$I$6,MATCH(C436,'HARGA SATUAN'!$C$7:$C$1495,0),0))</f>
        <v>0</v>
      </c>
      <c r="H436" s="136" t="str">
        <f ca="1">IF(B436="","",#REF!)</f>
        <v/>
      </c>
      <c r="I436" s="136" t="str">
        <f ca="1">IF(B436="","",#REF!)</f>
        <v/>
      </c>
      <c r="J436" s="136" t="str">
        <f ca="1">IF(B436="","",#REF!)</f>
        <v/>
      </c>
      <c r="K436" s="136" t="str">
        <f ca="1">IF(B436="","",#REF!)</f>
        <v/>
      </c>
      <c r="L436" s="136" t="str">
        <f ca="1">IF(C436="","",#REF!)</f>
        <v/>
      </c>
    </row>
    <row r="437" spans="1:12">
      <c r="A437" s="112">
        <v>426</v>
      </c>
      <c r="B437" s="134" t="str">
        <f t="shared" ca="1" si="18"/>
        <v/>
      </c>
      <c r="C437" s="109" t="str">
        <f t="shared" ca="1" si="19"/>
        <v/>
      </c>
      <c r="D437" s="101" t="str">
        <f ca="1">IF(ISERROR(OFFSET('HARGA SATUAN'!$D$6,MATCH(C437,'HARGA SATUAN'!$C$7:$C$1495,0),0)),"",OFFSET('HARGA SATUAN'!$D$6,MATCH(C437,'HARGA SATUAN'!$C$7:$C$1495,0),0))</f>
        <v/>
      </c>
      <c r="E437" s="101">
        <f ca="1">IF(B437="+","Unit",IF(ISERROR(OFFSET('HARGA SATUAN'!$E$6,MATCH(C437,'HARGA SATUAN'!$C$7:$C$1495,0),0)),"",OFFSET('HARGA SATUAN'!$E$6,MATCH(C437,'HARGA SATUAN'!$C$7:$C$1495,0),0)))</f>
        <v>0</v>
      </c>
      <c r="F437" s="138" t="str">
        <f t="shared" ca="1" si="20"/>
        <v/>
      </c>
      <c r="G437" s="41">
        <f ca="1">IF(ISERROR(OFFSET('HARGA SATUAN'!$I$6,MATCH(C437,'HARGA SATUAN'!$C$7:$C$1495,0),0)),"",OFFSET('HARGA SATUAN'!$I$6,MATCH(C437,'HARGA SATUAN'!$C$7:$C$1495,0),0))</f>
        <v>0</v>
      </c>
      <c r="H437" s="136" t="str">
        <f ca="1">IF(B437="","",#REF!)</f>
        <v/>
      </c>
      <c r="I437" s="136" t="str">
        <f ca="1">IF(B437="","",#REF!)</f>
        <v/>
      </c>
      <c r="J437" s="136" t="str">
        <f ca="1">IF(B437="","",#REF!)</f>
        <v/>
      </c>
      <c r="K437" s="136" t="str">
        <f ca="1">IF(B437="","",#REF!)</f>
        <v/>
      </c>
      <c r="L437" s="136" t="str">
        <f ca="1">IF(C437="","",#REF!)</f>
        <v/>
      </c>
    </row>
    <row r="438" spans="1:12">
      <c r="A438" s="112">
        <v>427</v>
      </c>
      <c r="B438" s="134" t="str">
        <f t="shared" ca="1" si="18"/>
        <v/>
      </c>
      <c r="C438" s="109" t="str">
        <f t="shared" ca="1" si="19"/>
        <v/>
      </c>
      <c r="D438" s="101" t="str">
        <f ca="1">IF(ISERROR(OFFSET('HARGA SATUAN'!$D$6,MATCH(C438,'HARGA SATUAN'!$C$7:$C$1495,0),0)),"",OFFSET('HARGA SATUAN'!$D$6,MATCH(C438,'HARGA SATUAN'!$C$7:$C$1495,0),0))</f>
        <v/>
      </c>
      <c r="E438" s="101">
        <f ca="1">IF(B438="+","Unit",IF(ISERROR(OFFSET('HARGA SATUAN'!$E$6,MATCH(C438,'HARGA SATUAN'!$C$7:$C$1495,0),0)),"",OFFSET('HARGA SATUAN'!$E$6,MATCH(C438,'HARGA SATUAN'!$C$7:$C$1495,0),0)))</f>
        <v>0</v>
      </c>
      <c r="F438" s="138" t="str">
        <f t="shared" ca="1" si="20"/>
        <v/>
      </c>
      <c r="G438" s="41">
        <f ca="1">IF(ISERROR(OFFSET('HARGA SATUAN'!$I$6,MATCH(C438,'HARGA SATUAN'!$C$7:$C$1495,0),0)),"",OFFSET('HARGA SATUAN'!$I$6,MATCH(C438,'HARGA SATUAN'!$C$7:$C$1495,0),0))</f>
        <v>0</v>
      </c>
      <c r="H438" s="136" t="str">
        <f ca="1">IF(B438="","",#REF!)</f>
        <v/>
      </c>
      <c r="I438" s="136" t="str">
        <f ca="1">IF(B438="","",#REF!)</f>
        <v/>
      </c>
      <c r="J438" s="136" t="str">
        <f ca="1">IF(B438="","",#REF!)</f>
        <v/>
      </c>
      <c r="K438" s="136" t="str">
        <f ca="1">IF(B438="","",#REF!)</f>
        <v/>
      </c>
      <c r="L438" s="136" t="str">
        <f ca="1">IF(C438="","",#REF!)</f>
        <v/>
      </c>
    </row>
    <row r="439" spans="1:12">
      <c r="A439" s="112">
        <v>428</v>
      </c>
      <c r="B439" s="134" t="str">
        <f t="shared" ca="1" si="18"/>
        <v/>
      </c>
      <c r="C439" s="109" t="str">
        <f t="shared" ca="1" si="19"/>
        <v/>
      </c>
      <c r="D439" s="101" t="str">
        <f ca="1">IF(ISERROR(OFFSET('HARGA SATUAN'!$D$6,MATCH(C439,'HARGA SATUAN'!$C$7:$C$1495,0),0)),"",OFFSET('HARGA SATUAN'!$D$6,MATCH(C439,'HARGA SATUAN'!$C$7:$C$1495,0),0))</f>
        <v/>
      </c>
      <c r="E439" s="101">
        <f ca="1">IF(B439="+","Unit",IF(ISERROR(OFFSET('HARGA SATUAN'!$E$6,MATCH(C439,'HARGA SATUAN'!$C$7:$C$1495,0),0)),"",OFFSET('HARGA SATUAN'!$E$6,MATCH(C439,'HARGA SATUAN'!$C$7:$C$1495,0),0)))</f>
        <v>0</v>
      </c>
      <c r="F439" s="138" t="str">
        <f t="shared" ca="1" si="20"/>
        <v/>
      </c>
      <c r="G439" s="41">
        <f ca="1">IF(ISERROR(OFFSET('HARGA SATUAN'!$I$6,MATCH(C439,'HARGA SATUAN'!$C$7:$C$1495,0),0)),"",OFFSET('HARGA SATUAN'!$I$6,MATCH(C439,'HARGA SATUAN'!$C$7:$C$1495,0),0))</f>
        <v>0</v>
      </c>
      <c r="H439" s="136" t="str">
        <f ca="1">IF(B439="","",#REF!)</f>
        <v/>
      </c>
      <c r="I439" s="136" t="str">
        <f ca="1">IF(B439="","",#REF!)</f>
        <v/>
      </c>
      <c r="J439" s="136" t="str">
        <f ca="1">IF(B439="","",#REF!)</f>
        <v/>
      </c>
      <c r="K439" s="136" t="str">
        <f ca="1">IF(B439="","",#REF!)</f>
        <v/>
      </c>
      <c r="L439" s="136" t="str">
        <f ca="1">IF(C439="","",#REF!)</f>
        <v/>
      </c>
    </row>
    <row r="440" spans="1:12">
      <c r="A440" s="112">
        <v>429</v>
      </c>
      <c r="B440" s="134" t="str">
        <f t="shared" ca="1" si="18"/>
        <v/>
      </c>
      <c r="C440" s="109" t="str">
        <f t="shared" ca="1" si="19"/>
        <v/>
      </c>
      <c r="D440" s="101" t="str">
        <f ca="1">IF(ISERROR(OFFSET('HARGA SATUAN'!$D$6,MATCH(C440,'HARGA SATUAN'!$C$7:$C$1495,0),0)),"",OFFSET('HARGA SATUAN'!$D$6,MATCH(C440,'HARGA SATUAN'!$C$7:$C$1495,0),0))</f>
        <v/>
      </c>
      <c r="E440" s="101">
        <f ca="1">IF(B440="+","Unit",IF(ISERROR(OFFSET('HARGA SATUAN'!$E$6,MATCH(C440,'HARGA SATUAN'!$C$7:$C$1495,0),0)),"",OFFSET('HARGA SATUAN'!$E$6,MATCH(C440,'HARGA SATUAN'!$C$7:$C$1495,0),0)))</f>
        <v>0</v>
      </c>
      <c r="F440" s="138" t="str">
        <f t="shared" ca="1" si="20"/>
        <v/>
      </c>
      <c r="G440" s="41">
        <f ca="1">IF(ISERROR(OFFSET('HARGA SATUAN'!$I$6,MATCH(C440,'HARGA SATUAN'!$C$7:$C$1495,0),0)),"",OFFSET('HARGA SATUAN'!$I$6,MATCH(C440,'HARGA SATUAN'!$C$7:$C$1495,0),0))</f>
        <v>0</v>
      </c>
      <c r="H440" s="136" t="str">
        <f ca="1">IF(B440="","",#REF!)</f>
        <v/>
      </c>
      <c r="I440" s="136" t="str">
        <f ca="1">IF(B440="","",#REF!)</f>
        <v/>
      </c>
      <c r="J440" s="136" t="str">
        <f ca="1">IF(B440="","",#REF!)</f>
        <v/>
      </c>
      <c r="K440" s="136" t="str">
        <f ca="1">IF(B440="","",#REF!)</f>
        <v/>
      </c>
      <c r="L440" s="136" t="str">
        <f ca="1">IF(C440="","",#REF!)</f>
        <v/>
      </c>
    </row>
    <row r="441" spans="1:12">
      <c r="A441" s="112">
        <v>430</v>
      </c>
      <c r="B441" s="134" t="str">
        <f t="shared" ca="1" si="18"/>
        <v/>
      </c>
      <c r="C441" s="109" t="str">
        <f t="shared" ca="1" si="19"/>
        <v/>
      </c>
      <c r="D441" s="101" t="str">
        <f ca="1">IF(ISERROR(OFFSET('HARGA SATUAN'!$D$6,MATCH(C441,'HARGA SATUAN'!$C$7:$C$1495,0),0)),"",OFFSET('HARGA SATUAN'!$D$6,MATCH(C441,'HARGA SATUAN'!$C$7:$C$1495,0),0))</f>
        <v/>
      </c>
      <c r="E441" s="101">
        <f ca="1">IF(B441="+","Unit",IF(ISERROR(OFFSET('HARGA SATUAN'!$E$6,MATCH(C441,'HARGA SATUAN'!$C$7:$C$1495,0),0)),"",OFFSET('HARGA SATUAN'!$E$6,MATCH(C441,'HARGA SATUAN'!$C$7:$C$1495,0),0)))</f>
        <v>0</v>
      </c>
      <c r="F441" s="138" t="str">
        <f t="shared" ca="1" si="20"/>
        <v/>
      </c>
      <c r="G441" s="41">
        <f ca="1">IF(ISERROR(OFFSET('HARGA SATUAN'!$I$6,MATCH(C441,'HARGA SATUAN'!$C$7:$C$1495,0),0)),"",OFFSET('HARGA SATUAN'!$I$6,MATCH(C441,'HARGA SATUAN'!$C$7:$C$1495,0),0))</f>
        <v>0</v>
      </c>
      <c r="H441" s="136" t="str">
        <f ca="1">IF(B441="","",#REF!)</f>
        <v/>
      </c>
      <c r="I441" s="136" t="str">
        <f ca="1">IF(B441="","",#REF!)</f>
        <v/>
      </c>
      <c r="J441" s="136" t="str">
        <f ca="1">IF(B441="","",#REF!)</f>
        <v/>
      </c>
      <c r="K441" s="136" t="str">
        <f ca="1">IF(B441="","",#REF!)</f>
        <v/>
      </c>
      <c r="L441" s="136" t="str">
        <f ca="1">IF(C441="","",#REF!)</f>
        <v/>
      </c>
    </row>
    <row r="442" spans="1:12">
      <c r="A442" s="112">
        <v>431</v>
      </c>
      <c r="B442" s="134" t="str">
        <f t="shared" ca="1" si="18"/>
        <v/>
      </c>
      <c r="C442" s="109" t="str">
        <f t="shared" ca="1" si="19"/>
        <v/>
      </c>
      <c r="D442" s="101" t="str">
        <f ca="1">IF(ISERROR(OFFSET('HARGA SATUAN'!$D$6,MATCH(C442,'HARGA SATUAN'!$C$7:$C$1495,0),0)),"",OFFSET('HARGA SATUAN'!$D$6,MATCH(C442,'HARGA SATUAN'!$C$7:$C$1495,0),0))</f>
        <v/>
      </c>
      <c r="E442" s="101">
        <f ca="1">IF(B442="+","Unit",IF(ISERROR(OFFSET('HARGA SATUAN'!$E$6,MATCH(C442,'HARGA SATUAN'!$C$7:$C$1495,0),0)),"",OFFSET('HARGA SATUAN'!$E$6,MATCH(C442,'HARGA SATUAN'!$C$7:$C$1495,0),0)))</f>
        <v>0</v>
      </c>
      <c r="F442" s="138" t="str">
        <f t="shared" ca="1" si="20"/>
        <v/>
      </c>
      <c r="G442" s="41">
        <f ca="1">IF(ISERROR(OFFSET('HARGA SATUAN'!$I$6,MATCH(C442,'HARGA SATUAN'!$C$7:$C$1495,0),0)),"",OFFSET('HARGA SATUAN'!$I$6,MATCH(C442,'HARGA SATUAN'!$C$7:$C$1495,0),0))</f>
        <v>0</v>
      </c>
      <c r="H442" s="136" t="str">
        <f ca="1">IF(B442="","",#REF!)</f>
        <v/>
      </c>
      <c r="I442" s="136" t="str">
        <f ca="1">IF(B442="","",#REF!)</f>
        <v/>
      </c>
      <c r="J442" s="136" t="str">
        <f ca="1">IF(B442="","",#REF!)</f>
        <v/>
      </c>
      <c r="K442" s="136" t="str">
        <f ca="1">IF(B442="","",#REF!)</f>
        <v/>
      </c>
      <c r="L442" s="136" t="str">
        <f ca="1">IF(C442="","",#REF!)</f>
        <v/>
      </c>
    </row>
    <row r="443" spans="1:12">
      <c r="A443" s="112">
        <v>432</v>
      </c>
      <c r="B443" s="134" t="str">
        <f t="shared" ca="1" si="18"/>
        <v/>
      </c>
      <c r="C443" s="109" t="str">
        <f t="shared" ca="1" si="19"/>
        <v/>
      </c>
      <c r="D443" s="101" t="str">
        <f ca="1">IF(ISERROR(OFFSET('HARGA SATUAN'!$D$6,MATCH(C443,'HARGA SATUAN'!$C$7:$C$1495,0),0)),"",OFFSET('HARGA SATUAN'!$D$6,MATCH(C443,'HARGA SATUAN'!$C$7:$C$1495,0),0))</f>
        <v/>
      </c>
      <c r="E443" s="101">
        <f ca="1">IF(B443="+","Unit",IF(ISERROR(OFFSET('HARGA SATUAN'!$E$6,MATCH(C443,'HARGA SATUAN'!$C$7:$C$1495,0),0)),"",OFFSET('HARGA SATUAN'!$E$6,MATCH(C443,'HARGA SATUAN'!$C$7:$C$1495,0),0)))</f>
        <v>0</v>
      </c>
      <c r="F443" s="138" t="str">
        <f t="shared" ca="1" si="20"/>
        <v/>
      </c>
      <c r="G443" s="41">
        <f ca="1">IF(ISERROR(OFFSET('HARGA SATUAN'!$I$6,MATCH(C443,'HARGA SATUAN'!$C$7:$C$1495,0),0)),"",OFFSET('HARGA SATUAN'!$I$6,MATCH(C443,'HARGA SATUAN'!$C$7:$C$1495,0),0))</f>
        <v>0</v>
      </c>
      <c r="H443" s="136" t="str">
        <f ca="1">IF(B443="","",#REF!)</f>
        <v/>
      </c>
      <c r="I443" s="136" t="str">
        <f ca="1">IF(B443="","",#REF!)</f>
        <v/>
      </c>
      <c r="J443" s="136" t="str">
        <f ca="1">IF(B443="","",#REF!)</f>
        <v/>
      </c>
      <c r="K443" s="136" t="str">
        <f ca="1">IF(B443="","",#REF!)</f>
        <v/>
      </c>
      <c r="L443" s="136" t="str">
        <f ca="1">IF(C443="","",#REF!)</f>
        <v/>
      </c>
    </row>
    <row r="444" spans="1:12">
      <c r="A444" s="112">
        <v>433</v>
      </c>
      <c r="B444" s="134" t="str">
        <f t="shared" ca="1" si="18"/>
        <v/>
      </c>
      <c r="C444" s="109" t="str">
        <f t="shared" ca="1" si="19"/>
        <v/>
      </c>
      <c r="D444" s="101" t="str">
        <f ca="1">IF(ISERROR(OFFSET('HARGA SATUAN'!$D$6,MATCH(C444,'HARGA SATUAN'!$C$7:$C$1495,0),0)),"",OFFSET('HARGA SATUAN'!$D$6,MATCH(C444,'HARGA SATUAN'!$C$7:$C$1495,0),0))</f>
        <v/>
      </c>
      <c r="E444" s="101">
        <f ca="1">IF(B444="+","Unit",IF(ISERROR(OFFSET('HARGA SATUAN'!$E$6,MATCH(C444,'HARGA SATUAN'!$C$7:$C$1495,0),0)),"",OFFSET('HARGA SATUAN'!$E$6,MATCH(C444,'HARGA SATUAN'!$C$7:$C$1495,0),0)))</f>
        <v>0</v>
      </c>
      <c r="F444" s="138" t="str">
        <f t="shared" ca="1" si="20"/>
        <v/>
      </c>
      <c r="G444" s="41">
        <f ca="1">IF(ISERROR(OFFSET('HARGA SATUAN'!$I$6,MATCH(C444,'HARGA SATUAN'!$C$7:$C$1495,0),0)),"",OFFSET('HARGA SATUAN'!$I$6,MATCH(C444,'HARGA SATUAN'!$C$7:$C$1495,0),0))</f>
        <v>0</v>
      </c>
      <c r="H444" s="136" t="str">
        <f ca="1">IF(B444="","",#REF!)</f>
        <v/>
      </c>
      <c r="I444" s="136" t="str">
        <f ca="1">IF(B444="","",#REF!)</f>
        <v/>
      </c>
      <c r="J444" s="136" t="str">
        <f ca="1">IF(B444="","",#REF!)</f>
        <v/>
      </c>
      <c r="K444" s="136" t="str">
        <f ca="1">IF(B444="","",#REF!)</f>
        <v/>
      </c>
      <c r="L444" s="136" t="str">
        <f ca="1">IF(C444="","",#REF!)</f>
        <v/>
      </c>
    </row>
    <row r="445" spans="1:12">
      <c r="A445" s="112">
        <v>434</v>
      </c>
      <c r="B445" s="134" t="str">
        <f t="shared" ca="1" si="18"/>
        <v/>
      </c>
      <c r="C445" s="109" t="str">
        <f t="shared" ca="1" si="19"/>
        <v/>
      </c>
      <c r="D445" s="101" t="str">
        <f ca="1">IF(ISERROR(OFFSET('HARGA SATUAN'!$D$6,MATCH(C445,'HARGA SATUAN'!$C$7:$C$1495,0),0)),"",OFFSET('HARGA SATUAN'!$D$6,MATCH(C445,'HARGA SATUAN'!$C$7:$C$1495,0),0))</f>
        <v/>
      </c>
      <c r="E445" s="101">
        <f ca="1">IF(B445="+","Unit",IF(ISERROR(OFFSET('HARGA SATUAN'!$E$6,MATCH(C445,'HARGA SATUAN'!$C$7:$C$1495,0),0)),"",OFFSET('HARGA SATUAN'!$E$6,MATCH(C445,'HARGA SATUAN'!$C$7:$C$1495,0),0)))</f>
        <v>0</v>
      </c>
      <c r="F445" s="138" t="str">
        <f t="shared" ca="1" si="20"/>
        <v/>
      </c>
      <c r="G445" s="41">
        <f ca="1">IF(ISERROR(OFFSET('HARGA SATUAN'!$I$6,MATCH(C445,'HARGA SATUAN'!$C$7:$C$1495,0),0)),"",OFFSET('HARGA SATUAN'!$I$6,MATCH(C445,'HARGA SATUAN'!$C$7:$C$1495,0),0))</f>
        <v>0</v>
      </c>
      <c r="H445" s="136" t="str">
        <f ca="1">IF(B445="","",#REF!)</f>
        <v/>
      </c>
      <c r="I445" s="136" t="str">
        <f ca="1">IF(B445="","",#REF!)</f>
        <v/>
      </c>
      <c r="J445" s="136" t="str">
        <f ca="1">IF(B445="","",#REF!)</f>
        <v/>
      </c>
      <c r="K445" s="136" t="str">
        <f ca="1">IF(B445="","",#REF!)</f>
        <v/>
      </c>
      <c r="L445" s="136" t="str">
        <f ca="1">IF(C445="","",#REF!)</f>
        <v/>
      </c>
    </row>
    <row r="446" spans="1:12">
      <c r="A446" s="112">
        <v>435</v>
      </c>
      <c r="B446" s="134" t="str">
        <f t="shared" ca="1" si="18"/>
        <v/>
      </c>
      <c r="C446" s="109" t="str">
        <f t="shared" ca="1" si="19"/>
        <v/>
      </c>
      <c r="D446" s="101" t="str">
        <f ca="1">IF(ISERROR(OFFSET('HARGA SATUAN'!$D$6,MATCH(C446,'HARGA SATUAN'!$C$7:$C$1495,0),0)),"",OFFSET('HARGA SATUAN'!$D$6,MATCH(C446,'HARGA SATUAN'!$C$7:$C$1495,0),0))</f>
        <v/>
      </c>
      <c r="E446" s="101">
        <f ca="1">IF(B446="+","Unit",IF(ISERROR(OFFSET('HARGA SATUAN'!$E$6,MATCH(C446,'HARGA SATUAN'!$C$7:$C$1495,0),0)),"",OFFSET('HARGA SATUAN'!$E$6,MATCH(C446,'HARGA SATUAN'!$C$7:$C$1495,0),0)))</f>
        <v>0</v>
      </c>
      <c r="F446" s="138" t="str">
        <f t="shared" ca="1" si="20"/>
        <v/>
      </c>
      <c r="G446" s="41">
        <f ca="1">IF(ISERROR(OFFSET('HARGA SATUAN'!$I$6,MATCH(C446,'HARGA SATUAN'!$C$7:$C$1495,0),0)),"",OFFSET('HARGA SATUAN'!$I$6,MATCH(C446,'HARGA SATUAN'!$C$7:$C$1495,0),0))</f>
        <v>0</v>
      </c>
      <c r="H446" s="136" t="str">
        <f ca="1">IF(B446="","",#REF!)</f>
        <v/>
      </c>
      <c r="I446" s="136" t="str">
        <f ca="1">IF(B446="","",#REF!)</f>
        <v/>
      </c>
      <c r="J446" s="136" t="str">
        <f ca="1">IF(B446="","",#REF!)</f>
        <v/>
      </c>
      <c r="K446" s="136" t="str">
        <f ca="1">IF(B446="","",#REF!)</f>
        <v/>
      </c>
      <c r="L446" s="136" t="str">
        <f ca="1">IF(C446="","",#REF!)</f>
        <v/>
      </c>
    </row>
    <row r="447" spans="1:12">
      <c r="A447" s="112">
        <v>436</v>
      </c>
      <c r="B447" s="134" t="str">
        <f t="shared" ca="1" si="18"/>
        <v/>
      </c>
      <c r="C447" s="109" t="str">
        <f t="shared" ca="1" si="19"/>
        <v/>
      </c>
      <c r="D447" s="101" t="str">
        <f ca="1">IF(ISERROR(OFFSET('HARGA SATUAN'!$D$6,MATCH(C447,'HARGA SATUAN'!$C$7:$C$1495,0),0)),"",OFFSET('HARGA SATUAN'!$D$6,MATCH(C447,'HARGA SATUAN'!$C$7:$C$1495,0),0))</f>
        <v/>
      </c>
      <c r="E447" s="101">
        <f ca="1">IF(B447="+","Unit",IF(ISERROR(OFFSET('HARGA SATUAN'!$E$6,MATCH(C447,'HARGA SATUAN'!$C$7:$C$1495,0),0)),"",OFFSET('HARGA SATUAN'!$E$6,MATCH(C447,'HARGA SATUAN'!$C$7:$C$1495,0),0)))</f>
        <v>0</v>
      </c>
      <c r="F447" s="138" t="str">
        <f t="shared" ca="1" si="20"/>
        <v/>
      </c>
      <c r="G447" s="41">
        <f ca="1">IF(ISERROR(OFFSET('HARGA SATUAN'!$I$6,MATCH(C447,'HARGA SATUAN'!$C$7:$C$1495,0),0)),"",OFFSET('HARGA SATUAN'!$I$6,MATCH(C447,'HARGA SATUAN'!$C$7:$C$1495,0),0))</f>
        <v>0</v>
      </c>
      <c r="H447" s="136" t="str">
        <f ca="1">IF(B447="","",#REF!)</f>
        <v/>
      </c>
      <c r="I447" s="136" t="str">
        <f ca="1">IF(B447="","",#REF!)</f>
        <v/>
      </c>
      <c r="J447" s="136" t="str">
        <f ca="1">IF(B447="","",#REF!)</f>
        <v/>
      </c>
      <c r="K447" s="136" t="str">
        <f ca="1">IF(B447="","",#REF!)</f>
        <v/>
      </c>
      <c r="L447" s="136" t="str">
        <f ca="1">IF(C447="","",#REF!)</f>
        <v/>
      </c>
    </row>
    <row r="448" spans="1:12">
      <c r="A448" s="112">
        <v>437</v>
      </c>
      <c r="B448" s="134" t="str">
        <f t="shared" ca="1" si="18"/>
        <v/>
      </c>
      <c r="C448" s="109" t="str">
        <f t="shared" ca="1" si="19"/>
        <v/>
      </c>
      <c r="D448" s="101" t="str">
        <f ca="1">IF(ISERROR(OFFSET('HARGA SATUAN'!$D$6,MATCH(C448,'HARGA SATUAN'!$C$7:$C$1495,0),0)),"",OFFSET('HARGA SATUAN'!$D$6,MATCH(C448,'HARGA SATUAN'!$C$7:$C$1495,0),0))</f>
        <v/>
      </c>
      <c r="E448" s="101">
        <f ca="1">IF(B448="+","Unit",IF(ISERROR(OFFSET('HARGA SATUAN'!$E$6,MATCH(C448,'HARGA SATUAN'!$C$7:$C$1495,0),0)),"",OFFSET('HARGA SATUAN'!$E$6,MATCH(C448,'HARGA SATUAN'!$C$7:$C$1495,0),0)))</f>
        <v>0</v>
      </c>
      <c r="F448" s="138" t="str">
        <f t="shared" ca="1" si="20"/>
        <v/>
      </c>
      <c r="G448" s="41">
        <f ca="1">IF(ISERROR(OFFSET('HARGA SATUAN'!$I$6,MATCH(C448,'HARGA SATUAN'!$C$7:$C$1495,0),0)),"",OFFSET('HARGA SATUAN'!$I$6,MATCH(C448,'HARGA SATUAN'!$C$7:$C$1495,0),0))</f>
        <v>0</v>
      </c>
      <c r="H448" s="136" t="str">
        <f ca="1">IF(B448="","",#REF!)</f>
        <v/>
      </c>
      <c r="I448" s="136" t="str">
        <f ca="1">IF(B448="","",#REF!)</f>
        <v/>
      </c>
      <c r="J448" s="136" t="str">
        <f ca="1">IF(B448="","",#REF!)</f>
        <v/>
      </c>
      <c r="K448" s="136" t="str">
        <f ca="1">IF(B448="","",#REF!)</f>
        <v/>
      </c>
      <c r="L448" s="136" t="str">
        <f ca="1">IF(C448="","",#REF!)</f>
        <v/>
      </c>
    </row>
    <row r="449" spans="1:12">
      <c r="A449" s="112">
        <v>438</v>
      </c>
      <c r="B449" s="134" t="str">
        <f t="shared" ca="1" si="18"/>
        <v/>
      </c>
      <c r="C449" s="109" t="str">
        <f t="shared" ca="1" si="19"/>
        <v/>
      </c>
      <c r="D449" s="101" t="str">
        <f ca="1">IF(ISERROR(OFFSET('HARGA SATUAN'!$D$6,MATCH(C449,'HARGA SATUAN'!$C$7:$C$1495,0),0)),"",OFFSET('HARGA SATUAN'!$D$6,MATCH(C449,'HARGA SATUAN'!$C$7:$C$1495,0),0))</f>
        <v/>
      </c>
      <c r="E449" s="101">
        <f ca="1">IF(B449="+","Unit",IF(ISERROR(OFFSET('HARGA SATUAN'!$E$6,MATCH(C449,'HARGA SATUAN'!$C$7:$C$1495,0),0)),"",OFFSET('HARGA SATUAN'!$E$6,MATCH(C449,'HARGA SATUAN'!$C$7:$C$1495,0),0)))</f>
        <v>0</v>
      </c>
      <c r="F449" s="138" t="str">
        <f t="shared" ca="1" si="20"/>
        <v/>
      </c>
      <c r="G449" s="41">
        <f ca="1">IF(ISERROR(OFFSET('HARGA SATUAN'!$I$6,MATCH(C449,'HARGA SATUAN'!$C$7:$C$1495,0),0)),"",OFFSET('HARGA SATUAN'!$I$6,MATCH(C449,'HARGA SATUAN'!$C$7:$C$1495,0),0))</f>
        <v>0</v>
      </c>
      <c r="H449" s="136" t="str">
        <f ca="1">IF(B449="","",#REF!)</f>
        <v/>
      </c>
      <c r="I449" s="136" t="str">
        <f ca="1">IF(B449="","",#REF!)</f>
        <v/>
      </c>
      <c r="J449" s="136" t="str">
        <f ca="1">IF(B449="","",#REF!)</f>
        <v/>
      </c>
      <c r="K449" s="136" t="str">
        <f ca="1">IF(B449="","",#REF!)</f>
        <v/>
      </c>
      <c r="L449" s="136" t="str">
        <f ca="1">IF(C449="","",#REF!)</f>
        <v/>
      </c>
    </row>
    <row r="450" spans="1:12">
      <c r="A450" s="112">
        <v>439</v>
      </c>
      <c r="B450" s="134" t="str">
        <f t="shared" ca="1" si="18"/>
        <v/>
      </c>
      <c r="C450" s="109" t="str">
        <f t="shared" ca="1" si="19"/>
        <v/>
      </c>
      <c r="D450" s="101" t="str">
        <f ca="1">IF(ISERROR(OFFSET('HARGA SATUAN'!$D$6,MATCH(C450,'HARGA SATUAN'!$C$7:$C$1495,0),0)),"",OFFSET('HARGA SATUAN'!$D$6,MATCH(C450,'HARGA SATUAN'!$C$7:$C$1495,0),0))</f>
        <v/>
      </c>
      <c r="E450" s="101">
        <f ca="1">IF(B450="+","Unit",IF(ISERROR(OFFSET('HARGA SATUAN'!$E$6,MATCH(C450,'HARGA SATUAN'!$C$7:$C$1495,0),0)),"",OFFSET('HARGA SATUAN'!$E$6,MATCH(C450,'HARGA SATUAN'!$C$7:$C$1495,0),0)))</f>
        <v>0</v>
      </c>
      <c r="F450" s="138" t="str">
        <f t="shared" ca="1" si="20"/>
        <v/>
      </c>
      <c r="G450" s="41">
        <f ca="1">IF(ISERROR(OFFSET('HARGA SATUAN'!$I$6,MATCH(C450,'HARGA SATUAN'!$C$7:$C$1495,0),0)),"",OFFSET('HARGA SATUAN'!$I$6,MATCH(C450,'HARGA SATUAN'!$C$7:$C$1495,0),0))</f>
        <v>0</v>
      </c>
      <c r="H450" s="136" t="str">
        <f ca="1">IF(B450="","",#REF!)</f>
        <v/>
      </c>
      <c r="I450" s="136" t="str">
        <f ca="1">IF(B450="","",#REF!)</f>
        <v/>
      </c>
      <c r="J450" s="136" t="str">
        <f ca="1">IF(B450="","",#REF!)</f>
        <v/>
      </c>
      <c r="K450" s="136" t="str">
        <f ca="1">IF(B450="","",#REF!)</f>
        <v/>
      </c>
      <c r="L450" s="136" t="str">
        <f ca="1">IF(C450="","",#REF!)</f>
        <v/>
      </c>
    </row>
    <row r="451" spans="1:12">
      <c r="A451" s="112">
        <v>440</v>
      </c>
      <c r="B451" s="134" t="str">
        <f t="shared" ca="1" si="18"/>
        <v/>
      </c>
      <c r="C451" s="109" t="str">
        <f t="shared" ca="1" si="19"/>
        <v/>
      </c>
      <c r="D451" s="101" t="str">
        <f ca="1">IF(ISERROR(OFFSET('HARGA SATUAN'!$D$6,MATCH(C451,'HARGA SATUAN'!$C$7:$C$1495,0),0)),"",OFFSET('HARGA SATUAN'!$D$6,MATCH(C451,'HARGA SATUAN'!$C$7:$C$1495,0),0))</f>
        <v/>
      </c>
      <c r="E451" s="101">
        <f ca="1">IF(B451="+","Unit",IF(ISERROR(OFFSET('HARGA SATUAN'!$E$6,MATCH(C451,'HARGA SATUAN'!$C$7:$C$1495,0),0)),"",OFFSET('HARGA SATUAN'!$E$6,MATCH(C451,'HARGA SATUAN'!$C$7:$C$1495,0),0)))</f>
        <v>0</v>
      </c>
      <c r="F451" s="138" t="str">
        <f t="shared" ca="1" si="20"/>
        <v/>
      </c>
      <c r="G451" s="41">
        <f ca="1">IF(ISERROR(OFFSET('HARGA SATUAN'!$I$6,MATCH(C451,'HARGA SATUAN'!$C$7:$C$1495,0),0)),"",OFFSET('HARGA SATUAN'!$I$6,MATCH(C451,'HARGA SATUAN'!$C$7:$C$1495,0),0))</f>
        <v>0</v>
      </c>
      <c r="H451" s="136" t="str">
        <f ca="1">IF(B451="","",#REF!)</f>
        <v/>
      </c>
      <c r="I451" s="136" t="str">
        <f ca="1">IF(B451="","",#REF!)</f>
        <v/>
      </c>
      <c r="J451" s="136" t="str">
        <f ca="1">IF(B451="","",#REF!)</f>
        <v/>
      </c>
      <c r="K451" s="136" t="str">
        <f ca="1">IF(B451="","",#REF!)</f>
        <v/>
      </c>
      <c r="L451" s="136" t="str">
        <f ca="1">IF(C451="","",#REF!)</f>
        <v/>
      </c>
    </row>
    <row r="452" spans="1:12">
      <c r="A452" s="112">
        <v>441</v>
      </c>
      <c r="B452" s="134" t="str">
        <f t="shared" ca="1" si="18"/>
        <v/>
      </c>
      <c r="C452" s="109" t="str">
        <f t="shared" ca="1" si="19"/>
        <v/>
      </c>
      <c r="D452" s="101" t="str">
        <f ca="1">IF(ISERROR(OFFSET('HARGA SATUAN'!$D$6,MATCH(C452,'HARGA SATUAN'!$C$7:$C$1495,0),0)),"",OFFSET('HARGA SATUAN'!$D$6,MATCH(C452,'HARGA SATUAN'!$C$7:$C$1495,0),0))</f>
        <v/>
      </c>
      <c r="E452" s="101">
        <f ca="1">IF(B452="+","Unit",IF(ISERROR(OFFSET('HARGA SATUAN'!$E$6,MATCH(C452,'HARGA SATUAN'!$C$7:$C$1495,0),0)),"",OFFSET('HARGA SATUAN'!$E$6,MATCH(C452,'HARGA SATUAN'!$C$7:$C$1495,0),0)))</f>
        <v>0</v>
      </c>
      <c r="F452" s="138" t="str">
        <f t="shared" ca="1" si="20"/>
        <v/>
      </c>
      <c r="G452" s="41">
        <f ca="1">IF(ISERROR(OFFSET('HARGA SATUAN'!$I$6,MATCH(C452,'HARGA SATUAN'!$C$7:$C$1495,0),0)),"",OFFSET('HARGA SATUAN'!$I$6,MATCH(C452,'HARGA SATUAN'!$C$7:$C$1495,0),0))</f>
        <v>0</v>
      </c>
      <c r="H452" s="136" t="str">
        <f ca="1">IF(B452="","",#REF!)</f>
        <v/>
      </c>
      <c r="I452" s="136" t="str">
        <f ca="1">IF(B452="","",#REF!)</f>
        <v/>
      </c>
      <c r="J452" s="136" t="str">
        <f ca="1">IF(B452="","",#REF!)</f>
        <v/>
      </c>
      <c r="K452" s="136" t="str">
        <f ca="1">IF(B452="","",#REF!)</f>
        <v/>
      </c>
      <c r="L452" s="136" t="str">
        <f ca="1">IF(C452="","",#REF!)</f>
        <v/>
      </c>
    </row>
    <row r="453" spans="1:12">
      <c r="A453" s="112">
        <v>442</v>
      </c>
      <c r="B453" s="134" t="str">
        <f t="shared" ca="1" si="18"/>
        <v/>
      </c>
      <c r="C453" s="109" t="str">
        <f t="shared" ca="1" si="19"/>
        <v/>
      </c>
      <c r="D453" s="101" t="str">
        <f ca="1">IF(ISERROR(OFFSET('HARGA SATUAN'!$D$6,MATCH(C453,'HARGA SATUAN'!$C$7:$C$1495,0),0)),"",OFFSET('HARGA SATUAN'!$D$6,MATCH(C453,'HARGA SATUAN'!$C$7:$C$1495,0),0))</f>
        <v/>
      </c>
      <c r="E453" s="101">
        <f ca="1">IF(B453="+","Unit",IF(ISERROR(OFFSET('HARGA SATUAN'!$E$6,MATCH(C453,'HARGA SATUAN'!$C$7:$C$1495,0),0)),"",OFFSET('HARGA SATUAN'!$E$6,MATCH(C453,'HARGA SATUAN'!$C$7:$C$1495,0),0)))</f>
        <v>0</v>
      </c>
      <c r="F453" s="138" t="str">
        <f t="shared" ca="1" si="20"/>
        <v/>
      </c>
      <c r="G453" s="41">
        <f ca="1">IF(ISERROR(OFFSET('HARGA SATUAN'!$I$6,MATCH(C453,'HARGA SATUAN'!$C$7:$C$1495,0),0)),"",OFFSET('HARGA SATUAN'!$I$6,MATCH(C453,'HARGA SATUAN'!$C$7:$C$1495,0),0))</f>
        <v>0</v>
      </c>
      <c r="H453" s="136" t="str">
        <f ca="1">IF(B453="","",#REF!)</f>
        <v/>
      </c>
      <c r="I453" s="136" t="str">
        <f ca="1">IF(B453="","",#REF!)</f>
        <v/>
      </c>
      <c r="J453" s="136" t="str">
        <f ca="1">IF(B453="","",#REF!)</f>
        <v/>
      </c>
      <c r="K453" s="136" t="str">
        <f ca="1">IF(B453="","",#REF!)</f>
        <v/>
      </c>
      <c r="L453" s="136" t="str">
        <f ca="1">IF(C453="","",#REF!)</f>
        <v/>
      </c>
    </row>
    <row r="454" spans="1:12">
      <c r="A454" s="112">
        <v>443</v>
      </c>
      <c r="B454" s="134" t="str">
        <f t="shared" ca="1" si="18"/>
        <v/>
      </c>
      <c r="C454" s="109" t="str">
        <f t="shared" ca="1" si="19"/>
        <v/>
      </c>
      <c r="D454" s="101" t="str">
        <f ca="1">IF(ISERROR(OFFSET('HARGA SATUAN'!$D$6,MATCH(C454,'HARGA SATUAN'!$C$7:$C$1495,0),0)),"",OFFSET('HARGA SATUAN'!$D$6,MATCH(C454,'HARGA SATUAN'!$C$7:$C$1495,0),0))</f>
        <v/>
      </c>
      <c r="E454" s="101">
        <f ca="1">IF(B454="+","Unit",IF(ISERROR(OFFSET('HARGA SATUAN'!$E$6,MATCH(C454,'HARGA SATUAN'!$C$7:$C$1495,0),0)),"",OFFSET('HARGA SATUAN'!$E$6,MATCH(C454,'HARGA SATUAN'!$C$7:$C$1495,0),0)))</f>
        <v>0</v>
      </c>
      <c r="F454" s="138" t="str">
        <f t="shared" ca="1" si="20"/>
        <v/>
      </c>
      <c r="G454" s="41">
        <f ca="1">IF(ISERROR(OFFSET('HARGA SATUAN'!$I$6,MATCH(C454,'HARGA SATUAN'!$C$7:$C$1495,0),0)),"",OFFSET('HARGA SATUAN'!$I$6,MATCH(C454,'HARGA SATUAN'!$C$7:$C$1495,0),0))</f>
        <v>0</v>
      </c>
      <c r="H454" s="136" t="str">
        <f ca="1">IF(B454="","",#REF!)</f>
        <v/>
      </c>
      <c r="I454" s="136" t="str">
        <f ca="1">IF(B454="","",#REF!)</f>
        <v/>
      </c>
      <c r="J454" s="136" t="str">
        <f ca="1">IF(B454="","",#REF!)</f>
        <v/>
      </c>
      <c r="K454" s="136" t="str">
        <f ca="1">IF(B454="","",#REF!)</f>
        <v/>
      </c>
      <c r="L454" s="136" t="str">
        <f ca="1">IF(C454="","",#REF!)</f>
        <v/>
      </c>
    </row>
    <row r="455" spans="1:12">
      <c r="A455" s="112">
        <v>444</v>
      </c>
      <c r="B455" s="134" t="str">
        <f t="shared" ca="1" si="18"/>
        <v/>
      </c>
      <c r="C455" s="109" t="str">
        <f t="shared" ca="1" si="19"/>
        <v/>
      </c>
      <c r="D455" s="101" t="str">
        <f ca="1">IF(ISERROR(OFFSET('HARGA SATUAN'!$D$6,MATCH(C455,'HARGA SATUAN'!$C$7:$C$1495,0),0)),"",OFFSET('HARGA SATUAN'!$D$6,MATCH(C455,'HARGA SATUAN'!$C$7:$C$1495,0),0))</f>
        <v/>
      </c>
      <c r="E455" s="101">
        <f ca="1">IF(B455="+","Unit",IF(ISERROR(OFFSET('HARGA SATUAN'!$E$6,MATCH(C455,'HARGA SATUAN'!$C$7:$C$1495,0),0)),"",OFFSET('HARGA SATUAN'!$E$6,MATCH(C455,'HARGA SATUAN'!$C$7:$C$1495,0),0)))</f>
        <v>0</v>
      </c>
      <c r="F455" s="138" t="str">
        <f t="shared" ca="1" si="20"/>
        <v/>
      </c>
      <c r="G455" s="41">
        <f ca="1">IF(ISERROR(OFFSET('HARGA SATUAN'!$I$6,MATCH(C455,'HARGA SATUAN'!$C$7:$C$1495,0),0)),"",OFFSET('HARGA SATUAN'!$I$6,MATCH(C455,'HARGA SATUAN'!$C$7:$C$1495,0),0))</f>
        <v>0</v>
      </c>
      <c r="H455" s="136" t="str">
        <f ca="1">IF(B455="","",#REF!)</f>
        <v/>
      </c>
      <c r="I455" s="136" t="str">
        <f ca="1">IF(B455="","",#REF!)</f>
        <v/>
      </c>
      <c r="J455" s="136" t="str">
        <f ca="1">IF(B455="","",#REF!)</f>
        <v/>
      </c>
      <c r="K455" s="136" t="str">
        <f ca="1">IF(B455="","",#REF!)</f>
        <v/>
      </c>
      <c r="L455" s="136" t="str">
        <f ca="1">IF(C455="","",#REF!)</f>
        <v/>
      </c>
    </row>
    <row r="456" spans="1:12">
      <c r="A456" s="112">
        <v>445</v>
      </c>
      <c r="B456" s="134" t="str">
        <f t="shared" ca="1" si="18"/>
        <v/>
      </c>
      <c r="C456" s="109" t="str">
        <f t="shared" ca="1" si="19"/>
        <v/>
      </c>
      <c r="D456" s="101" t="str">
        <f ca="1">IF(ISERROR(OFFSET('HARGA SATUAN'!$D$6,MATCH(C456,'HARGA SATUAN'!$C$7:$C$1495,0),0)),"",OFFSET('HARGA SATUAN'!$D$6,MATCH(C456,'HARGA SATUAN'!$C$7:$C$1495,0),0))</f>
        <v/>
      </c>
      <c r="E456" s="101">
        <f ca="1">IF(B456="+","Unit",IF(ISERROR(OFFSET('HARGA SATUAN'!$E$6,MATCH(C456,'HARGA SATUAN'!$C$7:$C$1495,0),0)),"",OFFSET('HARGA SATUAN'!$E$6,MATCH(C456,'HARGA SATUAN'!$C$7:$C$1495,0),0)))</f>
        <v>0</v>
      </c>
      <c r="F456" s="138" t="str">
        <f t="shared" ca="1" si="20"/>
        <v/>
      </c>
      <c r="G456" s="41">
        <f ca="1">IF(ISERROR(OFFSET('HARGA SATUAN'!$I$6,MATCH(C456,'HARGA SATUAN'!$C$7:$C$1495,0),0)),"",OFFSET('HARGA SATUAN'!$I$6,MATCH(C456,'HARGA SATUAN'!$C$7:$C$1495,0),0))</f>
        <v>0</v>
      </c>
      <c r="H456" s="136" t="str">
        <f ca="1">IF(B456="","",#REF!)</f>
        <v/>
      </c>
      <c r="I456" s="136" t="str">
        <f ca="1">IF(B456="","",#REF!)</f>
        <v/>
      </c>
      <c r="J456" s="136" t="str">
        <f ca="1">IF(B456="","",#REF!)</f>
        <v/>
      </c>
      <c r="K456" s="136" t="str">
        <f ca="1">IF(B456="","",#REF!)</f>
        <v/>
      </c>
      <c r="L456" s="136" t="str">
        <f ca="1">IF(C456="","",#REF!)</f>
        <v/>
      </c>
    </row>
    <row r="457" spans="1:12">
      <c r="A457" s="112">
        <v>446</v>
      </c>
      <c r="B457" s="134" t="str">
        <f t="shared" ca="1" si="18"/>
        <v/>
      </c>
      <c r="C457" s="109" t="str">
        <f t="shared" ca="1" si="19"/>
        <v/>
      </c>
      <c r="D457" s="101" t="str">
        <f ca="1">IF(ISERROR(OFFSET('HARGA SATUAN'!$D$6,MATCH(C457,'HARGA SATUAN'!$C$7:$C$1495,0),0)),"",OFFSET('HARGA SATUAN'!$D$6,MATCH(C457,'HARGA SATUAN'!$C$7:$C$1495,0),0))</f>
        <v/>
      </c>
      <c r="E457" s="101">
        <f ca="1">IF(B457="+","Unit",IF(ISERROR(OFFSET('HARGA SATUAN'!$E$6,MATCH(C457,'HARGA SATUAN'!$C$7:$C$1495,0),0)),"",OFFSET('HARGA SATUAN'!$E$6,MATCH(C457,'HARGA SATUAN'!$C$7:$C$1495,0),0)))</f>
        <v>0</v>
      </c>
      <c r="F457" s="138" t="str">
        <f t="shared" ca="1" si="20"/>
        <v/>
      </c>
      <c r="G457" s="41">
        <f ca="1">IF(ISERROR(OFFSET('HARGA SATUAN'!$I$6,MATCH(C457,'HARGA SATUAN'!$C$7:$C$1495,0),0)),"",OFFSET('HARGA SATUAN'!$I$6,MATCH(C457,'HARGA SATUAN'!$C$7:$C$1495,0),0))</f>
        <v>0</v>
      </c>
      <c r="H457" s="136" t="str">
        <f ca="1">IF(B457="","",#REF!)</f>
        <v/>
      </c>
      <c r="I457" s="136" t="str">
        <f ca="1">IF(B457="","",#REF!)</f>
        <v/>
      </c>
      <c r="J457" s="136" t="str">
        <f ca="1">IF(B457="","",#REF!)</f>
        <v/>
      </c>
      <c r="K457" s="136" t="str">
        <f ca="1">IF(B457="","",#REF!)</f>
        <v/>
      </c>
      <c r="L457" s="136" t="str">
        <f ca="1">IF(C457="","",#REF!)</f>
        <v/>
      </c>
    </row>
    <row r="458" spans="1:12">
      <c r="A458" s="112">
        <v>447</v>
      </c>
      <c r="B458" s="134" t="str">
        <f t="shared" ca="1" si="18"/>
        <v/>
      </c>
      <c r="C458" s="109" t="str">
        <f t="shared" ca="1" si="19"/>
        <v/>
      </c>
      <c r="D458" s="101" t="str">
        <f ca="1">IF(ISERROR(OFFSET('HARGA SATUAN'!$D$6,MATCH(C458,'HARGA SATUAN'!$C$7:$C$1495,0),0)),"",OFFSET('HARGA SATUAN'!$D$6,MATCH(C458,'HARGA SATUAN'!$C$7:$C$1495,0),0))</f>
        <v/>
      </c>
      <c r="E458" s="101">
        <f ca="1">IF(B458="+","Unit",IF(ISERROR(OFFSET('HARGA SATUAN'!$E$6,MATCH(C458,'HARGA SATUAN'!$C$7:$C$1495,0),0)),"",OFFSET('HARGA SATUAN'!$E$6,MATCH(C458,'HARGA SATUAN'!$C$7:$C$1495,0),0)))</f>
        <v>0</v>
      </c>
      <c r="F458" s="138" t="str">
        <f t="shared" ca="1" si="20"/>
        <v/>
      </c>
      <c r="G458" s="41">
        <f ca="1">IF(ISERROR(OFFSET('HARGA SATUAN'!$I$6,MATCH(C458,'HARGA SATUAN'!$C$7:$C$1495,0),0)),"",OFFSET('HARGA SATUAN'!$I$6,MATCH(C458,'HARGA SATUAN'!$C$7:$C$1495,0),0))</f>
        <v>0</v>
      </c>
      <c r="H458" s="136" t="str">
        <f ca="1">IF(B458="","",#REF!)</f>
        <v/>
      </c>
      <c r="I458" s="136" t="str">
        <f ca="1">IF(B458="","",#REF!)</f>
        <v/>
      </c>
      <c r="J458" s="136" t="str">
        <f ca="1">IF(B458="","",#REF!)</f>
        <v/>
      </c>
      <c r="K458" s="136" t="str">
        <f ca="1">IF(B458="","",#REF!)</f>
        <v/>
      </c>
      <c r="L458" s="136" t="str">
        <f ca="1">IF(C458="","",#REF!)</f>
        <v/>
      </c>
    </row>
    <row r="459" spans="1:12">
      <c r="A459" s="112">
        <v>448</v>
      </c>
      <c r="B459" s="134" t="str">
        <f t="shared" ca="1" si="18"/>
        <v/>
      </c>
      <c r="C459" s="109" t="str">
        <f t="shared" ca="1" si="19"/>
        <v/>
      </c>
      <c r="D459" s="101" t="str">
        <f ca="1">IF(ISERROR(OFFSET('HARGA SATUAN'!$D$6,MATCH(C459,'HARGA SATUAN'!$C$7:$C$1495,0),0)),"",OFFSET('HARGA SATUAN'!$D$6,MATCH(C459,'HARGA SATUAN'!$C$7:$C$1495,0),0))</f>
        <v/>
      </c>
      <c r="E459" s="101">
        <f ca="1">IF(B459="+","Unit",IF(ISERROR(OFFSET('HARGA SATUAN'!$E$6,MATCH(C459,'HARGA SATUAN'!$C$7:$C$1495,0),0)),"",OFFSET('HARGA SATUAN'!$E$6,MATCH(C459,'HARGA SATUAN'!$C$7:$C$1495,0),0)))</f>
        <v>0</v>
      </c>
      <c r="F459" s="138" t="str">
        <f t="shared" ca="1" si="20"/>
        <v/>
      </c>
      <c r="G459" s="41">
        <f ca="1">IF(ISERROR(OFFSET('HARGA SATUAN'!$I$6,MATCH(C459,'HARGA SATUAN'!$C$7:$C$1495,0),0)),"",OFFSET('HARGA SATUAN'!$I$6,MATCH(C459,'HARGA SATUAN'!$C$7:$C$1495,0),0))</f>
        <v>0</v>
      </c>
      <c r="H459" s="136" t="str">
        <f ca="1">IF(B459="","",#REF!)</f>
        <v/>
      </c>
      <c r="I459" s="136" t="str">
        <f ca="1">IF(B459="","",#REF!)</f>
        <v/>
      </c>
      <c r="J459" s="136" t="str">
        <f ca="1">IF(B459="","",#REF!)</f>
        <v/>
      </c>
      <c r="K459" s="136" t="str">
        <f ca="1">IF(B459="","",#REF!)</f>
        <v/>
      </c>
      <c r="L459" s="136" t="str">
        <f ca="1">IF(C459="","",#REF!)</f>
        <v/>
      </c>
    </row>
    <row r="460" spans="1:12">
      <c r="A460" s="112">
        <v>449</v>
      </c>
      <c r="B460" s="134" t="str">
        <f t="shared" ca="1" si="18"/>
        <v/>
      </c>
      <c r="C460" s="109" t="str">
        <f t="shared" ca="1" si="19"/>
        <v/>
      </c>
      <c r="D460" s="101" t="str">
        <f ca="1">IF(ISERROR(OFFSET('HARGA SATUAN'!$D$6,MATCH(C460,'HARGA SATUAN'!$C$7:$C$1495,0),0)),"",OFFSET('HARGA SATUAN'!$D$6,MATCH(C460,'HARGA SATUAN'!$C$7:$C$1495,0),0))</f>
        <v/>
      </c>
      <c r="E460" s="101">
        <f ca="1">IF(B460="+","Unit",IF(ISERROR(OFFSET('HARGA SATUAN'!$E$6,MATCH(C460,'HARGA SATUAN'!$C$7:$C$1495,0),0)),"",OFFSET('HARGA SATUAN'!$E$6,MATCH(C460,'HARGA SATUAN'!$C$7:$C$1495,0),0)))</f>
        <v>0</v>
      </c>
      <c r="F460" s="138" t="str">
        <f t="shared" ca="1" si="20"/>
        <v/>
      </c>
      <c r="G460" s="41">
        <f ca="1">IF(ISERROR(OFFSET('HARGA SATUAN'!$I$6,MATCH(C460,'HARGA SATUAN'!$C$7:$C$1495,0),0)),"",OFFSET('HARGA SATUAN'!$I$6,MATCH(C460,'HARGA SATUAN'!$C$7:$C$1495,0),0))</f>
        <v>0</v>
      </c>
      <c r="H460" s="136" t="str">
        <f ca="1">IF(B460="","",#REF!)</f>
        <v/>
      </c>
      <c r="I460" s="136" t="str">
        <f ca="1">IF(B460="","",#REF!)</f>
        <v/>
      </c>
      <c r="J460" s="136" t="str">
        <f ca="1">IF(B460="","",#REF!)</f>
        <v/>
      </c>
      <c r="K460" s="136" t="str">
        <f ca="1">IF(B460="","",#REF!)</f>
        <v/>
      </c>
      <c r="L460" s="136" t="str">
        <f ca="1">IF(C460="","",#REF!)</f>
        <v/>
      </c>
    </row>
    <row r="461" spans="1:12">
      <c r="A461" s="112">
        <v>450</v>
      </c>
      <c r="B461" s="134" t="str">
        <f t="shared" ref="B461:B524" ca="1" si="21">IF(C461="","",A461)</f>
        <v/>
      </c>
      <c r="C461" s="109" t="str">
        <f t="shared" ref="C461:C524" ca="1" si="22">IF(ISERROR(OFFSET($C$713,MATCH(A461,$F$714:$F$1320,0),0)),"",OFFSET($C$713,MATCH(A461,$F$714:$F$1320,0),0))</f>
        <v/>
      </c>
      <c r="D461" s="101" t="str">
        <f ca="1">IF(ISERROR(OFFSET('HARGA SATUAN'!$D$6,MATCH(C461,'HARGA SATUAN'!$C$7:$C$1495,0),0)),"",OFFSET('HARGA SATUAN'!$D$6,MATCH(C461,'HARGA SATUAN'!$C$7:$C$1495,0),0))</f>
        <v/>
      </c>
      <c r="E461" s="101">
        <f ca="1">IF(B461="+","Unit",IF(ISERROR(OFFSET('HARGA SATUAN'!$E$6,MATCH(C461,'HARGA SATUAN'!$C$7:$C$1495,0),0)),"",OFFSET('HARGA SATUAN'!$E$6,MATCH(C461,'HARGA SATUAN'!$C$7:$C$1495,0),0)))</f>
        <v>0</v>
      </c>
      <c r="F461" s="138" t="str">
        <f t="shared" ref="F461:F524" ca="1" si="23">IF(ISERROR(OFFSET($D$713,MATCH(A461,$F$714:$F$1320,0),0)),"",OFFSET($D$713,MATCH(A461,$F$714:$F$1320,0),0))</f>
        <v/>
      </c>
      <c r="G461" s="41">
        <f ca="1">IF(ISERROR(OFFSET('HARGA SATUAN'!$I$6,MATCH(C461,'HARGA SATUAN'!$C$7:$C$1495,0),0)),"",OFFSET('HARGA SATUAN'!$I$6,MATCH(C461,'HARGA SATUAN'!$C$7:$C$1495,0),0))</f>
        <v>0</v>
      </c>
      <c r="H461" s="136" t="str">
        <f ca="1">IF(B461="","",#REF!)</f>
        <v/>
      </c>
      <c r="I461" s="136" t="str">
        <f ca="1">IF(B461="","",#REF!)</f>
        <v/>
      </c>
      <c r="J461" s="136" t="str">
        <f ca="1">IF(B461="","",#REF!)</f>
        <v/>
      </c>
      <c r="K461" s="136" t="str">
        <f ca="1">IF(B461="","",#REF!)</f>
        <v/>
      </c>
      <c r="L461" s="136" t="str">
        <f ca="1">IF(C461="","",#REF!)</f>
        <v/>
      </c>
    </row>
    <row r="462" spans="1:12">
      <c r="A462" s="112">
        <v>451</v>
      </c>
      <c r="B462" s="134" t="str">
        <f t="shared" ca="1" si="21"/>
        <v/>
      </c>
      <c r="C462" s="109" t="str">
        <f t="shared" ca="1" si="22"/>
        <v/>
      </c>
      <c r="D462" s="101" t="str">
        <f ca="1">IF(ISERROR(OFFSET('HARGA SATUAN'!$D$6,MATCH(C462,'HARGA SATUAN'!$C$7:$C$1495,0),0)),"",OFFSET('HARGA SATUAN'!$D$6,MATCH(C462,'HARGA SATUAN'!$C$7:$C$1495,0),0))</f>
        <v/>
      </c>
      <c r="E462" s="101">
        <f ca="1">IF(B462="+","Unit",IF(ISERROR(OFFSET('HARGA SATUAN'!$E$6,MATCH(C462,'HARGA SATUAN'!$C$7:$C$1495,0),0)),"",OFFSET('HARGA SATUAN'!$E$6,MATCH(C462,'HARGA SATUAN'!$C$7:$C$1495,0),0)))</f>
        <v>0</v>
      </c>
      <c r="F462" s="138" t="str">
        <f t="shared" ca="1" si="23"/>
        <v/>
      </c>
      <c r="G462" s="41">
        <f ca="1">IF(ISERROR(OFFSET('HARGA SATUAN'!$I$6,MATCH(C462,'HARGA SATUAN'!$C$7:$C$1495,0),0)),"",OFFSET('HARGA SATUAN'!$I$6,MATCH(C462,'HARGA SATUAN'!$C$7:$C$1495,0),0))</f>
        <v>0</v>
      </c>
      <c r="H462" s="136" t="str">
        <f ca="1">IF(B462="","",#REF!)</f>
        <v/>
      </c>
      <c r="I462" s="136" t="str">
        <f ca="1">IF(B462="","",#REF!)</f>
        <v/>
      </c>
      <c r="J462" s="136" t="str">
        <f ca="1">IF(B462="","",#REF!)</f>
        <v/>
      </c>
      <c r="K462" s="136" t="str">
        <f ca="1">IF(B462="","",#REF!)</f>
        <v/>
      </c>
      <c r="L462" s="136" t="str">
        <f ca="1">IF(C462="","",#REF!)</f>
        <v/>
      </c>
    </row>
    <row r="463" spans="1:12">
      <c r="A463" s="112">
        <v>452</v>
      </c>
      <c r="B463" s="134" t="str">
        <f t="shared" ca="1" si="21"/>
        <v/>
      </c>
      <c r="C463" s="109" t="str">
        <f t="shared" ca="1" si="22"/>
        <v/>
      </c>
      <c r="D463" s="101" t="str">
        <f ca="1">IF(ISERROR(OFFSET('HARGA SATUAN'!$D$6,MATCH(C463,'HARGA SATUAN'!$C$7:$C$1495,0),0)),"",OFFSET('HARGA SATUAN'!$D$6,MATCH(C463,'HARGA SATUAN'!$C$7:$C$1495,0),0))</f>
        <v/>
      </c>
      <c r="E463" s="101">
        <f ca="1">IF(B463="+","Unit",IF(ISERROR(OFFSET('HARGA SATUAN'!$E$6,MATCH(C463,'HARGA SATUAN'!$C$7:$C$1495,0),0)),"",OFFSET('HARGA SATUAN'!$E$6,MATCH(C463,'HARGA SATUAN'!$C$7:$C$1495,0),0)))</f>
        <v>0</v>
      </c>
      <c r="F463" s="138" t="str">
        <f t="shared" ca="1" si="23"/>
        <v/>
      </c>
      <c r="G463" s="41">
        <f ca="1">IF(ISERROR(OFFSET('HARGA SATUAN'!$I$6,MATCH(C463,'HARGA SATUAN'!$C$7:$C$1495,0),0)),"",OFFSET('HARGA SATUAN'!$I$6,MATCH(C463,'HARGA SATUAN'!$C$7:$C$1495,0),0))</f>
        <v>0</v>
      </c>
      <c r="H463" s="136" t="str">
        <f ca="1">IF(B463="","",#REF!)</f>
        <v/>
      </c>
      <c r="I463" s="136" t="str">
        <f ca="1">IF(B463="","",#REF!)</f>
        <v/>
      </c>
      <c r="J463" s="136" t="str">
        <f ca="1">IF(B463="","",#REF!)</f>
        <v/>
      </c>
      <c r="K463" s="136" t="str">
        <f ca="1">IF(B463="","",#REF!)</f>
        <v/>
      </c>
      <c r="L463" s="136" t="str">
        <f ca="1">IF(C463="","",#REF!)</f>
        <v/>
      </c>
    </row>
    <row r="464" spans="1:12">
      <c r="A464" s="112">
        <v>453</v>
      </c>
      <c r="B464" s="134" t="str">
        <f t="shared" ca="1" si="21"/>
        <v/>
      </c>
      <c r="C464" s="109" t="str">
        <f t="shared" ca="1" si="22"/>
        <v/>
      </c>
      <c r="D464" s="101" t="str">
        <f ca="1">IF(ISERROR(OFFSET('HARGA SATUAN'!$D$6,MATCH(C464,'HARGA SATUAN'!$C$7:$C$1495,0),0)),"",OFFSET('HARGA SATUAN'!$D$6,MATCH(C464,'HARGA SATUAN'!$C$7:$C$1495,0),0))</f>
        <v/>
      </c>
      <c r="E464" s="101">
        <f ca="1">IF(B464="+","Unit",IF(ISERROR(OFFSET('HARGA SATUAN'!$E$6,MATCH(C464,'HARGA SATUAN'!$C$7:$C$1495,0),0)),"",OFFSET('HARGA SATUAN'!$E$6,MATCH(C464,'HARGA SATUAN'!$C$7:$C$1495,0),0)))</f>
        <v>0</v>
      </c>
      <c r="F464" s="138" t="str">
        <f t="shared" ca="1" si="23"/>
        <v/>
      </c>
      <c r="G464" s="41">
        <f ca="1">IF(ISERROR(OFFSET('HARGA SATUAN'!$I$6,MATCH(C464,'HARGA SATUAN'!$C$7:$C$1495,0),0)),"",OFFSET('HARGA SATUAN'!$I$6,MATCH(C464,'HARGA SATUAN'!$C$7:$C$1495,0),0))</f>
        <v>0</v>
      </c>
      <c r="H464" s="136" t="str">
        <f ca="1">IF(B464="","",#REF!)</f>
        <v/>
      </c>
      <c r="I464" s="136" t="str">
        <f ca="1">IF(B464="","",#REF!)</f>
        <v/>
      </c>
      <c r="J464" s="136" t="str">
        <f ca="1">IF(B464="","",#REF!)</f>
        <v/>
      </c>
      <c r="K464" s="136" t="str">
        <f ca="1">IF(B464="","",#REF!)</f>
        <v/>
      </c>
      <c r="L464" s="136" t="str">
        <f ca="1">IF(C464="","",#REF!)</f>
        <v/>
      </c>
    </row>
    <row r="465" spans="1:12">
      <c r="A465" s="112">
        <v>454</v>
      </c>
      <c r="B465" s="134" t="str">
        <f t="shared" ca="1" si="21"/>
        <v/>
      </c>
      <c r="C465" s="109" t="str">
        <f t="shared" ca="1" si="22"/>
        <v/>
      </c>
      <c r="D465" s="101" t="str">
        <f ca="1">IF(ISERROR(OFFSET('HARGA SATUAN'!$D$6,MATCH(C465,'HARGA SATUAN'!$C$7:$C$1495,0),0)),"",OFFSET('HARGA SATUAN'!$D$6,MATCH(C465,'HARGA SATUAN'!$C$7:$C$1495,0),0))</f>
        <v/>
      </c>
      <c r="E465" s="101">
        <f ca="1">IF(B465="+","Unit",IF(ISERROR(OFFSET('HARGA SATUAN'!$E$6,MATCH(C465,'HARGA SATUAN'!$C$7:$C$1495,0),0)),"",OFFSET('HARGA SATUAN'!$E$6,MATCH(C465,'HARGA SATUAN'!$C$7:$C$1495,0),0)))</f>
        <v>0</v>
      </c>
      <c r="F465" s="138" t="str">
        <f t="shared" ca="1" si="23"/>
        <v/>
      </c>
      <c r="G465" s="41">
        <f ca="1">IF(ISERROR(OFFSET('HARGA SATUAN'!$I$6,MATCH(C465,'HARGA SATUAN'!$C$7:$C$1495,0),0)),"",OFFSET('HARGA SATUAN'!$I$6,MATCH(C465,'HARGA SATUAN'!$C$7:$C$1495,0),0))</f>
        <v>0</v>
      </c>
      <c r="H465" s="136" t="str">
        <f ca="1">IF(B465="","",#REF!)</f>
        <v/>
      </c>
      <c r="I465" s="136" t="str">
        <f ca="1">IF(B465="","",#REF!)</f>
        <v/>
      </c>
      <c r="J465" s="136" t="str">
        <f ca="1">IF(B465="","",#REF!)</f>
        <v/>
      </c>
      <c r="K465" s="136" t="str">
        <f ca="1">IF(B465="","",#REF!)</f>
        <v/>
      </c>
      <c r="L465" s="136" t="str">
        <f ca="1">IF(C465="","",#REF!)</f>
        <v/>
      </c>
    </row>
    <row r="466" spans="1:12">
      <c r="A466" s="112">
        <v>455</v>
      </c>
      <c r="B466" s="134" t="str">
        <f t="shared" ca="1" si="21"/>
        <v/>
      </c>
      <c r="C466" s="109" t="str">
        <f t="shared" ca="1" si="22"/>
        <v/>
      </c>
      <c r="D466" s="101" t="str">
        <f ca="1">IF(ISERROR(OFFSET('HARGA SATUAN'!$D$6,MATCH(C466,'HARGA SATUAN'!$C$7:$C$1495,0),0)),"",OFFSET('HARGA SATUAN'!$D$6,MATCH(C466,'HARGA SATUAN'!$C$7:$C$1495,0),0))</f>
        <v/>
      </c>
      <c r="E466" s="101">
        <f ca="1">IF(B466="+","Unit",IF(ISERROR(OFFSET('HARGA SATUAN'!$E$6,MATCH(C466,'HARGA SATUAN'!$C$7:$C$1495,0),0)),"",OFFSET('HARGA SATUAN'!$E$6,MATCH(C466,'HARGA SATUAN'!$C$7:$C$1495,0),0)))</f>
        <v>0</v>
      </c>
      <c r="F466" s="138" t="str">
        <f t="shared" ca="1" si="23"/>
        <v/>
      </c>
      <c r="G466" s="41">
        <f ca="1">IF(ISERROR(OFFSET('HARGA SATUAN'!$I$6,MATCH(C466,'HARGA SATUAN'!$C$7:$C$1495,0),0)),"",OFFSET('HARGA SATUAN'!$I$6,MATCH(C466,'HARGA SATUAN'!$C$7:$C$1495,0),0))</f>
        <v>0</v>
      </c>
      <c r="H466" s="136" t="str">
        <f ca="1">IF(B466="","",#REF!)</f>
        <v/>
      </c>
      <c r="I466" s="136" t="str">
        <f ca="1">IF(B466="","",#REF!)</f>
        <v/>
      </c>
      <c r="J466" s="136" t="str">
        <f ca="1">IF(B466="","",#REF!)</f>
        <v/>
      </c>
      <c r="K466" s="136" t="str">
        <f ca="1">IF(B466="","",#REF!)</f>
        <v/>
      </c>
      <c r="L466" s="136" t="str">
        <f ca="1">IF(C466="","",#REF!)</f>
        <v/>
      </c>
    </row>
    <row r="467" spans="1:12">
      <c r="A467" s="112">
        <v>456</v>
      </c>
      <c r="B467" s="134" t="str">
        <f t="shared" ca="1" si="21"/>
        <v/>
      </c>
      <c r="C467" s="109" t="str">
        <f t="shared" ca="1" si="22"/>
        <v/>
      </c>
      <c r="D467" s="101" t="str">
        <f ca="1">IF(ISERROR(OFFSET('HARGA SATUAN'!$D$6,MATCH(C467,'HARGA SATUAN'!$C$7:$C$1495,0),0)),"",OFFSET('HARGA SATUAN'!$D$6,MATCH(C467,'HARGA SATUAN'!$C$7:$C$1495,0),0))</f>
        <v/>
      </c>
      <c r="E467" s="101">
        <f ca="1">IF(B467="+","Unit",IF(ISERROR(OFFSET('HARGA SATUAN'!$E$6,MATCH(C467,'HARGA SATUAN'!$C$7:$C$1495,0),0)),"",OFFSET('HARGA SATUAN'!$E$6,MATCH(C467,'HARGA SATUAN'!$C$7:$C$1495,0),0)))</f>
        <v>0</v>
      </c>
      <c r="F467" s="138" t="str">
        <f t="shared" ca="1" si="23"/>
        <v/>
      </c>
      <c r="G467" s="41">
        <f ca="1">IF(ISERROR(OFFSET('HARGA SATUAN'!$I$6,MATCH(C467,'HARGA SATUAN'!$C$7:$C$1495,0),0)),"",OFFSET('HARGA SATUAN'!$I$6,MATCH(C467,'HARGA SATUAN'!$C$7:$C$1495,0),0))</f>
        <v>0</v>
      </c>
      <c r="H467" s="136" t="str">
        <f ca="1">IF(B467="","",#REF!)</f>
        <v/>
      </c>
      <c r="I467" s="136" t="str">
        <f ca="1">IF(B467="","",#REF!)</f>
        <v/>
      </c>
      <c r="J467" s="136" t="str">
        <f ca="1">IF(B467="","",#REF!)</f>
        <v/>
      </c>
      <c r="K467" s="136" t="str">
        <f ca="1">IF(B467="","",#REF!)</f>
        <v/>
      </c>
      <c r="L467" s="136" t="str">
        <f ca="1">IF(C467="","",#REF!)</f>
        <v/>
      </c>
    </row>
    <row r="468" spans="1:12">
      <c r="A468" s="112">
        <v>457</v>
      </c>
      <c r="B468" s="134" t="str">
        <f t="shared" ca="1" si="21"/>
        <v/>
      </c>
      <c r="C468" s="109" t="str">
        <f t="shared" ca="1" si="22"/>
        <v/>
      </c>
      <c r="D468" s="101" t="str">
        <f ca="1">IF(ISERROR(OFFSET('HARGA SATUAN'!$D$6,MATCH(C468,'HARGA SATUAN'!$C$7:$C$1495,0),0)),"",OFFSET('HARGA SATUAN'!$D$6,MATCH(C468,'HARGA SATUAN'!$C$7:$C$1495,0),0))</f>
        <v/>
      </c>
      <c r="E468" s="101">
        <f ca="1">IF(B468="+","Unit",IF(ISERROR(OFFSET('HARGA SATUAN'!$E$6,MATCH(C468,'HARGA SATUAN'!$C$7:$C$1495,0),0)),"",OFFSET('HARGA SATUAN'!$E$6,MATCH(C468,'HARGA SATUAN'!$C$7:$C$1495,0),0)))</f>
        <v>0</v>
      </c>
      <c r="F468" s="138" t="str">
        <f t="shared" ca="1" si="23"/>
        <v/>
      </c>
      <c r="G468" s="41">
        <f ca="1">IF(ISERROR(OFFSET('HARGA SATUAN'!$I$6,MATCH(C468,'HARGA SATUAN'!$C$7:$C$1495,0),0)),"",OFFSET('HARGA SATUAN'!$I$6,MATCH(C468,'HARGA SATUAN'!$C$7:$C$1495,0),0))</f>
        <v>0</v>
      </c>
      <c r="H468" s="136" t="str">
        <f ca="1">IF(B468="","",#REF!)</f>
        <v/>
      </c>
      <c r="I468" s="136" t="str">
        <f ca="1">IF(B468="","",#REF!)</f>
        <v/>
      </c>
      <c r="J468" s="136" t="str">
        <f ca="1">IF(B468="","",#REF!)</f>
        <v/>
      </c>
      <c r="K468" s="136" t="str">
        <f ca="1">IF(B468="","",#REF!)</f>
        <v/>
      </c>
      <c r="L468" s="136" t="str">
        <f ca="1">IF(C468="","",#REF!)</f>
        <v/>
      </c>
    </row>
    <row r="469" spans="1:12">
      <c r="A469" s="112">
        <v>458</v>
      </c>
      <c r="B469" s="134" t="str">
        <f t="shared" ca="1" si="21"/>
        <v/>
      </c>
      <c r="C469" s="109" t="str">
        <f t="shared" ca="1" si="22"/>
        <v/>
      </c>
      <c r="D469" s="101" t="str">
        <f ca="1">IF(ISERROR(OFFSET('HARGA SATUAN'!$D$6,MATCH(C469,'HARGA SATUAN'!$C$7:$C$1495,0),0)),"",OFFSET('HARGA SATUAN'!$D$6,MATCH(C469,'HARGA SATUAN'!$C$7:$C$1495,0),0))</f>
        <v/>
      </c>
      <c r="E469" s="101">
        <f ca="1">IF(B469="+","Unit",IF(ISERROR(OFFSET('HARGA SATUAN'!$E$6,MATCH(C469,'HARGA SATUAN'!$C$7:$C$1495,0),0)),"",OFFSET('HARGA SATUAN'!$E$6,MATCH(C469,'HARGA SATUAN'!$C$7:$C$1495,0),0)))</f>
        <v>0</v>
      </c>
      <c r="F469" s="138" t="str">
        <f t="shared" ca="1" si="23"/>
        <v/>
      </c>
      <c r="G469" s="41">
        <f ca="1">IF(ISERROR(OFFSET('HARGA SATUAN'!$I$6,MATCH(C469,'HARGA SATUAN'!$C$7:$C$1495,0),0)),"",OFFSET('HARGA SATUAN'!$I$6,MATCH(C469,'HARGA SATUAN'!$C$7:$C$1495,0),0))</f>
        <v>0</v>
      </c>
      <c r="H469" s="136" t="str">
        <f ca="1">IF(B469="","",#REF!)</f>
        <v/>
      </c>
      <c r="I469" s="136" t="str">
        <f ca="1">IF(B469="","",#REF!)</f>
        <v/>
      </c>
      <c r="J469" s="136" t="str">
        <f ca="1">IF(B469="","",#REF!)</f>
        <v/>
      </c>
      <c r="K469" s="136" t="str">
        <f ca="1">IF(B469="","",#REF!)</f>
        <v/>
      </c>
      <c r="L469" s="136" t="str">
        <f ca="1">IF(C469="","",#REF!)</f>
        <v/>
      </c>
    </row>
    <row r="470" spans="1:12">
      <c r="A470" s="112">
        <v>459</v>
      </c>
      <c r="B470" s="134" t="str">
        <f t="shared" ca="1" si="21"/>
        <v/>
      </c>
      <c r="C470" s="109" t="str">
        <f t="shared" ca="1" si="22"/>
        <v/>
      </c>
      <c r="D470" s="101" t="str">
        <f ca="1">IF(ISERROR(OFFSET('HARGA SATUAN'!$D$6,MATCH(C470,'HARGA SATUAN'!$C$7:$C$1495,0),0)),"",OFFSET('HARGA SATUAN'!$D$6,MATCH(C470,'HARGA SATUAN'!$C$7:$C$1495,0),0))</f>
        <v/>
      </c>
      <c r="E470" s="101">
        <f ca="1">IF(B470="+","Unit",IF(ISERROR(OFFSET('HARGA SATUAN'!$E$6,MATCH(C470,'HARGA SATUAN'!$C$7:$C$1495,0),0)),"",OFFSET('HARGA SATUAN'!$E$6,MATCH(C470,'HARGA SATUAN'!$C$7:$C$1495,0),0)))</f>
        <v>0</v>
      </c>
      <c r="F470" s="138" t="str">
        <f t="shared" ca="1" si="23"/>
        <v/>
      </c>
      <c r="G470" s="41">
        <f ca="1">IF(ISERROR(OFFSET('HARGA SATUAN'!$I$6,MATCH(C470,'HARGA SATUAN'!$C$7:$C$1495,0),0)),"",OFFSET('HARGA SATUAN'!$I$6,MATCH(C470,'HARGA SATUAN'!$C$7:$C$1495,0),0))</f>
        <v>0</v>
      </c>
      <c r="H470" s="136" t="str">
        <f ca="1">IF(B470="","",#REF!)</f>
        <v/>
      </c>
      <c r="I470" s="136" t="str">
        <f ca="1">IF(B470="","",#REF!)</f>
        <v/>
      </c>
      <c r="J470" s="136" t="str">
        <f ca="1">IF(B470="","",#REF!)</f>
        <v/>
      </c>
      <c r="K470" s="136" t="str">
        <f ca="1">IF(B470="","",#REF!)</f>
        <v/>
      </c>
      <c r="L470" s="136" t="str">
        <f ca="1">IF(C470="","",#REF!)</f>
        <v/>
      </c>
    </row>
    <row r="471" spans="1:12">
      <c r="A471" s="112">
        <v>460</v>
      </c>
      <c r="B471" s="134" t="str">
        <f t="shared" ca="1" si="21"/>
        <v/>
      </c>
      <c r="C471" s="109" t="str">
        <f t="shared" ca="1" si="22"/>
        <v/>
      </c>
      <c r="D471" s="101" t="str">
        <f ca="1">IF(ISERROR(OFFSET('HARGA SATUAN'!$D$6,MATCH(C471,'HARGA SATUAN'!$C$7:$C$1495,0),0)),"",OFFSET('HARGA SATUAN'!$D$6,MATCH(C471,'HARGA SATUAN'!$C$7:$C$1495,0),0))</f>
        <v/>
      </c>
      <c r="E471" s="101">
        <f ca="1">IF(B471="+","Unit",IF(ISERROR(OFFSET('HARGA SATUAN'!$E$6,MATCH(C471,'HARGA SATUAN'!$C$7:$C$1495,0),0)),"",OFFSET('HARGA SATUAN'!$E$6,MATCH(C471,'HARGA SATUAN'!$C$7:$C$1495,0),0)))</f>
        <v>0</v>
      </c>
      <c r="F471" s="138" t="str">
        <f t="shared" ca="1" si="23"/>
        <v/>
      </c>
      <c r="G471" s="41">
        <f ca="1">IF(ISERROR(OFFSET('HARGA SATUAN'!$I$6,MATCH(C471,'HARGA SATUAN'!$C$7:$C$1495,0),0)),"",OFFSET('HARGA SATUAN'!$I$6,MATCH(C471,'HARGA SATUAN'!$C$7:$C$1495,0),0))</f>
        <v>0</v>
      </c>
      <c r="H471" s="136" t="str">
        <f ca="1">IF(B471="","",#REF!)</f>
        <v/>
      </c>
      <c r="I471" s="136" t="str">
        <f ca="1">IF(B471="","",#REF!)</f>
        <v/>
      </c>
      <c r="J471" s="136" t="str">
        <f ca="1">IF(B471="","",#REF!)</f>
        <v/>
      </c>
      <c r="K471" s="136" t="str">
        <f ca="1">IF(B471="","",#REF!)</f>
        <v/>
      </c>
      <c r="L471" s="136" t="str">
        <f ca="1">IF(C471="","",#REF!)</f>
        <v/>
      </c>
    </row>
    <row r="472" spans="1:12">
      <c r="A472" s="112">
        <v>461</v>
      </c>
      <c r="B472" s="134" t="str">
        <f t="shared" ca="1" si="21"/>
        <v/>
      </c>
      <c r="C472" s="109" t="str">
        <f t="shared" ca="1" si="22"/>
        <v/>
      </c>
      <c r="D472" s="101" t="str">
        <f ca="1">IF(ISERROR(OFFSET('HARGA SATUAN'!$D$6,MATCH(C472,'HARGA SATUAN'!$C$7:$C$1495,0),0)),"",OFFSET('HARGA SATUAN'!$D$6,MATCH(C472,'HARGA SATUAN'!$C$7:$C$1495,0),0))</f>
        <v/>
      </c>
      <c r="E472" s="101">
        <f ca="1">IF(B472="+","Unit",IF(ISERROR(OFFSET('HARGA SATUAN'!$E$6,MATCH(C472,'HARGA SATUAN'!$C$7:$C$1495,0),0)),"",OFFSET('HARGA SATUAN'!$E$6,MATCH(C472,'HARGA SATUAN'!$C$7:$C$1495,0),0)))</f>
        <v>0</v>
      </c>
      <c r="F472" s="138" t="str">
        <f t="shared" ca="1" si="23"/>
        <v/>
      </c>
      <c r="G472" s="41">
        <f ca="1">IF(ISERROR(OFFSET('HARGA SATUAN'!$I$6,MATCH(C472,'HARGA SATUAN'!$C$7:$C$1495,0),0)),"",OFFSET('HARGA SATUAN'!$I$6,MATCH(C472,'HARGA SATUAN'!$C$7:$C$1495,0),0))</f>
        <v>0</v>
      </c>
      <c r="H472" s="136" t="str">
        <f ca="1">IF(B472="","",#REF!)</f>
        <v/>
      </c>
      <c r="I472" s="136" t="str">
        <f ca="1">IF(B472="","",#REF!)</f>
        <v/>
      </c>
      <c r="J472" s="136" t="str">
        <f ca="1">IF(B472="","",#REF!)</f>
        <v/>
      </c>
      <c r="K472" s="136" t="str">
        <f ca="1">IF(B472="","",#REF!)</f>
        <v/>
      </c>
      <c r="L472" s="136" t="str">
        <f ca="1">IF(C472="","",#REF!)</f>
        <v/>
      </c>
    </row>
    <row r="473" spans="1:12">
      <c r="A473" s="112">
        <v>462</v>
      </c>
      <c r="B473" s="134" t="str">
        <f t="shared" ca="1" si="21"/>
        <v/>
      </c>
      <c r="C473" s="109" t="str">
        <f t="shared" ca="1" si="22"/>
        <v/>
      </c>
      <c r="D473" s="101" t="str">
        <f ca="1">IF(ISERROR(OFFSET('HARGA SATUAN'!$D$6,MATCH(C473,'HARGA SATUAN'!$C$7:$C$1495,0),0)),"",OFFSET('HARGA SATUAN'!$D$6,MATCH(C473,'HARGA SATUAN'!$C$7:$C$1495,0),0))</f>
        <v/>
      </c>
      <c r="E473" s="101">
        <f ca="1">IF(B473="+","Unit",IF(ISERROR(OFFSET('HARGA SATUAN'!$E$6,MATCH(C473,'HARGA SATUAN'!$C$7:$C$1495,0),0)),"",OFFSET('HARGA SATUAN'!$E$6,MATCH(C473,'HARGA SATUAN'!$C$7:$C$1495,0),0)))</f>
        <v>0</v>
      </c>
      <c r="F473" s="138" t="str">
        <f t="shared" ca="1" si="23"/>
        <v/>
      </c>
      <c r="G473" s="41">
        <f ca="1">IF(ISERROR(OFFSET('HARGA SATUAN'!$I$6,MATCH(C473,'HARGA SATUAN'!$C$7:$C$1495,0),0)),"",OFFSET('HARGA SATUAN'!$I$6,MATCH(C473,'HARGA SATUAN'!$C$7:$C$1495,0),0))</f>
        <v>0</v>
      </c>
      <c r="H473" s="136" t="str">
        <f ca="1">IF(B473="","",#REF!)</f>
        <v/>
      </c>
      <c r="I473" s="136" t="str">
        <f ca="1">IF(B473="","",#REF!)</f>
        <v/>
      </c>
      <c r="J473" s="136" t="str">
        <f ca="1">IF(B473="","",#REF!)</f>
        <v/>
      </c>
      <c r="K473" s="136" t="str">
        <f ca="1">IF(B473="","",#REF!)</f>
        <v/>
      </c>
      <c r="L473" s="136" t="str">
        <f ca="1">IF(C473="","",#REF!)</f>
        <v/>
      </c>
    </row>
    <row r="474" spans="1:12">
      <c r="A474" s="112">
        <v>463</v>
      </c>
      <c r="B474" s="134" t="str">
        <f t="shared" ca="1" si="21"/>
        <v/>
      </c>
      <c r="C474" s="109" t="str">
        <f t="shared" ca="1" si="22"/>
        <v/>
      </c>
      <c r="D474" s="101" t="str">
        <f ca="1">IF(ISERROR(OFFSET('HARGA SATUAN'!$D$6,MATCH(C474,'HARGA SATUAN'!$C$7:$C$1495,0),0)),"",OFFSET('HARGA SATUAN'!$D$6,MATCH(C474,'HARGA SATUAN'!$C$7:$C$1495,0),0))</f>
        <v/>
      </c>
      <c r="E474" s="101">
        <f ca="1">IF(B474="+","Unit",IF(ISERROR(OFFSET('HARGA SATUAN'!$E$6,MATCH(C474,'HARGA SATUAN'!$C$7:$C$1495,0),0)),"",OFFSET('HARGA SATUAN'!$E$6,MATCH(C474,'HARGA SATUAN'!$C$7:$C$1495,0),0)))</f>
        <v>0</v>
      </c>
      <c r="F474" s="138" t="str">
        <f t="shared" ca="1" si="23"/>
        <v/>
      </c>
      <c r="G474" s="41">
        <f ca="1">IF(ISERROR(OFFSET('HARGA SATUAN'!$I$6,MATCH(C474,'HARGA SATUAN'!$C$7:$C$1495,0),0)),"",OFFSET('HARGA SATUAN'!$I$6,MATCH(C474,'HARGA SATUAN'!$C$7:$C$1495,0),0))</f>
        <v>0</v>
      </c>
      <c r="H474" s="136" t="str">
        <f ca="1">IF(B474="","",#REF!)</f>
        <v/>
      </c>
      <c r="I474" s="136" t="str">
        <f ca="1">IF(B474="","",#REF!)</f>
        <v/>
      </c>
      <c r="J474" s="136" t="str">
        <f ca="1">IF(B474="","",#REF!)</f>
        <v/>
      </c>
      <c r="K474" s="136" t="str">
        <f ca="1">IF(B474="","",#REF!)</f>
        <v/>
      </c>
      <c r="L474" s="136" t="str">
        <f ca="1">IF(C474="","",#REF!)</f>
        <v/>
      </c>
    </row>
    <row r="475" spans="1:12">
      <c r="A475" s="112">
        <v>464</v>
      </c>
      <c r="B475" s="134" t="str">
        <f t="shared" ca="1" si="21"/>
        <v/>
      </c>
      <c r="C475" s="109" t="str">
        <f t="shared" ca="1" si="22"/>
        <v/>
      </c>
      <c r="D475" s="101" t="str">
        <f ca="1">IF(ISERROR(OFFSET('HARGA SATUAN'!$D$6,MATCH(C475,'HARGA SATUAN'!$C$7:$C$1495,0),0)),"",OFFSET('HARGA SATUAN'!$D$6,MATCH(C475,'HARGA SATUAN'!$C$7:$C$1495,0),0))</f>
        <v/>
      </c>
      <c r="E475" s="101">
        <f ca="1">IF(B475="+","Unit",IF(ISERROR(OFFSET('HARGA SATUAN'!$E$6,MATCH(C475,'HARGA SATUAN'!$C$7:$C$1495,0),0)),"",OFFSET('HARGA SATUAN'!$E$6,MATCH(C475,'HARGA SATUAN'!$C$7:$C$1495,0),0)))</f>
        <v>0</v>
      </c>
      <c r="F475" s="138" t="str">
        <f t="shared" ca="1" si="23"/>
        <v/>
      </c>
      <c r="G475" s="41">
        <f ca="1">IF(ISERROR(OFFSET('HARGA SATUAN'!$I$6,MATCH(C475,'HARGA SATUAN'!$C$7:$C$1495,0),0)),"",OFFSET('HARGA SATUAN'!$I$6,MATCH(C475,'HARGA SATUAN'!$C$7:$C$1495,0),0))</f>
        <v>0</v>
      </c>
      <c r="H475" s="136" t="str">
        <f ca="1">IF(B475="","",#REF!)</f>
        <v/>
      </c>
      <c r="I475" s="136" t="str">
        <f ca="1">IF(B475="","",#REF!)</f>
        <v/>
      </c>
      <c r="J475" s="136" t="str">
        <f ca="1">IF(B475="","",#REF!)</f>
        <v/>
      </c>
      <c r="K475" s="136" t="str">
        <f ca="1">IF(B475="","",#REF!)</f>
        <v/>
      </c>
      <c r="L475" s="136" t="str">
        <f ca="1">IF(C475="","",#REF!)</f>
        <v/>
      </c>
    </row>
    <row r="476" spans="1:12">
      <c r="A476" s="112">
        <v>465</v>
      </c>
      <c r="B476" s="134" t="str">
        <f t="shared" ca="1" si="21"/>
        <v/>
      </c>
      <c r="C476" s="109" t="str">
        <f t="shared" ca="1" si="22"/>
        <v/>
      </c>
      <c r="D476" s="101" t="str">
        <f ca="1">IF(ISERROR(OFFSET('HARGA SATUAN'!$D$6,MATCH(C476,'HARGA SATUAN'!$C$7:$C$1495,0),0)),"",OFFSET('HARGA SATUAN'!$D$6,MATCH(C476,'HARGA SATUAN'!$C$7:$C$1495,0),0))</f>
        <v/>
      </c>
      <c r="E476" s="101">
        <f ca="1">IF(B476="+","Unit",IF(ISERROR(OFFSET('HARGA SATUAN'!$E$6,MATCH(C476,'HARGA SATUAN'!$C$7:$C$1495,0),0)),"",OFFSET('HARGA SATUAN'!$E$6,MATCH(C476,'HARGA SATUAN'!$C$7:$C$1495,0),0)))</f>
        <v>0</v>
      </c>
      <c r="F476" s="138" t="str">
        <f t="shared" ca="1" si="23"/>
        <v/>
      </c>
      <c r="G476" s="41">
        <f ca="1">IF(ISERROR(OFFSET('HARGA SATUAN'!$I$6,MATCH(C476,'HARGA SATUAN'!$C$7:$C$1495,0),0)),"",OFFSET('HARGA SATUAN'!$I$6,MATCH(C476,'HARGA SATUAN'!$C$7:$C$1495,0),0))</f>
        <v>0</v>
      </c>
      <c r="H476" s="136" t="str">
        <f ca="1">IF(B476="","",#REF!)</f>
        <v/>
      </c>
      <c r="I476" s="136" t="str">
        <f ca="1">IF(B476="","",#REF!)</f>
        <v/>
      </c>
      <c r="J476" s="136" t="str">
        <f ca="1">IF(B476="","",#REF!)</f>
        <v/>
      </c>
      <c r="K476" s="136" t="str">
        <f ca="1">IF(B476="","",#REF!)</f>
        <v/>
      </c>
      <c r="L476" s="136" t="str">
        <f ca="1">IF(C476="","",#REF!)</f>
        <v/>
      </c>
    </row>
    <row r="477" spans="1:12">
      <c r="A477" s="112">
        <v>466</v>
      </c>
      <c r="B477" s="134" t="str">
        <f t="shared" ca="1" si="21"/>
        <v/>
      </c>
      <c r="C477" s="109" t="str">
        <f t="shared" ca="1" si="22"/>
        <v/>
      </c>
      <c r="D477" s="101" t="str">
        <f ca="1">IF(ISERROR(OFFSET('HARGA SATUAN'!$D$6,MATCH(C477,'HARGA SATUAN'!$C$7:$C$1495,0),0)),"",OFFSET('HARGA SATUAN'!$D$6,MATCH(C477,'HARGA SATUAN'!$C$7:$C$1495,0),0))</f>
        <v/>
      </c>
      <c r="E477" s="101">
        <f ca="1">IF(B477="+","Unit",IF(ISERROR(OFFSET('HARGA SATUAN'!$E$6,MATCH(C477,'HARGA SATUAN'!$C$7:$C$1495,0),0)),"",OFFSET('HARGA SATUAN'!$E$6,MATCH(C477,'HARGA SATUAN'!$C$7:$C$1495,0),0)))</f>
        <v>0</v>
      </c>
      <c r="F477" s="138" t="str">
        <f t="shared" ca="1" si="23"/>
        <v/>
      </c>
      <c r="G477" s="41">
        <f ca="1">IF(ISERROR(OFFSET('HARGA SATUAN'!$I$6,MATCH(C477,'HARGA SATUAN'!$C$7:$C$1495,0),0)),"",OFFSET('HARGA SATUAN'!$I$6,MATCH(C477,'HARGA SATUAN'!$C$7:$C$1495,0),0))</f>
        <v>0</v>
      </c>
      <c r="H477" s="136" t="str">
        <f ca="1">IF(B477="","",#REF!)</f>
        <v/>
      </c>
      <c r="I477" s="136" t="str">
        <f ca="1">IF(B477="","",#REF!)</f>
        <v/>
      </c>
      <c r="J477" s="136" t="str">
        <f ca="1">IF(B477="","",#REF!)</f>
        <v/>
      </c>
      <c r="K477" s="136" t="str">
        <f ca="1">IF(B477="","",#REF!)</f>
        <v/>
      </c>
      <c r="L477" s="136" t="str">
        <f ca="1">IF(C477="","",#REF!)</f>
        <v/>
      </c>
    </row>
    <row r="478" spans="1:12">
      <c r="A478" s="112">
        <v>467</v>
      </c>
      <c r="B478" s="134" t="str">
        <f t="shared" ca="1" si="21"/>
        <v/>
      </c>
      <c r="C478" s="109" t="str">
        <f t="shared" ca="1" si="22"/>
        <v/>
      </c>
      <c r="D478" s="101" t="str">
        <f ca="1">IF(ISERROR(OFFSET('HARGA SATUAN'!$D$6,MATCH(C478,'HARGA SATUAN'!$C$7:$C$1495,0),0)),"",OFFSET('HARGA SATUAN'!$D$6,MATCH(C478,'HARGA SATUAN'!$C$7:$C$1495,0),0))</f>
        <v/>
      </c>
      <c r="E478" s="101">
        <f ca="1">IF(B478="+","Unit",IF(ISERROR(OFFSET('HARGA SATUAN'!$E$6,MATCH(C478,'HARGA SATUAN'!$C$7:$C$1495,0),0)),"",OFFSET('HARGA SATUAN'!$E$6,MATCH(C478,'HARGA SATUAN'!$C$7:$C$1495,0),0)))</f>
        <v>0</v>
      </c>
      <c r="F478" s="138" t="str">
        <f t="shared" ca="1" si="23"/>
        <v/>
      </c>
      <c r="G478" s="41">
        <f ca="1">IF(ISERROR(OFFSET('HARGA SATUAN'!$I$6,MATCH(C478,'HARGA SATUAN'!$C$7:$C$1495,0),0)),"",OFFSET('HARGA SATUAN'!$I$6,MATCH(C478,'HARGA SATUAN'!$C$7:$C$1495,0),0))</f>
        <v>0</v>
      </c>
      <c r="H478" s="136" t="str">
        <f ca="1">IF(B478="","",#REF!)</f>
        <v/>
      </c>
      <c r="I478" s="136" t="str">
        <f ca="1">IF(B478="","",#REF!)</f>
        <v/>
      </c>
      <c r="J478" s="136" t="str">
        <f ca="1">IF(B478="","",#REF!)</f>
        <v/>
      </c>
      <c r="K478" s="136" t="str">
        <f ca="1">IF(B478="","",#REF!)</f>
        <v/>
      </c>
      <c r="L478" s="136" t="str">
        <f ca="1">IF(C478="","",#REF!)</f>
        <v/>
      </c>
    </row>
    <row r="479" spans="1:12">
      <c r="A479" s="112">
        <v>468</v>
      </c>
      <c r="B479" s="134" t="str">
        <f t="shared" ca="1" si="21"/>
        <v/>
      </c>
      <c r="C479" s="109" t="str">
        <f t="shared" ca="1" si="22"/>
        <v/>
      </c>
      <c r="D479" s="101" t="str">
        <f ca="1">IF(ISERROR(OFFSET('HARGA SATUAN'!$D$6,MATCH(C479,'HARGA SATUAN'!$C$7:$C$1495,0),0)),"",OFFSET('HARGA SATUAN'!$D$6,MATCH(C479,'HARGA SATUAN'!$C$7:$C$1495,0),0))</f>
        <v/>
      </c>
      <c r="E479" s="101">
        <f ca="1">IF(B479="+","Unit",IF(ISERROR(OFFSET('HARGA SATUAN'!$E$6,MATCH(C479,'HARGA SATUAN'!$C$7:$C$1495,0),0)),"",OFFSET('HARGA SATUAN'!$E$6,MATCH(C479,'HARGA SATUAN'!$C$7:$C$1495,0),0)))</f>
        <v>0</v>
      </c>
      <c r="F479" s="138" t="str">
        <f t="shared" ca="1" si="23"/>
        <v/>
      </c>
      <c r="G479" s="41">
        <f ca="1">IF(ISERROR(OFFSET('HARGA SATUAN'!$I$6,MATCH(C479,'HARGA SATUAN'!$C$7:$C$1495,0),0)),"",OFFSET('HARGA SATUAN'!$I$6,MATCH(C479,'HARGA SATUAN'!$C$7:$C$1495,0),0))</f>
        <v>0</v>
      </c>
      <c r="H479" s="136" t="str">
        <f ca="1">IF(B479="","",#REF!)</f>
        <v/>
      </c>
      <c r="I479" s="136" t="str">
        <f ca="1">IF(B479="","",#REF!)</f>
        <v/>
      </c>
      <c r="J479" s="136" t="str">
        <f ca="1">IF(B479="","",#REF!)</f>
        <v/>
      </c>
      <c r="K479" s="136" t="str">
        <f ca="1">IF(B479="","",#REF!)</f>
        <v/>
      </c>
      <c r="L479" s="136" t="str">
        <f ca="1">IF(C479="","",#REF!)</f>
        <v/>
      </c>
    </row>
    <row r="480" spans="1:12">
      <c r="A480" s="112">
        <v>469</v>
      </c>
      <c r="B480" s="134" t="str">
        <f t="shared" ca="1" si="21"/>
        <v/>
      </c>
      <c r="C480" s="109" t="str">
        <f t="shared" ca="1" si="22"/>
        <v/>
      </c>
      <c r="D480" s="101" t="str">
        <f ca="1">IF(ISERROR(OFFSET('HARGA SATUAN'!$D$6,MATCH(C480,'HARGA SATUAN'!$C$7:$C$1495,0),0)),"",OFFSET('HARGA SATUAN'!$D$6,MATCH(C480,'HARGA SATUAN'!$C$7:$C$1495,0),0))</f>
        <v/>
      </c>
      <c r="E480" s="101">
        <f ca="1">IF(B480="+","Unit",IF(ISERROR(OFFSET('HARGA SATUAN'!$E$6,MATCH(C480,'HARGA SATUAN'!$C$7:$C$1495,0),0)),"",OFFSET('HARGA SATUAN'!$E$6,MATCH(C480,'HARGA SATUAN'!$C$7:$C$1495,0),0)))</f>
        <v>0</v>
      </c>
      <c r="F480" s="138" t="str">
        <f t="shared" ca="1" si="23"/>
        <v/>
      </c>
      <c r="G480" s="41">
        <f ca="1">IF(ISERROR(OFFSET('HARGA SATUAN'!$I$6,MATCH(C480,'HARGA SATUAN'!$C$7:$C$1495,0),0)),"",OFFSET('HARGA SATUAN'!$I$6,MATCH(C480,'HARGA SATUAN'!$C$7:$C$1495,0),0))</f>
        <v>0</v>
      </c>
      <c r="H480" s="136" t="str">
        <f ca="1">IF(B480="","",#REF!)</f>
        <v/>
      </c>
      <c r="I480" s="136" t="str">
        <f ca="1">IF(B480="","",#REF!)</f>
        <v/>
      </c>
      <c r="J480" s="136" t="str">
        <f ca="1">IF(B480="","",#REF!)</f>
        <v/>
      </c>
      <c r="K480" s="136" t="str">
        <f ca="1">IF(B480="","",#REF!)</f>
        <v/>
      </c>
      <c r="L480" s="136" t="str">
        <f ca="1">IF(C480="","",#REF!)</f>
        <v/>
      </c>
    </row>
    <row r="481" spans="1:12">
      <c r="A481" s="112">
        <v>470</v>
      </c>
      <c r="B481" s="134" t="str">
        <f t="shared" ca="1" si="21"/>
        <v/>
      </c>
      <c r="C481" s="109" t="str">
        <f t="shared" ca="1" si="22"/>
        <v/>
      </c>
      <c r="D481" s="101" t="str">
        <f ca="1">IF(ISERROR(OFFSET('HARGA SATUAN'!$D$6,MATCH(C481,'HARGA SATUAN'!$C$7:$C$1495,0),0)),"",OFFSET('HARGA SATUAN'!$D$6,MATCH(C481,'HARGA SATUAN'!$C$7:$C$1495,0),0))</f>
        <v/>
      </c>
      <c r="E481" s="101">
        <f ca="1">IF(B481="+","Unit",IF(ISERROR(OFFSET('HARGA SATUAN'!$E$6,MATCH(C481,'HARGA SATUAN'!$C$7:$C$1495,0),0)),"",OFFSET('HARGA SATUAN'!$E$6,MATCH(C481,'HARGA SATUAN'!$C$7:$C$1495,0),0)))</f>
        <v>0</v>
      </c>
      <c r="F481" s="138" t="str">
        <f t="shared" ca="1" si="23"/>
        <v/>
      </c>
      <c r="G481" s="41">
        <f ca="1">IF(ISERROR(OFFSET('HARGA SATUAN'!$I$6,MATCH(C481,'HARGA SATUAN'!$C$7:$C$1495,0),0)),"",OFFSET('HARGA SATUAN'!$I$6,MATCH(C481,'HARGA SATUAN'!$C$7:$C$1495,0),0))</f>
        <v>0</v>
      </c>
      <c r="H481" s="136" t="str">
        <f ca="1">IF(B481="","",#REF!)</f>
        <v/>
      </c>
      <c r="I481" s="136" t="str">
        <f ca="1">IF(B481="","",#REF!)</f>
        <v/>
      </c>
      <c r="J481" s="136" t="str">
        <f ca="1">IF(B481="","",#REF!)</f>
        <v/>
      </c>
      <c r="K481" s="136" t="str">
        <f ca="1">IF(B481="","",#REF!)</f>
        <v/>
      </c>
      <c r="L481" s="136" t="str">
        <f ca="1">IF(C481="","",#REF!)</f>
        <v/>
      </c>
    </row>
    <row r="482" spans="1:12">
      <c r="A482" s="112">
        <v>471</v>
      </c>
      <c r="B482" s="134" t="str">
        <f t="shared" ca="1" si="21"/>
        <v/>
      </c>
      <c r="C482" s="109" t="str">
        <f t="shared" ca="1" si="22"/>
        <v/>
      </c>
      <c r="D482" s="101" t="str">
        <f ca="1">IF(ISERROR(OFFSET('HARGA SATUAN'!$D$6,MATCH(C482,'HARGA SATUAN'!$C$7:$C$1495,0),0)),"",OFFSET('HARGA SATUAN'!$D$6,MATCH(C482,'HARGA SATUAN'!$C$7:$C$1495,0),0))</f>
        <v/>
      </c>
      <c r="E482" s="101">
        <f ca="1">IF(B482="+","Unit",IF(ISERROR(OFFSET('HARGA SATUAN'!$E$6,MATCH(C482,'HARGA SATUAN'!$C$7:$C$1495,0),0)),"",OFFSET('HARGA SATUAN'!$E$6,MATCH(C482,'HARGA SATUAN'!$C$7:$C$1495,0),0)))</f>
        <v>0</v>
      </c>
      <c r="F482" s="138" t="str">
        <f t="shared" ca="1" si="23"/>
        <v/>
      </c>
      <c r="G482" s="41">
        <f ca="1">IF(ISERROR(OFFSET('HARGA SATUAN'!$I$6,MATCH(C482,'HARGA SATUAN'!$C$7:$C$1495,0),0)),"",OFFSET('HARGA SATUAN'!$I$6,MATCH(C482,'HARGA SATUAN'!$C$7:$C$1495,0),0))</f>
        <v>0</v>
      </c>
      <c r="H482" s="136" t="str">
        <f ca="1">IF(B482="","",#REF!)</f>
        <v/>
      </c>
      <c r="I482" s="136" t="str">
        <f ca="1">IF(B482="","",#REF!)</f>
        <v/>
      </c>
      <c r="J482" s="136" t="str">
        <f ca="1">IF(B482="","",#REF!)</f>
        <v/>
      </c>
      <c r="K482" s="136" t="str">
        <f ca="1">IF(B482="","",#REF!)</f>
        <v/>
      </c>
      <c r="L482" s="136" t="str">
        <f ca="1">IF(C482="","",#REF!)</f>
        <v/>
      </c>
    </row>
    <row r="483" spans="1:12">
      <c r="A483" s="112">
        <v>472</v>
      </c>
      <c r="B483" s="134" t="str">
        <f t="shared" ca="1" si="21"/>
        <v/>
      </c>
      <c r="C483" s="109" t="str">
        <f t="shared" ca="1" si="22"/>
        <v/>
      </c>
      <c r="D483" s="101" t="str">
        <f ca="1">IF(ISERROR(OFFSET('HARGA SATUAN'!$D$6,MATCH(C483,'HARGA SATUAN'!$C$7:$C$1495,0),0)),"",OFFSET('HARGA SATUAN'!$D$6,MATCH(C483,'HARGA SATUAN'!$C$7:$C$1495,0),0))</f>
        <v/>
      </c>
      <c r="E483" s="101">
        <f ca="1">IF(B483="+","Unit",IF(ISERROR(OFFSET('HARGA SATUAN'!$E$6,MATCH(C483,'HARGA SATUAN'!$C$7:$C$1495,0),0)),"",OFFSET('HARGA SATUAN'!$E$6,MATCH(C483,'HARGA SATUAN'!$C$7:$C$1495,0),0)))</f>
        <v>0</v>
      </c>
      <c r="F483" s="138" t="str">
        <f t="shared" ca="1" si="23"/>
        <v/>
      </c>
      <c r="G483" s="41">
        <f ca="1">IF(ISERROR(OFFSET('HARGA SATUAN'!$I$6,MATCH(C483,'HARGA SATUAN'!$C$7:$C$1495,0),0)),"",OFFSET('HARGA SATUAN'!$I$6,MATCH(C483,'HARGA SATUAN'!$C$7:$C$1495,0),0))</f>
        <v>0</v>
      </c>
      <c r="H483" s="136" t="str">
        <f ca="1">IF(B483="","",#REF!)</f>
        <v/>
      </c>
      <c r="I483" s="136" t="str">
        <f ca="1">IF(B483="","",#REF!)</f>
        <v/>
      </c>
      <c r="J483" s="136" t="str">
        <f ca="1">IF(B483="","",#REF!)</f>
        <v/>
      </c>
      <c r="K483" s="136" t="str">
        <f ca="1">IF(B483="","",#REF!)</f>
        <v/>
      </c>
      <c r="L483" s="136" t="str">
        <f ca="1">IF(C483="","",#REF!)</f>
        <v/>
      </c>
    </row>
    <row r="484" spans="1:12">
      <c r="A484" s="112">
        <v>473</v>
      </c>
      <c r="B484" s="134" t="str">
        <f t="shared" ca="1" si="21"/>
        <v/>
      </c>
      <c r="C484" s="109" t="str">
        <f t="shared" ca="1" si="22"/>
        <v/>
      </c>
      <c r="D484" s="101" t="str">
        <f ca="1">IF(ISERROR(OFFSET('HARGA SATUAN'!$D$6,MATCH(C484,'HARGA SATUAN'!$C$7:$C$1495,0),0)),"",OFFSET('HARGA SATUAN'!$D$6,MATCH(C484,'HARGA SATUAN'!$C$7:$C$1495,0),0))</f>
        <v/>
      </c>
      <c r="E484" s="101">
        <f ca="1">IF(B484="+","Unit",IF(ISERROR(OFFSET('HARGA SATUAN'!$E$6,MATCH(C484,'HARGA SATUAN'!$C$7:$C$1495,0),0)),"",OFFSET('HARGA SATUAN'!$E$6,MATCH(C484,'HARGA SATUAN'!$C$7:$C$1495,0),0)))</f>
        <v>0</v>
      </c>
      <c r="F484" s="138" t="str">
        <f t="shared" ca="1" si="23"/>
        <v/>
      </c>
      <c r="G484" s="41">
        <f ca="1">IF(ISERROR(OFFSET('HARGA SATUAN'!$I$6,MATCH(C484,'HARGA SATUAN'!$C$7:$C$1495,0),0)),"",OFFSET('HARGA SATUAN'!$I$6,MATCH(C484,'HARGA SATUAN'!$C$7:$C$1495,0),0))</f>
        <v>0</v>
      </c>
      <c r="H484" s="136" t="str">
        <f ca="1">IF(B484="","",#REF!)</f>
        <v/>
      </c>
      <c r="I484" s="136" t="str">
        <f ca="1">IF(B484="","",#REF!)</f>
        <v/>
      </c>
      <c r="J484" s="136" t="str">
        <f ca="1">IF(B484="","",#REF!)</f>
        <v/>
      </c>
      <c r="K484" s="136" t="str">
        <f ca="1">IF(B484="","",#REF!)</f>
        <v/>
      </c>
      <c r="L484" s="136" t="str">
        <f ca="1">IF(C484="","",#REF!)</f>
        <v/>
      </c>
    </row>
    <row r="485" spans="1:12">
      <c r="A485" s="112">
        <v>474</v>
      </c>
      <c r="B485" s="134" t="str">
        <f t="shared" ca="1" si="21"/>
        <v/>
      </c>
      <c r="C485" s="109" t="str">
        <f t="shared" ca="1" si="22"/>
        <v/>
      </c>
      <c r="D485" s="101" t="str">
        <f ca="1">IF(ISERROR(OFFSET('HARGA SATUAN'!$D$6,MATCH(C485,'HARGA SATUAN'!$C$7:$C$1495,0),0)),"",OFFSET('HARGA SATUAN'!$D$6,MATCH(C485,'HARGA SATUAN'!$C$7:$C$1495,0),0))</f>
        <v/>
      </c>
      <c r="E485" s="101">
        <f ca="1">IF(B485="+","Unit",IF(ISERROR(OFFSET('HARGA SATUAN'!$E$6,MATCH(C485,'HARGA SATUAN'!$C$7:$C$1495,0),0)),"",OFFSET('HARGA SATUAN'!$E$6,MATCH(C485,'HARGA SATUAN'!$C$7:$C$1495,0),0)))</f>
        <v>0</v>
      </c>
      <c r="F485" s="138" t="str">
        <f t="shared" ca="1" si="23"/>
        <v/>
      </c>
      <c r="G485" s="41">
        <f ca="1">IF(ISERROR(OFFSET('HARGA SATUAN'!$I$6,MATCH(C485,'HARGA SATUAN'!$C$7:$C$1495,0),0)),"",OFFSET('HARGA SATUAN'!$I$6,MATCH(C485,'HARGA SATUAN'!$C$7:$C$1495,0),0))</f>
        <v>0</v>
      </c>
      <c r="H485" s="136" t="str">
        <f ca="1">IF(B485="","",#REF!)</f>
        <v/>
      </c>
      <c r="I485" s="136" t="str">
        <f ca="1">IF(B485="","",#REF!)</f>
        <v/>
      </c>
      <c r="J485" s="136" t="str">
        <f ca="1">IF(B485="","",#REF!)</f>
        <v/>
      </c>
      <c r="K485" s="136" t="str">
        <f ca="1">IF(B485="","",#REF!)</f>
        <v/>
      </c>
      <c r="L485" s="136" t="str">
        <f ca="1">IF(C485="","",#REF!)</f>
        <v/>
      </c>
    </row>
    <row r="486" spans="1:12">
      <c r="A486" s="112">
        <v>475</v>
      </c>
      <c r="B486" s="134" t="str">
        <f t="shared" ca="1" si="21"/>
        <v/>
      </c>
      <c r="C486" s="109" t="str">
        <f t="shared" ca="1" si="22"/>
        <v/>
      </c>
      <c r="D486" s="101" t="str">
        <f ca="1">IF(ISERROR(OFFSET('HARGA SATUAN'!$D$6,MATCH(C486,'HARGA SATUAN'!$C$7:$C$1495,0),0)),"",OFFSET('HARGA SATUAN'!$D$6,MATCH(C486,'HARGA SATUAN'!$C$7:$C$1495,0),0))</f>
        <v/>
      </c>
      <c r="E486" s="101">
        <f ca="1">IF(B486="+","Unit",IF(ISERROR(OFFSET('HARGA SATUAN'!$E$6,MATCH(C486,'HARGA SATUAN'!$C$7:$C$1495,0),0)),"",OFFSET('HARGA SATUAN'!$E$6,MATCH(C486,'HARGA SATUAN'!$C$7:$C$1495,0),0)))</f>
        <v>0</v>
      </c>
      <c r="F486" s="138" t="str">
        <f t="shared" ca="1" si="23"/>
        <v/>
      </c>
      <c r="G486" s="41">
        <f ca="1">IF(ISERROR(OFFSET('HARGA SATUAN'!$I$6,MATCH(C486,'HARGA SATUAN'!$C$7:$C$1495,0),0)),"",OFFSET('HARGA SATUAN'!$I$6,MATCH(C486,'HARGA SATUAN'!$C$7:$C$1495,0),0))</f>
        <v>0</v>
      </c>
      <c r="H486" s="136" t="str">
        <f ca="1">IF(B486="","",#REF!)</f>
        <v/>
      </c>
      <c r="I486" s="136" t="str">
        <f ca="1">IF(B486="","",#REF!)</f>
        <v/>
      </c>
      <c r="J486" s="136" t="str">
        <f ca="1">IF(B486="","",#REF!)</f>
        <v/>
      </c>
      <c r="K486" s="136" t="str">
        <f ca="1">IF(B486="","",#REF!)</f>
        <v/>
      </c>
      <c r="L486" s="136" t="str">
        <f ca="1">IF(C486="","",#REF!)</f>
        <v/>
      </c>
    </row>
    <row r="487" spans="1:12">
      <c r="A487" s="112">
        <v>476</v>
      </c>
      <c r="B487" s="134" t="str">
        <f t="shared" ca="1" si="21"/>
        <v/>
      </c>
      <c r="C487" s="109" t="str">
        <f t="shared" ca="1" si="22"/>
        <v/>
      </c>
      <c r="D487" s="101" t="str">
        <f ca="1">IF(ISERROR(OFFSET('HARGA SATUAN'!$D$6,MATCH(C487,'HARGA SATUAN'!$C$7:$C$1495,0),0)),"",OFFSET('HARGA SATUAN'!$D$6,MATCH(C487,'HARGA SATUAN'!$C$7:$C$1495,0),0))</f>
        <v/>
      </c>
      <c r="E487" s="101">
        <f ca="1">IF(B487="+","Unit",IF(ISERROR(OFFSET('HARGA SATUAN'!$E$6,MATCH(C487,'HARGA SATUAN'!$C$7:$C$1495,0),0)),"",OFFSET('HARGA SATUAN'!$E$6,MATCH(C487,'HARGA SATUAN'!$C$7:$C$1495,0),0)))</f>
        <v>0</v>
      </c>
      <c r="F487" s="138" t="str">
        <f t="shared" ca="1" si="23"/>
        <v/>
      </c>
      <c r="G487" s="41">
        <f ca="1">IF(ISERROR(OFFSET('HARGA SATUAN'!$I$6,MATCH(C487,'HARGA SATUAN'!$C$7:$C$1495,0),0)),"",OFFSET('HARGA SATUAN'!$I$6,MATCH(C487,'HARGA SATUAN'!$C$7:$C$1495,0),0))</f>
        <v>0</v>
      </c>
      <c r="H487" s="136" t="str">
        <f ca="1">IF(B487="","",#REF!)</f>
        <v/>
      </c>
      <c r="I487" s="136" t="str">
        <f ca="1">IF(B487="","",#REF!)</f>
        <v/>
      </c>
      <c r="J487" s="136" t="str">
        <f ca="1">IF(B487="","",#REF!)</f>
        <v/>
      </c>
      <c r="K487" s="136" t="str">
        <f ca="1">IF(B487="","",#REF!)</f>
        <v/>
      </c>
      <c r="L487" s="136" t="str">
        <f ca="1">IF(C487="","",#REF!)</f>
        <v/>
      </c>
    </row>
    <row r="488" spans="1:12">
      <c r="A488" s="112">
        <v>477</v>
      </c>
      <c r="B488" s="134" t="str">
        <f t="shared" ca="1" si="21"/>
        <v/>
      </c>
      <c r="C488" s="109" t="str">
        <f t="shared" ca="1" si="22"/>
        <v/>
      </c>
      <c r="D488" s="101" t="str">
        <f ca="1">IF(ISERROR(OFFSET('HARGA SATUAN'!$D$6,MATCH(C488,'HARGA SATUAN'!$C$7:$C$1495,0),0)),"",OFFSET('HARGA SATUAN'!$D$6,MATCH(C488,'HARGA SATUAN'!$C$7:$C$1495,0),0))</f>
        <v/>
      </c>
      <c r="E488" s="101">
        <f ca="1">IF(B488="+","Unit",IF(ISERROR(OFFSET('HARGA SATUAN'!$E$6,MATCH(C488,'HARGA SATUAN'!$C$7:$C$1495,0),0)),"",OFFSET('HARGA SATUAN'!$E$6,MATCH(C488,'HARGA SATUAN'!$C$7:$C$1495,0),0)))</f>
        <v>0</v>
      </c>
      <c r="F488" s="138" t="str">
        <f t="shared" ca="1" si="23"/>
        <v/>
      </c>
      <c r="G488" s="41">
        <f ca="1">IF(ISERROR(OFFSET('HARGA SATUAN'!$I$6,MATCH(C488,'HARGA SATUAN'!$C$7:$C$1495,0),0)),"",OFFSET('HARGA SATUAN'!$I$6,MATCH(C488,'HARGA SATUAN'!$C$7:$C$1495,0),0))</f>
        <v>0</v>
      </c>
      <c r="H488" s="136" t="str">
        <f ca="1">IF(B488="","",#REF!)</f>
        <v/>
      </c>
      <c r="I488" s="136" t="str">
        <f ca="1">IF(B488="","",#REF!)</f>
        <v/>
      </c>
      <c r="J488" s="136" t="str">
        <f ca="1">IF(B488="","",#REF!)</f>
        <v/>
      </c>
      <c r="K488" s="136" t="str">
        <f ca="1">IF(B488="","",#REF!)</f>
        <v/>
      </c>
      <c r="L488" s="136" t="str">
        <f ca="1">IF(C488="","",#REF!)</f>
        <v/>
      </c>
    </row>
    <row r="489" spans="1:12">
      <c r="A489" s="112">
        <v>478</v>
      </c>
      <c r="B489" s="134" t="str">
        <f t="shared" ca="1" si="21"/>
        <v/>
      </c>
      <c r="C489" s="109" t="str">
        <f t="shared" ca="1" si="22"/>
        <v/>
      </c>
      <c r="D489" s="101" t="str">
        <f ca="1">IF(ISERROR(OFFSET('HARGA SATUAN'!$D$6,MATCH(C489,'HARGA SATUAN'!$C$7:$C$1495,0),0)),"",OFFSET('HARGA SATUAN'!$D$6,MATCH(C489,'HARGA SATUAN'!$C$7:$C$1495,0),0))</f>
        <v/>
      </c>
      <c r="E489" s="101">
        <f ca="1">IF(B489="+","Unit",IF(ISERROR(OFFSET('HARGA SATUAN'!$E$6,MATCH(C489,'HARGA SATUAN'!$C$7:$C$1495,0),0)),"",OFFSET('HARGA SATUAN'!$E$6,MATCH(C489,'HARGA SATUAN'!$C$7:$C$1495,0),0)))</f>
        <v>0</v>
      </c>
      <c r="F489" s="138" t="str">
        <f t="shared" ca="1" si="23"/>
        <v/>
      </c>
      <c r="G489" s="41">
        <f ca="1">IF(ISERROR(OFFSET('HARGA SATUAN'!$I$6,MATCH(C489,'HARGA SATUAN'!$C$7:$C$1495,0),0)),"",OFFSET('HARGA SATUAN'!$I$6,MATCH(C489,'HARGA SATUAN'!$C$7:$C$1495,0),0))</f>
        <v>0</v>
      </c>
      <c r="H489" s="136" t="str">
        <f ca="1">IF(B489="","",#REF!)</f>
        <v/>
      </c>
      <c r="I489" s="136" t="str">
        <f ca="1">IF(B489="","",#REF!)</f>
        <v/>
      </c>
      <c r="J489" s="136" t="str">
        <f ca="1">IF(B489="","",#REF!)</f>
        <v/>
      </c>
      <c r="K489" s="136" t="str">
        <f ca="1">IF(B489="","",#REF!)</f>
        <v/>
      </c>
      <c r="L489" s="136" t="str">
        <f ca="1">IF(C489="","",#REF!)</f>
        <v/>
      </c>
    </row>
    <row r="490" spans="1:12">
      <c r="A490" s="112">
        <v>479</v>
      </c>
      <c r="B490" s="134" t="str">
        <f t="shared" ca="1" si="21"/>
        <v/>
      </c>
      <c r="C490" s="109" t="str">
        <f t="shared" ca="1" si="22"/>
        <v/>
      </c>
      <c r="D490" s="101" t="str">
        <f ca="1">IF(ISERROR(OFFSET('HARGA SATUAN'!$D$6,MATCH(C490,'HARGA SATUAN'!$C$7:$C$1495,0),0)),"",OFFSET('HARGA SATUAN'!$D$6,MATCH(C490,'HARGA SATUAN'!$C$7:$C$1495,0),0))</f>
        <v/>
      </c>
      <c r="E490" s="101">
        <f ca="1">IF(B490="+","Unit",IF(ISERROR(OFFSET('HARGA SATUAN'!$E$6,MATCH(C490,'HARGA SATUAN'!$C$7:$C$1495,0),0)),"",OFFSET('HARGA SATUAN'!$E$6,MATCH(C490,'HARGA SATUAN'!$C$7:$C$1495,0),0)))</f>
        <v>0</v>
      </c>
      <c r="F490" s="138" t="str">
        <f t="shared" ca="1" si="23"/>
        <v/>
      </c>
      <c r="G490" s="41">
        <f ca="1">IF(ISERROR(OFFSET('HARGA SATUAN'!$I$6,MATCH(C490,'HARGA SATUAN'!$C$7:$C$1495,0),0)),"",OFFSET('HARGA SATUAN'!$I$6,MATCH(C490,'HARGA SATUAN'!$C$7:$C$1495,0),0))</f>
        <v>0</v>
      </c>
      <c r="H490" s="136" t="str">
        <f ca="1">IF(B490="","",#REF!)</f>
        <v/>
      </c>
      <c r="I490" s="136" t="str">
        <f ca="1">IF(B490="","",#REF!)</f>
        <v/>
      </c>
      <c r="J490" s="136" t="str">
        <f ca="1">IF(B490="","",#REF!)</f>
        <v/>
      </c>
      <c r="K490" s="136" t="str">
        <f ca="1">IF(B490="","",#REF!)</f>
        <v/>
      </c>
      <c r="L490" s="136" t="str">
        <f ca="1">IF(C490="","",#REF!)</f>
        <v/>
      </c>
    </row>
    <row r="491" spans="1:12">
      <c r="A491" s="112">
        <v>480</v>
      </c>
      <c r="B491" s="134" t="str">
        <f t="shared" ca="1" si="21"/>
        <v/>
      </c>
      <c r="C491" s="109" t="str">
        <f t="shared" ca="1" si="22"/>
        <v/>
      </c>
      <c r="D491" s="101" t="str">
        <f ca="1">IF(ISERROR(OFFSET('HARGA SATUAN'!$D$6,MATCH(C491,'HARGA SATUAN'!$C$7:$C$1495,0),0)),"",OFFSET('HARGA SATUAN'!$D$6,MATCH(C491,'HARGA SATUAN'!$C$7:$C$1495,0),0))</f>
        <v/>
      </c>
      <c r="E491" s="101">
        <f ca="1">IF(B491="+","Unit",IF(ISERROR(OFFSET('HARGA SATUAN'!$E$6,MATCH(C491,'HARGA SATUAN'!$C$7:$C$1495,0),0)),"",OFFSET('HARGA SATUAN'!$E$6,MATCH(C491,'HARGA SATUAN'!$C$7:$C$1495,0),0)))</f>
        <v>0</v>
      </c>
      <c r="F491" s="138" t="str">
        <f t="shared" ca="1" si="23"/>
        <v/>
      </c>
      <c r="G491" s="41">
        <f ca="1">IF(ISERROR(OFFSET('HARGA SATUAN'!$I$6,MATCH(C491,'HARGA SATUAN'!$C$7:$C$1495,0),0)),"",OFFSET('HARGA SATUAN'!$I$6,MATCH(C491,'HARGA SATUAN'!$C$7:$C$1495,0),0))</f>
        <v>0</v>
      </c>
      <c r="H491" s="136" t="str">
        <f ca="1">IF(B491="","",#REF!)</f>
        <v/>
      </c>
      <c r="I491" s="136" t="str">
        <f ca="1">IF(B491="","",#REF!)</f>
        <v/>
      </c>
      <c r="J491" s="136" t="str">
        <f ca="1">IF(B491="","",#REF!)</f>
        <v/>
      </c>
      <c r="K491" s="136" t="str">
        <f ca="1">IF(B491="","",#REF!)</f>
        <v/>
      </c>
      <c r="L491" s="136" t="str">
        <f ca="1">IF(C491="","",#REF!)</f>
        <v/>
      </c>
    </row>
    <row r="492" spans="1:12">
      <c r="A492" s="112">
        <v>481</v>
      </c>
      <c r="B492" s="134" t="str">
        <f t="shared" ca="1" si="21"/>
        <v/>
      </c>
      <c r="C492" s="109" t="str">
        <f t="shared" ca="1" si="22"/>
        <v/>
      </c>
      <c r="D492" s="101" t="str">
        <f ca="1">IF(ISERROR(OFFSET('HARGA SATUAN'!$D$6,MATCH(C492,'HARGA SATUAN'!$C$7:$C$1495,0),0)),"",OFFSET('HARGA SATUAN'!$D$6,MATCH(C492,'HARGA SATUAN'!$C$7:$C$1495,0),0))</f>
        <v/>
      </c>
      <c r="E492" s="101">
        <f ca="1">IF(B492="+","Unit",IF(ISERROR(OFFSET('HARGA SATUAN'!$E$6,MATCH(C492,'HARGA SATUAN'!$C$7:$C$1495,0),0)),"",OFFSET('HARGA SATUAN'!$E$6,MATCH(C492,'HARGA SATUAN'!$C$7:$C$1495,0),0)))</f>
        <v>0</v>
      </c>
      <c r="F492" s="138" t="str">
        <f t="shared" ca="1" si="23"/>
        <v/>
      </c>
      <c r="G492" s="41">
        <f ca="1">IF(ISERROR(OFFSET('HARGA SATUAN'!$I$6,MATCH(C492,'HARGA SATUAN'!$C$7:$C$1495,0),0)),"",OFFSET('HARGA SATUAN'!$I$6,MATCH(C492,'HARGA SATUAN'!$C$7:$C$1495,0),0))</f>
        <v>0</v>
      </c>
      <c r="H492" s="136" t="str">
        <f ca="1">IF(B492="","",#REF!)</f>
        <v/>
      </c>
      <c r="I492" s="136" t="str">
        <f ca="1">IF(B492="","",#REF!)</f>
        <v/>
      </c>
      <c r="J492" s="136" t="str">
        <f ca="1">IF(B492="","",#REF!)</f>
        <v/>
      </c>
      <c r="K492" s="136" t="str">
        <f ca="1">IF(B492="","",#REF!)</f>
        <v/>
      </c>
      <c r="L492" s="136" t="str">
        <f ca="1">IF(C492="","",#REF!)</f>
        <v/>
      </c>
    </row>
    <row r="493" spans="1:12">
      <c r="A493" s="112">
        <v>482</v>
      </c>
      <c r="B493" s="134" t="str">
        <f t="shared" ca="1" si="21"/>
        <v/>
      </c>
      <c r="C493" s="109" t="str">
        <f t="shared" ca="1" si="22"/>
        <v/>
      </c>
      <c r="D493" s="101" t="str">
        <f ca="1">IF(ISERROR(OFFSET('HARGA SATUAN'!$D$6,MATCH(C493,'HARGA SATUAN'!$C$7:$C$1495,0),0)),"",OFFSET('HARGA SATUAN'!$D$6,MATCH(C493,'HARGA SATUAN'!$C$7:$C$1495,0),0))</f>
        <v/>
      </c>
      <c r="E493" s="101">
        <f ca="1">IF(B493="+","Unit",IF(ISERROR(OFFSET('HARGA SATUAN'!$E$6,MATCH(C493,'HARGA SATUAN'!$C$7:$C$1495,0),0)),"",OFFSET('HARGA SATUAN'!$E$6,MATCH(C493,'HARGA SATUAN'!$C$7:$C$1495,0),0)))</f>
        <v>0</v>
      </c>
      <c r="F493" s="138" t="str">
        <f t="shared" ca="1" si="23"/>
        <v/>
      </c>
      <c r="G493" s="41">
        <f ca="1">IF(ISERROR(OFFSET('HARGA SATUAN'!$I$6,MATCH(C493,'HARGA SATUAN'!$C$7:$C$1495,0),0)),"",OFFSET('HARGA SATUAN'!$I$6,MATCH(C493,'HARGA SATUAN'!$C$7:$C$1495,0),0))</f>
        <v>0</v>
      </c>
      <c r="H493" s="136" t="str">
        <f ca="1">IF(B493="","",#REF!)</f>
        <v/>
      </c>
      <c r="I493" s="136" t="str">
        <f ca="1">IF(B493="","",#REF!)</f>
        <v/>
      </c>
      <c r="J493" s="136" t="str">
        <f ca="1">IF(B493="","",#REF!)</f>
        <v/>
      </c>
      <c r="K493" s="136" t="str">
        <f ca="1">IF(B493="","",#REF!)</f>
        <v/>
      </c>
      <c r="L493" s="136" t="str">
        <f ca="1">IF(C493="","",#REF!)</f>
        <v/>
      </c>
    </row>
    <row r="494" spans="1:12">
      <c r="A494" s="112">
        <v>483</v>
      </c>
      <c r="B494" s="134" t="str">
        <f t="shared" ca="1" si="21"/>
        <v/>
      </c>
      <c r="C494" s="109" t="str">
        <f t="shared" ca="1" si="22"/>
        <v/>
      </c>
      <c r="D494" s="101" t="str">
        <f ca="1">IF(ISERROR(OFFSET('HARGA SATUAN'!$D$6,MATCH(C494,'HARGA SATUAN'!$C$7:$C$1495,0),0)),"",OFFSET('HARGA SATUAN'!$D$6,MATCH(C494,'HARGA SATUAN'!$C$7:$C$1495,0),0))</f>
        <v/>
      </c>
      <c r="E494" s="101">
        <f ca="1">IF(B494="+","Unit",IF(ISERROR(OFFSET('HARGA SATUAN'!$E$6,MATCH(C494,'HARGA SATUAN'!$C$7:$C$1495,0),0)),"",OFFSET('HARGA SATUAN'!$E$6,MATCH(C494,'HARGA SATUAN'!$C$7:$C$1495,0),0)))</f>
        <v>0</v>
      </c>
      <c r="F494" s="138" t="str">
        <f t="shared" ca="1" si="23"/>
        <v/>
      </c>
      <c r="G494" s="41">
        <f ca="1">IF(ISERROR(OFFSET('HARGA SATUAN'!$I$6,MATCH(C494,'HARGA SATUAN'!$C$7:$C$1495,0),0)),"",OFFSET('HARGA SATUAN'!$I$6,MATCH(C494,'HARGA SATUAN'!$C$7:$C$1495,0),0))</f>
        <v>0</v>
      </c>
      <c r="H494" s="136" t="str">
        <f ca="1">IF(B494="","",#REF!)</f>
        <v/>
      </c>
      <c r="I494" s="136" t="str">
        <f ca="1">IF(B494="","",#REF!)</f>
        <v/>
      </c>
      <c r="J494" s="136" t="str">
        <f ca="1">IF(B494="","",#REF!)</f>
        <v/>
      </c>
      <c r="K494" s="136" t="str">
        <f ca="1">IF(B494="","",#REF!)</f>
        <v/>
      </c>
      <c r="L494" s="136" t="str">
        <f ca="1">IF(C494="","",#REF!)</f>
        <v/>
      </c>
    </row>
    <row r="495" spans="1:12">
      <c r="A495" s="112">
        <v>484</v>
      </c>
      <c r="B495" s="134" t="str">
        <f t="shared" ca="1" si="21"/>
        <v/>
      </c>
      <c r="C495" s="109" t="str">
        <f t="shared" ca="1" si="22"/>
        <v/>
      </c>
      <c r="D495" s="101" t="str">
        <f ca="1">IF(ISERROR(OFFSET('HARGA SATUAN'!$D$6,MATCH(C495,'HARGA SATUAN'!$C$7:$C$1495,0),0)),"",OFFSET('HARGA SATUAN'!$D$6,MATCH(C495,'HARGA SATUAN'!$C$7:$C$1495,0),0))</f>
        <v/>
      </c>
      <c r="E495" s="101">
        <f ca="1">IF(B495="+","Unit",IF(ISERROR(OFFSET('HARGA SATUAN'!$E$6,MATCH(C495,'HARGA SATUAN'!$C$7:$C$1495,0),0)),"",OFFSET('HARGA SATUAN'!$E$6,MATCH(C495,'HARGA SATUAN'!$C$7:$C$1495,0),0)))</f>
        <v>0</v>
      </c>
      <c r="F495" s="138" t="str">
        <f t="shared" ca="1" si="23"/>
        <v/>
      </c>
      <c r="G495" s="41">
        <f ca="1">IF(ISERROR(OFFSET('HARGA SATUAN'!$I$6,MATCH(C495,'HARGA SATUAN'!$C$7:$C$1495,0),0)),"",OFFSET('HARGA SATUAN'!$I$6,MATCH(C495,'HARGA SATUAN'!$C$7:$C$1495,0),0))</f>
        <v>0</v>
      </c>
      <c r="H495" s="136" t="str">
        <f ca="1">IF(B495="","",#REF!)</f>
        <v/>
      </c>
      <c r="I495" s="136" t="str">
        <f ca="1">IF(B495="","",#REF!)</f>
        <v/>
      </c>
      <c r="J495" s="136" t="str">
        <f ca="1">IF(B495="","",#REF!)</f>
        <v/>
      </c>
      <c r="K495" s="136" t="str">
        <f ca="1">IF(B495="","",#REF!)</f>
        <v/>
      </c>
      <c r="L495" s="136" t="str">
        <f ca="1">IF(C495="","",#REF!)</f>
        <v/>
      </c>
    </row>
    <row r="496" spans="1:12">
      <c r="A496" s="112">
        <v>485</v>
      </c>
      <c r="B496" s="134" t="str">
        <f t="shared" ca="1" si="21"/>
        <v/>
      </c>
      <c r="C496" s="109" t="str">
        <f t="shared" ca="1" si="22"/>
        <v/>
      </c>
      <c r="D496" s="101" t="str">
        <f ca="1">IF(ISERROR(OFFSET('HARGA SATUAN'!$D$6,MATCH(C496,'HARGA SATUAN'!$C$7:$C$1495,0),0)),"",OFFSET('HARGA SATUAN'!$D$6,MATCH(C496,'HARGA SATUAN'!$C$7:$C$1495,0),0))</f>
        <v/>
      </c>
      <c r="E496" s="101">
        <f ca="1">IF(B496="+","Unit",IF(ISERROR(OFFSET('HARGA SATUAN'!$E$6,MATCH(C496,'HARGA SATUAN'!$C$7:$C$1495,0),0)),"",OFFSET('HARGA SATUAN'!$E$6,MATCH(C496,'HARGA SATUAN'!$C$7:$C$1495,0),0)))</f>
        <v>0</v>
      </c>
      <c r="F496" s="138" t="str">
        <f t="shared" ca="1" si="23"/>
        <v/>
      </c>
      <c r="G496" s="41">
        <f ca="1">IF(ISERROR(OFFSET('HARGA SATUAN'!$I$6,MATCH(C496,'HARGA SATUAN'!$C$7:$C$1495,0),0)),"",OFFSET('HARGA SATUAN'!$I$6,MATCH(C496,'HARGA SATUAN'!$C$7:$C$1495,0),0))</f>
        <v>0</v>
      </c>
      <c r="H496" s="136" t="str">
        <f ca="1">IF(B496="","",#REF!)</f>
        <v/>
      </c>
      <c r="I496" s="136" t="str">
        <f ca="1">IF(B496="","",#REF!)</f>
        <v/>
      </c>
      <c r="J496" s="136" t="str">
        <f ca="1">IF(B496="","",#REF!)</f>
        <v/>
      </c>
      <c r="K496" s="136" t="str">
        <f ca="1">IF(B496="","",#REF!)</f>
        <v/>
      </c>
      <c r="L496" s="136" t="str">
        <f ca="1">IF(C496="","",#REF!)</f>
        <v/>
      </c>
    </row>
    <row r="497" spans="1:12">
      <c r="A497" s="112">
        <v>486</v>
      </c>
      <c r="B497" s="134" t="str">
        <f t="shared" ca="1" si="21"/>
        <v/>
      </c>
      <c r="C497" s="109" t="str">
        <f t="shared" ca="1" si="22"/>
        <v/>
      </c>
      <c r="D497" s="101" t="str">
        <f ca="1">IF(ISERROR(OFFSET('HARGA SATUAN'!$D$6,MATCH(C497,'HARGA SATUAN'!$C$7:$C$1495,0),0)),"",OFFSET('HARGA SATUAN'!$D$6,MATCH(C497,'HARGA SATUAN'!$C$7:$C$1495,0),0))</f>
        <v/>
      </c>
      <c r="E497" s="101">
        <f ca="1">IF(B497="+","Unit",IF(ISERROR(OFFSET('HARGA SATUAN'!$E$6,MATCH(C497,'HARGA SATUAN'!$C$7:$C$1495,0),0)),"",OFFSET('HARGA SATUAN'!$E$6,MATCH(C497,'HARGA SATUAN'!$C$7:$C$1495,0),0)))</f>
        <v>0</v>
      </c>
      <c r="F497" s="138" t="str">
        <f t="shared" ca="1" si="23"/>
        <v/>
      </c>
      <c r="G497" s="41">
        <f ca="1">IF(ISERROR(OFFSET('HARGA SATUAN'!$I$6,MATCH(C497,'HARGA SATUAN'!$C$7:$C$1495,0),0)),"",OFFSET('HARGA SATUAN'!$I$6,MATCH(C497,'HARGA SATUAN'!$C$7:$C$1495,0),0))</f>
        <v>0</v>
      </c>
      <c r="H497" s="136" t="str">
        <f ca="1">IF(B497="","",#REF!)</f>
        <v/>
      </c>
      <c r="I497" s="136" t="str">
        <f ca="1">IF(B497="","",#REF!)</f>
        <v/>
      </c>
      <c r="J497" s="136" t="str">
        <f ca="1">IF(B497="","",#REF!)</f>
        <v/>
      </c>
      <c r="K497" s="136" t="str">
        <f ca="1">IF(B497="","",#REF!)</f>
        <v/>
      </c>
      <c r="L497" s="136" t="str">
        <f ca="1">IF(C497="","",#REF!)</f>
        <v/>
      </c>
    </row>
    <row r="498" spans="1:12">
      <c r="A498" s="112">
        <v>487</v>
      </c>
      <c r="B498" s="134" t="str">
        <f t="shared" ca="1" si="21"/>
        <v/>
      </c>
      <c r="C498" s="109" t="str">
        <f t="shared" ca="1" si="22"/>
        <v/>
      </c>
      <c r="D498" s="101" t="str">
        <f ca="1">IF(ISERROR(OFFSET('HARGA SATUAN'!$D$6,MATCH(C498,'HARGA SATUAN'!$C$7:$C$1495,0),0)),"",OFFSET('HARGA SATUAN'!$D$6,MATCH(C498,'HARGA SATUAN'!$C$7:$C$1495,0),0))</f>
        <v/>
      </c>
      <c r="E498" s="101">
        <f ca="1">IF(B498="+","Unit",IF(ISERROR(OFFSET('HARGA SATUAN'!$E$6,MATCH(C498,'HARGA SATUAN'!$C$7:$C$1495,0),0)),"",OFFSET('HARGA SATUAN'!$E$6,MATCH(C498,'HARGA SATUAN'!$C$7:$C$1495,0),0)))</f>
        <v>0</v>
      </c>
      <c r="F498" s="138" t="str">
        <f t="shared" ca="1" si="23"/>
        <v/>
      </c>
      <c r="G498" s="41">
        <f ca="1">IF(ISERROR(OFFSET('HARGA SATUAN'!$I$6,MATCH(C498,'HARGA SATUAN'!$C$7:$C$1495,0),0)),"",OFFSET('HARGA SATUAN'!$I$6,MATCH(C498,'HARGA SATUAN'!$C$7:$C$1495,0),0))</f>
        <v>0</v>
      </c>
      <c r="H498" s="136" t="str">
        <f ca="1">IF(B498="","",#REF!)</f>
        <v/>
      </c>
      <c r="I498" s="136" t="str">
        <f ca="1">IF(B498="","",#REF!)</f>
        <v/>
      </c>
      <c r="J498" s="136" t="str">
        <f ca="1">IF(B498="","",#REF!)</f>
        <v/>
      </c>
      <c r="K498" s="136" t="str">
        <f ca="1">IF(B498="","",#REF!)</f>
        <v/>
      </c>
      <c r="L498" s="136" t="str">
        <f ca="1">IF(C498="","",#REF!)</f>
        <v/>
      </c>
    </row>
    <row r="499" spans="1:12">
      <c r="A499" s="112">
        <v>488</v>
      </c>
      <c r="B499" s="134" t="str">
        <f t="shared" ca="1" si="21"/>
        <v/>
      </c>
      <c r="C499" s="109" t="str">
        <f t="shared" ca="1" si="22"/>
        <v/>
      </c>
      <c r="D499" s="101" t="str">
        <f ca="1">IF(ISERROR(OFFSET('HARGA SATUAN'!$D$6,MATCH(C499,'HARGA SATUAN'!$C$7:$C$1495,0),0)),"",OFFSET('HARGA SATUAN'!$D$6,MATCH(C499,'HARGA SATUAN'!$C$7:$C$1495,0),0))</f>
        <v/>
      </c>
      <c r="E499" s="101">
        <f ca="1">IF(B499="+","Unit",IF(ISERROR(OFFSET('HARGA SATUAN'!$E$6,MATCH(C499,'HARGA SATUAN'!$C$7:$C$1495,0),0)),"",OFFSET('HARGA SATUAN'!$E$6,MATCH(C499,'HARGA SATUAN'!$C$7:$C$1495,0),0)))</f>
        <v>0</v>
      </c>
      <c r="F499" s="138" t="str">
        <f t="shared" ca="1" si="23"/>
        <v/>
      </c>
      <c r="G499" s="41">
        <f ca="1">IF(ISERROR(OFFSET('HARGA SATUAN'!$I$6,MATCH(C499,'HARGA SATUAN'!$C$7:$C$1495,0),0)),"",OFFSET('HARGA SATUAN'!$I$6,MATCH(C499,'HARGA SATUAN'!$C$7:$C$1495,0),0))</f>
        <v>0</v>
      </c>
      <c r="H499" s="136" t="str">
        <f ca="1">IF(B499="","",#REF!)</f>
        <v/>
      </c>
      <c r="I499" s="136" t="str">
        <f ca="1">IF(B499="","",#REF!)</f>
        <v/>
      </c>
      <c r="J499" s="136" t="str">
        <f ca="1">IF(B499="","",#REF!)</f>
        <v/>
      </c>
      <c r="K499" s="136" t="str">
        <f ca="1">IF(B499="","",#REF!)</f>
        <v/>
      </c>
      <c r="L499" s="136" t="str">
        <f ca="1">IF(C499="","",#REF!)</f>
        <v/>
      </c>
    </row>
    <row r="500" spans="1:12">
      <c r="A500" s="112">
        <v>489</v>
      </c>
      <c r="B500" s="134" t="str">
        <f t="shared" ca="1" si="21"/>
        <v/>
      </c>
      <c r="C500" s="109" t="str">
        <f t="shared" ca="1" si="22"/>
        <v/>
      </c>
      <c r="D500" s="101" t="str">
        <f ca="1">IF(ISERROR(OFFSET('HARGA SATUAN'!$D$6,MATCH(C500,'HARGA SATUAN'!$C$7:$C$1495,0),0)),"",OFFSET('HARGA SATUAN'!$D$6,MATCH(C500,'HARGA SATUAN'!$C$7:$C$1495,0),0))</f>
        <v/>
      </c>
      <c r="E500" s="101">
        <f ca="1">IF(B500="+","Unit",IF(ISERROR(OFFSET('HARGA SATUAN'!$E$6,MATCH(C500,'HARGA SATUAN'!$C$7:$C$1495,0),0)),"",OFFSET('HARGA SATUAN'!$E$6,MATCH(C500,'HARGA SATUAN'!$C$7:$C$1495,0),0)))</f>
        <v>0</v>
      </c>
      <c r="F500" s="138" t="str">
        <f t="shared" ca="1" si="23"/>
        <v/>
      </c>
      <c r="G500" s="41">
        <f ca="1">IF(ISERROR(OFFSET('HARGA SATUAN'!$I$6,MATCH(C500,'HARGA SATUAN'!$C$7:$C$1495,0),0)),"",OFFSET('HARGA SATUAN'!$I$6,MATCH(C500,'HARGA SATUAN'!$C$7:$C$1495,0),0))</f>
        <v>0</v>
      </c>
      <c r="H500" s="136" t="str">
        <f ca="1">IF(B500="","",#REF!)</f>
        <v/>
      </c>
      <c r="I500" s="136" t="str">
        <f ca="1">IF(B500="","",#REF!)</f>
        <v/>
      </c>
      <c r="J500" s="136" t="str">
        <f ca="1">IF(B500="","",#REF!)</f>
        <v/>
      </c>
      <c r="K500" s="136" t="str">
        <f ca="1">IF(B500="","",#REF!)</f>
        <v/>
      </c>
      <c r="L500" s="136" t="str">
        <f ca="1">IF(C500="","",#REF!)</f>
        <v/>
      </c>
    </row>
    <row r="501" spans="1:12">
      <c r="A501" s="112">
        <v>490</v>
      </c>
      <c r="B501" s="134" t="str">
        <f t="shared" ca="1" si="21"/>
        <v/>
      </c>
      <c r="C501" s="109" t="str">
        <f t="shared" ca="1" si="22"/>
        <v/>
      </c>
      <c r="D501" s="101" t="str">
        <f ca="1">IF(ISERROR(OFFSET('HARGA SATUAN'!$D$6,MATCH(C501,'HARGA SATUAN'!$C$7:$C$1495,0),0)),"",OFFSET('HARGA SATUAN'!$D$6,MATCH(C501,'HARGA SATUAN'!$C$7:$C$1495,0),0))</f>
        <v/>
      </c>
      <c r="E501" s="101">
        <f ca="1">IF(B501="+","Unit",IF(ISERROR(OFFSET('HARGA SATUAN'!$E$6,MATCH(C501,'HARGA SATUAN'!$C$7:$C$1495,0),0)),"",OFFSET('HARGA SATUAN'!$E$6,MATCH(C501,'HARGA SATUAN'!$C$7:$C$1495,0),0)))</f>
        <v>0</v>
      </c>
      <c r="F501" s="138" t="str">
        <f t="shared" ca="1" si="23"/>
        <v/>
      </c>
      <c r="G501" s="41">
        <f ca="1">IF(ISERROR(OFFSET('HARGA SATUAN'!$I$6,MATCH(C501,'HARGA SATUAN'!$C$7:$C$1495,0),0)),"",OFFSET('HARGA SATUAN'!$I$6,MATCH(C501,'HARGA SATUAN'!$C$7:$C$1495,0),0))</f>
        <v>0</v>
      </c>
      <c r="H501" s="136" t="str">
        <f ca="1">IF(B501="","",#REF!)</f>
        <v/>
      </c>
      <c r="I501" s="136" t="str">
        <f ca="1">IF(B501="","",#REF!)</f>
        <v/>
      </c>
      <c r="J501" s="136" t="str">
        <f ca="1">IF(B501="","",#REF!)</f>
        <v/>
      </c>
      <c r="K501" s="136" t="str">
        <f ca="1">IF(B501="","",#REF!)</f>
        <v/>
      </c>
      <c r="L501" s="136" t="str">
        <f ca="1">IF(C501="","",#REF!)</f>
        <v/>
      </c>
    </row>
    <row r="502" spans="1:12">
      <c r="A502" s="112">
        <v>491</v>
      </c>
      <c r="B502" s="134" t="str">
        <f t="shared" ca="1" si="21"/>
        <v/>
      </c>
      <c r="C502" s="109" t="str">
        <f t="shared" ca="1" si="22"/>
        <v/>
      </c>
      <c r="D502" s="101" t="str">
        <f ca="1">IF(ISERROR(OFFSET('HARGA SATUAN'!$D$6,MATCH(C502,'HARGA SATUAN'!$C$7:$C$1495,0),0)),"",OFFSET('HARGA SATUAN'!$D$6,MATCH(C502,'HARGA SATUAN'!$C$7:$C$1495,0),0))</f>
        <v/>
      </c>
      <c r="E502" s="101">
        <f ca="1">IF(B502="+","Unit",IF(ISERROR(OFFSET('HARGA SATUAN'!$E$6,MATCH(C502,'HARGA SATUAN'!$C$7:$C$1495,0),0)),"",OFFSET('HARGA SATUAN'!$E$6,MATCH(C502,'HARGA SATUAN'!$C$7:$C$1495,0),0)))</f>
        <v>0</v>
      </c>
      <c r="F502" s="138" t="str">
        <f t="shared" ca="1" si="23"/>
        <v/>
      </c>
      <c r="G502" s="41">
        <f ca="1">IF(ISERROR(OFFSET('HARGA SATUAN'!$I$6,MATCH(C502,'HARGA SATUAN'!$C$7:$C$1495,0),0)),"",OFFSET('HARGA SATUAN'!$I$6,MATCH(C502,'HARGA SATUAN'!$C$7:$C$1495,0),0))</f>
        <v>0</v>
      </c>
      <c r="H502" s="136" t="str">
        <f ca="1">IF(B502="","",#REF!)</f>
        <v/>
      </c>
      <c r="I502" s="136" t="str">
        <f ca="1">IF(B502="","",#REF!)</f>
        <v/>
      </c>
      <c r="J502" s="136" t="str">
        <f ca="1">IF(B502="","",#REF!)</f>
        <v/>
      </c>
      <c r="K502" s="136" t="str">
        <f ca="1">IF(B502="","",#REF!)</f>
        <v/>
      </c>
      <c r="L502" s="136" t="str">
        <f ca="1">IF(C502="","",#REF!)</f>
        <v/>
      </c>
    </row>
    <row r="503" spans="1:12">
      <c r="A503" s="112">
        <v>492</v>
      </c>
      <c r="B503" s="134" t="str">
        <f t="shared" ca="1" si="21"/>
        <v/>
      </c>
      <c r="C503" s="109" t="str">
        <f t="shared" ca="1" si="22"/>
        <v/>
      </c>
      <c r="D503" s="101" t="str">
        <f ca="1">IF(ISERROR(OFFSET('HARGA SATUAN'!$D$6,MATCH(C503,'HARGA SATUAN'!$C$7:$C$1495,0),0)),"",OFFSET('HARGA SATUAN'!$D$6,MATCH(C503,'HARGA SATUAN'!$C$7:$C$1495,0),0))</f>
        <v/>
      </c>
      <c r="E503" s="101">
        <f ca="1">IF(B503="+","Unit",IF(ISERROR(OFFSET('HARGA SATUAN'!$E$6,MATCH(C503,'HARGA SATUAN'!$C$7:$C$1495,0),0)),"",OFFSET('HARGA SATUAN'!$E$6,MATCH(C503,'HARGA SATUAN'!$C$7:$C$1495,0),0)))</f>
        <v>0</v>
      </c>
      <c r="F503" s="138" t="str">
        <f t="shared" ca="1" si="23"/>
        <v/>
      </c>
      <c r="G503" s="41">
        <f ca="1">IF(ISERROR(OFFSET('HARGA SATUAN'!$I$6,MATCH(C503,'HARGA SATUAN'!$C$7:$C$1495,0),0)),"",OFFSET('HARGA SATUAN'!$I$6,MATCH(C503,'HARGA SATUAN'!$C$7:$C$1495,0),0))</f>
        <v>0</v>
      </c>
      <c r="H503" s="136" t="str">
        <f ca="1">IF(B503="","",#REF!)</f>
        <v/>
      </c>
      <c r="I503" s="136" t="str">
        <f ca="1">IF(B503="","",#REF!)</f>
        <v/>
      </c>
      <c r="J503" s="136" t="str">
        <f ca="1">IF(B503="","",#REF!)</f>
        <v/>
      </c>
      <c r="K503" s="136" t="str">
        <f ca="1">IF(B503="","",#REF!)</f>
        <v/>
      </c>
      <c r="L503" s="136" t="str">
        <f ca="1">IF(C503="","",#REF!)</f>
        <v/>
      </c>
    </row>
    <row r="504" spans="1:12">
      <c r="A504" s="112">
        <v>493</v>
      </c>
      <c r="B504" s="134" t="str">
        <f t="shared" ca="1" si="21"/>
        <v/>
      </c>
      <c r="C504" s="109" t="str">
        <f t="shared" ca="1" si="22"/>
        <v/>
      </c>
      <c r="D504" s="101" t="str">
        <f ca="1">IF(ISERROR(OFFSET('HARGA SATUAN'!$D$6,MATCH(C504,'HARGA SATUAN'!$C$7:$C$1495,0),0)),"",OFFSET('HARGA SATUAN'!$D$6,MATCH(C504,'HARGA SATUAN'!$C$7:$C$1495,0),0))</f>
        <v/>
      </c>
      <c r="E504" s="101">
        <f ca="1">IF(B504="+","Unit",IF(ISERROR(OFFSET('HARGA SATUAN'!$E$6,MATCH(C504,'HARGA SATUAN'!$C$7:$C$1495,0),0)),"",OFFSET('HARGA SATUAN'!$E$6,MATCH(C504,'HARGA SATUAN'!$C$7:$C$1495,0),0)))</f>
        <v>0</v>
      </c>
      <c r="F504" s="138" t="str">
        <f t="shared" ca="1" si="23"/>
        <v/>
      </c>
      <c r="G504" s="41">
        <f ca="1">IF(ISERROR(OFFSET('HARGA SATUAN'!$I$6,MATCH(C504,'HARGA SATUAN'!$C$7:$C$1495,0),0)),"",OFFSET('HARGA SATUAN'!$I$6,MATCH(C504,'HARGA SATUAN'!$C$7:$C$1495,0),0))</f>
        <v>0</v>
      </c>
      <c r="H504" s="136" t="str">
        <f ca="1">IF(B504="","",#REF!)</f>
        <v/>
      </c>
      <c r="I504" s="136" t="str">
        <f ca="1">IF(B504="","",#REF!)</f>
        <v/>
      </c>
      <c r="J504" s="136" t="str">
        <f ca="1">IF(B504="","",#REF!)</f>
        <v/>
      </c>
      <c r="K504" s="136" t="str">
        <f ca="1">IF(B504="","",#REF!)</f>
        <v/>
      </c>
      <c r="L504" s="136" t="str">
        <f ca="1">IF(C504="","",#REF!)</f>
        <v/>
      </c>
    </row>
    <row r="505" spans="1:12">
      <c r="A505" s="112">
        <v>494</v>
      </c>
      <c r="B505" s="134" t="str">
        <f t="shared" ca="1" si="21"/>
        <v/>
      </c>
      <c r="C505" s="109" t="str">
        <f t="shared" ca="1" si="22"/>
        <v/>
      </c>
      <c r="D505" s="101" t="str">
        <f ca="1">IF(ISERROR(OFFSET('HARGA SATUAN'!$D$6,MATCH(C505,'HARGA SATUAN'!$C$7:$C$1495,0),0)),"",OFFSET('HARGA SATUAN'!$D$6,MATCH(C505,'HARGA SATUAN'!$C$7:$C$1495,0),0))</f>
        <v/>
      </c>
      <c r="E505" s="101">
        <f ca="1">IF(B505="+","Unit",IF(ISERROR(OFFSET('HARGA SATUAN'!$E$6,MATCH(C505,'HARGA SATUAN'!$C$7:$C$1495,0),0)),"",OFFSET('HARGA SATUAN'!$E$6,MATCH(C505,'HARGA SATUAN'!$C$7:$C$1495,0),0)))</f>
        <v>0</v>
      </c>
      <c r="F505" s="138" t="str">
        <f t="shared" ca="1" si="23"/>
        <v/>
      </c>
      <c r="G505" s="41">
        <f ca="1">IF(ISERROR(OFFSET('HARGA SATUAN'!$I$6,MATCH(C505,'HARGA SATUAN'!$C$7:$C$1495,0),0)),"",OFFSET('HARGA SATUAN'!$I$6,MATCH(C505,'HARGA SATUAN'!$C$7:$C$1495,0),0))</f>
        <v>0</v>
      </c>
      <c r="H505" s="136" t="str">
        <f ca="1">IF(B505="","",#REF!)</f>
        <v/>
      </c>
      <c r="I505" s="136" t="str">
        <f ca="1">IF(B505="","",#REF!)</f>
        <v/>
      </c>
      <c r="J505" s="136" t="str">
        <f ca="1">IF(B505="","",#REF!)</f>
        <v/>
      </c>
      <c r="K505" s="136" t="str">
        <f ca="1">IF(B505="","",#REF!)</f>
        <v/>
      </c>
      <c r="L505" s="136" t="str">
        <f ca="1">IF(C505="","",#REF!)</f>
        <v/>
      </c>
    </row>
    <row r="506" spans="1:12">
      <c r="A506" s="112">
        <v>495</v>
      </c>
      <c r="B506" s="134" t="str">
        <f t="shared" ca="1" si="21"/>
        <v/>
      </c>
      <c r="C506" s="109" t="str">
        <f t="shared" ca="1" si="22"/>
        <v/>
      </c>
      <c r="D506" s="101" t="str">
        <f ca="1">IF(ISERROR(OFFSET('HARGA SATUAN'!$D$6,MATCH(C506,'HARGA SATUAN'!$C$7:$C$1495,0),0)),"",OFFSET('HARGA SATUAN'!$D$6,MATCH(C506,'HARGA SATUAN'!$C$7:$C$1495,0),0))</f>
        <v/>
      </c>
      <c r="E506" s="101">
        <f ca="1">IF(B506="+","Unit",IF(ISERROR(OFFSET('HARGA SATUAN'!$E$6,MATCH(C506,'HARGA SATUAN'!$C$7:$C$1495,0),0)),"",OFFSET('HARGA SATUAN'!$E$6,MATCH(C506,'HARGA SATUAN'!$C$7:$C$1495,0),0)))</f>
        <v>0</v>
      </c>
      <c r="F506" s="138" t="str">
        <f t="shared" ca="1" si="23"/>
        <v/>
      </c>
      <c r="G506" s="41">
        <f ca="1">IF(ISERROR(OFFSET('HARGA SATUAN'!$I$6,MATCH(C506,'HARGA SATUAN'!$C$7:$C$1495,0),0)),"",OFFSET('HARGA SATUAN'!$I$6,MATCH(C506,'HARGA SATUAN'!$C$7:$C$1495,0),0))</f>
        <v>0</v>
      </c>
      <c r="H506" s="136" t="str">
        <f ca="1">IF(B506="","",#REF!)</f>
        <v/>
      </c>
      <c r="I506" s="136" t="str">
        <f ca="1">IF(B506="","",#REF!)</f>
        <v/>
      </c>
      <c r="J506" s="136" t="str">
        <f ca="1">IF(B506="","",#REF!)</f>
        <v/>
      </c>
      <c r="K506" s="136" t="str">
        <f ca="1">IF(B506="","",#REF!)</f>
        <v/>
      </c>
      <c r="L506" s="136" t="str">
        <f ca="1">IF(C506="","",#REF!)</f>
        <v/>
      </c>
    </row>
    <row r="507" spans="1:12">
      <c r="A507" s="112">
        <v>496</v>
      </c>
      <c r="B507" s="134" t="str">
        <f t="shared" ca="1" si="21"/>
        <v/>
      </c>
      <c r="C507" s="109" t="str">
        <f t="shared" ca="1" si="22"/>
        <v/>
      </c>
      <c r="D507" s="101" t="str">
        <f ca="1">IF(ISERROR(OFFSET('HARGA SATUAN'!$D$6,MATCH(C507,'HARGA SATUAN'!$C$7:$C$1495,0),0)),"",OFFSET('HARGA SATUAN'!$D$6,MATCH(C507,'HARGA SATUAN'!$C$7:$C$1495,0),0))</f>
        <v/>
      </c>
      <c r="E507" s="101">
        <f ca="1">IF(B507="+","Unit",IF(ISERROR(OFFSET('HARGA SATUAN'!$E$6,MATCH(C507,'HARGA SATUAN'!$C$7:$C$1495,0),0)),"",OFFSET('HARGA SATUAN'!$E$6,MATCH(C507,'HARGA SATUAN'!$C$7:$C$1495,0),0)))</f>
        <v>0</v>
      </c>
      <c r="F507" s="138" t="str">
        <f t="shared" ca="1" si="23"/>
        <v/>
      </c>
      <c r="G507" s="41">
        <f ca="1">IF(ISERROR(OFFSET('HARGA SATUAN'!$I$6,MATCH(C507,'HARGA SATUAN'!$C$7:$C$1495,0),0)),"",OFFSET('HARGA SATUAN'!$I$6,MATCH(C507,'HARGA SATUAN'!$C$7:$C$1495,0),0))</f>
        <v>0</v>
      </c>
      <c r="H507" s="136" t="str">
        <f ca="1">IF(B507="","",#REF!)</f>
        <v/>
      </c>
      <c r="I507" s="136" t="str">
        <f ca="1">IF(B507="","",#REF!)</f>
        <v/>
      </c>
      <c r="J507" s="136" t="str">
        <f ca="1">IF(B507="","",#REF!)</f>
        <v/>
      </c>
      <c r="K507" s="136" t="str">
        <f ca="1">IF(B507="","",#REF!)</f>
        <v/>
      </c>
      <c r="L507" s="136" t="str">
        <f ca="1">IF(C507="","",#REF!)</f>
        <v/>
      </c>
    </row>
    <row r="508" spans="1:12">
      <c r="A508" s="112">
        <v>497</v>
      </c>
      <c r="B508" s="134" t="str">
        <f t="shared" ca="1" si="21"/>
        <v/>
      </c>
      <c r="C508" s="109" t="str">
        <f t="shared" ca="1" si="22"/>
        <v/>
      </c>
      <c r="D508" s="101" t="str">
        <f ca="1">IF(ISERROR(OFFSET('HARGA SATUAN'!$D$6,MATCH(C508,'HARGA SATUAN'!$C$7:$C$1495,0),0)),"",OFFSET('HARGA SATUAN'!$D$6,MATCH(C508,'HARGA SATUAN'!$C$7:$C$1495,0),0))</f>
        <v/>
      </c>
      <c r="E508" s="101">
        <f ca="1">IF(B508="+","Unit",IF(ISERROR(OFFSET('HARGA SATUAN'!$E$6,MATCH(C508,'HARGA SATUAN'!$C$7:$C$1495,0),0)),"",OFFSET('HARGA SATUAN'!$E$6,MATCH(C508,'HARGA SATUAN'!$C$7:$C$1495,0),0)))</f>
        <v>0</v>
      </c>
      <c r="F508" s="138" t="str">
        <f t="shared" ca="1" si="23"/>
        <v/>
      </c>
      <c r="G508" s="41">
        <f ca="1">IF(ISERROR(OFFSET('HARGA SATUAN'!$I$6,MATCH(C508,'HARGA SATUAN'!$C$7:$C$1495,0),0)),"",OFFSET('HARGA SATUAN'!$I$6,MATCH(C508,'HARGA SATUAN'!$C$7:$C$1495,0),0))</f>
        <v>0</v>
      </c>
      <c r="H508" s="136" t="str">
        <f ca="1">IF(B508="","",#REF!)</f>
        <v/>
      </c>
      <c r="I508" s="136" t="str">
        <f ca="1">IF(B508="","",#REF!)</f>
        <v/>
      </c>
      <c r="J508" s="136" t="str">
        <f ca="1">IF(B508="","",#REF!)</f>
        <v/>
      </c>
      <c r="K508" s="136" t="str">
        <f ca="1">IF(B508="","",#REF!)</f>
        <v/>
      </c>
      <c r="L508" s="136" t="str">
        <f ca="1">IF(C508="","",#REF!)</f>
        <v/>
      </c>
    </row>
    <row r="509" spans="1:12">
      <c r="A509" s="112">
        <v>498</v>
      </c>
      <c r="B509" s="134" t="str">
        <f t="shared" ca="1" si="21"/>
        <v/>
      </c>
      <c r="C509" s="109" t="str">
        <f t="shared" ca="1" si="22"/>
        <v/>
      </c>
      <c r="D509" s="101" t="str">
        <f ca="1">IF(ISERROR(OFFSET('HARGA SATUAN'!$D$6,MATCH(C509,'HARGA SATUAN'!$C$7:$C$1495,0),0)),"",OFFSET('HARGA SATUAN'!$D$6,MATCH(C509,'HARGA SATUAN'!$C$7:$C$1495,0),0))</f>
        <v/>
      </c>
      <c r="E509" s="101">
        <f ca="1">IF(B509="+","Unit",IF(ISERROR(OFFSET('HARGA SATUAN'!$E$6,MATCH(C509,'HARGA SATUAN'!$C$7:$C$1495,0),0)),"",OFFSET('HARGA SATUAN'!$E$6,MATCH(C509,'HARGA SATUAN'!$C$7:$C$1495,0),0)))</f>
        <v>0</v>
      </c>
      <c r="F509" s="138" t="str">
        <f t="shared" ca="1" si="23"/>
        <v/>
      </c>
      <c r="G509" s="41">
        <f ca="1">IF(ISERROR(OFFSET('HARGA SATUAN'!$I$6,MATCH(C509,'HARGA SATUAN'!$C$7:$C$1495,0),0)),"",OFFSET('HARGA SATUAN'!$I$6,MATCH(C509,'HARGA SATUAN'!$C$7:$C$1495,0),0))</f>
        <v>0</v>
      </c>
      <c r="H509" s="136" t="str">
        <f ca="1">IF(B509="","",#REF!)</f>
        <v/>
      </c>
      <c r="I509" s="136" t="str">
        <f ca="1">IF(B509="","",#REF!)</f>
        <v/>
      </c>
      <c r="J509" s="136" t="str">
        <f ca="1">IF(B509="","",#REF!)</f>
        <v/>
      </c>
      <c r="K509" s="136" t="str">
        <f ca="1">IF(B509="","",#REF!)</f>
        <v/>
      </c>
      <c r="L509" s="136" t="str">
        <f ca="1">IF(C509="","",#REF!)</f>
        <v/>
      </c>
    </row>
    <row r="510" spans="1:12">
      <c r="A510" s="112">
        <v>499</v>
      </c>
      <c r="B510" s="134" t="str">
        <f t="shared" ca="1" si="21"/>
        <v/>
      </c>
      <c r="C510" s="109" t="str">
        <f t="shared" ca="1" si="22"/>
        <v/>
      </c>
      <c r="D510" s="101" t="str">
        <f ca="1">IF(ISERROR(OFFSET('HARGA SATUAN'!$D$6,MATCH(C510,'HARGA SATUAN'!$C$7:$C$1495,0),0)),"",OFFSET('HARGA SATUAN'!$D$6,MATCH(C510,'HARGA SATUAN'!$C$7:$C$1495,0),0))</f>
        <v/>
      </c>
      <c r="E510" s="101">
        <f ca="1">IF(B510="+","Unit",IF(ISERROR(OFFSET('HARGA SATUAN'!$E$6,MATCH(C510,'HARGA SATUAN'!$C$7:$C$1495,0),0)),"",OFFSET('HARGA SATUAN'!$E$6,MATCH(C510,'HARGA SATUAN'!$C$7:$C$1495,0),0)))</f>
        <v>0</v>
      </c>
      <c r="F510" s="138" t="str">
        <f t="shared" ca="1" si="23"/>
        <v/>
      </c>
      <c r="G510" s="41">
        <f ca="1">IF(ISERROR(OFFSET('HARGA SATUAN'!$I$6,MATCH(C510,'HARGA SATUAN'!$C$7:$C$1495,0),0)),"",OFFSET('HARGA SATUAN'!$I$6,MATCH(C510,'HARGA SATUAN'!$C$7:$C$1495,0),0))</f>
        <v>0</v>
      </c>
      <c r="H510" s="136" t="str">
        <f ca="1">IF(B510="","",#REF!)</f>
        <v/>
      </c>
      <c r="I510" s="136" t="str">
        <f ca="1">IF(B510="","",#REF!)</f>
        <v/>
      </c>
      <c r="J510" s="136" t="str">
        <f ca="1">IF(B510="","",#REF!)</f>
        <v/>
      </c>
      <c r="K510" s="136" t="str">
        <f ca="1">IF(B510="","",#REF!)</f>
        <v/>
      </c>
      <c r="L510" s="136" t="str">
        <f ca="1">IF(C510="","",#REF!)</f>
        <v/>
      </c>
    </row>
    <row r="511" spans="1:12">
      <c r="A511" s="112">
        <v>500</v>
      </c>
      <c r="B511" s="134" t="str">
        <f t="shared" ca="1" si="21"/>
        <v/>
      </c>
      <c r="C511" s="109" t="str">
        <f t="shared" ca="1" si="22"/>
        <v/>
      </c>
      <c r="D511" s="101" t="str">
        <f ca="1">IF(ISERROR(OFFSET('HARGA SATUAN'!$D$6,MATCH(C511,'HARGA SATUAN'!$C$7:$C$1495,0),0)),"",OFFSET('HARGA SATUAN'!$D$6,MATCH(C511,'HARGA SATUAN'!$C$7:$C$1495,0),0))</f>
        <v/>
      </c>
      <c r="E511" s="101">
        <f ca="1">IF(B511="+","Unit",IF(ISERROR(OFFSET('HARGA SATUAN'!$E$6,MATCH(C511,'HARGA SATUAN'!$C$7:$C$1495,0),0)),"",OFFSET('HARGA SATUAN'!$E$6,MATCH(C511,'HARGA SATUAN'!$C$7:$C$1495,0),0)))</f>
        <v>0</v>
      </c>
      <c r="F511" s="138" t="str">
        <f t="shared" ca="1" si="23"/>
        <v/>
      </c>
      <c r="G511" s="41">
        <f ca="1">IF(ISERROR(OFFSET('HARGA SATUAN'!$I$6,MATCH(C511,'HARGA SATUAN'!$C$7:$C$1495,0),0)),"",OFFSET('HARGA SATUAN'!$I$6,MATCH(C511,'HARGA SATUAN'!$C$7:$C$1495,0),0))</f>
        <v>0</v>
      </c>
      <c r="H511" s="136" t="str">
        <f ca="1">IF(B511="","",#REF!)</f>
        <v/>
      </c>
      <c r="I511" s="136" t="str">
        <f ca="1">IF(B511="","",#REF!)</f>
        <v/>
      </c>
      <c r="J511" s="136" t="str">
        <f ca="1">IF(B511="","",#REF!)</f>
        <v/>
      </c>
      <c r="K511" s="136" t="str">
        <f ca="1">IF(B511="","",#REF!)</f>
        <v/>
      </c>
      <c r="L511" s="136" t="str">
        <f ca="1">IF(C511="","",#REF!)</f>
        <v/>
      </c>
    </row>
    <row r="512" spans="1:12">
      <c r="A512" s="112">
        <v>501</v>
      </c>
      <c r="B512" s="134" t="str">
        <f t="shared" ca="1" si="21"/>
        <v/>
      </c>
      <c r="C512" s="109" t="str">
        <f t="shared" ca="1" si="22"/>
        <v/>
      </c>
      <c r="D512" s="101" t="str">
        <f ca="1">IF(ISERROR(OFFSET('HARGA SATUAN'!$D$6,MATCH(C512,'HARGA SATUAN'!$C$7:$C$1495,0),0)),"",OFFSET('HARGA SATUAN'!$D$6,MATCH(C512,'HARGA SATUAN'!$C$7:$C$1495,0),0))</f>
        <v/>
      </c>
      <c r="E512" s="101">
        <f ca="1">IF(B512="+","Unit",IF(ISERROR(OFFSET('HARGA SATUAN'!$E$6,MATCH(C512,'HARGA SATUAN'!$C$7:$C$1495,0),0)),"",OFFSET('HARGA SATUAN'!$E$6,MATCH(C512,'HARGA SATUAN'!$C$7:$C$1495,0),0)))</f>
        <v>0</v>
      </c>
      <c r="F512" s="138" t="str">
        <f t="shared" ca="1" si="23"/>
        <v/>
      </c>
      <c r="G512" s="41">
        <f ca="1">IF(ISERROR(OFFSET('HARGA SATUAN'!$I$6,MATCH(C512,'HARGA SATUAN'!$C$7:$C$1495,0),0)),"",OFFSET('HARGA SATUAN'!$I$6,MATCH(C512,'HARGA SATUAN'!$C$7:$C$1495,0),0))</f>
        <v>0</v>
      </c>
      <c r="H512" s="136" t="str">
        <f ca="1">IF(B512="","",#REF!)</f>
        <v/>
      </c>
      <c r="I512" s="136" t="str">
        <f ca="1">IF(B512="","",#REF!)</f>
        <v/>
      </c>
      <c r="J512" s="136" t="str">
        <f ca="1">IF(B512="","",#REF!)</f>
        <v/>
      </c>
      <c r="K512" s="136" t="str">
        <f ca="1">IF(B512="","",#REF!)</f>
        <v/>
      </c>
      <c r="L512" s="136" t="str">
        <f ca="1">IF(C512="","",#REF!)</f>
        <v/>
      </c>
    </row>
    <row r="513" spans="1:12">
      <c r="A513" s="112">
        <v>502</v>
      </c>
      <c r="B513" s="134" t="str">
        <f t="shared" ca="1" si="21"/>
        <v/>
      </c>
      <c r="C513" s="109" t="str">
        <f t="shared" ca="1" si="22"/>
        <v/>
      </c>
      <c r="D513" s="101" t="str">
        <f ca="1">IF(ISERROR(OFFSET('HARGA SATUAN'!$D$6,MATCH(C513,'HARGA SATUAN'!$C$7:$C$1495,0),0)),"",OFFSET('HARGA SATUAN'!$D$6,MATCH(C513,'HARGA SATUAN'!$C$7:$C$1495,0),0))</f>
        <v/>
      </c>
      <c r="E513" s="101">
        <f ca="1">IF(B513="+","Unit",IF(ISERROR(OFFSET('HARGA SATUAN'!$E$6,MATCH(C513,'HARGA SATUAN'!$C$7:$C$1495,0),0)),"",OFFSET('HARGA SATUAN'!$E$6,MATCH(C513,'HARGA SATUAN'!$C$7:$C$1495,0),0)))</f>
        <v>0</v>
      </c>
      <c r="F513" s="138" t="str">
        <f t="shared" ca="1" si="23"/>
        <v/>
      </c>
      <c r="G513" s="41">
        <f ca="1">IF(ISERROR(OFFSET('HARGA SATUAN'!$I$6,MATCH(C513,'HARGA SATUAN'!$C$7:$C$1495,0),0)),"",OFFSET('HARGA SATUAN'!$I$6,MATCH(C513,'HARGA SATUAN'!$C$7:$C$1495,0),0))</f>
        <v>0</v>
      </c>
      <c r="H513" s="136" t="str">
        <f ca="1">IF(B513="","",#REF!)</f>
        <v/>
      </c>
      <c r="I513" s="136" t="str">
        <f ca="1">IF(B513="","",#REF!)</f>
        <v/>
      </c>
      <c r="J513" s="136" t="str">
        <f ca="1">IF(B513="","",#REF!)</f>
        <v/>
      </c>
      <c r="K513" s="136" t="str">
        <f ca="1">IF(B513="","",#REF!)</f>
        <v/>
      </c>
      <c r="L513" s="136" t="str">
        <f ca="1">IF(C513="","",#REF!)</f>
        <v/>
      </c>
    </row>
    <row r="514" spans="1:12">
      <c r="A514" s="112">
        <v>503</v>
      </c>
      <c r="B514" s="134" t="str">
        <f t="shared" ca="1" si="21"/>
        <v/>
      </c>
      <c r="C514" s="109" t="str">
        <f t="shared" ca="1" si="22"/>
        <v/>
      </c>
      <c r="D514" s="101" t="str">
        <f ca="1">IF(ISERROR(OFFSET('HARGA SATUAN'!$D$6,MATCH(C514,'HARGA SATUAN'!$C$7:$C$1495,0),0)),"",OFFSET('HARGA SATUAN'!$D$6,MATCH(C514,'HARGA SATUAN'!$C$7:$C$1495,0),0))</f>
        <v/>
      </c>
      <c r="E514" s="101">
        <f ca="1">IF(B514="+","Unit",IF(ISERROR(OFFSET('HARGA SATUAN'!$E$6,MATCH(C514,'HARGA SATUAN'!$C$7:$C$1495,0),0)),"",OFFSET('HARGA SATUAN'!$E$6,MATCH(C514,'HARGA SATUAN'!$C$7:$C$1495,0),0)))</f>
        <v>0</v>
      </c>
      <c r="F514" s="138" t="str">
        <f t="shared" ca="1" si="23"/>
        <v/>
      </c>
      <c r="G514" s="41">
        <f ca="1">IF(ISERROR(OFFSET('HARGA SATUAN'!$I$6,MATCH(C514,'HARGA SATUAN'!$C$7:$C$1495,0),0)),"",OFFSET('HARGA SATUAN'!$I$6,MATCH(C514,'HARGA SATUAN'!$C$7:$C$1495,0),0))</f>
        <v>0</v>
      </c>
      <c r="H514" s="136" t="str">
        <f ca="1">IF(B514="","",#REF!)</f>
        <v/>
      </c>
      <c r="I514" s="136" t="str">
        <f ca="1">IF(B514="","",#REF!)</f>
        <v/>
      </c>
      <c r="J514" s="136" t="str">
        <f ca="1">IF(B514="","",#REF!)</f>
        <v/>
      </c>
      <c r="K514" s="136" t="str">
        <f ca="1">IF(B514="","",#REF!)</f>
        <v/>
      </c>
      <c r="L514" s="136" t="str">
        <f ca="1">IF(C514="","",#REF!)</f>
        <v/>
      </c>
    </row>
    <row r="515" spans="1:12">
      <c r="A515" s="112">
        <v>504</v>
      </c>
      <c r="B515" s="134" t="str">
        <f t="shared" ca="1" si="21"/>
        <v/>
      </c>
      <c r="C515" s="109" t="str">
        <f t="shared" ca="1" si="22"/>
        <v/>
      </c>
      <c r="D515" s="101" t="str">
        <f ca="1">IF(ISERROR(OFFSET('HARGA SATUAN'!$D$6,MATCH(C515,'HARGA SATUAN'!$C$7:$C$1495,0),0)),"",OFFSET('HARGA SATUAN'!$D$6,MATCH(C515,'HARGA SATUAN'!$C$7:$C$1495,0),0))</f>
        <v/>
      </c>
      <c r="E515" s="101">
        <f ca="1">IF(B515="+","Unit",IF(ISERROR(OFFSET('HARGA SATUAN'!$E$6,MATCH(C515,'HARGA SATUAN'!$C$7:$C$1495,0),0)),"",OFFSET('HARGA SATUAN'!$E$6,MATCH(C515,'HARGA SATUAN'!$C$7:$C$1495,0),0)))</f>
        <v>0</v>
      </c>
      <c r="F515" s="138" t="str">
        <f t="shared" ca="1" si="23"/>
        <v/>
      </c>
      <c r="G515" s="41">
        <f ca="1">IF(ISERROR(OFFSET('HARGA SATUAN'!$I$6,MATCH(C515,'HARGA SATUAN'!$C$7:$C$1495,0),0)),"",OFFSET('HARGA SATUAN'!$I$6,MATCH(C515,'HARGA SATUAN'!$C$7:$C$1495,0),0))</f>
        <v>0</v>
      </c>
      <c r="H515" s="136" t="str">
        <f ca="1">IF(B515="","",#REF!)</f>
        <v/>
      </c>
      <c r="I515" s="136" t="str">
        <f ca="1">IF(B515="","",#REF!)</f>
        <v/>
      </c>
      <c r="J515" s="136" t="str">
        <f ca="1">IF(B515="","",#REF!)</f>
        <v/>
      </c>
      <c r="K515" s="136" t="str">
        <f ca="1">IF(B515="","",#REF!)</f>
        <v/>
      </c>
      <c r="L515" s="136" t="str">
        <f ca="1">IF(C515="","",#REF!)</f>
        <v/>
      </c>
    </row>
    <row r="516" spans="1:12">
      <c r="A516" s="112">
        <v>505</v>
      </c>
      <c r="B516" s="134" t="str">
        <f t="shared" ca="1" si="21"/>
        <v/>
      </c>
      <c r="C516" s="109" t="str">
        <f t="shared" ca="1" si="22"/>
        <v/>
      </c>
      <c r="D516" s="101" t="str">
        <f ca="1">IF(ISERROR(OFFSET('HARGA SATUAN'!$D$6,MATCH(C516,'HARGA SATUAN'!$C$7:$C$1495,0),0)),"",OFFSET('HARGA SATUAN'!$D$6,MATCH(C516,'HARGA SATUAN'!$C$7:$C$1495,0),0))</f>
        <v/>
      </c>
      <c r="E516" s="101">
        <f ca="1">IF(B516="+","Unit",IF(ISERROR(OFFSET('HARGA SATUAN'!$E$6,MATCH(C516,'HARGA SATUAN'!$C$7:$C$1495,0),0)),"",OFFSET('HARGA SATUAN'!$E$6,MATCH(C516,'HARGA SATUAN'!$C$7:$C$1495,0),0)))</f>
        <v>0</v>
      </c>
      <c r="F516" s="138" t="str">
        <f t="shared" ca="1" si="23"/>
        <v/>
      </c>
      <c r="G516" s="41">
        <f ca="1">IF(ISERROR(OFFSET('HARGA SATUAN'!$I$6,MATCH(C516,'HARGA SATUAN'!$C$7:$C$1495,0),0)),"",OFFSET('HARGA SATUAN'!$I$6,MATCH(C516,'HARGA SATUAN'!$C$7:$C$1495,0),0))</f>
        <v>0</v>
      </c>
      <c r="H516" s="136" t="str">
        <f ca="1">IF(B516="","",#REF!)</f>
        <v/>
      </c>
      <c r="I516" s="136" t="str">
        <f ca="1">IF(B516="","",#REF!)</f>
        <v/>
      </c>
      <c r="J516" s="136" t="str">
        <f ca="1">IF(B516="","",#REF!)</f>
        <v/>
      </c>
      <c r="K516" s="136" t="str">
        <f ca="1">IF(B516="","",#REF!)</f>
        <v/>
      </c>
      <c r="L516" s="136" t="str">
        <f ca="1">IF(C516="","",#REF!)</f>
        <v/>
      </c>
    </row>
    <row r="517" spans="1:12">
      <c r="A517" s="112">
        <v>506</v>
      </c>
      <c r="B517" s="134" t="str">
        <f t="shared" ca="1" si="21"/>
        <v/>
      </c>
      <c r="C517" s="109" t="str">
        <f t="shared" ca="1" si="22"/>
        <v/>
      </c>
      <c r="D517" s="101" t="str">
        <f ca="1">IF(ISERROR(OFFSET('HARGA SATUAN'!$D$6,MATCH(C517,'HARGA SATUAN'!$C$7:$C$1495,0),0)),"",OFFSET('HARGA SATUAN'!$D$6,MATCH(C517,'HARGA SATUAN'!$C$7:$C$1495,0),0))</f>
        <v/>
      </c>
      <c r="E517" s="101">
        <f ca="1">IF(B517="+","Unit",IF(ISERROR(OFFSET('HARGA SATUAN'!$E$6,MATCH(C517,'HARGA SATUAN'!$C$7:$C$1495,0),0)),"",OFFSET('HARGA SATUAN'!$E$6,MATCH(C517,'HARGA SATUAN'!$C$7:$C$1495,0),0)))</f>
        <v>0</v>
      </c>
      <c r="F517" s="138" t="str">
        <f t="shared" ca="1" si="23"/>
        <v/>
      </c>
      <c r="G517" s="41">
        <f ca="1">IF(ISERROR(OFFSET('HARGA SATUAN'!$I$6,MATCH(C517,'HARGA SATUAN'!$C$7:$C$1495,0),0)),"",OFFSET('HARGA SATUAN'!$I$6,MATCH(C517,'HARGA SATUAN'!$C$7:$C$1495,0),0))</f>
        <v>0</v>
      </c>
      <c r="H517" s="136" t="str">
        <f ca="1">IF(B517="","",#REF!)</f>
        <v/>
      </c>
      <c r="I517" s="136" t="str">
        <f ca="1">IF(B517="","",#REF!)</f>
        <v/>
      </c>
      <c r="J517" s="136" t="str">
        <f ca="1">IF(B517="","",#REF!)</f>
        <v/>
      </c>
      <c r="K517" s="136" t="str">
        <f ca="1">IF(B517="","",#REF!)</f>
        <v/>
      </c>
      <c r="L517" s="136" t="str">
        <f ca="1">IF(C517="","",#REF!)</f>
        <v/>
      </c>
    </row>
    <row r="518" spans="1:12">
      <c r="A518" s="112">
        <v>507</v>
      </c>
      <c r="B518" s="134" t="str">
        <f t="shared" ca="1" si="21"/>
        <v/>
      </c>
      <c r="C518" s="109" t="str">
        <f t="shared" ca="1" si="22"/>
        <v/>
      </c>
      <c r="D518" s="101" t="str">
        <f ca="1">IF(ISERROR(OFFSET('HARGA SATUAN'!$D$6,MATCH(C518,'HARGA SATUAN'!$C$7:$C$1495,0),0)),"",OFFSET('HARGA SATUAN'!$D$6,MATCH(C518,'HARGA SATUAN'!$C$7:$C$1495,0),0))</f>
        <v/>
      </c>
      <c r="E518" s="101">
        <f ca="1">IF(B518="+","Unit",IF(ISERROR(OFFSET('HARGA SATUAN'!$E$6,MATCH(C518,'HARGA SATUAN'!$C$7:$C$1495,0),0)),"",OFFSET('HARGA SATUAN'!$E$6,MATCH(C518,'HARGA SATUAN'!$C$7:$C$1495,0),0)))</f>
        <v>0</v>
      </c>
      <c r="F518" s="138" t="str">
        <f t="shared" ca="1" si="23"/>
        <v/>
      </c>
      <c r="G518" s="41">
        <f ca="1">IF(ISERROR(OFFSET('HARGA SATUAN'!$I$6,MATCH(C518,'HARGA SATUAN'!$C$7:$C$1495,0),0)),"",OFFSET('HARGA SATUAN'!$I$6,MATCH(C518,'HARGA SATUAN'!$C$7:$C$1495,0),0))</f>
        <v>0</v>
      </c>
      <c r="H518" s="136" t="str">
        <f ca="1">IF(B518="","",#REF!)</f>
        <v/>
      </c>
      <c r="I518" s="136" t="str">
        <f ca="1">IF(B518="","",#REF!)</f>
        <v/>
      </c>
      <c r="J518" s="136" t="str">
        <f ca="1">IF(B518="","",#REF!)</f>
        <v/>
      </c>
      <c r="K518" s="136" t="str">
        <f ca="1">IF(B518="","",#REF!)</f>
        <v/>
      </c>
      <c r="L518" s="136" t="str">
        <f ca="1">IF(C518="","",#REF!)</f>
        <v/>
      </c>
    </row>
    <row r="519" spans="1:12">
      <c r="A519" s="112">
        <v>508</v>
      </c>
      <c r="B519" s="134" t="str">
        <f t="shared" ca="1" si="21"/>
        <v/>
      </c>
      <c r="C519" s="109" t="str">
        <f t="shared" ca="1" si="22"/>
        <v/>
      </c>
      <c r="D519" s="101" t="str">
        <f ca="1">IF(ISERROR(OFFSET('HARGA SATUAN'!$D$6,MATCH(C519,'HARGA SATUAN'!$C$7:$C$1495,0),0)),"",OFFSET('HARGA SATUAN'!$D$6,MATCH(C519,'HARGA SATUAN'!$C$7:$C$1495,0),0))</f>
        <v/>
      </c>
      <c r="E519" s="101">
        <f ca="1">IF(B519="+","Unit",IF(ISERROR(OFFSET('HARGA SATUAN'!$E$6,MATCH(C519,'HARGA SATUAN'!$C$7:$C$1495,0),0)),"",OFFSET('HARGA SATUAN'!$E$6,MATCH(C519,'HARGA SATUAN'!$C$7:$C$1495,0),0)))</f>
        <v>0</v>
      </c>
      <c r="F519" s="138" t="str">
        <f t="shared" ca="1" si="23"/>
        <v/>
      </c>
      <c r="G519" s="41">
        <f ca="1">IF(ISERROR(OFFSET('HARGA SATUAN'!$I$6,MATCH(C519,'HARGA SATUAN'!$C$7:$C$1495,0),0)),"",OFFSET('HARGA SATUAN'!$I$6,MATCH(C519,'HARGA SATUAN'!$C$7:$C$1495,0),0))</f>
        <v>0</v>
      </c>
      <c r="H519" s="136" t="str">
        <f ca="1">IF(B519="","",#REF!)</f>
        <v/>
      </c>
      <c r="I519" s="136" t="str">
        <f ca="1">IF(B519="","",#REF!)</f>
        <v/>
      </c>
      <c r="J519" s="136" t="str">
        <f ca="1">IF(B519="","",#REF!)</f>
        <v/>
      </c>
      <c r="K519" s="136" t="str">
        <f ca="1">IF(B519="","",#REF!)</f>
        <v/>
      </c>
      <c r="L519" s="136" t="str">
        <f ca="1">IF(C519="","",#REF!)</f>
        <v/>
      </c>
    </row>
    <row r="520" spans="1:12">
      <c r="A520" s="112">
        <v>509</v>
      </c>
      <c r="B520" s="134" t="str">
        <f t="shared" ca="1" si="21"/>
        <v/>
      </c>
      <c r="C520" s="109" t="str">
        <f t="shared" ca="1" si="22"/>
        <v/>
      </c>
      <c r="D520" s="101" t="str">
        <f ca="1">IF(ISERROR(OFFSET('HARGA SATUAN'!$D$6,MATCH(C520,'HARGA SATUAN'!$C$7:$C$1495,0),0)),"",OFFSET('HARGA SATUAN'!$D$6,MATCH(C520,'HARGA SATUAN'!$C$7:$C$1495,0),0))</f>
        <v/>
      </c>
      <c r="E520" s="101">
        <f ca="1">IF(B520="+","Unit",IF(ISERROR(OFFSET('HARGA SATUAN'!$E$6,MATCH(C520,'HARGA SATUAN'!$C$7:$C$1495,0),0)),"",OFFSET('HARGA SATUAN'!$E$6,MATCH(C520,'HARGA SATUAN'!$C$7:$C$1495,0),0)))</f>
        <v>0</v>
      </c>
      <c r="F520" s="138" t="str">
        <f t="shared" ca="1" si="23"/>
        <v/>
      </c>
      <c r="G520" s="41">
        <f ca="1">IF(ISERROR(OFFSET('HARGA SATUAN'!$I$6,MATCH(C520,'HARGA SATUAN'!$C$7:$C$1495,0),0)),"",OFFSET('HARGA SATUAN'!$I$6,MATCH(C520,'HARGA SATUAN'!$C$7:$C$1495,0),0))</f>
        <v>0</v>
      </c>
      <c r="H520" s="136" t="str">
        <f ca="1">IF(B520="","",#REF!)</f>
        <v/>
      </c>
      <c r="I520" s="136" t="str">
        <f ca="1">IF(B520="","",#REF!)</f>
        <v/>
      </c>
      <c r="J520" s="136" t="str">
        <f ca="1">IF(B520="","",#REF!)</f>
        <v/>
      </c>
      <c r="K520" s="136" t="str">
        <f ca="1">IF(B520="","",#REF!)</f>
        <v/>
      </c>
      <c r="L520" s="136" t="str">
        <f ca="1">IF(C520="","",#REF!)</f>
        <v/>
      </c>
    </row>
    <row r="521" spans="1:12">
      <c r="A521" s="112">
        <v>510</v>
      </c>
      <c r="B521" s="134" t="str">
        <f t="shared" ca="1" si="21"/>
        <v/>
      </c>
      <c r="C521" s="109" t="str">
        <f t="shared" ca="1" si="22"/>
        <v/>
      </c>
      <c r="D521" s="101" t="str">
        <f ca="1">IF(ISERROR(OFFSET('HARGA SATUAN'!$D$6,MATCH(C521,'HARGA SATUAN'!$C$7:$C$1495,0),0)),"",OFFSET('HARGA SATUAN'!$D$6,MATCH(C521,'HARGA SATUAN'!$C$7:$C$1495,0),0))</f>
        <v/>
      </c>
      <c r="E521" s="101">
        <f ca="1">IF(B521="+","Unit",IF(ISERROR(OFFSET('HARGA SATUAN'!$E$6,MATCH(C521,'HARGA SATUAN'!$C$7:$C$1495,0),0)),"",OFFSET('HARGA SATUAN'!$E$6,MATCH(C521,'HARGA SATUAN'!$C$7:$C$1495,0),0)))</f>
        <v>0</v>
      </c>
      <c r="F521" s="138" t="str">
        <f t="shared" ca="1" si="23"/>
        <v/>
      </c>
      <c r="G521" s="41">
        <f ca="1">IF(ISERROR(OFFSET('HARGA SATUAN'!$I$6,MATCH(C521,'HARGA SATUAN'!$C$7:$C$1495,0),0)),"",OFFSET('HARGA SATUAN'!$I$6,MATCH(C521,'HARGA SATUAN'!$C$7:$C$1495,0),0))</f>
        <v>0</v>
      </c>
      <c r="H521" s="136" t="str">
        <f ca="1">IF(B521="","",#REF!)</f>
        <v/>
      </c>
      <c r="I521" s="136" t="str">
        <f ca="1">IF(B521="","",#REF!)</f>
        <v/>
      </c>
      <c r="J521" s="136" t="str">
        <f ca="1">IF(B521="","",#REF!)</f>
        <v/>
      </c>
      <c r="K521" s="136" t="str">
        <f ca="1">IF(B521="","",#REF!)</f>
        <v/>
      </c>
      <c r="L521" s="136" t="str">
        <f ca="1">IF(C521="","",#REF!)</f>
        <v/>
      </c>
    </row>
    <row r="522" spans="1:12">
      <c r="A522" s="112">
        <v>511</v>
      </c>
      <c r="B522" s="134" t="str">
        <f t="shared" ca="1" si="21"/>
        <v/>
      </c>
      <c r="C522" s="109" t="str">
        <f t="shared" ca="1" si="22"/>
        <v/>
      </c>
      <c r="D522" s="101" t="str">
        <f ca="1">IF(ISERROR(OFFSET('HARGA SATUAN'!$D$6,MATCH(C522,'HARGA SATUAN'!$C$7:$C$1495,0),0)),"",OFFSET('HARGA SATUAN'!$D$6,MATCH(C522,'HARGA SATUAN'!$C$7:$C$1495,0),0))</f>
        <v/>
      </c>
      <c r="E522" s="101">
        <f ca="1">IF(B522="+","Unit",IF(ISERROR(OFFSET('HARGA SATUAN'!$E$6,MATCH(C522,'HARGA SATUAN'!$C$7:$C$1495,0),0)),"",OFFSET('HARGA SATUAN'!$E$6,MATCH(C522,'HARGA SATUAN'!$C$7:$C$1495,0),0)))</f>
        <v>0</v>
      </c>
      <c r="F522" s="138" t="str">
        <f t="shared" ca="1" si="23"/>
        <v/>
      </c>
      <c r="G522" s="41">
        <f ca="1">IF(ISERROR(OFFSET('HARGA SATUAN'!$I$6,MATCH(C522,'HARGA SATUAN'!$C$7:$C$1495,0),0)),"",OFFSET('HARGA SATUAN'!$I$6,MATCH(C522,'HARGA SATUAN'!$C$7:$C$1495,0),0))</f>
        <v>0</v>
      </c>
      <c r="H522" s="136" t="str">
        <f ca="1">IF(B522="","",#REF!)</f>
        <v/>
      </c>
      <c r="I522" s="136" t="str">
        <f ca="1">IF(B522="","",#REF!)</f>
        <v/>
      </c>
      <c r="J522" s="136" t="str">
        <f ca="1">IF(B522="","",#REF!)</f>
        <v/>
      </c>
      <c r="K522" s="136" t="str">
        <f ca="1">IF(B522="","",#REF!)</f>
        <v/>
      </c>
      <c r="L522" s="136" t="str">
        <f ca="1">IF(C522="","",#REF!)</f>
        <v/>
      </c>
    </row>
    <row r="523" spans="1:12">
      <c r="A523" s="112">
        <v>512</v>
      </c>
      <c r="B523" s="134" t="str">
        <f t="shared" ca="1" si="21"/>
        <v/>
      </c>
      <c r="C523" s="109" t="str">
        <f t="shared" ca="1" si="22"/>
        <v/>
      </c>
      <c r="D523" s="101" t="str">
        <f ca="1">IF(ISERROR(OFFSET('HARGA SATUAN'!$D$6,MATCH(C523,'HARGA SATUAN'!$C$7:$C$1495,0),0)),"",OFFSET('HARGA SATUAN'!$D$6,MATCH(C523,'HARGA SATUAN'!$C$7:$C$1495,0),0))</f>
        <v/>
      </c>
      <c r="E523" s="101">
        <f ca="1">IF(B523="+","Unit",IF(ISERROR(OFFSET('HARGA SATUAN'!$E$6,MATCH(C523,'HARGA SATUAN'!$C$7:$C$1495,0),0)),"",OFFSET('HARGA SATUAN'!$E$6,MATCH(C523,'HARGA SATUAN'!$C$7:$C$1495,0),0)))</f>
        <v>0</v>
      </c>
      <c r="F523" s="138" t="str">
        <f t="shared" ca="1" si="23"/>
        <v/>
      </c>
      <c r="G523" s="41">
        <f ca="1">IF(ISERROR(OFFSET('HARGA SATUAN'!$I$6,MATCH(C523,'HARGA SATUAN'!$C$7:$C$1495,0),0)),"",OFFSET('HARGA SATUAN'!$I$6,MATCH(C523,'HARGA SATUAN'!$C$7:$C$1495,0),0))</f>
        <v>0</v>
      </c>
      <c r="H523" s="136" t="str">
        <f ca="1">IF(B523="","",#REF!)</f>
        <v/>
      </c>
      <c r="I523" s="136" t="str">
        <f ca="1">IF(B523="","",#REF!)</f>
        <v/>
      </c>
      <c r="J523" s="136" t="str">
        <f ca="1">IF(B523="","",#REF!)</f>
        <v/>
      </c>
      <c r="K523" s="136" t="str">
        <f ca="1">IF(B523="","",#REF!)</f>
        <v/>
      </c>
      <c r="L523" s="136" t="str">
        <f ca="1">IF(C523="","",#REF!)</f>
        <v/>
      </c>
    </row>
    <row r="524" spans="1:12">
      <c r="A524" s="112">
        <v>513</v>
      </c>
      <c r="B524" s="134" t="str">
        <f t="shared" ca="1" si="21"/>
        <v/>
      </c>
      <c r="C524" s="109" t="str">
        <f t="shared" ca="1" si="22"/>
        <v/>
      </c>
      <c r="D524" s="101" t="str">
        <f ca="1">IF(ISERROR(OFFSET('HARGA SATUAN'!$D$6,MATCH(C524,'HARGA SATUAN'!$C$7:$C$1495,0),0)),"",OFFSET('HARGA SATUAN'!$D$6,MATCH(C524,'HARGA SATUAN'!$C$7:$C$1495,0),0))</f>
        <v/>
      </c>
      <c r="E524" s="101">
        <f ca="1">IF(B524="+","Unit",IF(ISERROR(OFFSET('HARGA SATUAN'!$E$6,MATCH(C524,'HARGA SATUAN'!$C$7:$C$1495,0),0)),"",OFFSET('HARGA SATUAN'!$E$6,MATCH(C524,'HARGA SATUAN'!$C$7:$C$1495,0),0)))</f>
        <v>0</v>
      </c>
      <c r="F524" s="138" t="str">
        <f t="shared" ca="1" si="23"/>
        <v/>
      </c>
      <c r="G524" s="41">
        <f ca="1">IF(ISERROR(OFFSET('HARGA SATUAN'!$I$6,MATCH(C524,'HARGA SATUAN'!$C$7:$C$1495,0),0)),"",OFFSET('HARGA SATUAN'!$I$6,MATCH(C524,'HARGA SATUAN'!$C$7:$C$1495,0),0))</f>
        <v>0</v>
      </c>
      <c r="H524" s="136" t="str">
        <f ca="1">IF(B524="","",#REF!)</f>
        <v/>
      </c>
      <c r="I524" s="136" t="str">
        <f ca="1">IF(B524="","",#REF!)</f>
        <v/>
      </c>
      <c r="J524" s="136" t="str">
        <f ca="1">IF(B524="","",#REF!)</f>
        <v/>
      </c>
      <c r="K524" s="136" t="str">
        <f ca="1">IF(B524="","",#REF!)</f>
        <v/>
      </c>
      <c r="L524" s="136" t="str">
        <f ca="1">IF(C524="","",#REF!)</f>
        <v/>
      </c>
    </row>
    <row r="525" spans="1:12">
      <c r="A525" s="112">
        <v>514</v>
      </c>
      <c r="B525" s="134" t="str">
        <f t="shared" ref="B525:B588" ca="1" si="24">IF(C525="","",A525)</f>
        <v/>
      </c>
      <c r="C525" s="109" t="str">
        <f t="shared" ref="C525:C588" ca="1" si="25">IF(ISERROR(OFFSET($C$713,MATCH(A525,$F$714:$F$1320,0),0)),"",OFFSET($C$713,MATCH(A525,$F$714:$F$1320,0),0))</f>
        <v/>
      </c>
      <c r="D525" s="101" t="str">
        <f ca="1">IF(ISERROR(OFFSET('HARGA SATUAN'!$D$6,MATCH(C525,'HARGA SATUAN'!$C$7:$C$1495,0),0)),"",OFFSET('HARGA SATUAN'!$D$6,MATCH(C525,'HARGA SATUAN'!$C$7:$C$1495,0),0))</f>
        <v/>
      </c>
      <c r="E525" s="101">
        <f ca="1">IF(B525="+","Unit",IF(ISERROR(OFFSET('HARGA SATUAN'!$E$6,MATCH(C525,'HARGA SATUAN'!$C$7:$C$1495,0),0)),"",OFFSET('HARGA SATUAN'!$E$6,MATCH(C525,'HARGA SATUAN'!$C$7:$C$1495,0),0)))</f>
        <v>0</v>
      </c>
      <c r="F525" s="138" t="str">
        <f t="shared" ref="F525:F588" ca="1" si="26">IF(ISERROR(OFFSET($D$713,MATCH(A525,$F$714:$F$1320,0),0)),"",OFFSET($D$713,MATCH(A525,$F$714:$F$1320,0),0))</f>
        <v/>
      </c>
      <c r="G525" s="41">
        <f ca="1">IF(ISERROR(OFFSET('HARGA SATUAN'!$I$6,MATCH(C525,'HARGA SATUAN'!$C$7:$C$1495,0),0)),"",OFFSET('HARGA SATUAN'!$I$6,MATCH(C525,'HARGA SATUAN'!$C$7:$C$1495,0),0))</f>
        <v>0</v>
      </c>
      <c r="H525" s="136" t="str">
        <f ca="1">IF(B525="","",#REF!)</f>
        <v/>
      </c>
      <c r="I525" s="136" t="str">
        <f ca="1">IF(B525="","",#REF!)</f>
        <v/>
      </c>
      <c r="J525" s="136" t="str">
        <f ca="1">IF(B525="","",#REF!)</f>
        <v/>
      </c>
      <c r="K525" s="136" t="str">
        <f ca="1">IF(B525="","",#REF!)</f>
        <v/>
      </c>
      <c r="L525" s="136" t="str">
        <f ca="1">IF(C525="","",#REF!)</f>
        <v/>
      </c>
    </row>
    <row r="526" spans="1:12">
      <c r="A526" s="112">
        <v>515</v>
      </c>
      <c r="B526" s="134" t="str">
        <f t="shared" ca="1" si="24"/>
        <v/>
      </c>
      <c r="C526" s="109" t="str">
        <f t="shared" ca="1" si="25"/>
        <v/>
      </c>
      <c r="D526" s="101" t="str">
        <f ca="1">IF(ISERROR(OFFSET('HARGA SATUAN'!$D$6,MATCH(C526,'HARGA SATUAN'!$C$7:$C$1495,0),0)),"",OFFSET('HARGA SATUAN'!$D$6,MATCH(C526,'HARGA SATUAN'!$C$7:$C$1495,0),0))</f>
        <v/>
      </c>
      <c r="E526" s="101">
        <f ca="1">IF(B526="+","Unit",IF(ISERROR(OFFSET('HARGA SATUAN'!$E$6,MATCH(C526,'HARGA SATUAN'!$C$7:$C$1495,0),0)),"",OFFSET('HARGA SATUAN'!$E$6,MATCH(C526,'HARGA SATUAN'!$C$7:$C$1495,0),0)))</f>
        <v>0</v>
      </c>
      <c r="F526" s="138" t="str">
        <f t="shared" ca="1" si="26"/>
        <v/>
      </c>
      <c r="G526" s="41">
        <f ca="1">IF(ISERROR(OFFSET('HARGA SATUAN'!$I$6,MATCH(C526,'HARGA SATUAN'!$C$7:$C$1495,0),0)),"",OFFSET('HARGA SATUAN'!$I$6,MATCH(C526,'HARGA SATUAN'!$C$7:$C$1495,0),0))</f>
        <v>0</v>
      </c>
      <c r="H526" s="136" t="str">
        <f ca="1">IF(B526="","",#REF!)</f>
        <v/>
      </c>
      <c r="I526" s="136" t="str">
        <f ca="1">IF(B526="","",#REF!)</f>
        <v/>
      </c>
      <c r="J526" s="136" t="str">
        <f ca="1">IF(B526="","",#REF!)</f>
        <v/>
      </c>
      <c r="K526" s="136" t="str">
        <f ca="1">IF(B526="","",#REF!)</f>
        <v/>
      </c>
      <c r="L526" s="136" t="str">
        <f ca="1">IF(C526="","",#REF!)</f>
        <v/>
      </c>
    </row>
    <row r="527" spans="1:12">
      <c r="A527" s="112">
        <v>516</v>
      </c>
      <c r="B527" s="134" t="str">
        <f t="shared" ca="1" si="24"/>
        <v/>
      </c>
      <c r="C527" s="109" t="str">
        <f t="shared" ca="1" si="25"/>
        <v/>
      </c>
      <c r="D527" s="101" t="str">
        <f ca="1">IF(ISERROR(OFFSET('HARGA SATUAN'!$D$6,MATCH(C527,'HARGA SATUAN'!$C$7:$C$1495,0),0)),"",OFFSET('HARGA SATUAN'!$D$6,MATCH(C527,'HARGA SATUAN'!$C$7:$C$1495,0),0))</f>
        <v/>
      </c>
      <c r="E527" s="101">
        <f ca="1">IF(B527="+","Unit",IF(ISERROR(OFFSET('HARGA SATUAN'!$E$6,MATCH(C527,'HARGA SATUAN'!$C$7:$C$1495,0),0)),"",OFFSET('HARGA SATUAN'!$E$6,MATCH(C527,'HARGA SATUAN'!$C$7:$C$1495,0),0)))</f>
        <v>0</v>
      </c>
      <c r="F527" s="138" t="str">
        <f t="shared" ca="1" si="26"/>
        <v/>
      </c>
      <c r="G527" s="41">
        <f ca="1">IF(ISERROR(OFFSET('HARGA SATUAN'!$I$6,MATCH(C527,'HARGA SATUAN'!$C$7:$C$1495,0),0)),"",OFFSET('HARGA SATUAN'!$I$6,MATCH(C527,'HARGA SATUAN'!$C$7:$C$1495,0),0))</f>
        <v>0</v>
      </c>
      <c r="H527" s="136" t="str">
        <f ca="1">IF(B527="","",#REF!)</f>
        <v/>
      </c>
      <c r="I527" s="136" t="str">
        <f ca="1">IF(B527="","",#REF!)</f>
        <v/>
      </c>
      <c r="J527" s="136" t="str">
        <f ca="1">IF(B527="","",#REF!)</f>
        <v/>
      </c>
      <c r="K527" s="136" t="str">
        <f ca="1">IF(B527="","",#REF!)</f>
        <v/>
      </c>
      <c r="L527" s="136" t="str">
        <f ca="1">IF(C527="","",#REF!)</f>
        <v/>
      </c>
    </row>
    <row r="528" spans="1:12">
      <c r="A528" s="112">
        <v>517</v>
      </c>
      <c r="B528" s="134" t="str">
        <f t="shared" ca="1" si="24"/>
        <v/>
      </c>
      <c r="C528" s="109" t="str">
        <f t="shared" ca="1" si="25"/>
        <v/>
      </c>
      <c r="D528" s="101" t="str">
        <f ca="1">IF(ISERROR(OFFSET('HARGA SATUAN'!$D$6,MATCH(C528,'HARGA SATUAN'!$C$7:$C$1495,0),0)),"",OFFSET('HARGA SATUAN'!$D$6,MATCH(C528,'HARGA SATUAN'!$C$7:$C$1495,0),0))</f>
        <v/>
      </c>
      <c r="E528" s="101">
        <f ca="1">IF(B528="+","Unit",IF(ISERROR(OFFSET('HARGA SATUAN'!$E$6,MATCH(C528,'HARGA SATUAN'!$C$7:$C$1495,0),0)),"",OFFSET('HARGA SATUAN'!$E$6,MATCH(C528,'HARGA SATUAN'!$C$7:$C$1495,0),0)))</f>
        <v>0</v>
      </c>
      <c r="F528" s="138" t="str">
        <f t="shared" ca="1" si="26"/>
        <v/>
      </c>
      <c r="G528" s="41">
        <f ca="1">IF(ISERROR(OFFSET('HARGA SATUAN'!$I$6,MATCH(C528,'HARGA SATUAN'!$C$7:$C$1495,0),0)),"",OFFSET('HARGA SATUAN'!$I$6,MATCH(C528,'HARGA SATUAN'!$C$7:$C$1495,0),0))</f>
        <v>0</v>
      </c>
      <c r="H528" s="136" t="str">
        <f ca="1">IF(B528="","",#REF!)</f>
        <v/>
      </c>
      <c r="I528" s="136" t="str">
        <f ca="1">IF(B528="","",#REF!)</f>
        <v/>
      </c>
      <c r="J528" s="136" t="str">
        <f ca="1">IF(B528="","",#REF!)</f>
        <v/>
      </c>
      <c r="K528" s="136" t="str">
        <f ca="1">IF(B528="","",#REF!)</f>
        <v/>
      </c>
      <c r="L528" s="136" t="str">
        <f ca="1">IF(C528="","",#REF!)</f>
        <v/>
      </c>
    </row>
    <row r="529" spans="1:12">
      <c r="A529" s="112">
        <v>518</v>
      </c>
      <c r="B529" s="134" t="str">
        <f t="shared" ca="1" si="24"/>
        <v/>
      </c>
      <c r="C529" s="109" t="str">
        <f t="shared" ca="1" si="25"/>
        <v/>
      </c>
      <c r="D529" s="101" t="str">
        <f ca="1">IF(ISERROR(OFFSET('HARGA SATUAN'!$D$6,MATCH(C529,'HARGA SATUAN'!$C$7:$C$1495,0),0)),"",OFFSET('HARGA SATUAN'!$D$6,MATCH(C529,'HARGA SATUAN'!$C$7:$C$1495,0),0))</f>
        <v/>
      </c>
      <c r="E529" s="101">
        <f ca="1">IF(B529="+","Unit",IF(ISERROR(OFFSET('HARGA SATUAN'!$E$6,MATCH(C529,'HARGA SATUAN'!$C$7:$C$1495,0),0)),"",OFFSET('HARGA SATUAN'!$E$6,MATCH(C529,'HARGA SATUAN'!$C$7:$C$1495,0),0)))</f>
        <v>0</v>
      </c>
      <c r="F529" s="138" t="str">
        <f t="shared" ca="1" si="26"/>
        <v/>
      </c>
      <c r="G529" s="41">
        <f ca="1">IF(ISERROR(OFFSET('HARGA SATUAN'!$I$6,MATCH(C529,'HARGA SATUAN'!$C$7:$C$1495,0),0)),"",OFFSET('HARGA SATUAN'!$I$6,MATCH(C529,'HARGA SATUAN'!$C$7:$C$1495,0),0))</f>
        <v>0</v>
      </c>
      <c r="H529" s="136" t="str">
        <f ca="1">IF(B529="","",#REF!)</f>
        <v/>
      </c>
      <c r="I529" s="136" t="str">
        <f ca="1">IF(B529="","",#REF!)</f>
        <v/>
      </c>
      <c r="J529" s="136" t="str">
        <f ca="1">IF(B529="","",#REF!)</f>
        <v/>
      </c>
      <c r="K529" s="136" t="str">
        <f ca="1">IF(B529="","",#REF!)</f>
        <v/>
      </c>
      <c r="L529" s="136" t="str">
        <f ca="1">IF(C529="","",#REF!)</f>
        <v/>
      </c>
    </row>
    <row r="530" spans="1:12">
      <c r="A530" s="112">
        <v>519</v>
      </c>
      <c r="B530" s="134" t="str">
        <f t="shared" ca="1" si="24"/>
        <v/>
      </c>
      <c r="C530" s="109" t="str">
        <f t="shared" ca="1" si="25"/>
        <v/>
      </c>
      <c r="D530" s="101" t="str">
        <f ca="1">IF(ISERROR(OFFSET('HARGA SATUAN'!$D$6,MATCH(C530,'HARGA SATUAN'!$C$7:$C$1495,0),0)),"",OFFSET('HARGA SATUAN'!$D$6,MATCH(C530,'HARGA SATUAN'!$C$7:$C$1495,0),0))</f>
        <v/>
      </c>
      <c r="E530" s="101">
        <f ca="1">IF(B530="+","Unit",IF(ISERROR(OFFSET('HARGA SATUAN'!$E$6,MATCH(C530,'HARGA SATUAN'!$C$7:$C$1495,0),0)),"",OFFSET('HARGA SATUAN'!$E$6,MATCH(C530,'HARGA SATUAN'!$C$7:$C$1495,0),0)))</f>
        <v>0</v>
      </c>
      <c r="F530" s="138" t="str">
        <f t="shared" ca="1" si="26"/>
        <v/>
      </c>
      <c r="G530" s="41">
        <f ca="1">IF(ISERROR(OFFSET('HARGA SATUAN'!$I$6,MATCH(C530,'HARGA SATUAN'!$C$7:$C$1495,0),0)),"",OFFSET('HARGA SATUAN'!$I$6,MATCH(C530,'HARGA SATUAN'!$C$7:$C$1495,0),0))</f>
        <v>0</v>
      </c>
      <c r="H530" s="136" t="str">
        <f ca="1">IF(B530="","",#REF!)</f>
        <v/>
      </c>
      <c r="I530" s="136" t="str">
        <f ca="1">IF(B530="","",#REF!)</f>
        <v/>
      </c>
      <c r="J530" s="136" t="str">
        <f ca="1">IF(B530="","",#REF!)</f>
        <v/>
      </c>
      <c r="K530" s="136" t="str">
        <f ca="1">IF(B530="","",#REF!)</f>
        <v/>
      </c>
      <c r="L530" s="136" t="str">
        <f ca="1">IF(C530="","",#REF!)</f>
        <v/>
      </c>
    </row>
    <row r="531" spans="1:12">
      <c r="A531" s="112">
        <v>520</v>
      </c>
      <c r="B531" s="134" t="str">
        <f t="shared" ca="1" si="24"/>
        <v/>
      </c>
      <c r="C531" s="109" t="str">
        <f t="shared" ca="1" si="25"/>
        <v/>
      </c>
      <c r="D531" s="101" t="str">
        <f ca="1">IF(ISERROR(OFFSET('HARGA SATUAN'!$D$6,MATCH(C531,'HARGA SATUAN'!$C$7:$C$1495,0),0)),"",OFFSET('HARGA SATUAN'!$D$6,MATCH(C531,'HARGA SATUAN'!$C$7:$C$1495,0),0))</f>
        <v/>
      </c>
      <c r="E531" s="101">
        <f ca="1">IF(B531="+","Unit",IF(ISERROR(OFFSET('HARGA SATUAN'!$E$6,MATCH(C531,'HARGA SATUAN'!$C$7:$C$1495,0),0)),"",OFFSET('HARGA SATUAN'!$E$6,MATCH(C531,'HARGA SATUAN'!$C$7:$C$1495,0),0)))</f>
        <v>0</v>
      </c>
      <c r="F531" s="138" t="str">
        <f t="shared" ca="1" si="26"/>
        <v/>
      </c>
      <c r="G531" s="41">
        <f ca="1">IF(ISERROR(OFFSET('HARGA SATUAN'!$I$6,MATCH(C531,'HARGA SATUAN'!$C$7:$C$1495,0),0)),"",OFFSET('HARGA SATUAN'!$I$6,MATCH(C531,'HARGA SATUAN'!$C$7:$C$1495,0),0))</f>
        <v>0</v>
      </c>
      <c r="H531" s="136" t="str">
        <f ca="1">IF(B531="","",#REF!)</f>
        <v/>
      </c>
      <c r="I531" s="136" t="str">
        <f ca="1">IF(B531="","",#REF!)</f>
        <v/>
      </c>
      <c r="J531" s="136" t="str">
        <f ca="1">IF(B531="","",#REF!)</f>
        <v/>
      </c>
      <c r="K531" s="136" t="str">
        <f ca="1">IF(B531="","",#REF!)</f>
        <v/>
      </c>
      <c r="L531" s="136" t="str">
        <f ca="1">IF(C531="","",#REF!)</f>
        <v/>
      </c>
    </row>
    <row r="532" spans="1:12">
      <c r="A532" s="112">
        <v>521</v>
      </c>
      <c r="B532" s="134" t="str">
        <f t="shared" ca="1" si="24"/>
        <v/>
      </c>
      <c r="C532" s="109" t="str">
        <f t="shared" ca="1" si="25"/>
        <v/>
      </c>
      <c r="D532" s="101" t="str">
        <f ca="1">IF(ISERROR(OFFSET('HARGA SATUAN'!$D$6,MATCH(C532,'HARGA SATUAN'!$C$7:$C$1495,0),0)),"",OFFSET('HARGA SATUAN'!$D$6,MATCH(C532,'HARGA SATUAN'!$C$7:$C$1495,0),0))</f>
        <v/>
      </c>
      <c r="E532" s="101">
        <f ca="1">IF(B532="+","Unit",IF(ISERROR(OFFSET('HARGA SATUAN'!$E$6,MATCH(C532,'HARGA SATUAN'!$C$7:$C$1495,0),0)),"",OFFSET('HARGA SATUAN'!$E$6,MATCH(C532,'HARGA SATUAN'!$C$7:$C$1495,0),0)))</f>
        <v>0</v>
      </c>
      <c r="F532" s="138" t="str">
        <f t="shared" ca="1" si="26"/>
        <v/>
      </c>
      <c r="G532" s="41">
        <f ca="1">IF(ISERROR(OFFSET('HARGA SATUAN'!$I$6,MATCH(C532,'HARGA SATUAN'!$C$7:$C$1495,0),0)),"",OFFSET('HARGA SATUAN'!$I$6,MATCH(C532,'HARGA SATUAN'!$C$7:$C$1495,0),0))</f>
        <v>0</v>
      </c>
      <c r="H532" s="136" t="str">
        <f ca="1">IF(B532="","",#REF!)</f>
        <v/>
      </c>
      <c r="I532" s="136" t="str">
        <f ca="1">IF(B532="","",#REF!)</f>
        <v/>
      </c>
      <c r="J532" s="136" t="str">
        <f ca="1">IF(B532="","",#REF!)</f>
        <v/>
      </c>
      <c r="K532" s="136" t="str">
        <f ca="1">IF(B532="","",#REF!)</f>
        <v/>
      </c>
      <c r="L532" s="136" t="str">
        <f ca="1">IF(C532="","",#REF!)</f>
        <v/>
      </c>
    </row>
    <row r="533" spans="1:12">
      <c r="A533" s="112">
        <v>522</v>
      </c>
      <c r="B533" s="134" t="str">
        <f t="shared" ca="1" si="24"/>
        <v/>
      </c>
      <c r="C533" s="109" t="str">
        <f t="shared" ca="1" si="25"/>
        <v/>
      </c>
      <c r="D533" s="101" t="str">
        <f ca="1">IF(ISERROR(OFFSET('HARGA SATUAN'!$D$6,MATCH(C533,'HARGA SATUAN'!$C$7:$C$1495,0),0)),"",OFFSET('HARGA SATUAN'!$D$6,MATCH(C533,'HARGA SATUAN'!$C$7:$C$1495,0),0))</f>
        <v/>
      </c>
      <c r="E533" s="101">
        <f ca="1">IF(B533="+","Unit",IF(ISERROR(OFFSET('HARGA SATUAN'!$E$6,MATCH(C533,'HARGA SATUAN'!$C$7:$C$1495,0),0)),"",OFFSET('HARGA SATUAN'!$E$6,MATCH(C533,'HARGA SATUAN'!$C$7:$C$1495,0),0)))</f>
        <v>0</v>
      </c>
      <c r="F533" s="138" t="str">
        <f t="shared" ca="1" si="26"/>
        <v/>
      </c>
      <c r="G533" s="41">
        <f ca="1">IF(ISERROR(OFFSET('HARGA SATUAN'!$I$6,MATCH(C533,'HARGA SATUAN'!$C$7:$C$1495,0),0)),"",OFFSET('HARGA SATUAN'!$I$6,MATCH(C533,'HARGA SATUAN'!$C$7:$C$1495,0),0))</f>
        <v>0</v>
      </c>
      <c r="H533" s="136" t="str">
        <f ca="1">IF(B533="","",#REF!)</f>
        <v/>
      </c>
      <c r="I533" s="136" t="str">
        <f ca="1">IF(B533="","",#REF!)</f>
        <v/>
      </c>
      <c r="J533" s="136" t="str">
        <f ca="1">IF(B533="","",#REF!)</f>
        <v/>
      </c>
      <c r="K533" s="136" t="str">
        <f ca="1">IF(B533="","",#REF!)</f>
        <v/>
      </c>
      <c r="L533" s="136" t="str">
        <f ca="1">IF(C533="","",#REF!)</f>
        <v/>
      </c>
    </row>
    <row r="534" spans="1:12">
      <c r="A534" s="112">
        <v>523</v>
      </c>
      <c r="B534" s="134" t="str">
        <f t="shared" ca="1" si="24"/>
        <v/>
      </c>
      <c r="C534" s="109" t="str">
        <f t="shared" ca="1" si="25"/>
        <v/>
      </c>
      <c r="D534" s="101" t="str">
        <f ca="1">IF(ISERROR(OFFSET('HARGA SATUAN'!$D$6,MATCH(C534,'HARGA SATUAN'!$C$7:$C$1495,0),0)),"",OFFSET('HARGA SATUAN'!$D$6,MATCH(C534,'HARGA SATUAN'!$C$7:$C$1495,0),0))</f>
        <v/>
      </c>
      <c r="E534" s="101">
        <f ca="1">IF(B534="+","Unit",IF(ISERROR(OFFSET('HARGA SATUAN'!$E$6,MATCH(C534,'HARGA SATUAN'!$C$7:$C$1495,0),0)),"",OFFSET('HARGA SATUAN'!$E$6,MATCH(C534,'HARGA SATUAN'!$C$7:$C$1495,0),0)))</f>
        <v>0</v>
      </c>
      <c r="F534" s="138" t="str">
        <f t="shared" ca="1" si="26"/>
        <v/>
      </c>
      <c r="G534" s="41">
        <f ca="1">IF(ISERROR(OFFSET('HARGA SATUAN'!$I$6,MATCH(C534,'HARGA SATUAN'!$C$7:$C$1495,0),0)),"",OFFSET('HARGA SATUAN'!$I$6,MATCH(C534,'HARGA SATUAN'!$C$7:$C$1495,0),0))</f>
        <v>0</v>
      </c>
      <c r="H534" s="136" t="str">
        <f ca="1">IF(B534="","",#REF!)</f>
        <v/>
      </c>
      <c r="I534" s="136" t="str">
        <f ca="1">IF(B534="","",#REF!)</f>
        <v/>
      </c>
      <c r="J534" s="136" t="str">
        <f ca="1">IF(B534="","",#REF!)</f>
        <v/>
      </c>
      <c r="K534" s="136" t="str">
        <f ca="1">IF(B534="","",#REF!)</f>
        <v/>
      </c>
      <c r="L534" s="136" t="str">
        <f ca="1">IF(C534="","",#REF!)</f>
        <v/>
      </c>
    </row>
    <row r="535" spans="1:12">
      <c r="A535" s="112">
        <v>524</v>
      </c>
      <c r="B535" s="134" t="str">
        <f t="shared" ca="1" si="24"/>
        <v/>
      </c>
      <c r="C535" s="109" t="str">
        <f t="shared" ca="1" si="25"/>
        <v/>
      </c>
      <c r="D535" s="101" t="str">
        <f ca="1">IF(ISERROR(OFFSET('HARGA SATUAN'!$D$6,MATCH(C535,'HARGA SATUAN'!$C$7:$C$1495,0),0)),"",OFFSET('HARGA SATUAN'!$D$6,MATCH(C535,'HARGA SATUAN'!$C$7:$C$1495,0),0))</f>
        <v/>
      </c>
      <c r="E535" s="101">
        <f ca="1">IF(B535="+","Unit",IF(ISERROR(OFFSET('HARGA SATUAN'!$E$6,MATCH(C535,'HARGA SATUAN'!$C$7:$C$1495,0),0)),"",OFFSET('HARGA SATUAN'!$E$6,MATCH(C535,'HARGA SATUAN'!$C$7:$C$1495,0),0)))</f>
        <v>0</v>
      </c>
      <c r="F535" s="138" t="str">
        <f t="shared" ca="1" si="26"/>
        <v/>
      </c>
      <c r="G535" s="41">
        <f ca="1">IF(ISERROR(OFFSET('HARGA SATUAN'!$I$6,MATCH(C535,'HARGA SATUAN'!$C$7:$C$1495,0),0)),"",OFFSET('HARGA SATUAN'!$I$6,MATCH(C535,'HARGA SATUAN'!$C$7:$C$1495,0),0))</f>
        <v>0</v>
      </c>
      <c r="H535" s="136" t="str">
        <f ca="1">IF(B535="","",#REF!)</f>
        <v/>
      </c>
      <c r="I535" s="136" t="str">
        <f ca="1">IF(B535="","",#REF!)</f>
        <v/>
      </c>
      <c r="J535" s="136" t="str">
        <f ca="1">IF(B535="","",#REF!)</f>
        <v/>
      </c>
      <c r="K535" s="136" t="str">
        <f ca="1">IF(B535="","",#REF!)</f>
        <v/>
      </c>
      <c r="L535" s="136" t="str">
        <f ca="1">IF(C535="","",#REF!)</f>
        <v/>
      </c>
    </row>
    <row r="536" spans="1:12">
      <c r="A536" s="112">
        <v>525</v>
      </c>
      <c r="B536" s="134" t="str">
        <f t="shared" ca="1" si="24"/>
        <v/>
      </c>
      <c r="C536" s="109" t="str">
        <f t="shared" ca="1" si="25"/>
        <v/>
      </c>
      <c r="D536" s="101" t="str">
        <f ca="1">IF(ISERROR(OFFSET('HARGA SATUAN'!$D$6,MATCH(C536,'HARGA SATUAN'!$C$7:$C$1495,0),0)),"",OFFSET('HARGA SATUAN'!$D$6,MATCH(C536,'HARGA SATUAN'!$C$7:$C$1495,0),0))</f>
        <v/>
      </c>
      <c r="E536" s="101">
        <f ca="1">IF(B536="+","Unit",IF(ISERROR(OFFSET('HARGA SATUAN'!$E$6,MATCH(C536,'HARGA SATUAN'!$C$7:$C$1495,0),0)),"",OFFSET('HARGA SATUAN'!$E$6,MATCH(C536,'HARGA SATUAN'!$C$7:$C$1495,0),0)))</f>
        <v>0</v>
      </c>
      <c r="F536" s="138" t="str">
        <f t="shared" ca="1" si="26"/>
        <v/>
      </c>
      <c r="G536" s="41">
        <f ca="1">IF(ISERROR(OFFSET('HARGA SATUAN'!$I$6,MATCH(C536,'HARGA SATUAN'!$C$7:$C$1495,0),0)),"",OFFSET('HARGA SATUAN'!$I$6,MATCH(C536,'HARGA SATUAN'!$C$7:$C$1495,0),0))</f>
        <v>0</v>
      </c>
      <c r="H536" s="136" t="str">
        <f ca="1">IF(B536="","",#REF!)</f>
        <v/>
      </c>
      <c r="I536" s="136" t="str">
        <f ca="1">IF(B536="","",#REF!)</f>
        <v/>
      </c>
      <c r="J536" s="136" t="str">
        <f ca="1">IF(B536="","",#REF!)</f>
        <v/>
      </c>
      <c r="K536" s="136" t="str">
        <f ca="1">IF(B536="","",#REF!)</f>
        <v/>
      </c>
      <c r="L536" s="136" t="str">
        <f ca="1">IF(C536="","",#REF!)</f>
        <v/>
      </c>
    </row>
    <row r="537" spans="1:12">
      <c r="A537" s="112">
        <v>526</v>
      </c>
      <c r="B537" s="134" t="str">
        <f t="shared" ca="1" si="24"/>
        <v/>
      </c>
      <c r="C537" s="109" t="str">
        <f t="shared" ca="1" si="25"/>
        <v/>
      </c>
      <c r="D537" s="101" t="str">
        <f ca="1">IF(ISERROR(OFFSET('HARGA SATUAN'!$D$6,MATCH(C537,'HARGA SATUAN'!$C$7:$C$1495,0),0)),"",OFFSET('HARGA SATUAN'!$D$6,MATCH(C537,'HARGA SATUAN'!$C$7:$C$1495,0),0))</f>
        <v/>
      </c>
      <c r="E537" s="101">
        <f ca="1">IF(B537="+","Unit",IF(ISERROR(OFFSET('HARGA SATUAN'!$E$6,MATCH(C537,'HARGA SATUAN'!$C$7:$C$1495,0),0)),"",OFFSET('HARGA SATUAN'!$E$6,MATCH(C537,'HARGA SATUAN'!$C$7:$C$1495,0),0)))</f>
        <v>0</v>
      </c>
      <c r="F537" s="138" t="str">
        <f t="shared" ca="1" si="26"/>
        <v/>
      </c>
      <c r="G537" s="41">
        <f ca="1">IF(ISERROR(OFFSET('HARGA SATUAN'!$I$6,MATCH(C537,'HARGA SATUAN'!$C$7:$C$1495,0),0)),"",OFFSET('HARGA SATUAN'!$I$6,MATCH(C537,'HARGA SATUAN'!$C$7:$C$1495,0),0))</f>
        <v>0</v>
      </c>
      <c r="H537" s="136" t="str">
        <f ca="1">IF(B537="","",#REF!)</f>
        <v/>
      </c>
      <c r="I537" s="136" t="str">
        <f ca="1">IF(B537="","",#REF!)</f>
        <v/>
      </c>
      <c r="J537" s="136" t="str">
        <f ca="1">IF(B537="","",#REF!)</f>
        <v/>
      </c>
      <c r="K537" s="136" t="str">
        <f ca="1">IF(B537="","",#REF!)</f>
        <v/>
      </c>
      <c r="L537" s="136" t="str">
        <f ca="1">IF(C537="","",#REF!)</f>
        <v/>
      </c>
    </row>
    <row r="538" spans="1:12">
      <c r="A538" s="112">
        <v>527</v>
      </c>
      <c r="B538" s="134" t="str">
        <f t="shared" ca="1" si="24"/>
        <v/>
      </c>
      <c r="C538" s="109" t="str">
        <f t="shared" ca="1" si="25"/>
        <v/>
      </c>
      <c r="D538" s="101" t="str">
        <f ca="1">IF(ISERROR(OFFSET('HARGA SATUAN'!$D$6,MATCH(C538,'HARGA SATUAN'!$C$7:$C$1495,0),0)),"",OFFSET('HARGA SATUAN'!$D$6,MATCH(C538,'HARGA SATUAN'!$C$7:$C$1495,0),0))</f>
        <v/>
      </c>
      <c r="E538" s="101">
        <f ca="1">IF(B538="+","Unit",IF(ISERROR(OFFSET('HARGA SATUAN'!$E$6,MATCH(C538,'HARGA SATUAN'!$C$7:$C$1495,0),0)),"",OFFSET('HARGA SATUAN'!$E$6,MATCH(C538,'HARGA SATUAN'!$C$7:$C$1495,0),0)))</f>
        <v>0</v>
      </c>
      <c r="F538" s="138" t="str">
        <f t="shared" ca="1" si="26"/>
        <v/>
      </c>
      <c r="G538" s="41">
        <f ca="1">IF(ISERROR(OFFSET('HARGA SATUAN'!$I$6,MATCH(C538,'HARGA SATUAN'!$C$7:$C$1495,0),0)),"",OFFSET('HARGA SATUAN'!$I$6,MATCH(C538,'HARGA SATUAN'!$C$7:$C$1495,0),0))</f>
        <v>0</v>
      </c>
      <c r="H538" s="136" t="str">
        <f ca="1">IF(B538="","",#REF!)</f>
        <v/>
      </c>
      <c r="I538" s="136" t="str">
        <f ca="1">IF(B538="","",#REF!)</f>
        <v/>
      </c>
      <c r="J538" s="136" t="str">
        <f ca="1">IF(B538="","",#REF!)</f>
        <v/>
      </c>
      <c r="K538" s="136" t="str">
        <f ca="1">IF(B538="","",#REF!)</f>
        <v/>
      </c>
      <c r="L538" s="136" t="str">
        <f ca="1">IF(C538="","",#REF!)</f>
        <v/>
      </c>
    </row>
    <row r="539" spans="1:12">
      <c r="A539" s="112">
        <v>528</v>
      </c>
      <c r="B539" s="134" t="str">
        <f t="shared" ca="1" si="24"/>
        <v/>
      </c>
      <c r="C539" s="109" t="str">
        <f t="shared" ca="1" si="25"/>
        <v/>
      </c>
      <c r="D539" s="101" t="str">
        <f ca="1">IF(ISERROR(OFFSET('HARGA SATUAN'!$D$6,MATCH(C539,'HARGA SATUAN'!$C$7:$C$1495,0),0)),"",OFFSET('HARGA SATUAN'!$D$6,MATCH(C539,'HARGA SATUAN'!$C$7:$C$1495,0),0))</f>
        <v/>
      </c>
      <c r="E539" s="101">
        <f ca="1">IF(B539="+","Unit",IF(ISERROR(OFFSET('HARGA SATUAN'!$E$6,MATCH(C539,'HARGA SATUAN'!$C$7:$C$1495,0),0)),"",OFFSET('HARGA SATUAN'!$E$6,MATCH(C539,'HARGA SATUAN'!$C$7:$C$1495,0),0)))</f>
        <v>0</v>
      </c>
      <c r="F539" s="138" t="str">
        <f t="shared" ca="1" si="26"/>
        <v/>
      </c>
      <c r="G539" s="41">
        <f ca="1">IF(ISERROR(OFFSET('HARGA SATUAN'!$I$6,MATCH(C539,'HARGA SATUAN'!$C$7:$C$1495,0),0)),"",OFFSET('HARGA SATUAN'!$I$6,MATCH(C539,'HARGA SATUAN'!$C$7:$C$1495,0),0))</f>
        <v>0</v>
      </c>
      <c r="H539" s="136" t="str">
        <f ca="1">IF(B539="","",#REF!)</f>
        <v/>
      </c>
      <c r="I539" s="136" t="str">
        <f ca="1">IF(B539="","",#REF!)</f>
        <v/>
      </c>
      <c r="J539" s="136" t="str">
        <f ca="1">IF(B539="","",#REF!)</f>
        <v/>
      </c>
      <c r="K539" s="136" t="str">
        <f ca="1">IF(B539="","",#REF!)</f>
        <v/>
      </c>
      <c r="L539" s="136" t="str">
        <f ca="1">IF(C539="","",#REF!)</f>
        <v/>
      </c>
    </row>
    <row r="540" spans="1:12">
      <c r="A540" s="112">
        <v>529</v>
      </c>
      <c r="B540" s="134" t="str">
        <f t="shared" ca="1" si="24"/>
        <v/>
      </c>
      <c r="C540" s="109" t="str">
        <f t="shared" ca="1" si="25"/>
        <v/>
      </c>
      <c r="D540" s="101" t="str">
        <f ca="1">IF(ISERROR(OFFSET('HARGA SATUAN'!$D$6,MATCH(C540,'HARGA SATUAN'!$C$7:$C$1495,0),0)),"",OFFSET('HARGA SATUAN'!$D$6,MATCH(C540,'HARGA SATUAN'!$C$7:$C$1495,0),0))</f>
        <v/>
      </c>
      <c r="E540" s="101">
        <f ca="1">IF(B540="+","Unit",IF(ISERROR(OFFSET('HARGA SATUAN'!$E$6,MATCH(C540,'HARGA SATUAN'!$C$7:$C$1495,0),0)),"",OFFSET('HARGA SATUAN'!$E$6,MATCH(C540,'HARGA SATUAN'!$C$7:$C$1495,0),0)))</f>
        <v>0</v>
      </c>
      <c r="F540" s="138" t="str">
        <f t="shared" ca="1" si="26"/>
        <v/>
      </c>
      <c r="G540" s="41">
        <f ca="1">IF(ISERROR(OFFSET('HARGA SATUAN'!$I$6,MATCH(C540,'HARGA SATUAN'!$C$7:$C$1495,0),0)),"",OFFSET('HARGA SATUAN'!$I$6,MATCH(C540,'HARGA SATUAN'!$C$7:$C$1495,0),0))</f>
        <v>0</v>
      </c>
      <c r="H540" s="136" t="str">
        <f ca="1">IF(B540="","",#REF!)</f>
        <v/>
      </c>
      <c r="I540" s="136" t="str">
        <f ca="1">IF(B540="","",#REF!)</f>
        <v/>
      </c>
      <c r="J540" s="136" t="str">
        <f ca="1">IF(B540="","",#REF!)</f>
        <v/>
      </c>
      <c r="K540" s="136" t="str">
        <f ca="1">IF(B540="","",#REF!)</f>
        <v/>
      </c>
      <c r="L540" s="136" t="str">
        <f ca="1">IF(C540="","",#REF!)</f>
        <v/>
      </c>
    </row>
    <row r="541" spans="1:12">
      <c r="A541" s="112">
        <v>530</v>
      </c>
      <c r="B541" s="134" t="str">
        <f t="shared" ca="1" si="24"/>
        <v/>
      </c>
      <c r="C541" s="109" t="str">
        <f t="shared" ca="1" si="25"/>
        <v/>
      </c>
      <c r="D541" s="101" t="str">
        <f ca="1">IF(ISERROR(OFFSET('HARGA SATUAN'!$D$6,MATCH(C541,'HARGA SATUAN'!$C$7:$C$1495,0),0)),"",OFFSET('HARGA SATUAN'!$D$6,MATCH(C541,'HARGA SATUAN'!$C$7:$C$1495,0),0))</f>
        <v/>
      </c>
      <c r="E541" s="101">
        <f ca="1">IF(B541="+","Unit",IF(ISERROR(OFFSET('HARGA SATUAN'!$E$6,MATCH(C541,'HARGA SATUAN'!$C$7:$C$1495,0),0)),"",OFFSET('HARGA SATUAN'!$E$6,MATCH(C541,'HARGA SATUAN'!$C$7:$C$1495,0),0)))</f>
        <v>0</v>
      </c>
      <c r="F541" s="138" t="str">
        <f t="shared" ca="1" si="26"/>
        <v/>
      </c>
      <c r="G541" s="41">
        <f ca="1">IF(ISERROR(OFFSET('HARGA SATUAN'!$I$6,MATCH(C541,'HARGA SATUAN'!$C$7:$C$1495,0),0)),"",OFFSET('HARGA SATUAN'!$I$6,MATCH(C541,'HARGA SATUAN'!$C$7:$C$1495,0),0))</f>
        <v>0</v>
      </c>
      <c r="H541" s="136" t="str">
        <f ca="1">IF(B541="","",#REF!)</f>
        <v/>
      </c>
      <c r="I541" s="136" t="str">
        <f ca="1">IF(B541="","",#REF!)</f>
        <v/>
      </c>
      <c r="J541" s="136" t="str">
        <f ca="1">IF(B541="","",#REF!)</f>
        <v/>
      </c>
      <c r="K541" s="136" t="str">
        <f ca="1">IF(B541="","",#REF!)</f>
        <v/>
      </c>
      <c r="L541" s="136" t="str">
        <f ca="1">IF(C541="","",#REF!)</f>
        <v/>
      </c>
    </row>
    <row r="542" spans="1:12">
      <c r="A542" s="112">
        <v>531</v>
      </c>
      <c r="B542" s="134" t="str">
        <f t="shared" ca="1" si="24"/>
        <v/>
      </c>
      <c r="C542" s="109" t="str">
        <f t="shared" ca="1" si="25"/>
        <v/>
      </c>
      <c r="D542" s="101" t="str">
        <f ca="1">IF(ISERROR(OFFSET('HARGA SATUAN'!$D$6,MATCH(C542,'HARGA SATUAN'!$C$7:$C$1495,0),0)),"",OFFSET('HARGA SATUAN'!$D$6,MATCH(C542,'HARGA SATUAN'!$C$7:$C$1495,0),0))</f>
        <v/>
      </c>
      <c r="E542" s="101">
        <f ca="1">IF(B542="+","Unit",IF(ISERROR(OFFSET('HARGA SATUAN'!$E$6,MATCH(C542,'HARGA SATUAN'!$C$7:$C$1495,0),0)),"",OFFSET('HARGA SATUAN'!$E$6,MATCH(C542,'HARGA SATUAN'!$C$7:$C$1495,0),0)))</f>
        <v>0</v>
      </c>
      <c r="F542" s="138" t="str">
        <f t="shared" ca="1" si="26"/>
        <v/>
      </c>
      <c r="G542" s="41">
        <f ca="1">IF(ISERROR(OFFSET('HARGA SATUAN'!$I$6,MATCH(C542,'HARGA SATUAN'!$C$7:$C$1495,0),0)),"",OFFSET('HARGA SATUAN'!$I$6,MATCH(C542,'HARGA SATUAN'!$C$7:$C$1495,0),0))</f>
        <v>0</v>
      </c>
      <c r="H542" s="136" t="str">
        <f ca="1">IF(B542="","",#REF!)</f>
        <v/>
      </c>
      <c r="I542" s="136" t="str">
        <f ca="1">IF(B542="","",#REF!)</f>
        <v/>
      </c>
      <c r="J542" s="136" t="str">
        <f ca="1">IF(B542="","",#REF!)</f>
        <v/>
      </c>
      <c r="K542" s="136" t="str">
        <f ca="1">IF(B542="","",#REF!)</f>
        <v/>
      </c>
      <c r="L542" s="136" t="str">
        <f ca="1">IF(C542="","",#REF!)</f>
        <v/>
      </c>
    </row>
    <row r="543" spans="1:12">
      <c r="A543" s="112">
        <v>532</v>
      </c>
      <c r="B543" s="134" t="str">
        <f t="shared" ca="1" si="24"/>
        <v/>
      </c>
      <c r="C543" s="109" t="str">
        <f t="shared" ca="1" si="25"/>
        <v/>
      </c>
      <c r="D543" s="101" t="str">
        <f ca="1">IF(ISERROR(OFFSET('HARGA SATUAN'!$D$6,MATCH(C543,'HARGA SATUAN'!$C$7:$C$1495,0),0)),"",OFFSET('HARGA SATUAN'!$D$6,MATCH(C543,'HARGA SATUAN'!$C$7:$C$1495,0),0))</f>
        <v/>
      </c>
      <c r="E543" s="101">
        <f ca="1">IF(B543="+","Unit",IF(ISERROR(OFFSET('HARGA SATUAN'!$E$6,MATCH(C543,'HARGA SATUAN'!$C$7:$C$1495,0),0)),"",OFFSET('HARGA SATUAN'!$E$6,MATCH(C543,'HARGA SATUAN'!$C$7:$C$1495,0),0)))</f>
        <v>0</v>
      </c>
      <c r="F543" s="138" t="str">
        <f t="shared" ca="1" si="26"/>
        <v/>
      </c>
      <c r="G543" s="41">
        <f ca="1">IF(ISERROR(OFFSET('HARGA SATUAN'!$I$6,MATCH(C543,'HARGA SATUAN'!$C$7:$C$1495,0),0)),"",OFFSET('HARGA SATUAN'!$I$6,MATCH(C543,'HARGA SATUAN'!$C$7:$C$1495,0),0))</f>
        <v>0</v>
      </c>
      <c r="H543" s="136" t="str">
        <f ca="1">IF(B543="","",#REF!)</f>
        <v/>
      </c>
      <c r="I543" s="136" t="str">
        <f ca="1">IF(B543="","",#REF!)</f>
        <v/>
      </c>
      <c r="J543" s="136" t="str">
        <f ca="1">IF(B543="","",#REF!)</f>
        <v/>
      </c>
      <c r="K543" s="136" t="str">
        <f ca="1">IF(B543="","",#REF!)</f>
        <v/>
      </c>
      <c r="L543" s="136" t="str">
        <f ca="1">IF(C543="","",#REF!)</f>
        <v/>
      </c>
    </row>
    <row r="544" spans="1:12">
      <c r="A544" s="112">
        <v>533</v>
      </c>
      <c r="B544" s="134" t="str">
        <f t="shared" ca="1" si="24"/>
        <v/>
      </c>
      <c r="C544" s="109" t="str">
        <f t="shared" ca="1" si="25"/>
        <v/>
      </c>
      <c r="D544" s="101" t="str">
        <f ca="1">IF(ISERROR(OFFSET('HARGA SATUAN'!$D$6,MATCH(C544,'HARGA SATUAN'!$C$7:$C$1495,0),0)),"",OFFSET('HARGA SATUAN'!$D$6,MATCH(C544,'HARGA SATUAN'!$C$7:$C$1495,0),0))</f>
        <v/>
      </c>
      <c r="E544" s="101">
        <f ca="1">IF(B544="+","Unit",IF(ISERROR(OFFSET('HARGA SATUAN'!$E$6,MATCH(C544,'HARGA SATUAN'!$C$7:$C$1495,0),0)),"",OFFSET('HARGA SATUAN'!$E$6,MATCH(C544,'HARGA SATUAN'!$C$7:$C$1495,0),0)))</f>
        <v>0</v>
      </c>
      <c r="F544" s="138" t="str">
        <f t="shared" ca="1" si="26"/>
        <v/>
      </c>
      <c r="G544" s="41">
        <f ca="1">IF(ISERROR(OFFSET('HARGA SATUAN'!$I$6,MATCH(C544,'HARGA SATUAN'!$C$7:$C$1495,0),0)),"",OFFSET('HARGA SATUAN'!$I$6,MATCH(C544,'HARGA SATUAN'!$C$7:$C$1495,0),0))</f>
        <v>0</v>
      </c>
      <c r="H544" s="136" t="str">
        <f ca="1">IF(B544="","",#REF!)</f>
        <v/>
      </c>
      <c r="I544" s="136" t="str">
        <f ca="1">IF(B544="","",#REF!)</f>
        <v/>
      </c>
      <c r="J544" s="136" t="str">
        <f ca="1">IF(B544="","",#REF!)</f>
        <v/>
      </c>
      <c r="K544" s="136" t="str">
        <f ca="1">IF(B544="","",#REF!)</f>
        <v/>
      </c>
      <c r="L544" s="136" t="str">
        <f ca="1">IF(C544="","",#REF!)</f>
        <v/>
      </c>
    </row>
    <row r="545" spans="1:12">
      <c r="A545" s="112">
        <v>534</v>
      </c>
      <c r="B545" s="134" t="str">
        <f t="shared" ca="1" si="24"/>
        <v/>
      </c>
      <c r="C545" s="109" t="str">
        <f t="shared" ca="1" si="25"/>
        <v/>
      </c>
      <c r="D545" s="101" t="str">
        <f ca="1">IF(ISERROR(OFFSET('HARGA SATUAN'!$D$6,MATCH(C545,'HARGA SATUAN'!$C$7:$C$1495,0),0)),"",OFFSET('HARGA SATUAN'!$D$6,MATCH(C545,'HARGA SATUAN'!$C$7:$C$1495,0),0))</f>
        <v/>
      </c>
      <c r="E545" s="101">
        <f ca="1">IF(B545="+","Unit",IF(ISERROR(OFFSET('HARGA SATUAN'!$E$6,MATCH(C545,'HARGA SATUAN'!$C$7:$C$1495,0),0)),"",OFFSET('HARGA SATUAN'!$E$6,MATCH(C545,'HARGA SATUAN'!$C$7:$C$1495,0),0)))</f>
        <v>0</v>
      </c>
      <c r="F545" s="138" t="str">
        <f t="shared" ca="1" si="26"/>
        <v/>
      </c>
      <c r="G545" s="41">
        <f ca="1">IF(ISERROR(OFFSET('HARGA SATUAN'!$I$6,MATCH(C545,'HARGA SATUAN'!$C$7:$C$1495,0),0)),"",OFFSET('HARGA SATUAN'!$I$6,MATCH(C545,'HARGA SATUAN'!$C$7:$C$1495,0),0))</f>
        <v>0</v>
      </c>
      <c r="H545" s="136" t="str">
        <f ca="1">IF(B545="","",#REF!)</f>
        <v/>
      </c>
      <c r="I545" s="136" t="str">
        <f ca="1">IF(B545="","",#REF!)</f>
        <v/>
      </c>
      <c r="J545" s="136" t="str">
        <f ca="1">IF(B545="","",#REF!)</f>
        <v/>
      </c>
      <c r="K545" s="136" t="str">
        <f ca="1">IF(B545="","",#REF!)</f>
        <v/>
      </c>
      <c r="L545" s="136" t="str">
        <f ca="1">IF(C545="","",#REF!)</f>
        <v/>
      </c>
    </row>
    <row r="546" spans="1:12">
      <c r="A546" s="112">
        <v>535</v>
      </c>
      <c r="B546" s="134" t="str">
        <f t="shared" ca="1" si="24"/>
        <v/>
      </c>
      <c r="C546" s="109" t="str">
        <f t="shared" ca="1" si="25"/>
        <v/>
      </c>
      <c r="D546" s="101" t="str">
        <f ca="1">IF(ISERROR(OFFSET('HARGA SATUAN'!$D$6,MATCH(C546,'HARGA SATUAN'!$C$7:$C$1495,0),0)),"",OFFSET('HARGA SATUAN'!$D$6,MATCH(C546,'HARGA SATUAN'!$C$7:$C$1495,0),0))</f>
        <v/>
      </c>
      <c r="E546" s="101">
        <f ca="1">IF(B546="+","Unit",IF(ISERROR(OFFSET('HARGA SATUAN'!$E$6,MATCH(C546,'HARGA SATUAN'!$C$7:$C$1495,0),0)),"",OFFSET('HARGA SATUAN'!$E$6,MATCH(C546,'HARGA SATUAN'!$C$7:$C$1495,0),0)))</f>
        <v>0</v>
      </c>
      <c r="F546" s="138" t="str">
        <f t="shared" ca="1" si="26"/>
        <v/>
      </c>
      <c r="G546" s="41">
        <f ca="1">IF(ISERROR(OFFSET('HARGA SATUAN'!$I$6,MATCH(C546,'HARGA SATUAN'!$C$7:$C$1495,0),0)),"",OFFSET('HARGA SATUAN'!$I$6,MATCH(C546,'HARGA SATUAN'!$C$7:$C$1495,0),0))</f>
        <v>0</v>
      </c>
      <c r="H546" s="136" t="str">
        <f ca="1">IF(B546="","",#REF!)</f>
        <v/>
      </c>
      <c r="I546" s="136" t="str">
        <f ca="1">IF(B546="","",#REF!)</f>
        <v/>
      </c>
      <c r="J546" s="136" t="str">
        <f ca="1">IF(B546="","",#REF!)</f>
        <v/>
      </c>
      <c r="K546" s="136" t="str">
        <f ca="1">IF(B546="","",#REF!)</f>
        <v/>
      </c>
      <c r="L546" s="136" t="str">
        <f ca="1">IF(C546="","",#REF!)</f>
        <v/>
      </c>
    </row>
    <row r="547" spans="1:12">
      <c r="A547" s="112">
        <v>536</v>
      </c>
      <c r="B547" s="134" t="str">
        <f t="shared" ca="1" si="24"/>
        <v/>
      </c>
      <c r="C547" s="109" t="str">
        <f t="shared" ca="1" si="25"/>
        <v/>
      </c>
      <c r="D547" s="101" t="str">
        <f ca="1">IF(ISERROR(OFFSET('HARGA SATUAN'!$D$6,MATCH(C547,'HARGA SATUAN'!$C$7:$C$1495,0),0)),"",OFFSET('HARGA SATUAN'!$D$6,MATCH(C547,'HARGA SATUAN'!$C$7:$C$1495,0),0))</f>
        <v/>
      </c>
      <c r="E547" s="101">
        <f ca="1">IF(B547="+","Unit",IF(ISERROR(OFFSET('HARGA SATUAN'!$E$6,MATCH(C547,'HARGA SATUAN'!$C$7:$C$1495,0),0)),"",OFFSET('HARGA SATUAN'!$E$6,MATCH(C547,'HARGA SATUAN'!$C$7:$C$1495,0),0)))</f>
        <v>0</v>
      </c>
      <c r="F547" s="138" t="str">
        <f t="shared" ca="1" si="26"/>
        <v/>
      </c>
      <c r="G547" s="41">
        <f ca="1">IF(ISERROR(OFFSET('HARGA SATUAN'!$I$6,MATCH(C547,'HARGA SATUAN'!$C$7:$C$1495,0),0)),"",OFFSET('HARGA SATUAN'!$I$6,MATCH(C547,'HARGA SATUAN'!$C$7:$C$1495,0),0))</f>
        <v>0</v>
      </c>
      <c r="H547" s="136" t="str">
        <f ca="1">IF(B547="","",#REF!)</f>
        <v/>
      </c>
      <c r="I547" s="136" t="str">
        <f ca="1">IF(B547="","",#REF!)</f>
        <v/>
      </c>
      <c r="J547" s="136" t="str">
        <f ca="1">IF(B547="","",#REF!)</f>
        <v/>
      </c>
      <c r="K547" s="136" t="str">
        <f ca="1">IF(B547="","",#REF!)</f>
        <v/>
      </c>
      <c r="L547" s="136" t="str">
        <f ca="1">IF(C547="","",#REF!)</f>
        <v/>
      </c>
    </row>
    <row r="548" spans="1:12">
      <c r="A548" s="112">
        <v>537</v>
      </c>
      <c r="B548" s="134" t="str">
        <f t="shared" ca="1" si="24"/>
        <v/>
      </c>
      <c r="C548" s="109" t="str">
        <f t="shared" ca="1" si="25"/>
        <v/>
      </c>
      <c r="D548" s="101" t="str">
        <f ca="1">IF(ISERROR(OFFSET('HARGA SATUAN'!$D$6,MATCH(C548,'HARGA SATUAN'!$C$7:$C$1495,0),0)),"",OFFSET('HARGA SATUAN'!$D$6,MATCH(C548,'HARGA SATUAN'!$C$7:$C$1495,0),0))</f>
        <v/>
      </c>
      <c r="E548" s="101">
        <f ca="1">IF(B548="+","Unit",IF(ISERROR(OFFSET('HARGA SATUAN'!$E$6,MATCH(C548,'HARGA SATUAN'!$C$7:$C$1495,0),0)),"",OFFSET('HARGA SATUAN'!$E$6,MATCH(C548,'HARGA SATUAN'!$C$7:$C$1495,0),0)))</f>
        <v>0</v>
      </c>
      <c r="F548" s="138" t="str">
        <f t="shared" ca="1" si="26"/>
        <v/>
      </c>
      <c r="G548" s="41">
        <f ca="1">IF(ISERROR(OFFSET('HARGA SATUAN'!$I$6,MATCH(C548,'HARGA SATUAN'!$C$7:$C$1495,0),0)),"",OFFSET('HARGA SATUAN'!$I$6,MATCH(C548,'HARGA SATUAN'!$C$7:$C$1495,0),0))</f>
        <v>0</v>
      </c>
      <c r="H548" s="136" t="str">
        <f ca="1">IF(B548="","",#REF!)</f>
        <v/>
      </c>
      <c r="I548" s="136" t="str">
        <f ca="1">IF(B548="","",#REF!)</f>
        <v/>
      </c>
      <c r="J548" s="136" t="str">
        <f ca="1">IF(B548="","",#REF!)</f>
        <v/>
      </c>
      <c r="K548" s="136" t="str">
        <f ca="1">IF(B548="","",#REF!)</f>
        <v/>
      </c>
      <c r="L548" s="136" t="str">
        <f ca="1">IF(C548="","",#REF!)</f>
        <v/>
      </c>
    </row>
    <row r="549" spans="1:12">
      <c r="A549" s="112">
        <v>538</v>
      </c>
      <c r="B549" s="134" t="str">
        <f t="shared" ca="1" si="24"/>
        <v/>
      </c>
      <c r="C549" s="109" t="str">
        <f t="shared" ca="1" si="25"/>
        <v/>
      </c>
      <c r="D549" s="101" t="str">
        <f ca="1">IF(ISERROR(OFFSET('HARGA SATUAN'!$D$6,MATCH(C549,'HARGA SATUAN'!$C$7:$C$1495,0),0)),"",OFFSET('HARGA SATUAN'!$D$6,MATCH(C549,'HARGA SATUAN'!$C$7:$C$1495,0),0))</f>
        <v/>
      </c>
      <c r="E549" s="101">
        <f ca="1">IF(B549="+","Unit",IF(ISERROR(OFFSET('HARGA SATUAN'!$E$6,MATCH(C549,'HARGA SATUAN'!$C$7:$C$1495,0),0)),"",OFFSET('HARGA SATUAN'!$E$6,MATCH(C549,'HARGA SATUAN'!$C$7:$C$1495,0),0)))</f>
        <v>0</v>
      </c>
      <c r="F549" s="138" t="str">
        <f t="shared" ca="1" si="26"/>
        <v/>
      </c>
      <c r="G549" s="41">
        <f ca="1">IF(ISERROR(OFFSET('HARGA SATUAN'!$I$6,MATCH(C549,'HARGA SATUAN'!$C$7:$C$1495,0),0)),"",OFFSET('HARGA SATUAN'!$I$6,MATCH(C549,'HARGA SATUAN'!$C$7:$C$1495,0),0))</f>
        <v>0</v>
      </c>
      <c r="H549" s="136" t="str">
        <f ca="1">IF(B549="","",#REF!)</f>
        <v/>
      </c>
      <c r="I549" s="136" t="str">
        <f ca="1">IF(B549="","",#REF!)</f>
        <v/>
      </c>
      <c r="J549" s="136" t="str">
        <f ca="1">IF(B549="","",#REF!)</f>
        <v/>
      </c>
      <c r="K549" s="136" t="str">
        <f ca="1">IF(B549="","",#REF!)</f>
        <v/>
      </c>
      <c r="L549" s="136" t="str">
        <f ca="1">IF(C549="","",#REF!)</f>
        <v/>
      </c>
    </row>
    <row r="550" spans="1:12">
      <c r="A550" s="112">
        <v>539</v>
      </c>
      <c r="B550" s="134" t="str">
        <f t="shared" ca="1" si="24"/>
        <v/>
      </c>
      <c r="C550" s="109" t="str">
        <f t="shared" ca="1" si="25"/>
        <v/>
      </c>
      <c r="D550" s="101" t="str">
        <f ca="1">IF(ISERROR(OFFSET('HARGA SATUAN'!$D$6,MATCH(C550,'HARGA SATUAN'!$C$7:$C$1495,0),0)),"",OFFSET('HARGA SATUAN'!$D$6,MATCH(C550,'HARGA SATUAN'!$C$7:$C$1495,0),0))</f>
        <v/>
      </c>
      <c r="E550" s="101">
        <f ca="1">IF(B550="+","Unit",IF(ISERROR(OFFSET('HARGA SATUAN'!$E$6,MATCH(C550,'HARGA SATUAN'!$C$7:$C$1495,0),0)),"",OFFSET('HARGA SATUAN'!$E$6,MATCH(C550,'HARGA SATUAN'!$C$7:$C$1495,0),0)))</f>
        <v>0</v>
      </c>
      <c r="F550" s="138" t="str">
        <f t="shared" ca="1" si="26"/>
        <v/>
      </c>
      <c r="G550" s="41">
        <f ca="1">IF(ISERROR(OFFSET('HARGA SATUAN'!$I$6,MATCH(C550,'HARGA SATUAN'!$C$7:$C$1495,0),0)),"",OFFSET('HARGA SATUAN'!$I$6,MATCH(C550,'HARGA SATUAN'!$C$7:$C$1495,0),0))</f>
        <v>0</v>
      </c>
      <c r="H550" s="136" t="str">
        <f ca="1">IF(B550="","",#REF!)</f>
        <v/>
      </c>
      <c r="I550" s="136" t="str">
        <f ca="1">IF(B550="","",#REF!)</f>
        <v/>
      </c>
      <c r="J550" s="136" t="str">
        <f ca="1">IF(B550="","",#REF!)</f>
        <v/>
      </c>
      <c r="K550" s="136" t="str">
        <f ca="1">IF(B550="","",#REF!)</f>
        <v/>
      </c>
      <c r="L550" s="136" t="str">
        <f ca="1">IF(C550="","",#REF!)</f>
        <v/>
      </c>
    </row>
    <row r="551" spans="1:12">
      <c r="A551" s="112">
        <v>540</v>
      </c>
      <c r="B551" s="134" t="str">
        <f t="shared" ca="1" si="24"/>
        <v/>
      </c>
      <c r="C551" s="109" t="str">
        <f t="shared" ca="1" si="25"/>
        <v/>
      </c>
      <c r="D551" s="101" t="str">
        <f ca="1">IF(ISERROR(OFFSET('HARGA SATUAN'!$D$6,MATCH(C551,'HARGA SATUAN'!$C$7:$C$1495,0),0)),"",OFFSET('HARGA SATUAN'!$D$6,MATCH(C551,'HARGA SATUAN'!$C$7:$C$1495,0),0))</f>
        <v/>
      </c>
      <c r="E551" s="101">
        <f ca="1">IF(B551="+","Unit",IF(ISERROR(OFFSET('HARGA SATUAN'!$E$6,MATCH(C551,'HARGA SATUAN'!$C$7:$C$1495,0),0)),"",OFFSET('HARGA SATUAN'!$E$6,MATCH(C551,'HARGA SATUAN'!$C$7:$C$1495,0),0)))</f>
        <v>0</v>
      </c>
      <c r="F551" s="138" t="str">
        <f t="shared" ca="1" si="26"/>
        <v/>
      </c>
      <c r="G551" s="41">
        <f ca="1">IF(ISERROR(OFFSET('HARGA SATUAN'!$I$6,MATCH(C551,'HARGA SATUAN'!$C$7:$C$1495,0),0)),"",OFFSET('HARGA SATUAN'!$I$6,MATCH(C551,'HARGA SATUAN'!$C$7:$C$1495,0),0))</f>
        <v>0</v>
      </c>
      <c r="H551" s="136" t="str">
        <f ca="1">IF(B551="","",#REF!)</f>
        <v/>
      </c>
      <c r="I551" s="136" t="str">
        <f ca="1">IF(B551="","",#REF!)</f>
        <v/>
      </c>
      <c r="J551" s="136" t="str">
        <f ca="1">IF(B551="","",#REF!)</f>
        <v/>
      </c>
      <c r="K551" s="136" t="str">
        <f ca="1">IF(B551="","",#REF!)</f>
        <v/>
      </c>
      <c r="L551" s="136" t="str">
        <f ca="1">IF(C551="","",#REF!)</f>
        <v/>
      </c>
    </row>
    <row r="552" spans="1:12">
      <c r="A552" s="112">
        <v>541</v>
      </c>
      <c r="B552" s="134" t="str">
        <f t="shared" ca="1" si="24"/>
        <v/>
      </c>
      <c r="C552" s="109" t="str">
        <f t="shared" ca="1" si="25"/>
        <v/>
      </c>
      <c r="D552" s="101" t="str">
        <f ca="1">IF(ISERROR(OFFSET('HARGA SATUAN'!$D$6,MATCH(C552,'HARGA SATUAN'!$C$7:$C$1495,0),0)),"",OFFSET('HARGA SATUAN'!$D$6,MATCH(C552,'HARGA SATUAN'!$C$7:$C$1495,0),0))</f>
        <v/>
      </c>
      <c r="E552" s="101">
        <f ca="1">IF(B552="+","Unit",IF(ISERROR(OFFSET('HARGA SATUAN'!$E$6,MATCH(C552,'HARGA SATUAN'!$C$7:$C$1495,0),0)),"",OFFSET('HARGA SATUAN'!$E$6,MATCH(C552,'HARGA SATUAN'!$C$7:$C$1495,0),0)))</f>
        <v>0</v>
      </c>
      <c r="F552" s="138" t="str">
        <f t="shared" ca="1" si="26"/>
        <v/>
      </c>
      <c r="G552" s="41">
        <f ca="1">IF(ISERROR(OFFSET('HARGA SATUAN'!$I$6,MATCH(C552,'HARGA SATUAN'!$C$7:$C$1495,0),0)),"",OFFSET('HARGA SATUAN'!$I$6,MATCH(C552,'HARGA SATUAN'!$C$7:$C$1495,0),0))</f>
        <v>0</v>
      </c>
      <c r="H552" s="136" t="str">
        <f ca="1">IF(B552="","",#REF!)</f>
        <v/>
      </c>
      <c r="I552" s="136" t="str">
        <f ca="1">IF(B552="","",#REF!)</f>
        <v/>
      </c>
      <c r="J552" s="136" t="str">
        <f ca="1">IF(B552="","",#REF!)</f>
        <v/>
      </c>
      <c r="K552" s="136" t="str">
        <f ca="1">IF(B552="","",#REF!)</f>
        <v/>
      </c>
      <c r="L552" s="136" t="str">
        <f ca="1">IF(C552="","",#REF!)</f>
        <v/>
      </c>
    </row>
    <row r="553" spans="1:12">
      <c r="A553" s="112">
        <v>542</v>
      </c>
      <c r="B553" s="134" t="str">
        <f t="shared" ca="1" si="24"/>
        <v/>
      </c>
      <c r="C553" s="109" t="str">
        <f t="shared" ca="1" si="25"/>
        <v/>
      </c>
      <c r="D553" s="101" t="str">
        <f ca="1">IF(ISERROR(OFFSET('HARGA SATUAN'!$D$6,MATCH(C553,'HARGA SATUAN'!$C$7:$C$1495,0),0)),"",OFFSET('HARGA SATUAN'!$D$6,MATCH(C553,'HARGA SATUAN'!$C$7:$C$1495,0),0))</f>
        <v/>
      </c>
      <c r="E553" s="101">
        <f ca="1">IF(B553="+","Unit",IF(ISERROR(OFFSET('HARGA SATUAN'!$E$6,MATCH(C553,'HARGA SATUAN'!$C$7:$C$1495,0),0)),"",OFFSET('HARGA SATUAN'!$E$6,MATCH(C553,'HARGA SATUAN'!$C$7:$C$1495,0),0)))</f>
        <v>0</v>
      </c>
      <c r="F553" s="138" t="str">
        <f t="shared" ca="1" si="26"/>
        <v/>
      </c>
      <c r="G553" s="41">
        <f ca="1">IF(ISERROR(OFFSET('HARGA SATUAN'!$I$6,MATCH(C553,'HARGA SATUAN'!$C$7:$C$1495,0),0)),"",OFFSET('HARGA SATUAN'!$I$6,MATCH(C553,'HARGA SATUAN'!$C$7:$C$1495,0),0))</f>
        <v>0</v>
      </c>
      <c r="H553" s="136" t="str">
        <f ca="1">IF(B553="","",#REF!)</f>
        <v/>
      </c>
      <c r="I553" s="136" t="str">
        <f ca="1">IF(B553="","",#REF!)</f>
        <v/>
      </c>
      <c r="J553" s="136" t="str">
        <f ca="1">IF(B553="","",#REF!)</f>
        <v/>
      </c>
      <c r="K553" s="136" t="str">
        <f ca="1">IF(B553="","",#REF!)</f>
        <v/>
      </c>
      <c r="L553" s="136" t="str">
        <f ca="1">IF(C553="","",#REF!)</f>
        <v/>
      </c>
    </row>
    <row r="554" spans="1:12">
      <c r="A554" s="112">
        <v>543</v>
      </c>
      <c r="B554" s="134" t="str">
        <f t="shared" ca="1" si="24"/>
        <v/>
      </c>
      <c r="C554" s="109" t="str">
        <f t="shared" ca="1" si="25"/>
        <v/>
      </c>
      <c r="D554" s="101" t="str">
        <f ca="1">IF(ISERROR(OFFSET('HARGA SATUAN'!$D$6,MATCH(C554,'HARGA SATUAN'!$C$7:$C$1495,0),0)),"",OFFSET('HARGA SATUAN'!$D$6,MATCH(C554,'HARGA SATUAN'!$C$7:$C$1495,0),0))</f>
        <v/>
      </c>
      <c r="E554" s="101">
        <f ca="1">IF(B554="+","Unit",IF(ISERROR(OFFSET('HARGA SATUAN'!$E$6,MATCH(C554,'HARGA SATUAN'!$C$7:$C$1495,0),0)),"",OFFSET('HARGA SATUAN'!$E$6,MATCH(C554,'HARGA SATUAN'!$C$7:$C$1495,0),0)))</f>
        <v>0</v>
      </c>
      <c r="F554" s="138" t="str">
        <f t="shared" ca="1" si="26"/>
        <v/>
      </c>
      <c r="G554" s="41">
        <f ca="1">IF(ISERROR(OFFSET('HARGA SATUAN'!$I$6,MATCH(C554,'HARGA SATUAN'!$C$7:$C$1495,0),0)),"",OFFSET('HARGA SATUAN'!$I$6,MATCH(C554,'HARGA SATUAN'!$C$7:$C$1495,0),0))</f>
        <v>0</v>
      </c>
      <c r="H554" s="136" t="str">
        <f ca="1">IF(B554="","",#REF!)</f>
        <v/>
      </c>
      <c r="I554" s="136" t="str">
        <f ca="1">IF(B554="","",#REF!)</f>
        <v/>
      </c>
      <c r="J554" s="136" t="str">
        <f ca="1">IF(B554="","",#REF!)</f>
        <v/>
      </c>
      <c r="K554" s="136" t="str">
        <f ca="1">IF(B554="","",#REF!)</f>
        <v/>
      </c>
      <c r="L554" s="136" t="str">
        <f ca="1">IF(C554="","",#REF!)</f>
        <v/>
      </c>
    </row>
    <row r="555" spans="1:12">
      <c r="A555" s="112">
        <v>544</v>
      </c>
      <c r="B555" s="134" t="str">
        <f t="shared" ca="1" si="24"/>
        <v/>
      </c>
      <c r="C555" s="109" t="str">
        <f t="shared" ca="1" si="25"/>
        <v/>
      </c>
      <c r="D555" s="101" t="str">
        <f ca="1">IF(ISERROR(OFFSET('HARGA SATUAN'!$D$6,MATCH(C555,'HARGA SATUAN'!$C$7:$C$1495,0),0)),"",OFFSET('HARGA SATUAN'!$D$6,MATCH(C555,'HARGA SATUAN'!$C$7:$C$1495,0),0))</f>
        <v/>
      </c>
      <c r="E555" s="101">
        <f ca="1">IF(B555="+","Unit",IF(ISERROR(OFFSET('HARGA SATUAN'!$E$6,MATCH(C555,'HARGA SATUAN'!$C$7:$C$1495,0),0)),"",OFFSET('HARGA SATUAN'!$E$6,MATCH(C555,'HARGA SATUAN'!$C$7:$C$1495,0),0)))</f>
        <v>0</v>
      </c>
      <c r="F555" s="138" t="str">
        <f t="shared" ca="1" si="26"/>
        <v/>
      </c>
      <c r="G555" s="41">
        <f ca="1">IF(ISERROR(OFFSET('HARGA SATUAN'!$I$6,MATCH(C555,'HARGA SATUAN'!$C$7:$C$1495,0),0)),"",OFFSET('HARGA SATUAN'!$I$6,MATCH(C555,'HARGA SATUAN'!$C$7:$C$1495,0),0))</f>
        <v>0</v>
      </c>
      <c r="H555" s="136" t="str">
        <f ca="1">IF(B555="","",#REF!)</f>
        <v/>
      </c>
      <c r="I555" s="136" t="str">
        <f ca="1">IF(B555="","",#REF!)</f>
        <v/>
      </c>
      <c r="J555" s="136" t="str">
        <f ca="1">IF(B555="","",#REF!)</f>
        <v/>
      </c>
      <c r="K555" s="136" t="str">
        <f ca="1">IF(B555="","",#REF!)</f>
        <v/>
      </c>
      <c r="L555" s="136" t="str">
        <f ca="1">IF(C555="","",#REF!)</f>
        <v/>
      </c>
    </row>
    <row r="556" spans="1:12">
      <c r="A556" s="112">
        <v>545</v>
      </c>
      <c r="B556" s="134" t="str">
        <f t="shared" ca="1" si="24"/>
        <v/>
      </c>
      <c r="C556" s="109" t="str">
        <f t="shared" ca="1" si="25"/>
        <v/>
      </c>
      <c r="D556" s="101" t="str">
        <f ca="1">IF(ISERROR(OFFSET('HARGA SATUAN'!$D$6,MATCH(C556,'HARGA SATUAN'!$C$7:$C$1495,0),0)),"",OFFSET('HARGA SATUAN'!$D$6,MATCH(C556,'HARGA SATUAN'!$C$7:$C$1495,0),0))</f>
        <v/>
      </c>
      <c r="E556" s="101">
        <f ca="1">IF(B556="+","Unit",IF(ISERROR(OFFSET('HARGA SATUAN'!$E$6,MATCH(C556,'HARGA SATUAN'!$C$7:$C$1495,0),0)),"",OFFSET('HARGA SATUAN'!$E$6,MATCH(C556,'HARGA SATUAN'!$C$7:$C$1495,0),0)))</f>
        <v>0</v>
      </c>
      <c r="F556" s="138" t="str">
        <f t="shared" ca="1" si="26"/>
        <v/>
      </c>
      <c r="G556" s="41">
        <f ca="1">IF(ISERROR(OFFSET('HARGA SATUAN'!$I$6,MATCH(C556,'HARGA SATUAN'!$C$7:$C$1495,0),0)),"",OFFSET('HARGA SATUAN'!$I$6,MATCH(C556,'HARGA SATUAN'!$C$7:$C$1495,0),0))</f>
        <v>0</v>
      </c>
      <c r="H556" s="136" t="str">
        <f ca="1">IF(B556="","",#REF!)</f>
        <v/>
      </c>
      <c r="I556" s="136" t="str">
        <f ca="1">IF(B556="","",#REF!)</f>
        <v/>
      </c>
      <c r="J556" s="136" t="str">
        <f ca="1">IF(B556="","",#REF!)</f>
        <v/>
      </c>
      <c r="K556" s="136" t="str">
        <f ca="1">IF(B556="","",#REF!)</f>
        <v/>
      </c>
      <c r="L556" s="136" t="str">
        <f ca="1">IF(C556="","",#REF!)</f>
        <v/>
      </c>
    </row>
    <row r="557" spans="1:12">
      <c r="A557" s="112">
        <v>546</v>
      </c>
      <c r="B557" s="134" t="str">
        <f t="shared" ca="1" si="24"/>
        <v/>
      </c>
      <c r="C557" s="109" t="str">
        <f t="shared" ca="1" si="25"/>
        <v/>
      </c>
      <c r="D557" s="101" t="str">
        <f ca="1">IF(ISERROR(OFFSET('HARGA SATUAN'!$D$6,MATCH(C557,'HARGA SATUAN'!$C$7:$C$1495,0),0)),"",OFFSET('HARGA SATUAN'!$D$6,MATCH(C557,'HARGA SATUAN'!$C$7:$C$1495,0),0))</f>
        <v/>
      </c>
      <c r="E557" s="101">
        <f ca="1">IF(B557="+","Unit",IF(ISERROR(OFFSET('HARGA SATUAN'!$E$6,MATCH(C557,'HARGA SATUAN'!$C$7:$C$1495,0),0)),"",OFFSET('HARGA SATUAN'!$E$6,MATCH(C557,'HARGA SATUAN'!$C$7:$C$1495,0),0)))</f>
        <v>0</v>
      </c>
      <c r="F557" s="138" t="str">
        <f t="shared" ca="1" si="26"/>
        <v/>
      </c>
      <c r="G557" s="41">
        <f ca="1">IF(ISERROR(OFFSET('HARGA SATUAN'!$I$6,MATCH(C557,'HARGA SATUAN'!$C$7:$C$1495,0),0)),"",OFFSET('HARGA SATUAN'!$I$6,MATCH(C557,'HARGA SATUAN'!$C$7:$C$1495,0),0))</f>
        <v>0</v>
      </c>
      <c r="H557" s="136" t="str">
        <f ca="1">IF(B557="","",#REF!)</f>
        <v/>
      </c>
      <c r="I557" s="136" t="str">
        <f ca="1">IF(B557="","",#REF!)</f>
        <v/>
      </c>
      <c r="J557" s="136" t="str">
        <f ca="1">IF(B557="","",#REF!)</f>
        <v/>
      </c>
      <c r="K557" s="136" t="str">
        <f ca="1">IF(B557="","",#REF!)</f>
        <v/>
      </c>
      <c r="L557" s="136" t="str">
        <f ca="1">IF(C557="","",#REF!)</f>
        <v/>
      </c>
    </row>
    <row r="558" spans="1:12">
      <c r="A558" s="112">
        <v>547</v>
      </c>
      <c r="B558" s="134" t="str">
        <f t="shared" ca="1" si="24"/>
        <v/>
      </c>
      <c r="C558" s="109" t="str">
        <f t="shared" ca="1" si="25"/>
        <v/>
      </c>
      <c r="D558" s="101" t="str">
        <f ca="1">IF(ISERROR(OFFSET('HARGA SATUAN'!$D$6,MATCH(C558,'HARGA SATUAN'!$C$7:$C$1495,0),0)),"",OFFSET('HARGA SATUAN'!$D$6,MATCH(C558,'HARGA SATUAN'!$C$7:$C$1495,0),0))</f>
        <v/>
      </c>
      <c r="E558" s="101">
        <f ca="1">IF(B558="+","Unit",IF(ISERROR(OFFSET('HARGA SATUAN'!$E$6,MATCH(C558,'HARGA SATUAN'!$C$7:$C$1495,0),0)),"",OFFSET('HARGA SATUAN'!$E$6,MATCH(C558,'HARGA SATUAN'!$C$7:$C$1495,0),0)))</f>
        <v>0</v>
      </c>
      <c r="F558" s="138" t="str">
        <f t="shared" ca="1" si="26"/>
        <v/>
      </c>
      <c r="G558" s="41">
        <f ca="1">IF(ISERROR(OFFSET('HARGA SATUAN'!$I$6,MATCH(C558,'HARGA SATUAN'!$C$7:$C$1495,0),0)),"",OFFSET('HARGA SATUAN'!$I$6,MATCH(C558,'HARGA SATUAN'!$C$7:$C$1495,0),0))</f>
        <v>0</v>
      </c>
      <c r="H558" s="136" t="str">
        <f ca="1">IF(B558="","",#REF!)</f>
        <v/>
      </c>
      <c r="I558" s="136" t="str">
        <f ca="1">IF(B558="","",#REF!)</f>
        <v/>
      </c>
      <c r="J558" s="136" t="str">
        <f ca="1">IF(B558="","",#REF!)</f>
        <v/>
      </c>
      <c r="K558" s="136" t="str">
        <f ca="1">IF(B558="","",#REF!)</f>
        <v/>
      </c>
      <c r="L558" s="136" t="str">
        <f ca="1">IF(C558="","",#REF!)</f>
        <v/>
      </c>
    </row>
    <row r="559" spans="1:12">
      <c r="A559" s="112">
        <v>548</v>
      </c>
      <c r="B559" s="134" t="str">
        <f t="shared" ca="1" si="24"/>
        <v/>
      </c>
      <c r="C559" s="109" t="str">
        <f t="shared" ca="1" si="25"/>
        <v/>
      </c>
      <c r="D559" s="101" t="str">
        <f ca="1">IF(ISERROR(OFFSET('HARGA SATUAN'!$D$6,MATCH(C559,'HARGA SATUAN'!$C$7:$C$1495,0),0)),"",OFFSET('HARGA SATUAN'!$D$6,MATCH(C559,'HARGA SATUAN'!$C$7:$C$1495,0),0))</f>
        <v/>
      </c>
      <c r="E559" s="101">
        <f ca="1">IF(B559="+","Unit",IF(ISERROR(OFFSET('HARGA SATUAN'!$E$6,MATCH(C559,'HARGA SATUAN'!$C$7:$C$1495,0),0)),"",OFFSET('HARGA SATUAN'!$E$6,MATCH(C559,'HARGA SATUAN'!$C$7:$C$1495,0),0)))</f>
        <v>0</v>
      </c>
      <c r="F559" s="138" t="str">
        <f t="shared" ca="1" si="26"/>
        <v/>
      </c>
      <c r="G559" s="41">
        <f ca="1">IF(ISERROR(OFFSET('HARGA SATUAN'!$I$6,MATCH(C559,'HARGA SATUAN'!$C$7:$C$1495,0),0)),"",OFFSET('HARGA SATUAN'!$I$6,MATCH(C559,'HARGA SATUAN'!$C$7:$C$1495,0),0))</f>
        <v>0</v>
      </c>
      <c r="H559" s="136" t="str">
        <f ca="1">IF(B559="","",#REF!)</f>
        <v/>
      </c>
      <c r="I559" s="136" t="str">
        <f ca="1">IF(B559="","",#REF!)</f>
        <v/>
      </c>
      <c r="J559" s="136" t="str">
        <f ca="1">IF(B559="","",#REF!)</f>
        <v/>
      </c>
      <c r="K559" s="136" t="str">
        <f ca="1">IF(B559="","",#REF!)</f>
        <v/>
      </c>
      <c r="L559" s="136" t="str">
        <f ca="1">IF(C559="","",#REF!)</f>
        <v/>
      </c>
    </row>
    <row r="560" spans="1:12">
      <c r="A560" s="112">
        <v>549</v>
      </c>
      <c r="B560" s="134" t="str">
        <f t="shared" ca="1" si="24"/>
        <v/>
      </c>
      <c r="C560" s="109" t="str">
        <f t="shared" ca="1" si="25"/>
        <v/>
      </c>
      <c r="D560" s="101" t="str">
        <f ca="1">IF(ISERROR(OFFSET('HARGA SATUAN'!$D$6,MATCH(C560,'HARGA SATUAN'!$C$7:$C$1495,0),0)),"",OFFSET('HARGA SATUAN'!$D$6,MATCH(C560,'HARGA SATUAN'!$C$7:$C$1495,0),0))</f>
        <v/>
      </c>
      <c r="E560" s="101">
        <f ca="1">IF(B560="+","Unit",IF(ISERROR(OFFSET('HARGA SATUAN'!$E$6,MATCH(C560,'HARGA SATUAN'!$C$7:$C$1495,0),0)),"",OFFSET('HARGA SATUAN'!$E$6,MATCH(C560,'HARGA SATUAN'!$C$7:$C$1495,0),0)))</f>
        <v>0</v>
      </c>
      <c r="F560" s="138" t="str">
        <f t="shared" ca="1" si="26"/>
        <v/>
      </c>
      <c r="G560" s="41">
        <f ca="1">IF(ISERROR(OFFSET('HARGA SATUAN'!$I$6,MATCH(C560,'HARGA SATUAN'!$C$7:$C$1495,0),0)),"",OFFSET('HARGA SATUAN'!$I$6,MATCH(C560,'HARGA SATUAN'!$C$7:$C$1495,0),0))</f>
        <v>0</v>
      </c>
      <c r="H560" s="136" t="str">
        <f ca="1">IF(B560="","",#REF!)</f>
        <v/>
      </c>
      <c r="I560" s="136" t="str">
        <f ca="1">IF(B560="","",#REF!)</f>
        <v/>
      </c>
      <c r="J560" s="136" t="str">
        <f ca="1">IF(B560="","",#REF!)</f>
        <v/>
      </c>
      <c r="K560" s="136" t="str">
        <f ca="1">IF(B560="","",#REF!)</f>
        <v/>
      </c>
      <c r="L560" s="136" t="str">
        <f ca="1">IF(C560="","",#REF!)</f>
        <v/>
      </c>
    </row>
    <row r="561" spans="1:12">
      <c r="A561" s="112">
        <v>550</v>
      </c>
      <c r="B561" s="134" t="str">
        <f t="shared" ca="1" si="24"/>
        <v/>
      </c>
      <c r="C561" s="109" t="str">
        <f t="shared" ca="1" si="25"/>
        <v/>
      </c>
      <c r="D561" s="101" t="str">
        <f ca="1">IF(ISERROR(OFFSET('HARGA SATUAN'!$D$6,MATCH(C561,'HARGA SATUAN'!$C$7:$C$1495,0),0)),"",OFFSET('HARGA SATUAN'!$D$6,MATCH(C561,'HARGA SATUAN'!$C$7:$C$1495,0),0))</f>
        <v/>
      </c>
      <c r="E561" s="101">
        <f ca="1">IF(B561="+","Unit",IF(ISERROR(OFFSET('HARGA SATUAN'!$E$6,MATCH(C561,'HARGA SATUAN'!$C$7:$C$1495,0),0)),"",OFFSET('HARGA SATUAN'!$E$6,MATCH(C561,'HARGA SATUAN'!$C$7:$C$1495,0),0)))</f>
        <v>0</v>
      </c>
      <c r="F561" s="138" t="str">
        <f t="shared" ca="1" si="26"/>
        <v/>
      </c>
      <c r="G561" s="41">
        <f ca="1">IF(ISERROR(OFFSET('HARGA SATUAN'!$I$6,MATCH(C561,'HARGA SATUAN'!$C$7:$C$1495,0),0)),"",OFFSET('HARGA SATUAN'!$I$6,MATCH(C561,'HARGA SATUAN'!$C$7:$C$1495,0),0))</f>
        <v>0</v>
      </c>
      <c r="H561" s="136" t="str">
        <f ca="1">IF(B561="","",#REF!)</f>
        <v/>
      </c>
      <c r="I561" s="136" t="str">
        <f ca="1">IF(B561="","",#REF!)</f>
        <v/>
      </c>
      <c r="J561" s="136" t="str">
        <f ca="1">IF(B561="","",#REF!)</f>
        <v/>
      </c>
      <c r="K561" s="136" t="str">
        <f ca="1">IF(B561="","",#REF!)</f>
        <v/>
      </c>
      <c r="L561" s="136" t="str">
        <f ca="1">IF(C561="","",#REF!)</f>
        <v/>
      </c>
    </row>
    <row r="562" spans="1:12">
      <c r="A562" s="112">
        <v>551</v>
      </c>
      <c r="B562" s="134" t="str">
        <f t="shared" ca="1" si="24"/>
        <v/>
      </c>
      <c r="C562" s="109" t="str">
        <f t="shared" ca="1" si="25"/>
        <v/>
      </c>
      <c r="D562" s="101" t="str">
        <f ca="1">IF(ISERROR(OFFSET('HARGA SATUAN'!$D$6,MATCH(C562,'HARGA SATUAN'!$C$7:$C$1495,0),0)),"",OFFSET('HARGA SATUAN'!$D$6,MATCH(C562,'HARGA SATUAN'!$C$7:$C$1495,0),0))</f>
        <v/>
      </c>
      <c r="E562" s="101">
        <f ca="1">IF(B562="+","Unit",IF(ISERROR(OFFSET('HARGA SATUAN'!$E$6,MATCH(C562,'HARGA SATUAN'!$C$7:$C$1495,0),0)),"",OFFSET('HARGA SATUAN'!$E$6,MATCH(C562,'HARGA SATUAN'!$C$7:$C$1495,0),0)))</f>
        <v>0</v>
      </c>
      <c r="F562" s="138" t="str">
        <f t="shared" ca="1" si="26"/>
        <v/>
      </c>
      <c r="G562" s="41">
        <f ca="1">IF(ISERROR(OFFSET('HARGA SATUAN'!$I$6,MATCH(C562,'HARGA SATUAN'!$C$7:$C$1495,0),0)),"",OFFSET('HARGA SATUAN'!$I$6,MATCH(C562,'HARGA SATUAN'!$C$7:$C$1495,0),0))</f>
        <v>0</v>
      </c>
      <c r="H562" s="136" t="str">
        <f ca="1">IF(B562="","",#REF!)</f>
        <v/>
      </c>
      <c r="I562" s="136" t="str">
        <f ca="1">IF(B562="","",#REF!)</f>
        <v/>
      </c>
      <c r="J562" s="136" t="str">
        <f ca="1">IF(B562="","",#REF!)</f>
        <v/>
      </c>
      <c r="K562" s="136" t="str">
        <f ca="1">IF(B562="","",#REF!)</f>
        <v/>
      </c>
      <c r="L562" s="136" t="str">
        <f ca="1">IF(C562="","",#REF!)</f>
        <v/>
      </c>
    </row>
    <row r="563" spans="1:12">
      <c r="A563" s="112">
        <v>552</v>
      </c>
      <c r="B563" s="134" t="str">
        <f t="shared" ca="1" si="24"/>
        <v/>
      </c>
      <c r="C563" s="109" t="str">
        <f t="shared" ca="1" si="25"/>
        <v/>
      </c>
      <c r="D563" s="101" t="str">
        <f ca="1">IF(ISERROR(OFFSET('HARGA SATUAN'!$D$6,MATCH(C563,'HARGA SATUAN'!$C$7:$C$1495,0),0)),"",OFFSET('HARGA SATUAN'!$D$6,MATCH(C563,'HARGA SATUAN'!$C$7:$C$1495,0),0))</f>
        <v/>
      </c>
      <c r="E563" s="101">
        <f ca="1">IF(B563="+","Unit",IF(ISERROR(OFFSET('HARGA SATUAN'!$E$6,MATCH(C563,'HARGA SATUAN'!$C$7:$C$1495,0),0)),"",OFFSET('HARGA SATUAN'!$E$6,MATCH(C563,'HARGA SATUAN'!$C$7:$C$1495,0),0)))</f>
        <v>0</v>
      </c>
      <c r="F563" s="138" t="str">
        <f t="shared" ca="1" si="26"/>
        <v/>
      </c>
      <c r="G563" s="41">
        <f ca="1">IF(ISERROR(OFFSET('HARGA SATUAN'!$I$6,MATCH(C563,'HARGA SATUAN'!$C$7:$C$1495,0),0)),"",OFFSET('HARGA SATUAN'!$I$6,MATCH(C563,'HARGA SATUAN'!$C$7:$C$1495,0),0))</f>
        <v>0</v>
      </c>
      <c r="H563" s="136" t="str">
        <f ca="1">IF(B563="","",#REF!)</f>
        <v/>
      </c>
      <c r="I563" s="136" t="str">
        <f ca="1">IF(B563="","",#REF!)</f>
        <v/>
      </c>
      <c r="J563" s="136" t="str">
        <f ca="1">IF(B563="","",#REF!)</f>
        <v/>
      </c>
      <c r="K563" s="136" t="str">
        <f ca="1">IF(B563="","",#REF!)</f>
        <v/>
      </c>
      <c r="L563" s="136" t="str">
        <f ca="1">IF(C563="","",#REF!)</f>
        <v/>
      </c>
    </row>
    <row r="564" spans="1:12">
      <c r="A564" s="112">
        <v>553</v>
      </c>
      <c r="B564" s="134" t="str">
        <f t="shared" ca="1" si="24"/>
        <v/>
      </c>
      <c r="C564" s="109" t="str">
        <f t="shared" ca="1" si="25"/>
        <v/>
      </c>
      <c r="D564" s="101" t="str">
        <f ca="1">IF(ISERROR(OFFSET('HARGA SATUAN'!$D$6,MATCH(C564,'HARGA SATUAN'!$C$7:$C$1495,0),0)),"",OFFSET('HARGA SATUAN'!$D$6,MATCH(C564,'HARGA SATUAN'!$C$7:$C$1495,0),0))</f>
        <v/>
      </c>
      <c r="E564" s="101">
        <f ca="1">IF(B564="+","Unit",IF(ISERROR(OFFSET('HARGA SATUAN'!$E$6,MATCH(C564,'HARGA SATUAN'!$C$7:$C$1495,0),0)),"",OFFSET('HARGA SATUAN'!$E$6,MATCH(C564,'HARGA SATUAN'!$C$7:$C$1495,0),0)))</f>
        <v>0</v>
      </c>
      <c r="F564" s="138" t="str">
        <f t="shared" ca="1" si="26"/>
        <v/>
      </c>
      <c r="G564" s="41">
        <f ca="1">IF(ISERROR(OFFSET('HARGA SATUAN'!$I$6,MATCH(C564,'HARGA SATUAN'!$C$7:$C$1495,0),0)),"",OFFSET('HARGA SATUAN'!$I$6,MATCH(C564,'HARGA SATUAN'!$C$7:$C$1495,0),0))</f>
        <v>0</v>
      </c>
      <c r="H564" s="136" t="str">
        <f ca="1">IF(B564="","",#REF!)</f>
        <v/>
      </c>
      <c r="I564" s="136" t="str">
        <f ca="1">IF(B564="","",#REF!)</f>
        <v/>
      </c>
      <c r="J564" s="136" t="str">
        <f ca="1">IF(B564="","",#REF!)</f>
        <v/>
      </c>
      <c r="K564" s="136" t="str">
        <f ca="1">IF(B564="","",#REF!)</f>
        <v/>
      </c>
      <c r="L564" s="136" t="str">
        <f ca="1">IF(C564="","",#REF!)</f>
        <v/>
      </c>
    </row>
    <row r="565" spans="1:12">
      <c r="A565" s="112">
        <v>554</v>
      </c>
      <c r="B565" s="134" t="str">
        <f t="shared" ca="1" si="24"/>
        <v/>
      </c>
      <c r="C565" s="109" t="str">
        <f t="shared" ca="1" si="25"/>
        <v/>
      </c>
      <c r="D565" s="101" t="str">
        <f ca="1">IF(ISERROR(OFFSET('HARGA SATUAN'!$D$6,MATCH(C565,'HARGA SATUAN'!$C$7:$C$1495,0),0)),"",OFFSET('HARGA SATUAN'!$D$6,MATCH(C565,'HARGA SATUAN'!$C$7:$C$1495,0),0))</f>
        <v/>
      </c>
      <c r="E565" s="101">
        <f ca="1">IF(B565="+","Unit",IF(ISERROR(OFFSET('HARGA SATUAN'!$E$6,MATCH(C565,'HARGA SATUAN'!$C$7:$C$1495,0),0)),"",OFFSET('HARGA SATUAN'!$E$6,MATCH(C565,'HARGA SATUAN'!$C$7:$C$1495,0),0)))</f>
        <v>0</v>
      </c>
      <c r="F565" s="138" t="str">
        <f t="shared" ca="1" si="26"/>
        <v/>
      </c>
      <c r="G565" s="41">
        <f ca="1">IF(ISERROR(OFFSET('HARGA SATUAN'!$I$6,MATCH(C565,'HARGA SATUAN'!$C$7:$C$1495,0),0)),"",OFFSET('HARGA SATUAN'!$I$6,MATCH(C565,'HARGA SATUAN'!$C$7:$C$1495,0),0))</f>
        <v>0</v>
      </c>
      <c r="H565" s="136" t="str">
        <f ca="1">IF(B565="","",#REF!)</f>
        <v/>
      </c>
      <c r="I565" s="136" t="str">
        <f ca="1">IF(B565="","",#REF!)</f>
        <v/>
      </c>
      <c r="J565" s="136" t="str">
        <f ca="1">IF(B565="","",#REF!)</f>
        <v/>
      </c>
      <c r="K565" s="136" t="str">
        <f ca="1">IF(B565="","",#REF!)</f>
        <v/>
      </c>
      <c r="L565" s="136" t="str">
        <f ca="1">IF(C565="","",#REF!)</f>
        <v/>
      </c>
    </row>
    <row r="566" spans="1:12">
      <c r="A566" s="112">
        <v>555</v>
      </c>
      <c r="B566" s="134" t="str">
        <f t="shared" ca="1" si="24"/>
        <v/>
      </c>
      <c r="C566" s="109" t="str">
        <f t="shared" ca="1" si="25"/>
        <v/>
      </c>
      <c r="D566" s="101" t="str">
        <f ca="1">IF(ISERROR(OFFSET('HARGA SATUAN'!$D$6,MATCH(C566,'HARGA SATUAN'!$C$7:$C$1495,0),0)),"",OFFSET('HARGA SATUAN'!$D$6,MATCH(C566,'HARGA SATUAN'!$C$7:$C$1495,0),0))</f>
        <v/>
      </c>
      <c r="E566" s="101">
        <f ca="1">IF(B566="+","Unit",IF(ISERROR(OFFSET('HARGA SATUAN'!$E$6,MATCH(C566,'HARGA SATUAN'!$C$7:$C$1495,0),0)),"",OFFSET('HARGA SATUAN'!$E$6,MATCH(C566,'HARGA SATUAN'!$C$7:$C$1495,0),0)))</f>
        <v>0</v>
      </c>
      <c r="F566" s="138" t="str">
        <f t="shared" ca="1" si="26"/>
        <v/>
      </c>
      <c r="G566" s="41">
        <f ca="1">IF(ISERROR(OFFSET('HARGA SATUAN'!$I$6,MATCH(C566,'HARGA SATUAN'!$C$7:$C$1495,0),0)),"",OFFSET('HARGA SATUAN'!$I$6,MATCH(C566,'HARGA SATUAN'!$C$7:$C$1495,0),0))</f>
        <v>0</v>
      </c>
      <c r="H566" s="136" t="str">
        <f ca="1">IF(B566="","",#REF!)</f>
        <v/>
      </c>
      <c r="I566" s="136" t="str">
        <f ca="1">IF(B566="","",#REF!)</f>
        <v/>
      </c>
      <c r="J566" s="136" t="str">
        <f ca="1">IF(B566="","",#REF!)</f>
        <v/>
      </c>
      <c r="K566" s="136" t="str">
        <f ca="1">IF(B566="","",#REF!)</f>
        <v/>
      </c>
      <c r="L566" s="136" t="str">
        <f ca="1">IF(C566="","",#REF!)</f>
        <v/>
      </c>
    </row>
    <row r="567" spans="1:12">
      <c r="A567" s="112">
        <v>556</v>
      </c>
      <c r="B567" s="134" t="str">
        <f t="shared" ca="1" si="24"/>
        <v/>
      </c>
      <c r="C567" s="109" t="str">
        <f t="shared" ca="1" si="25"/>
        <v/>
      </c>
      <c r="D567" s="101" t="str">
        <f ca="1">IF(ISERROR(OFFSET('HARGA SATUAN'!$D$6,MATCH(C567,'HARGA SATUAN'!$C$7:$C$1495,0),0)),"",OFFSET('HARGA SATUAN'!$D$6,MATCH(C567,'HARGA SATUAN'!$C$7:$C$1495,0),0))</f>
        <v/>
      </c>
      <c r="E567" s="101">
        <f ca="1">IF(B567="+","Unit",IF(ISERROR(OFFSET('HARGA SATUAN'!$E$6,MATCH(C567,'HARGA SATUAN'!$C$7:$C$1495,0),0)),"",OFFSET('HARGA SATUAN'!$E$6,MATCH(C567,'HARGA SATUAN'!$C$7:$C$1495,0),0)))</f>
        <v>0</v>
      </c>
      <c r="F567" s="138" t="str">
        <f t="shared" ca="1" si="26"/>
        <v/>
      </c>
      <c r="G567" s="41">
        <f ca="1">IF(ISERROR(OFFSET('HARGA SATUAN'!$I$6,MATCH(C567,'HARGA SATUAN'!$C$7:$C$1495,0),0)),"",OFFSET('HARGA SATUAN'!$I$6,MATCH(C567,'HARGA SATUAN'!$C$7:$C$1495,0),0))</f>
        <v>0</v>
      </c>
      <c r="H567" s="136" t="str">
        <f ca="1">IF(B567="","",#REF!)</f>
        <v/>
      </c>
      <c r="I567" s="136" t="str">
        <f ca="1">IF(B567="","",#REF!)</f>
        <v/>
      </c>
      <c r="J567" s="136" t="str">
        <f ca="1">IF(B567="","",#REF!)</f>
        <v/>
      </c>
      <c r="K567" s="136" t="str">
        <f ca="1">IF(B567="","",#REF!)</f>
        <v/>
      </c>
      <c r="L567" s="136" t="str">
        <f ca="1">IF(C567="","",#REF!)</f>
        <v/>
      </c>
    </row>
    <row r="568" spans="1:12">
      <c r="A568" s="112">
        <v>557</v>
      </c>
      <c r="B568" s="134" t="str">
        <f t="shared" ca="1" si="24"/>
        <v/>
      </c>
      <c r="C568" s="109" t="str">
        <f t="shared" ca="1" si="25"/>
        <v/>
      </c>
      <c r="D568" s="101" t="str">
        <f ca="1">IF(ISERROR(OFFSET('HARGA SATUAN'!$D$6,MATCH(C568,'HARGA SATUAN'!$C$7:$C$1495,0),0)),"",OFFSET('HARGA SATUAN'!$D$6,MATCH(C568,'HARGA SATUAN'!$C$7:$C$1495,0),0))</f>
        <v/>
      </c>
      <c r="E568" s="101">
        <f ca="1">IF(B568="+","Unit",IF(ISERROR(OFFSET('HARGA SATUAN'!$E$6,MATCH(C568,'HARGA SATUAN'!$C$7:$C$1495,0),0)),"",OFFSET('HARGA SATUAN'!$E$6,MATCH(C568,'HARGA SATUAN'!$C$7:$C$1495,0),0)))</f>
        <v>0</v>
      </c>
      <c r="F568" s="138" t="str">
        <f t="shared" ca="1" si="26"/>
        <v/>
      </c>
      <c r="G568" s="41">
        <f ca="1">IF(ISERROR(OFFSET('HARGA SATUAN'!$I$6,MATCH(C568,'HARGA SATUAN'!$C$7:$C$1495,0),0)),"",OFFSET('HARGA SATUAN'!$I$6,MATCH(C568,'HARGA SATUAN'!$C$7:$C$1495,0),0))</f>
        <v>0</v>
      </c>
      <c r="H568" s="136" t="str">
        <f ca="1">IF(B568="","",#REF!)</f>
        <v/>
      </c>
      <c r="I568" s="136" t="str">
        <f ca="1">IF(B568="","",#REF!)</f>
        <v/>
      </c>
      <c r="J568" s="136" t="str">
        <f ca="1">IF(B568="","",#REF!)</f>
        <v/>
      </c>
      <c r="K568" s="136" t="str">
        <f ca="1">IF(B568="","",#REF!)</f>
        <v/>
      </c>
      <c r="L568" s="136" t="str">
        <f ca="1">IF(C568="","",#REF!)</f>
        <v/>
      </c>
    </row>
    <row r="569" spans="1:12">
      <c r="A569" s="112">
        <v>558</v>
      </c>
      <c r="B569" s="134" t="str">
        <f t="shared" ca="1" si="24"/>
        <v/>
      </c>
      <c r="C569" s="109" t="str">
        <f t="shared" ca="1" si="25"/>
        <v/>
      </c>
      <c r="D569" s="101" t="str">
        <f ca="1">IF(ISERROR(OFFSET('HARGA SATUAN'!$D$6,MATCH(C569,'HARGA SATUAN'!$C$7:$C$1495,0),0)),"",OFFSET('HARGA SATUAN'!$D$6,MATCH(C569,'HARGA SATUAN'!$C$7:$C$1495,0),0))</f>
        <v/>
      </c>
      <c r="E569" s="101">
        <f ca="1">IF(B569="+","Unit",IF(ISERROR(OFFSET('HARGA SATUAN'!$E$6,MATCH(C569,'HARGA SATUAN'!$C$7:$C$1495,0),0)),"",OFFSET('HARGA SATUAN'!$E$6,MATCH(C569,'HARGA SATUAN'!$C$7:$C$1495,0),0)))</f>
        <v>0</v>
      </c>
      <c r="F569" s="138" t="str">
        <f t="shared" ca="1" si="26"/>
        <v/>
      </c>
      <c r="G569" s="41">
        <f ca="1">IF(ISERROR(OFFSET('HARGA SATUAN'!$I$6,MATCH(C569,'HARGA SATUAN'!$C$7:$C$1495,0),0)),"",OFFSET('HARGA SATUAN'!$I$6,MATCH(C569,'HARGA SATUAN'!$C$7:$C$1495,0),0))</f>
        <v>0</v>
      </c>
      <c r="H569" s="136" t="str">
        <f ca="1">IF(B569="","",#REF!)</f>
        <v/>
      </c>
      <c r="I569" s="136" t="str">
        <f ca="1">IF(B569="","",#REF!)</f>
        <v/>
      </c>
      <c r="J569" s="136" t="str">
        <f ca="1">IF(B569="","",#REF!)</f>
        <v/>
      </c>
      <c r="K569" s="136" t="str">
        <f ca="1">IF(B569="","",#REF!)</f>
        <v/>
      </c>
      <c r="L569" s="136" t="str">
        <f ca="1">IF(C569="","",#REF!)</f>
        <v/>
      </c>
    </row>
    <row r="570" spans="1:12">
      <c r="A570" s="112">
        <v>559</v>
      </c>
      <c r="B570" s="134" t="str">
        <f t="shared" ca="1" si="24"/>
        <v/>
      </c>
      <c r="C570" s="109" t="str">
        <f t="shared" ca="1" si="25"/>
        <v/>
      </c>
      <c r="D570" s="101" t="str">
        <f ca="1">IF(ISERROR(OFFSET('HARGA SATUAN'!$D$6,MATCH(C570,'HARGA SATUAN'!$C$7:$C$1495,0),0)),"",OFFSET('HARGA SATUAN'!$D$6,MATCH(C570,'HARGA SATUAN'!$C$7:$C$1495,0),0))</f>
        <v/>
      </c>
      <c r="E570" s="101">
        <f ca="1">IF(B570="+","Unit",IF(ISERROR(OFFSET('HARGA SATUAN'!$E$6,MATCH(C570,'HARGA SATUAN'!$C$7:$C$1495,0),0)),"",OFFSET('HARGA SATUAN'!$E$6,MATCH(C570,'HARGA SATUAN'!$C$7:$C$1495,0),0)))</f>
        <v>0</v>
      </c>
      <c r="F570" s="138" t="str">
        <f t="shared" ca="1" si="26"/>
        <v/>
      </c>
      <c r="G570" s="41">
        <f ca="1">IF(ISERROR(OFFSET('HARGA SATUAN'!$I$6,MATCH(C570,'HARGA SATUAN'!$C$7:$C$1495,0),0)),"",OFFSET('HARGA SATUAN'!$I$6,MATCH(C570,'HARGA SATUAN'!$C$7:$C$1495,0),0))</f>
        <v>0</v>
      </c>
      <c r="H570" s="136" t="str">
        <f ca="1">IF(B570="","",#REF!)</f>
        <v/>
      </c>
      <c r="I570" s="136" t="str">
        <f ca="1">IF(B570="","",#REF!)</f>
        <v/>
      </c>
      <c r="J570" s="136" t="str">
        <f ca="1">IF(B570="","",#REF!)</f>
        <v/>
      </c>
      <c r="K570" s="136" t="str">
        <f ca="1">IF(B570="","",#REF!)</f>
        <v/>
      </c>
      <c r="L570" s="136" t="str">
        <f ca="1">IF(C570="","",#REF!)</f>
        <v/>
      </c>
    </row>
    <row r="571" spans="1:12">
      <c r="A571" s="112">
        <v>560</v>
      </c>
      <c r="B571" s="134" t="str">
        <f t="shared" ca="1" si="24"/>
        <v/>
      </c>
      <c r="C571" s="109" t="str">
        <f t="shared" ca="1" si="25"/>
        <v/>
      </c>
      <c r="D571" s="101" t="str">
        <f ca="1">IF(ISERROR(OFFSET('HARGA SATUAN'!$D$6,MATCH(C571,'HARGA SATUAN'!$C$7:$C$1495,0),0)),"",OFFSET('HARGA SATUAN'!$D$6,MATCH(C571,'HARGA SATUAN'!$C$7:$C$1495,0),0))</f>
        <v/>
      </c>
      <c r="E571" s="101">
        <f ca="1">IF(B571="+","Unit",IF(ISERROR(OFFSET('HARGA SATUAN'!$E$6,MATCH(C571,'HARGA SATUAN'!$C$7:$C$1495,0),0)),"",OFFSET('HARGA SATUAN'!$E$6,MATCH(C571,'HARGA SATUAN'!$C$7:$C$1495,0),0)))</f>
        <v>0</v>
      </c>
      <c r="F571" s="138" t="str">
        <f t="shared" ca="1" si="26"/>
        <v/>
      </c>
      <c r="G571" s="41">
        <f ca="1">IF(ISERROR(OFFSET('HARGA SATUAN'!$I$6,MATCH(C571,'HARGA SATUAN'!$C$7:$C$1495,0),0)),"",OFFSET('HARGA SATUAN'!$I$6,MATCH(C571,'HARGA SATUAN'!$C$7:$C$1495,0),0))</f>
        <v>0</v>
      </c>
      <c r="H571" s="136" t="str">
        <f ca="1">IF(B571="","",#REF!)</f>
        <v/>
      </c>
      <c r="I571" s="136" t="str">
        <f ca="1">IF(B571="","",#REF!)</f>
        <v/>
      </c>
      <c r="J571" s="136" t="str">
        <f ca="1">IF(B571="","",#REF!)</f>
        <v/>
      </c>
      <c r="K571" s="136" t="str">
        <f ca="1">IF(B571="","",#REF!)</f>
        <v/>
      </c>
      <c r="L571" s="136" t="str">
        <f ca="1">IF(C571="","",#REF!)</f>
        <v/>
      </c>
    </row>
    <row r="572" spans="1:12">
      <c r="A572" s="112">
        <v>561</v>
      </c>
      <c r="B572" s="134" t="str">
        <f t="shared" ca="1" si="24"/>
        <v/>
      </c>
      <c r="C572" s="109" t="str">
        <f t="shared" ca="1" si="25"/>
        <v/>
      </c>
      <c r="D572" s="101" t="str">
        <f ca="1">IF(ISERROR(OFFSET('HARGA SATUAN'!$D$6,MATCH(C572,'HARGA SATUAN'!$C$7:$C$1495,0),0)),"",OFFSET('HARGA SATUAN'!$D$6,MATCH(C572,'HARGA SATUAN'!$C$7:$C$1495,0),0))</f>
        <v/>
      </c>
      <c r="E572" s="101">
        <f ca="1">IF(B572="+","Unit",IF(ISERROR(OFFSET('HARGA SATUAN'!$E$6,MATCH(C572,'HARGA SATUAN'!$C$7:$C$1495,0),0)),"",OFFSET('HARGA SATUAN'!$E$6,MATCH(C572,'HARGA SATUAN'!$C$7:$C$1495,0),0)))</f>
        <v>0</v>
      </c>
      <c r="F572" s="138" t="str">
        <f t="shared" ca="1" si="26"/>
        <v/>
      </c>
      <c r="G572" s="41">
        <f ca="1">IF(ISERROR(OFFSET('HARGA SATUAN'!$I$6,MATCH(C572,'HARGA SATUAN'!$C$7:$C$1495,0),0)),"",OFFSET('HARGA SATUAN'!$I$6,MATCH(C572,'HARGA SATUAN'!$C$7:$C$1495,0),0))</f>
        <v>0</v>
      </c>
      <c r="H572" s="136" t="str">
        <f ca="1">IF(B572="","",#REF!)</f>
        <v/>
      </c>
      <c r="I572" s="136" t="str">
        <f ca="1">IF(B572="","",#REF!)</f>
        <v/>
      </c>
      <c r="J572" s="136" t="str">
        <f ca="1">IF(B572="","",#REF!)</f>
        <v/>
      </c>
      <c r="K572" s="136" t="str">
        <f ca="1">IF(B572="","",#REF!)</f>
        <v/>
      </c>
      <c r="L572" s="136" t="str">
        <f ca="1">IF(C572="","",#REF!)</f>
        <v/>
      </c>
    </row>
    <row r="573" spans="1:12">
      <c r="A573" s="112">
        <v>562</v>
      </c>
      <c r="B573" s="134" t="str">
        <f t="shared" ca="1" si="24"/>
        <v/>
      </c>
      <c r="C573" s="109" t="str">
        <f t="shared" ca="1" si="25"/>
        <v/>
      </c>
      <c r="D573" s="101" t="str">
        <f ca="1">IF(ISERROR(OFFSET('HARGA SATUAN'!$D$6,MATCH(C573,'HARGA SATUAN'!$C$7:$C$1495,0),0)),"",OFFSET('HARGA SATUAN'!$D$6,MATCH(C573,'HARGA SATUAN'!$C$7:$C$1495,0),0))</f>
        <v/>
      </c>
      <c r="E573" s="101">
        <f ca="1">IF(B573="+","Unit",IF(ISERROR(OFFSET('HARGA SATUAN'!$E$6,MATCH(C573,'HARGA SATUAN'!$C$7:$C$1495,0),0)),"",OFFSET('HARGA SATUAN'!$E$6,MATCH(C573,'HARGA SATUAN'!$C$7:$C$1495,0),0)))</f>
        <v>0</v>
      </c>
      <c r="F573" s="138" t="str">
        <f t="shared" ca="1" si="26"/>
        <v/>
      </c>
      <c r="G573" s="41">
        <f ca="1">IF(ISERROR(OFFSET('HARGA SATUAN'!$I$6,MATCH(C573,'HARGA SATUAN'!$C$7:$C$1495,0),0)),"",OFFSET('HARGA SATUAN'!$I$6,MATCH(C573,'HARGA SATUAN'!$C$7:$C$1495,0),0))</f>
        <v>0</v>
      </c>
      <c r="H573" s="136" t="str">
        <f ca="1">IF(B573="","",#REF!)</f>
        <v/>
      </c>
      <c r="I573" s="136" t="str">
        <f ca="1">IF(B573="","",#REF!)</f>
        <v/>
      </c>
      <c r="J573" s="136" t="str">
        <f ca="1">IF(B573="","",#REF!)</f>
        <v/>
      </c>
      <c r="K573" s="136" t="str">
        <f ca="1">IF(B573="","",#REF!)</f>
        <v/>
      </c>
      <c r="L573" s="136" t="str">
        <f ca="1">IF(C573="","",#REF!)</f>
        <v/>
      </c>
    </row>
    <row r="574" spans="1:12">
      <c r="A574" s="112">
        <v>563</v>
      </c>
      <c r="B574" s="134" t="str">
        <f t="shared" ca="1" si="24"/>
        <v/>
      </c>
      <c r="C574" s="109" t="str">
        <f t="shared" ca="1" si="25"/>
        <v/>
      </c>
      <c r="D574" s="101" t="str">
        <f ca="1">IF(ISERROR(OFFSET('HARGA SATUAN'!$D$6,MATCH(C574,'HARGA SATUAN'!$C$7:$C$1495,0),0)),"",OFFSET('HARGA SATUAN'!$D$6,MATCH(C574,'HARGA SATUAN'!$C$7:$C$1495,0),0))</f>
        <v/>
      </c>
      <c r="E574" s="101">
        <f ca="1">IF(B574="+","Unit",IF(ISERROR(OFFSET('HARGA SATUAN'!$E$6,MATCH(C574,'HARGA SATUAN'!$C$7:$C$1495,0),0)),"",OFFSET('HARGA SATUAN'!$E$6,MATCH(C574,'HARGA SATUAN'!$C$7:$C$1495,0),0)))</f>
        <v>0</v>
      </c>
      <c r="F574" s="138" t="str">
        <f t="shared" ca="1" si="26"/>
        <v/>
      </c>
      <c r="G574" s="41">
        <f ca="1">IF(ISERROR(OFFSET('HARGA SATUAN'!$I$6,MATCH(C574,'HARGA SATUAN'!$C$7:$C$1495,0),0)),"",OFFSET('HARGA SATUAN'!$I$6,MATCH(C574,'HARGA SATUAN'!$C$7:$C$1495,0),0))</f>
        <v>0</v>
      </c>
      <c r="H574" s="136" t="str">
        <f ca="1">IF(B574="","",#REF!)</f>
        <v/>
      </c>
      <c r="I574" s="136" t="str">
        <f ca="1">IF(B574="","",#REF!)</f>
        <v/>
      </c>
      <c r="J574" s="136" t="str">
        <f ca="1">IF(B574="","",#REF!)</f>
        <v/>
      </c>
      <c r="K574" s="136" t="str">
        <f ca="1">IF(B574="","",#REF!)</f>
        <v/>
      </c>
      <c r="L574" s="136" t="str">
        <f ca="1">IF(C574="","",#REF!)</f>
        <v/>
      </c>
    </row>
    <row r="575" spans="1:12">
      <c r="A575" s="112">
        <v>564</v>
      </c>
      <c r="B575" s="134" t="str">
        <f t="shared" ca="1" si="24"/>
        <v/>
      </c>
      <c r="C575" s="109" t="str">
        <f t="shared" ca="1" si="25"/>
        <v/>
      </c>
      <c r="D575" s="101" t="str">
        <f ca="1">IF(ISERROR(OFFSET('HARGA SATUAN'!$D$6,MATCH(C575,'HARGA SATUAN'!$C$7:$C$1495,0),0)),"",OFFSET('HARGA SATUAN'!$D$6,MATCH(C575,'HARGA SATUAN'!$C$7:$C$1495,0),0))</f>
        <v/>
      </c>
      <c r="E575" s="101">
        <f ca="1">IF(B575="+","Unit",IF(ISERROR(OFFSET('HARGA SATUAN'!$E$6,MATCH(C575,'HARGA SATUAN'!$C$7:$C$1495,0),0)),"",OFFSET('HARGA SATUAN'!$E$6,MATCH(C575,'HARGA SATUAN'!$C$7:$C$1495,0),0)))</f>
        <v>0</v>
      </c>
      <c r="F575" s="138" t="str">
        <f t="shared" ca="1" si="26"/>
        <v/>
      </c>
      <c r="G575" s="41">
        <f ca="1">IF(ISERROR(OFFSET('HARGA SATUAN'!$I$6,MATCH(C575,'HARGA SATUAN'!$C$7:$C$1495,0),0)),"",OFFSET('HARGA SATUAN'!$I$6,MATCH(C575,'HARGA SATUAN'!$C$7:$C$1495,0),0))</f>
        <v>0</v>
      </c>
      <c r="H575" s="136" t="str">
        <f ca="1">IF(B575="","",#REF!)</f>
        <v/>
      </c>
      <c r="I575" s="136" t="str">
        <f ca="1">IF(B575="","",#REF!)</f>
        <v/>
      </c>
      <c r="J575" s="136" t="str">
        <f ca="1">IF(B575="","",#REF!)</f>
        <v/>
      </c>
      <c r="K575" s="136" t="str">
        <f ca="1">IF(B575="","",#REF!)</f>
        <v/>
      </c>
      <c r="L575" s="136" t="str">
        <f ca="1">IF(C575="","",#REF!)</f>
        <v/>
      </c>
    </row>
    <row r="576" spans="1:12">
      <c r="A576" s="112">
        <v>565</v>
      </c>
      <c r="B576" s="134" t="str">
        <f t="shared" ca="1" si="24"/>
        <v/>
      </c>
      <c r="C576" s="109" t="str">
        <f t="shared" ca="1" si="25"/>
        <v/>
      </c>
      <c r="D576" s="101" t="str">
        <f ca="1">IF(ISERROR(OFFSET('HARGA SATUAN'!$D$6,MATCH(C576,'HARGA SATUAN'!$C$7:$C$1495,0),0)),"",OFFSET('HARGA SATUAN'!$D$6,MATCH(C576,'HARGA SATUAN'!$C$7:$C$1495,0),0))</f>
        <v/>
      </c>
      <c r="E576" s="101">
        <f ca="1">IF(B576="+","Unit",IF(ISERROR(OFFSET('HARGA SATUAN'!$E$6,MATCH(C576,'HARGA SATUAN'!$C$7:$C$1495,0),0)),"",OFFSET('HARGA SATUAN'!$E$6,MATCH(C576,'HARGA SATUAN'!$C$7:$C$1495,0),0)))</f>
        <v>0</v>
      </c>
      <c r="F576" s="138" t="str">
        <f t="shared" ca="1" si="26"/>
        <v/>
      </c>
      <c r="G576" s="41">
        <f ca="1">IF(ISERROR(OFFSET('HARGA SATUAN'!$I$6,MATCH(C576,'HARGA SATUAN'!$C$7:$C$1495,0),0)),"",OFFSET('HARGA SATUAN'!$I$6,MATCH(C576,'HARGA SATUAN'!$C$7:$C$1495,0),0))</f>
        <v>0</v>
      </c>
      <c r="H576" s="136" t="str">
        <f ca="1">IF(B576="","",#REF!)</f>
        <v/>
      </c>
      <c r="I576" s="136" t="str">
        <f ca="1">IF(B576="","",#REF!)</f>
        <v/>
      </c>
      <c r="J576" s="136" t="str">
        <f ca="1">IF(B576="","",#REF!)</f>
        <v/>
      </c>
      <c r="K576" s="136" t="str">
        <f ca="1">IF(B576="","",#REF!)</f>
        <v/>
      </c>
      <c r="L576" s="136" t="str">
        <f ca="1">IF(C576="","",#REF!)</f>
        <v/>
      </c>
    </row>
    <row r="577" spans="1:12">
      <c r="A577" s="112">
        <v>566</v>
      </c>
      <c r="B577" s="134" t="str">
        <f t="shared" ca="1" si="24"/>
        <v/>
      </c>
      <c r="C577" s="109" t="str">
        <f t="shared" ca="1" si="25"/>
        <v/>
      </c>
      <c r="D577" s="101" t="str">
        <f ca="1">IF(ISERROR(OFFSET('HARGA SATUAN'!$D$6,MATCH(C577,'HARGA SATUAN'!$C$7:$C$1495,0),0)),"",OFFSET('HARGA SATUAN'!$D$6,MATCH(C577,'HARGA SATUAN'!$C$7:$C$1495,0),0))</f>
        <v/>
      </c>
      <c r="E577" s="101">
        <f ca="1">IF(B577="+","Unit",IF(ISERROR(OFFSET('HARGA SATUAN'!$E$6,MATCH(C577,'HARGA SATUAN'!$C$7:$C$1495,0),0)),"",OFFSET('HARGA SATUAN'!$E$6,MATCH(C577,'HARGA SATUAN'!$C$7:$C$1495,0),0)))</f>
        <v>0</v>
      </c>
      <c r="F577" s="138" t="str">
        <f t="shared" ca="1" si="26"/>
        <v/>
      </c>
      <c r="G577" s="41">
        <f ca="1">IF(ISERROR(OFFSET('HARGA SATUAN'!$I$6,MATCH(C577,'HARGA SATUAN'!$C$7:$C$1495,0),0)),"",OFFSET('HARGA SATUAN'!$I$6,MATCH(C577,'HARGA SATUAN'!$C$7:$C$1495,0),0))</f>
        <v>0</v>
      </c>
      <c r="H577" s="136" t="str">
        <f ca="1">IF(B577="","",#REF!)</f>
        <v/>
      </c>
      <c r="I577" s="136" t="str">
        <f ca="1">IF(B577="","",#REF!)</f>
        <v/>
      </c>
      <c r="J577" s="136" t="str">
        <f ca="1">IF(B577="","",#REF!)</f>
        <v/>
      </c>
      <c r="K577" s="136" t="str">
        <f ca="1">IF(B577="","",#REF!)</f>
        <v/>
      </c>
      <c r="L577" s="136" t="str">
        <f ca="1">IF(C577="","",#REF!)</f>
        <v/>
      </c>
    </row>
    <row r="578" spans="1:12">
      <c r="A578" s="112">
        <v>567</v>
      </c>
      <c r="B578" s="134" t="str">
        <f t="shared" ca="1" si="24"/>
        <v/>
      </c>
      <c r="C578" s="109" t="str">
        <f t="shared" ca="1" si="25"/>
        <v/>
      </c>
      <c r="D578" s="101" t="str">
        <f ca="1">IF(ISERROR(OFFSET('HARGA SATUAN'!$D$6,MATCH(C578,'HARGA SATUAN'!$C$7:$C$1495,0),0)),"",OFFSET('HARGA SATUAN'!$D$6,MATCH(C578,'HARGA SATUAN'!$C$7:$C$1495,0),0))</f>
        <v/>
      </c>
      <c r="E578" s="101">
        <f ca="1">IF(B578="+","Unit",IF(ISERROR(OFFSET('HARGA SATUAN'!$E$6,MATCH(C578,'HARGA SATUAN'!$C$7:$C$1495,0),0)),"",OFFSET('HARGA SATUAN'!$E$6,MATCH(C578,'HARGA SATUAN'!$C$7:$C$1495,0),0)))</f>
        <v>0</v>
      </c>
      <c r="F578" s="138" t="str">
        <f t="shared" ca="1" si="26"/>
        <v/>
      </c>
      <c r="G578" s="41">
        <f ca="1">IF(ISERROR(OFFSET('HARGA SATUAN'!$I$6,MATCH(C578,'HARGA SATUAN'!$C$7:$C$1495,0),0)),"",OFFSET('HARGA SATUAN'!$I$6,MATCH(C578,'HARGA SATUAN'!$C$7:$C$1495,0),0))</f>
        <v>0</v>
      </c>
      <c r="H578" s="136" t="str">
        <f ca="1">IF(B578="","",#REF!)</f>
        <v/>
      </c>
      <c r="I578" s="136" t="str">
        <f ca="1">IF(B578="","",#REF!)</f>
        <v/>
      </c>
      <c r="J578" s="136" t="str">
        <f ca="1">IF(B578="","",#REF!)</f>
        <v/>
      </c>
      <c r="K578" s="136" t="str">
        <f ca="1">IF(B578="","",#REF!)</f>
        <v/>
      </c>
      <c r="L578" s="136" t="str">
        <f ca="1">IF(C578="","",#REF!)</f>
        <v/>
      </c>
    </row>
    <row r="579" spans="1:12">
      <c r="A579" s="112">
        <v>568</v>
      </c>
      <c r="B579" s="134" t="str">
        <f t="shared" ca="1" si="24"/>
        <v/>
      </c>
      <c r="C579" s="109" t="str">
        <f t="shared" ca="1" si="25"/>
        <v/>
      </c>
      <c r="D579" s="101" t="str">
        <f ca="1">IF(ISERROR(OFFSET('HARGA SATUAN'!$D$6,MATCH(C579,'HARGA SATUAN'!$C$7:$C$1495,0),0)),"",OFFSET('HARGA SATUAN'!$D$6,MATCH(C579,'HARGA SATUAN'!$C$7:$C$1495,0),0))</f>
        <v/>
      </c>
      <c r="E579" s="101">
        <f ca="1">IF(B579="+","Unit",IF(ISERROR(OFFSET('HARGA SATUAN'!$E$6,MATCH(C579,'HARGA SATUAN'!$C$7:$C$1495,0),0)),"",OFFSET('HARGA SATUAN'!$E$6,MATCH(C579,'HARGA SATUAN'!$C$7:$C$1495,0),0)))</f>
        <v>0</v>
      </c>
      <c r="F579" s="138" t="str">
        <f t="shared" ca="1" si="26"/>
        <v/>
      </c>
      <c r="G579" s="41">
        <f ca="1">IF(ISERROR(OFFSET('HARGA SATUAN'!$I$6,MATCH(C579,'HARGA SATUAN'!$C$7:$C$1495,0),0)),"",OFFSET('HARGA SATUAN'!$I$6,MATCH(C579,'HARGA SATUAN'!$C$7:$C$1495,0),0))</f>
        <v>0</v>
      </c>
      <c r="H579" s="136" t="str">
        <f ca="1">IF(B579="","",#REF!)</f>
        <v/>
      </c>
      <c r="I579" s="136" t="str">
        <f ca="1">IF(B579="","",#REF!)</f>
        <v/>
      </c>
      <c r="J579" s="136" t="str">
        <f ca="1">IF(B579="","",#REF!)</f>
        <v/>
      </c>
      <c r="K579" s="136" t="str">
        <f ca="1">IF(B579="","",#REF!)</f>
        <v/>
      </c>
      <c r="L579" s="136" t="str">
        <f ca="1">IF(C579="","",#REF!)</f>
        <v/>
      </c>
    </row>
    <row r="580" spans="1:12">
      <c r="A580" s="112">
        <v>569</v>
      </c>
      <c r="B580" s="134" t="str">
        <f t="shared" ca="1" si="24"/>
        <v/>
      </c>
      <c r="C580" s="109" t="str">
        <f t="shared" ca="1" si="25"/>
        <v/>
      </c>
      <c r="D580" s="101" t="str">
        <f ca="1">IF(ISERROR(OFFSET('HARGA SATUAN'!$D$6,MATCH(C580,'HARGA SATUAN'!$C$7:$C$1495,0),0)),"",OFFSET('HARGA SATUAN'!$D$6,MATCH(C580,'HARGA SATUAN'!$C$7:$C$1495,0),0))</f>
        <v/>
      </c>
      <c r="E580" s="101">
        <f ca="1">IF(B580="+","Unit",IF(ISERROR(OFFSET('HARGA SATUAN'!$E$6,MATCH(C580,'HARGA SATUAN'!$C$7:$C$1495,0),0)),"",OFFSET('HARGA SATUAN'!$E$6,MATCH(C580,'HARGA SATUAN'!$C$7:$C$1495,0),0)))</f>
        <v>0</v>
      </c>
      <c r="F580" s="138" t="str">
        <f t="shared" ca="1" si="26"/>
        <v/>
      </c>
      <c r="G580" s="41">
        <f ca="1">IF(ISERROR(OFFSET('HARGA SATUAN'!$I$6,MATCH(C580,'HARGA SATUAN'!$C$7:$C$1495,0),0)),"",OFFSET('HARGA SATUAN'!$I$6,MATCH(C580,'HARGA SATUAN'!$C$7:$C$1495,0),0))</f>
        <v>0</v>
      </c>
      <c r="H580" s="136" t="str">
        <f ca="1">IF(B580="","",#REF!)</f>
        <v/>
      </c>
      <c r="I580" s="136" t="str">
        <f ca="1">IF(B580="","",#REF!)</f>
        <v/>
      </c>
      <c r="J580" s="136" t="str">
        <f ca="1">IF(B580="","",#REF!)</f>
        <v/>
      </c>
      <c r="K580" s="136" t="str">
        <f ca="1">IF(B580="","",#REF!)</f>
        <v/>
      </c>
      <c r="L580" s="136" t="str">
        <f ca="1">IF(C580="","",#REF!)</f>
        <v/>
      </c>
    </row>
    <row r="581" spans="1:12">
      <c r="A581" s="112">
        <v>570</v>
      </c>
      <c r="B581" s="134" t="str">
        <f t="shared" ca="1" si="24"/>
        <v/>
      </c>
      <c r="C581" s="109" t="str">
        <f t="shared" ca="1" si="25"/>
        <v/>
      </c>
      <c r="D581" s="101" t="str">
        <f ca="1">IF(ISERROR(OFFSET('HARGA SATUAN'!$D$6,MATCH(C581,'HARGA SATUAN'!$C$7:$C$1495,0),0)),"",OFFSET('HARGA SATUAN'!$D$6,MATCH(C581,'HARGA SATUAN'!$C$7:$C$1495,0),0))</f>
        <v/>
      </c>
      <c r="E581" s="101">
        <f ca="1">IF(B581="+","Unit",IF(ISERROR(OFFSET('HARGA SATUAN'!$E$6,MATCH(C581,'HARGA SATUAN'!$C$7:$C$1495,0),0)),"",OFFSET('HARGA SATUAN'!$E$6,MATCH(C581,'HARGA SATUAN'!$C$7:$C$1495,0),0)))</f>
        <v>0</v>
      </c>
      <c r="F581" s="138" t="str">
        <f t="shared" ca="1" si="26"/>
        <v/>
      </c>
      <c r="G581" s="41">
        <f ca="1">IF(ISERROR(OFFSET('HARGA SATUAN'!$I$6,MATCH(C581,'HARGA SATUAN'!$C$7:$C$1495,0),0)),"",OFFSET('HARGA SATUAN'!$I$6,MATCH(C581,'HARGA SATUAN'!$C$7:$C$1495,0),0))</f>
        <v>0</v>
      </c>
      <c r="H581" s="136" t="str">
        <f ca="1">IF(B581="","",#REF!)</f>
        <v/>
      </c>
      <c r="I581" s="136" t="str">
        <f ca="1">IF(B581="","",#REF!)</f>
        <v/>
      </c>
      <c r="J581" s="136" t="str">
        <f ca="1">IF(B581="","",#REF!)</f>
        <v/>
      </c>
      <c r="K581" s="136" t="str">
        <f ca="1">IF(B581="","",#REF!)</f>
        <v/>
      </c>
      <c r="L581" s="136" t="str">
        <f ca="1">IF(C581="","",#REF!)</f>
        <v/>
      </c>
    </row>
    <row r="582" spans="1:12">
      <c r="A582" s="112">
        <v>571</v>
      </c>
      <c r="B582" s="134" t="str">
        <f t="shared" ca="1" si="24"/>
        <v/>
      </c>
      <c r="C582" s="109" t="str">
        <f t="shared" ca="1" si="25"/>
        <v/>
      </c>
      <c r="D582" s="101" t="str">
        <f ca="1">IF(ISERROR(OFFSET('HARGA SATUAN'!$D$6,MATCH(C582,'HARGA SATUAN'!$C$7:$C$1495,0),0)),"",OFFSET('HARGA SATUAN'!$D$6,MATCH(C582,'HARGA SATUAN'!$C$7:$C$1495,0),0))</f>
        <v/>
      </c>
      <c r="E582" s="101">
        <f ca="1">IF(B582="+","Unit",IF(ISERROR(OFFSET('HARGA SATUAN'!$E$6,MATCH(C582,'HARGA SATUAN'!$C$7:$C$1495,0),0)),"",OFFSET('HARGA SATUAN'!$E$6,MATCH(C582,'HARGA SATUAN'!$C$7:$C$1495,0),0)))</f>
        <v>0</v>
      </c>
      <c r="F582" s="138" t="str">
        <f t="shared" ca="1" si="26"/>
        <v/>
      </c>
      <c r="G582" s="41">
        <f ca="1">IF(ISERROR(OFFSET('HARGA SATUAN'!$I$6,MATCH(C582,'HARGA SATUAN'!$C$7:$C$1495,0),0)),"",OFFSET('HARGA SATUAN'!$I$6,MATCH(C582,'HARGA SATUAN'!$C$7:$C$1495,0),0))</f>
        <v>0</v>
      </c>
      <c r="H582" s="136" t="str">
        <f ca="1">IF(B582="","",#REF!)</f>
        <v/>
      </c>
      <c r="I582" s="136" t="str">
        <f ca="1">IF(B582="","",#REF!)</f>
        <v/>
      </c>
      <c r="J582" s="136" t="str">
        <f ca="1">IF(B582="","",#REF!)</f>
        <v/>
      </c>
      <c r="K582" s="136" t="str">
        <f ca="1">IF(B582="","",#REF!)</f>
        <v/>
      </c>
      <c r="L582" s="136" t="str">
        <f ca="1">IF(C582="","",#REF!)</f>
        <v/>
      </c>
    </row>
    <row r="583" spans="1:12">
      <c r="A583" s="112">
        <v>572</v>
      </c>
      <c r="B583" s="134" t="str">
        <f t="shared" ca="1" si="24"/>
        <v/>
      </c>
      <c r="C583" s="109" t="str">
        <f t="shared" ca="1" si="25"/>
        <v/>
      </c>
      <c r="D583" s="101" t="str">
        <f ca="1">IF(ISERROR(OFFSET('HARGA SATUAN'!$D$6,MATCH(C583,'HARGA SATUAN'!$C$7:$C$1495,0),0)),"",OFFSET('HARGA SATUAN'!$D$6,MATCH(C583,'HARGA SATUAN'!$C$7:$C$1495,0),0))</f>
        <v/>
      </c>
      <c r="E583" s="101">
        <f ca="1">IF(B583="+","Unit",IF(ISERROR(OFFSET('HARGA SATUAN'!$E$6,MATCH(C583,'HARGA SATUAN'!$C$7:$C$1495,0),0)),"",OFFSET('HARGA SATUAN'!$E$6,MATCH(C583,'HARGA SATUAN'!$C$7:$C$1495,0),0)))</f>
        <v>0</v>
      </c>
      <c r="F583" s="138" t="str">
        <f t="shared" ca="1" si="26"/>
        <v/>
      </c>
      <c r="G583" s="41">
        <f ca="1">IF(ISERROR(OFFSET('HARGA SATUAN'!$I$6,MATCH(C583,'HARGA SATUAN'!$C$7:$C$1495,0),0)),"",OFFSET('HARGA SATUAN'!$I$6,MATCH(C583,'HARGA SATUAN'!$C$7:$C$1495,0),0))</f>
        <v>0</v>
      </c>
      <c r="H583" s="136" t="str">
        <f ca="1">IF(B583="","",#REF!)</f>
        <v/>
      </c>
      <c r="I583" s="136" t="str">
        <f ca="1">IF(B583="","",#REF!)</f>
        <v/>
      </c>
      <c r="J583" s="136" t="str">
        <f ca="1">IF(B583="","",#REF!)</f>
        <v/>
      </c>
      <c r="K583" s="136" t="str">
        <f ca="1">IF(B583="","",#REF!)</f>
        <v/>
      </c>
      <c r="L583" s="136" t="str">
        <f ca="1">IF(C583="","",#REF!)</f>
        <v/>
      </c>
    </row>
    <row r="584" spans="1:12">
      <c r="A584" s="112">
        <v>573</v>
      </c>
      <c r="B584" s="134" t="str">
        <f t="shared" ca="1" si="24"/>
        <v/>
      </c>
      <c r="C584" s="109" t="str">
        <f t="shared" ca="1" si="25"/>
        <v/>
      </c>
      <c r="D584" s="101" t="str">
        <f ca="1">IF(ISERROR(OFFSET('HARGA SATUAN'!$D$6,MATCH(C584,'HARGA SATUAN'!$C$7:$C$1495,0),0)),"",OFFSET('HARGA SATUAN'!$D$6,MATCH(C584,'HARGA SATUAN'!$C$7:$C$1495,0),0))</f>
        <v/>
      </c>
      <c r="E584" s="101">
        <f ca="1">IF(B584="+","Unit",IF(ISERROR(OFFSET('HARGA SATUAN'!$E$6,MATCH(C584,'HARGA SATUAN'!$C$7:$C$1495,0),0)),"",OFFSET('HARGA SATUAN'!$E$6,MATCH(C584,'HARGA SATUAN'!$C$7:$C$1495,0),0)))</f>
        <v>0</v>
      </c>
      <c r="F584" s="138" t="str">
        <f t="shared" ca="1" si="26"/>
        <v/>
      </c>
      <c r="G584" s="41">
        <f ca="1">IF(ISERROR(OFFSET('HARGA SATUAN'!$I$6,MATCH(C584,'HARGA SATUAN'!$C$7:$C$1495,0),0)),"",OFFSET('HARGA SATUAN'!$I$6,MATCH(C584,'HARGA SATUAN'!$C$7:$C$1495,0),0))</f>
        <v>0</v>
      </c>
      <c r="H584" s="136" t="str">
        <f ca="1">IF(B584="","",#REF!)</f>
        <v/>
      </c>
      <c r="I584" s="136" t="str">
        <f ca="1">IF(B584="","",#REF!)</f>
        <v/>
      </c>
      <c r="J584" s="136" t="str">
        <f ca="1">IF(B584="","",#REF!)</f>
        <v/>
      </c>
      <c r="K584" s="136" t="str">
        <f ca="1">IF(B584="","",#REF!)</f>
        <v/>
      </c>
      <c r="L584" s="136" t="str">
        <f ca="1">IF(C584="","",#REF!)</f>
        <v/>
      </c>
    </row>
    <row r="585" spans="1:12">
      <c r="A585" s="112">
        <v>574</v>
      </c>
      <c r="B585" s="134" t="str">
        <f t="shared" ca="1" si="24"/>
        <v/>
      </c>
      <c r="C585" s="109" t="str">
        <f t="shared" ca="1" si="25"/>
        <v/>
      </c>
      <c r="D585" s="101" t="str">
        <f ca="1">IF(ISERROR(OFFSET('HARGA SATUAN'!$D$6,MATCH(C585,'HARGA SATUAN'!$C$7:$C$1495,0),0)),"",OFFSET('HARGA SATUAN'!$D$6,MATCH(C585,'HARGA SATUAN'!$C$7:$C$1495,0),0))</f>
        <v/>
      </c>
      <c r="E585" s="101">
        <f ca="1">IF(B585="+","Unit",IF(ISERROR(OFFSET('HARGA SATUAN'!$E$6,MATCH(C585,'HARGA SATUAN'!$C$7:$C$1495,0),0)),"",OFFSET('HARGA SATUAN'!$E$6,MATCH(C585,'HARGA SATUAN'!$C$7:$C$1495,0),0)))</f>
        <v>0</v>
      </c>
      <c r="F585" s="138" t="str">
        <f t="shared" ca="1" si="26"/>
        <v/>
      </c>
      <c r="G585" s="41">
        <f ca="1">IF(ISERROR(OFFSET('HARGA SATUAN'!$I$6,MATCH(C585,'HARGA SATUAN'!$C$7:$C$1495,0),0)),"",OFFSET('HARGA SATUAN'!$I$6,MATCH(C585,'HARGA SATUAN'!$C$7:$C$1495,0),0))</f>
        <v>0</v>
      </c>
      <c r="H585" s="136" t="str">
        <f ca="1">IF(B585="","",#REF!)</f>
        <v/>
      </c>
      <c r="I585" s="136" t="str">
        <f ca="1">IF(B585="","",#REF!)</f>
        <v/>
      </c>
      <c r="J585" s="136" t="str">
        <f ca="1">IF(B585="","",#REF!)</f>
        <v/>
      </c>
      <c r="K585" s="136" t="str">
        <f ca="1">IF(B585="","",#REF!)</f>
        <v/>
      </c>
      <c r="L585" s="136" t="str">
        <f ca="1">IF(C585="","",#REF!)</f>
        <v/>
      </c>
    </row>
    <row r="586" spans="1:12">
      <c r="A586" s="112">
        <v>575</v>
      </c>
      <c r="B586" s="134" t="str">
        <f t="shared" ca="1" si="24"/>
        <v/>
      </c>
      <c r="C586" s="109" t="str">
        <f t="shared" ca="1" si="25"/>
        <v/>
      </c>
      <c r="D586" s="101" t="str">
        <f ca="1">IF(ISERROR(OFFSET('HARGA SATUAN'!$D$6,MATCH(C586,'HARGA SATUAN'!$C$7:$C$1495,0),0)),"",OFFSET('HARGA SATUAN'!$D$6,MATCH(C586,'HARGA SATUAN'!$C$7:$C$1495,0),0))</f>
        <v/>
      </c>
      <c r="E586" s="101">
        <f ca="1">IF(B586="+","Unit",IF(ISERROR(OFFSET('HARGA SATUAN'!$E$6,MATCH(C586,'HARGA SATUAN'!$C$7:$C$1495,0),0)),"",OFFSET('HARGA SATUAN'!$E$6,MATCH(C586,'HARGA SATUAN'!$C$7:$C$1495,0),0)))</f>
        <v>0</v>
      </c>
      <c r="F586" s="138" t="str">
        <f t="shared" ca="1" si="26"/>
        <v/>
      </c>
      <c r="G586" s="41">
        <f ca="1">IF(ISERROR(OFFSET('HARGA SATUAN'!$I$6,MATCH(C586,'HARGA SATUAN'!$C$7:$C$1495,0),0)),"",OFFSET('HARGA SATUAN'!$I$6,MATCH(C586,'HARGA SATUAN'!$C$7:$C$1495,0),0))</f>
        <v>0</v>
      </c>
      <c r="H586" s="136" t="str">
        <f ca="1">IF(B586="","",#REF!)</f>
        <v/>
      </c>
      <c r="I586" s="136" t="str">
        <f ca="1">IF(B586="","",#REF!)</f>
        <v/>
      </c>
      <c r="J586" s="136" t="str">
        <f ca="1">IF(B586="","",#REF!)</f>
        <v/>
      </c>
      <c r="K586" s="136" t="str">
        <f ca="1">IF(B586="","",#REF!)</f>
        <v/>
      </c>
      <c r="L586" s="136" t="str">
        <f ca="1">IF(C586="","",#REF!)</f>
        <v/>
      </c>
    </row>
    <row r="587" spans="1:12">
      <c r="A587" s="112">
        <v>576</v>
      </c>
      <c r="B587" s="134" t="str">
        <f t="shared" ca="1" si="24"/>
        <v/>
      </c>
      <c r="C587" s="109" t="str">
        <f t="shared" ca="1" si="25"/>
        <v/>
      </c>
      <c r="D587" s="101" t="str">
        <f ca="1">IF(ISERROR(OFFSET('HARGA SATUAN'!$D$6,MATCH(C587,'HARGA SATUAN'!$C$7:$C$1495,0),0)),"",OFFSET('HARGA SATUAN'!$D$6,MATCH(C587,'HARGA SATUAN'!$C$7:$C$1495,0),0))</f>
        <v/>
      </c>
      <c r="E587" s="101">
        <f ca="1">IF(B587="+","Unit",IF(ISERROR(OFFSET('HARGA SATUAN'!$E$6,MATCH(C587,'HARGA SATUAN'!$C$7:$C$1495,0),0)),"",OFFSET('HARGA SATUAN'!$E$6,MATCH(C587,'HARGA SATUAN'!$C$7:$C$1495,0),0)))</f>
        <v>0</v>
      </c>
      <c r="F587" s="138" t="str">
        <f t="shared" ca="1" si="26"/>
        <v/>
      </c>
      <c r="G587" s="41">
        <f ca="1">IF(ISERROR(OFFSET('HARGA SATUAN'!$I$6,MATCH(C587,'HARGA SATUAN'!$C$7:$C$1495,0),0)),"",OFFSET('HARGA SATUAN'!$I$6,MATCH(C587,'HARGA SATUAN'!$C$7:$C$1495,0),0))</f>
        <v>0</v>
      </c>
      <c r="H587" s="136" t="str">
        <f ca="1">IF(B587="","",#REF!)</f>
        <v/>
      </c>
      <c r="I587" s="136" t="str">
        <f ca="1">IF(B587="","",#REF!)</f>
        <v/>
      </c>
      <c r="J587" s="136" t="str">
        <f ca="1">IF(B587="","",#REF!)</f>
        <v/>
      </c>
      <c r="K587" s="136" t="str">
        <f ca="1">IF(B587="","",#REF!)</f>
        <v/>
      </c>
      <c r="L587" s="136" t="str">
        <f ca="1">IF(C587="","",#REF!)</f>
        <v/>
      </c>
    </row>
    <row r="588" spans="1:12">
      <c r="A588" s="112">
        <v>577</v>
      </c>
      <c r="B588" s="134" t="str">
        <f t="shared" ca="1" si="24"/>
        <v/>
      </c>
      <c r="C588" s="109" t="str">
        <f t="shared" ca="1" si="25"/>
        <v/>
      </c>
      <c r="D588" s="101" t="str">
        <f ca="1">IF(ISERROR(OFFSET('HARGA SATUAN'!$D$6,MATCH(C588,'HARGA SATUAN'!$C$7:$C$1495,0),0)),"",OFFSET('HARGA SATUAN'!$D$6,MATCH(C588,'HARGA SATUAN'!$C$7:$C$1495,0),0))</f>
        <v/>
      </c>
      <c r="E588" s="101">
        <f ca="1">IF(B588="+","Unit",IF(ISERROR(OFFSET('HARGA SATUAN'!$E$6,MATCH(C588,'HARGA SATUAN'!$C$7:$C$1495,0),0)),"",OFFSET('HARGA SATUAN'!$E$6,MATCH(C588,'HARGA SATUAN'!$C$7:$C$1495,0),0)))</f>
        <v>0</v>
      </c>
      <c r="F588" s="138" t="str">
        <f t="shared" ca="1" si="26"/>
        <v/>
      </c>
      <c r="G588" s="41">
        <f ca="1">IF(ISERROR(OFFSET('HARGA SATUAN'!$I$6,MATCH(C588,'HARGA SATUAN'!$C$7:$C$1495,0),0)),"",OFFSET('HARGA SATUAN'!$I$6,MATCH(C588,'HARGA SATUAN'!$C$7:$C$1495,0),0))</f>
        <v>0</v>
      </c>
      <c r="H588" s="136" t="str">
        <f ca="1">IF(B588="","",#REF!)</f>
        <v/>
      </c>
      <c r="I588" s="136" t="str">
        <f ca="1">IF(B588="","",#REF!)</f>
        <v/>
      </c>
      <c r="J588" s="136" t="str">
        <f ca="1">IF(B588="","",#REF!)</f>
        <v/>
      </c>
      <c r="K588" s="136" t="str">
        <f ca="1">IF(B588="","",#REF!)</f>
        <v/>
      </c>
      <c r="L588" s="136" t="str">
        <f ca="1">IF(C588="","",#REF!)</f>
        <v/>
      </c>
    </row>
    <row r="589" spans="1:12">
      <c r="A589" s="112">
        <v>578</v>
      </c>
      <c r="B589" s="134" t="str">
        <f t="shared" ref="B589:B652" ca="1" si="27">IF(C589="","",A589)</f>
        <v/>
      </c>
      <c r="C589" s="109" t="str">
        <f t="shared" ref="C589:C652" ca="1" si="28">IF(ISERROR(OFFSET($C$713,MATCH(A589,$F$714:$F$1320,0),0)),"",OFFSET($C$713,MATCH(A589,$F$714:$F$1320,0),0))</f>
        <v/>
      </c>
      <c r="D589" s="101" t="str">
        <f ca="1">IF(ISERROR(OFFSET('HARGA SATUAN'!$D$6,MATCH(C589,'HARGA SATUAN'!$C$7:$C$1495,0),0)),"",OFFSET('HARGA SATUAN'!$D$6,MATCH(C589,'HARGA SATUAN'!$C$7:$C$1495,0),0))</f>
        <v/>
      </c>
      <c r="E589" s="101">
        <f ca="1">IF(B589="+","Unit",IF(ISERROR(OFFSET('HARGA SATUAN'!$E$6,MATCH(C589,'HARGA SATUAN'!$C$7:$C$1495,0),0)),"",OFFSET('HARGA SATUAN'!$E$6,MATCH(C589,'HARGA SATUAN'!$C$7:$C$1495,0),0)))</f>
        <v>0</v>
      </c>
      <c r="F589" s="138" t="str">
        <f t="shared" ref="F589:F652" ca="1" si="29">IF(ISERROR(OFFSET($D$713,MATCH(A589,$F$714:$F$1320,0),0)),"",OFFSET($D$713,MATCH(A589,$F$714:$F$1320,0),0))</f>
        <v/>
      </c>
      <c r="G589" s="41">
        <f ca="1">IF(ISERROR(OFFSET('HARGA SATUAN'!$I$6,MATCH(C589,'HARGA SATUAN'!$C$7:$C$1495,0),0)),"",OFFSET('HARGA SATUAN'!$I$6,MATCH(C589,'HARGA SATUAN'!$C$7:$C$1495,0),0))</f>
        <v>0</v>
      </c>
      <c r="H589" s="136" t="str">
        <f ca="1">IF(B589="","",#REF!)</f>
        <v/>
      </c>
      <c r="I589" s="136" t="str">
        <f ca="1">IF(B589="","",#REF!)</f>
        <v/>
      </c>
      <c r="J589" s="136" t="str">
        <f ca="1">IF(B589="","",#REF!)</f>
        <v/>
      </c>
      <c r="K589" s="136" t="str">
        <f ca="1">IF(B589="","",#REF!)</f>
        <v/>
      </c>
      <c r="L589" s="136" t="str">
        <f ca="1">IF(C589="","",#REF!)</f>
        <v/>
      </c>
    </row>
    <row r="590" spans="1:12">
      <c r="A590" s="112">
        <v>579</v>
      </c>
      <c r="B590" s="134" t="str">
        <f t="shared" ca="1" si="27"/>
        <v/>
      </c>
      <c r="C590" s="109" t="str">
        <f t="shared" ca="1" si="28"/>
        <v/>
      </c>
      <c r="D590" s="101" t="str">
        <f ca="1">IF(ISERROR(OFFSET('HARGA SATUAN'!$D$6,MATCH(C590,'HARGA SATUAN'!$C$7:$C$1495,0),0)),"",OFFSET('HARGA SATUAN'!$D$6,MATCH(C590,'HARGA SATUAN'!$C$7:$C$1495,0),0))</f>
        <v/>
      </c>
      <c r="E590" s="101">
        <f ca="1">IF(B590="+","Unit",IF(ISERROR(OFFSET('HARGA SATUAN'!$E$6,MATCH(C590,'HARGA SATUAN'!$C$7:$C$1495,0),0)),"",OFFSET('HARGA SATUAN'!$E$6,MATCH(C590,'HARGA SATUAN'!$C$7:$C$1495,0),0)))</f>
        <v>0</v>
      </c>
      <c r="F590" s="138" t="str">
        <f t="shared" ca="1" si="29"/>
        <v/>
      </c>
      <c r="G590" s="41">
        <f ca="1">IF(ISERROR(OFFSET('HARGA SATUAN'!$I$6,MATCH(C590,'HARGA SATUAN'!$C$7:$C$1495,0),0)),"",OFFSET('HARGA SATUAN'!$I$6,MATCH(C590,'HARGA SATUAN'!$C$7:$C$1495,0),0))</f>
        <v>0</v>
      </c>
      <c r="H590" s="136" t="str">
        <f ca="1">IF(B590="","",#REF!)</f>
        <v/>
      </c>
      <c r="I590" s="136" t="str">
        <f ca="1">IF(B590="","",#REF!)</f>
        <v/>
      </c>
      <c r="J590" s="136" t="str">
        <f ca="1">IF(B590="","",#REF!)</f>
        <v/>
      </c>
      <c r="K590" s="136" t="str">
        <f ca="1">IF(B590="","",#REF!)</f>
        <v/>
      </c>
      <c r="L590" s="136" t="str">
        <f ca="1">IF(C590="","",#REF!)</f>
        <v/>
      </c>
    </row>
    <row r="591" spans="1:12">
      <c r="A591" s="112">
        <v>580</v>
      </c>
      <c r="B591" s="134" t="str">
        <f t="shared" ca="1" si="27"/>
        <v/>
      </c>
      <c r="C591" s="109" t="str">
        <f t="shared" ca="1" si="28"/>
        <v/>
      </c>
      <c r="D591" s="101" t="str">
        <f ca="1">IF(ISERROR(OFFSET('HARGA SATUAN'!$D$6,MATCH(C591,'HARGA SATUAN'!$C$7:$C$1495,0),0)),"",OFFSET('HARGA SATUAN'!$D$6,MATCH(C591,'HARGA SATUAN'!$C$7:$C$1495,0),0))</f>
        <v/>
      </c>
      <c r="E591" s="101">
        <f ca="1">IF(B591="+","Unit",IF(ISERROR(OFFSET('HARGA SATUAN'!$E$6,MATCH(C591,'HARGA SATUAN'!$C$7:$C$1495,0),0)),"",OFFSET('HARGA SATUAN'!$E$6,MATCH(C591,'HARGA SATUAN'!$C$7:$C$1495,0),0)))</f>
        <v>0</v>
      </c>
      <c r="F591" s="138" t="str">
        <f t="shared" ca="1" si="29"/>
        <v/>
      </c>
      <c r="G591" s="41">
        <f ca="1">IF(ISERROR(OFFSET('HARGA SATUAN'!$I$6,MATCH(C591,'HARGA SATUAN'!$C$7:$C$1495,0),0)),"",OFFSET('HARGA SATUAN'!$I$6,MATCH(C591,'HARGA SATUAN'!$C$7:$C$1495,0),0))</f>
        <v>0</v>
      </c>
      <c r="H591" s="136" t="str">
        <f ca="1">IF(B591="","",#REF!)</f>
        <v/>
      </c>
      <c r="I591" s="136" t="str">
        <f ca="1">IF(B591="","",#REF!)</f>
        <v/>
      </c>
      <c r="J591" s="136" t="str">
        <f ca="1">IF(B591="","",#REF!)</f>
        <v/>
      </c>
      <c r="K591" s="136" t="str">
        <f ca="1">IF(B591="","",#REF!)</f>
        <v/>
      </c>
      <c r="L591" s="136" t="str">
        <f ca="1">IF(C591="","",#REF!)</f>
        <v/>
      </c>
    </row>
    <row r="592" spans="1:12">
      <c r="A592" s="112">
        <v>581</v>
      </c>
      <c r="B592" s="134" t="str">
        <f t="shared" ca="1" si="27"/>
        <v/>
      </c>
      <c r="C592" s="109" t="str">
        <f t="shared" ca="1" si="28"/>
        <v/>
      </c>
      <c r="D592" s="101" t="str">
        <f ca="1">IF(ISERROR(OFFSET('HARGA SATUAN'!$D$6,MATCH(C592,'HARGA SATUAN'!$C$7:$C$1495,0),0)),"",OFFSET('HARGA SATUAN'!$D$6,MATCH(C592,'HARGA SATUAN'!$C$7:$C$1495,0),0))</f>
        <v/>
      </c>
      <c r="E592" s="101">
        <f ca="1">IF(B592="+","Unit",IF(ISERROR(OFFSET('HARGA SATUAN'!$E$6,MATCH(C592,'HARGA SATUAN'!$C$7:$C$1495,0),0)),"",OFFSET('HARGA SATUAN'!$E$6,MATCH(C592,'HARGA SATUAN'!$C$7:$C$1495,0),0)))</f>
        <v>0</v>
      </c>
      <c r="F592" s="138" t="str">
        <f t="shared" ca="1" si="29"/>
        <v/>
      </c>
      <c r="G592" s="41">
        <f ca="1">IF(ISERROR(OFFSET('HARGA SATUAN'!$I$6,MATCH(C592,'HARGA SATUAN'!$C$7:$C$1495,0),0)),"",OFFSET('HARGA SATUAN'!$I$6,MATCH(C592,'HARGA SATUAN'!$C$7:$C$1495,0),0))</f>
        <v>0</v>
      </c>
      <c r="H592" s="136" t="str">
        <f ca="1">IF(B592="","",#REF!)</f>
        <v/>
      </c>
      <c r="I592" s="136" t="str">
        <f ca="1">IF(B592="","",#REF!)</f>
        <v/>
      </c>
      <c r="J592" s="136" t="str">
        <f ca="1">IF(B592="","",#REF!)</f>
        <v/>
      </c>
      <c r="K592" s="136" t="str">
        <f ca="1">IF(B592="","",#REF!)</f>
        <v/>
      </c>
      <c r="L592" s="136" t="str">
        <f ca="1">IF(C592="","",#REF!)</f>
        <v/>
      </c>
    </row>
    <row r="593" spans="1:12">
      <c r="A593" s="112">
        <v>582</v>
      </c>
      <c r="B593" s="134" t="str">
        <f t="shared" ca="1" si="27"/>
        <v/>
      </c>
      <c r="C593" s="109" t="str">
        <f t="shared" ca="1" si="28"/>
        <v/>
      </c>
      <c r="D593" s="101" t="str">
        <f ca="1">IF(ISERROR(OFFSET('HARGA SATUAN'!$D$6,MATCH(C593,'HARGA SATUAN'!$C$7:$C$1495,0),0)),"",OFFSET('HARGA SATUAN'!$D$6,MATCH(C593,'HARGA SATUAN'!$C$7:$C$1495,0),0))</f>
        <v/>
      </c>
      <c r="E593" s="101">
        <f ca="1">IF(B593="+","Unit",IF(ISERROR(OFFSET('HARGA SATUAN'!$E$6,MATCH(C593,'HARGA SATUAN'!$C$7:$C$1495,0),0)),"",OFFSET('HARGA SATUAN'!$E$6,MATCH(C593,'HARGA SATUAN'!$C$7:$C$1495,0),0)))</f>
        <v>0</v>
      </c>
      <c r="F593" s="138" t="str">
        <f t="shared" ca="1" si="29"/>
        <v/>
      </c>
      <c r="G593" s="41">
        <f ca="1">IF(ISERROR(OFFSET('HARGA SATUAN'!$I$6,MATCH(C593,'HARGA SATUAN'!$C$7:$C$1495,0),0)),"",OFFSET('HARGA SATUAN'!$I$6,MATCH(C593,'HARGA SATUAN'!$C$7:$C$1495,0),0))</f>
        <v>0</v>
      </c>
      <c r="H593" s="136" t="str">
        <f ca="1">IF(B593="","",#REF!)</f>
        <v/>
      </c>
      <c r="I593" s="136" t="str">
        <f ca="1">IF(B593="","",#REF!)</f>
        <v/>
      </c>
      <c r="J593" s="136" t="str">
        <f ca="1">IF(B593="","",#REF!)</f>
        <v/>
      </c>
      <c r="K593" s="136" t="str">
        <f ca="1">IF(B593="","",#REF!)</f>
        <v/>
      </c>
      <c r="L593" s="136" t="str">
        <f ca="1">IF(C593="","",#REF!)</f>
        <v/>
      </c>
    </row>
    <row r="594" spans="1:12">
      <c r="A594" s="112">
        <v>583</v>
      </c>
      <c r="B594" s="134" t="str">
        <f t="shared" ca="1" si="27"/>
        <v/>
      </c>
      <c r="C594" s="109" t="str">
        <f t="shared" ca="1" si="28"/>
        <v/>
      </c>
      <c r="D594" s="101" t="str">
        <f ca="1">IF(ISERROR(OFFSET('HARGA SATUAN'!$D$6,MATCH(C594,'HARGA SATUAN'!$C$7:$C$1495,0),0)),"",OFFSET('HARGA SATUAN'!$D$6,MATCH(C594,'HARGA SATUAN'!$C$7:$C$1495,0),0))</f>
        <v/>
      </c>
      <c r="E594" s="101">
        <f ca="1">IF(B594="+","Unit",IF(ISERROR(OFFSET('HARGA SATUAN'!$E$6,MATCH(C594,'HARGA SATUAN'!$C$7:$C$1495,0),0)),"",OFFSET('HARGA SATUAN'!$E$6,MATCH(C594,'HARGA SATUAN'!$C$7:$C$1495,0),0)))</f>
        <v>0</v>
      </c>
      <c r="F594" s="138" t="str">
        <f t="shared" ca="1" si="29"/>
        <v/>
      </c>
      <c r="G594" s="41">
        <f ca="1">IF(ISERROR(OFFSET('HARGA SATUAN'!$I$6,MATCH(C594,'HARGA SATUAN'!$C$7:$C$1495,0),0)),"",OFFSET('HARGA SATUAN'!$I$6,MATCH(C594,'HARGA SATUAN'!$C$7:$C$1495,0),0))</f>
        <v>0</v>
      </c>
      <c r="H594" s="136" t="str">
        <f ca="1">IF(B594="","",#REF!)</f>
        <v/>
      </c>
      <c r="I594" s="136" t="str">
        <f ca="1">IF(B594="","",#REF!)</f>
        <v/>
      </c>
      <c r="J594" s="136" t="str">
        <f ca="1">IF(B594="","",#REF!)</f>
        <v/>
      </c>
      <c r="K594" s="136" t="str">
        <f ca="1">IF(B594="","",#REF!)</f>
        <v/>
      </c>
      <c r="L594" s="136" t="str">
        <f ca="1">IF(C594="","",#REF!)</f>
        <v/>
      </c>
    </row>
    <row r="595" spans="1:12">
      <c r="A595" s="112">
        <v>584</v>
      </c>
      <c r="B595" s="134" t="str">
        <f t="shared" ca="1" si="27"/>
        <v/>
      </c>
      <c r="C595" s="109" t="str">
        <f t="shared" ca="1" si="28"/>
        <v/>
      </c>
      <c r="D595" s="101" t="str">
        <f ca="1">IF(ISERROR(OFFSET('HARGA SATUAN'!$D$6,MATCH(C595,'HARGA SATUAN'!$C$7:$C$1495,0),0)),"",OFFSET('HARGA SATUAN'!$D$6,MATCH(C595,'HARGA SATUAN'!$C$7:$C$1495,0),0))</f>
        <v/>
      </c>
      <c r="E595" s="101">
        <f ca="1">IF(B595="+","Unit",IF(ISERROR(OFFSET('HARGA SATUAN'!$E$6,MATCH(C595,'HARGA SATUAN'!$C$7:$C$1495,0),0)),"",OFFSET('HARGA SATUAN'!$E$6,MATCH(C595,'HARGA SATUAN'!$C$7:$C$1495,0),0)))</f>
        <v>0</v>
      </c>
      <c r="F595" s="138" t="str">
        <f t="shared" ca="1" si="29"/>
        <v/>
      </c>
      <c r="G595" s="41">
        <f ca="1">IF(ISERROR(OFFSET('HARGA SATUAN'!$I$6,MATCH(C595,'HARGA SATUAN'!$C$7:$C$1495,0),0)),"",OFFSET('HARGA SATUAN'!$I$6,MATCH(C595,'HARGA SATUAN'!$C$7:$C$1495,0),0))</f>
        <v>0</v>
      </c>
      <c r="H595" s="136" t="str">
        <f ca="1">IF(B595="","",#REF!)</f>
        <v/>
      </c>
      <c r="I595" s="136" t="str">
        <f ca="1">IF(B595="","",#REF!)</f>
        <v/>
      </c>
      <c r="J595" s="136" t="str">
        <f ca="1">IF(B595="","",#REF!)</f>
        <v/>
      </c>
      <c r="K595" s="136" t="str">
        <f ca="1">IF(B595="","",#REF!)</f>
        <v/>
      </c>
      <c r="L595" s="136" t="str">
        <f ca="1">IF(C595="","",#REF!)</f>
        <v/>
      </c>
    </row>
    <row r="596" spans="1:12">
      <c r="A596" s="112">
        <v>585</v>
      </c>
      <c r="B596" s="134" t="str">
        <f t="shared" ca="1" si="27"/>
        <v/>
      </c>
      <c r="C596" s="109" t="str">
        <f t="shared" ca="1" si="28"/>
        <v/>
      </c>
      <c r="D596" s="101" t="str">
        <f ca="1">IF(ISERROR(OFFSET('HARGA SATUAN'!$D$6,MATCH(C596,'HARGA SATUAN'!$C$7:$C$1495,0),0)),"",OFFSET('HARGA SATUAN'!$D$6,MATCH(C596,'HARGA SATUAN'!$C$7:$C$1495,0),0))</f>
        <v/>
      </c>
      <c r="E596" s="101">
        <f ca="1">IF(B596="+","Unit",IF(ISERROR(OFFSET('HARGA SATUAN'!$E$6,MATCH(C596,'HARGA SATUAN'!$C$7:$C$1495,0),0)),"",OFFSET('HARGA SATUAN'!$E$6,MATCH(C596,'HARGA SATUAN'!$C$7:$C$1495,0),0)))</f>
        <v>0</v>
      </c>
      <c r="F596" s="138" t="str">
        <f t="shared" ca="1" si="29"/>
        <v/>
      </c>
      <c r="G596" s="41">
        <f ca="1">IF(ISERROR(OFFSET('HARGA SATUAN'!$I$6,MATCH(C596,'HARGA SATUAN'!$C$7:$C$1495,0),0)),"",OFFSET('HARGA SATUAN'!$I$6,MATCH(C596,'HARGA SATUAN'!$C$7:$C$1495,0),0))</f>
        <v>0</v>
      </c>
      <c r="H596" s="136" t="str">
        <f ca="1">IF(B596="","",#REF!)</f>
        <v/>
      </c>
      <c r="I596" s="136" t="str">
        <f ca="1">IF(B596="","",#REF!)</f>
        <v/>
      </c>
      <c r="J596" s="136" t="str">
        <f ca="1">IF(B596="","",#REF!)</f>
        <v/>
      </c>
      <c r="K596" s="136" t="str">
        <f ca="1">IF(B596="","",#REF!)</f>
        <v/>
      </c>
      <c r="L596" s="136" t="str">
        <f ca="1">IF(C596="","",#REF!)</f>
        <v/>
      </c>
    </row>
    <row r="597" spans="1:12">
      <c r="A597" s="112">
        <v>586</v>
      </c>
      <c r="B597" s="134" t="str">
        <f t="shared" ca="1" si="27"/>
        <v/>
      </c>
      <c r="C597" s="109" t="str">
        <f t="shared" ca="1" si="28"/>
        <v/>
      </c>
      <c r="D597" s="101" t="str">
        <f ca="1">IF(ISERROR(OFFSET('HARGA SATUAN'!$D$6,MATCH(C597,'HARGA SATUAN'!$C$7:$C$1495,0),0)),"",OFFSET('HARGA SATUAN'!$D$6,MATCH(C597,'HARGA SATUAN'!$C$7:$C$1495,0),0))</f>
        <v/>
      </c>
      <c r="E597" s="101">
        <f ca="1">IF(B597="+","Unit",IF(ISERROR(OFFSET('HARGA SATUAN'!$E$6,MATCH(C597,'HARGA SATUAN'!$C$7:$C$1495,0),0)),"",OFFSET('HARGA SATUAN'!$E$6,MATCH(C597,'HARGA SATUAN'!$C$7:$C$1495,0),0)))</f>
        <v>0</v>
      </c>
      <c r="F597" s="138" t="str">
        <f t="shared" ca="1" si="29"/>
        <v/>
      </c>
      <c r="G597" s="41">
        <f ca="1">IF(ISERROR(OFFSET('HARGA SATUAN'!$I$6,MATCH(C597,'HARGA SATUAN'!$C$7:$C$1495,0),0)),"",OFFSET('HARGA SATUAN'!$I$6,MATCH(C597,'HARGA SATUAN'!$C$7:$C$1495,0),0))</f>
        <v>0</v>
      </c>
      <c r="H597" s="136" t="str">
        <f ca="1">IF(B597="","",#REF!)</f>
        <v/>
      </c>
      <c r="I597" s="136" t="str">
        <f ca="1">IF(B597="","",#REF!)</f>
        <v/>
      </c>
      <c r="J597" s="136" t="str">
        <f ca="1">IF(B597="","",#REF!)</f>
        <v/>
      </c>
      <c r="K597" s="136" t="str">
        <f ca="1">IF(B597="","",#REF!)</f>
        <v/>
      </c>
      <c r="L597" s="136" t="str">
        <f ca="1">IF(C597="","",#REF!)</f>
        <v/>
      </c>
    </row>
    <row r="598" spans="1:12">
      <c r="A598" s="112">
        <v>587</v>
      </c>
      <c r="B598" s="134" t="str">
        <f t="shared" ca="1" si="27"/>
        <v/>
      </c>
      <c r="C598" s="109" t="str">
        <f t="shared" ca="1" si="28"/>
        <v/>
      </c>
      <c r="D598" s="101" t="str">
        <f ca="1">IF(ISERROR(OFFSET('HARGA SATUAN'!$D$6,MATCH(C598,'HARGA SATUAN'!$C$7:$C$1495,0),0)),"",OFFSET('HARGA SATUAN'!$D$6,MATCH(C598,'HARGA SATUAN'!$C$7:$C$1495,0),0))</f>
        <v/>
      </c>
      <c r="E598" s="101">
        <f ca="1">IF(B598="+","Unit",IF(ISERROR(OFFSET('HARGA SATUAN'!$E$6,MATCH(C598,'HARGA SATUAN'!$C$7:$C$1495,0),0)),"",OFFSET('HARGA SATUAN'!$E$6,MATCH(C598,'HARGA SATUAN'!$C$7:$C$1495,0),0)))</f>
        <v>0</v>
      </c>
      <c r="F598" s="138" t="str">
        <f t="shared" ca="1" si="29"/>
        <v/>
      </c>
      <c r="G598" s="41">
        <f ca="1">IF(ISERROR(OFFSET('HARGA SATUAN'!$I$6,MATCH(C598,'HARGA SATUAN'!$C$7:$C$1495,0),0)),"",OFFSET('HARGA SATUAN'!$I$6,MATCH(C598,'HARGA SATUAN'!$C$7:$C$1495,0),0))</f>
        <v>0</v>
      </c>
      <c r="H598" s="136" t="str">
        <f ca="1">IF(B598="","",#REF!)</f>
        <v/>
      </c>
      <c r="I598" s="136" t="str">
        <f ca="1">IF(B598="","",#REF!)</f>
        <v/>
      </c>
      <c r="J598" s="136" t="str">
        <f ca="1">IF(B598="","",#REF!)</f>
        <v/>
      </c>
      <c r="K598" s="136" t="str">
        <f ca="1">IF(B598="","",#REF!)</f>
        <v/>
      </c>
      <c r="L598" s="136" t="str">
        <f ca="1">IF(C598="","",#REF!)</f>
        <v/>
      </c>
    </row>
    <row r="599" spans="1:12">
      <c r="A599" s="112">
        <v>588</v>
      </c>
      <c r="B599" s="134" t="str">
        <f t="shared" ca="1" si="27"/>
        <v/>
      </c>
      <c r="C599" s="109" t="str">
        <f t="shared" ca="1" si="28"/>
        <v/>
      </c>
      <c r="D599" s="101" t="str">
        <f ca="1">IF(ISERROR(OFFSET('HARGA SATUAN'!$D$6,MATCH(C599,'HARGA SATUAN'!$C$7:$C$1495,0),0)),"",OFFSET('HARGA SATUAN'!$D$6,MATCH(C599,'HARGA SATUAN'!$C$7:$C$1495,0),0))</f>
        <v/>
      </c>
      <c r="E599" s="101">
        <f ca="1">IF(B599="+","Unit",IF(ISERROR(OFFSET('HARGA SATUAN'!$E$6,MATCH(C599,'HARGA SATUAN'!$C$7:$C$1495,0),0)),"",OFFSET('HARGA SATUAN'!$E$6,MATCH(C599,'HARGA SATUAN'!$C$7:$C$1495,0),0)))</f>
        <v>0</v>
      </c>
      <c r="F599" s="138" t="str">
        <f t="shared" ca="1" si="29"/>
        <v/>
      </c>
      <c r="G599" s="41">
        <f ca="1">IF(ISERROR(OFFSET('HARGA SATUAN'!$I$6,MATCH(C599,'HARGA SATUAN'!$C$7:$C$1495,0),0)),"",OFFSET('HARGA SATUAN'!$I$6,MATCH(C599,'HARGA SATUAN'!$C$7:$C$1495,0),0))</f>
        <v>0</v>
      </c>
      <c r="H599" s="136" t="str">
        <f ca="1">IF(B599="","",#REF!)</f>
        <v/>
      </c>
      <c r="I599" s="136" t="str">
        <f ca="1">IF(B599="","",#REF!)</f>
        <v/>
      </c>
      <c r="J599" s="136" t="str">
        <f ca="1">IF(B599="","",#REF!)</f>
        <v/>
      </c>
      <c r="K599" s="136" t="str">
        <f ca="1">IF(B599="","",#REF!)</f>
        <v/>
      </c>
      <c r="L599" s="136" t="str">
        <f ca="1">IF(C599="","",#REF!)</f>
        <v/>
      </c>
    </row>
    <row r="600" spans="1:12">
      <c r="A600" s="112">
        <v>589</v>
      </c>
      <c r="B600" s="134" t="str">
        <f t="shared" ca="1" si="27"/>
        <v/>
      </c>
      <c r="C600" s="109" t="str">
        <f t="shared" ca="1" si="28"/>
        <v/>
      </c>
      <c r="D600" s="101" t="str">
        <f ca="1">IF(ISERROR(OFFSET('HARGA SATUAN'!$D$6,MATCH(C600,'HARGA SATUAN'!$C$7:$C$1495,0),0)),"",OFFSET('HARGA SATUAN'!$D$6,MATCH(C600,'HARGA SATUAN'!$C$7:$C$1495,0),0))</f>
        <v/>
      </c>
      <c r="E600" s="101">
        <f ca="1">IF(B600="+","Unit",IF(ISERROR(OFFSET('HARGA SATUAN'!$E$6,MATCH(C600,'HARGA SATUAN'!$C$7:$C$1495,0),0)),"",OFFSET('HARGA SATUAN'!$E$6,MATCH(C600,'HARGA SATUAN'!$C$7:$C$1495,0),0)))</f>
        <v>0</v>
      </c>
      <c r="F600" s="138" t="str">
        <f t="shared" ca="1" si="29"/>
        <v/>
      </c>
      <c r="G600" s="41">
        <f ca="1">IF(ISERROR(OFFSET('HARGA SATUAN'!$I$6,MATCH(C600,'HARGA SATUAN'!$C$7:$C$1495,0),0)),"",OFFSET('HARGA SATUAN'!$I$6,MATCH(C600,'HARGA SATUAN'!$C$7:$C$1495,0),0))</f>
        <v>0</v>
      </c>
      <c r="H600" s="136" t="str">
        <f ca="1">IF(B600="","",#REF!)</f>
        <v/>
      </c>
      <c r="I600" s="136" t="str">
        <f ca="1">IF(B600="","",#REF!)</f>
        <v/>
      </c>
      <c r="J600" s="136" t="str">
        <f ca="1">IF(B600="","",#REF!)</f>
        <v/>
      </c>
      <c r="K600" s="136" t="str">
        <f ca="1">IF(B600="","",#REF!)</f>
        <v/>
      </c>
      <c r="L600" s="136" t="str">
        <f ca="1">IF(C600="","",#REF!)</f>
        <v/>
      </c>
    </row>
    <row r="601" spans="1:12">
      <c r="A601" s="112">
        <v>590</v>
      </c>
      <c r="B601" s="134" t="str">
        <f t="shared" ca="1" si="27"/>
        <v/>
      </c>
      <c r="C601" s="109" t="str">
        <f t="shared" ca="1" si="28"/>
        <v/>
      </c>
      <c r="D601" s="101" t="str">
        <f ca="1">IF(ISERROR(OFFSET('HARGA SATUAN'!$D$6,MATCH(C601,'HARGA SATUAN'!$C$7:$C$1495,0),0)),"",OFFSET('HARGA SATUAN'!$D$6,MATCH(C601,'HARGA SATUAN'!$C$7:$C$1495,0),0))</f>
        <v/>
      </c>
      <c r="E601" s="101">
        <f ca="1">IF(B601="+","Unit",IF(ISERROR(OFFSET('HARGA SATUAN'!$E$6,MATCH(C601,'HARGA SATUAN'!$C$7:$C$1495,0),0)),"",OFFSET('HARGA SATUAN'!$E$6,MATCH(C601,'HARGA SATUAN'!$C$7:$C$1495,0),0)))</f>
        <v>0</v>
      </c>
      <c r="F601" s="138" t="str">
        <f t="shared" ca="1" si="29"/>
        <v/>
      </c>
      <c r="G601" s="41">
        <f ca="1">IF(ISERROR(OFFSET('HARGA SATUAN'!$I$6,MATCH(C601,'HARGA SATUAN'!$C$7:$C$1495,0),0)),"",OFFSET('HARGA SATUAN'!$I$6,MATCH(C601,'HARGA SATUAN'!$C$7:$C$1495,0),0))</f>
        <v>0</v>
      </c>
      <c r="H601" s="136" t="str">
        <f ca="1">IF(B601="","",#REF!)</f>
        <v/>
      </c>
      <c r="I601" s="136" t="str">
        <f ca="1">IF(B601="","",#REF!)</f>
        <v/>
      </c>
      <c r="J601" s="136" t="str">
        <f ca="1">IF(B601="","",#REF!)</f>
        <v/>
      </c>
      <c r="K601" s="136" t="str">
        <f ca="1">IF(B601="","",#REF!)</f>
        <v/>
      </c>
      <c r="L601" s="136" t="str">
        <f ca="1">IF(C601="","",#REF!)</f>
        <v/>
      </c>
    </row>
    <row r="602" spans="1:12">
      <c r="A602" s="112">
        <v>591</v>
      </c>
      <c r="B602" s="134" t="str">
        <f t="shared" ca="1" si="27"/>
        <v/>
      </c>
      <c r="C602" s="109" t="str">
        <f t="shared" ca="1" si="28"/>
        <v/>
      </c>
      <c r="D602" s="101" t="str">
        <f ca="1">IF(ISERROR(OFFSET('HARGA SATUAN'!$D$6,MATCH(C602,'HARGA SATUAN'!$C$7:$C$1495,0),0)),"",OFFSET('HARGA SATUAN'!$D$6,MATCH(C602,'HARGA SATUAN'!$C$7:$C$1495,0),0))</f>
        <v/>
      </c>
      <c r="E602" s="101">
        <f ca="1">IF(B602="+","Unit",IF(ISERROR(OFFSET('HARGA SATUAN'!$E$6,MATCH(C602,'HARGA SATUAN'!$C$7:$C$1495,0),0)),"",OFFSET('HARGA SATUAN'!$E$6,MATCH(C602,'HARGA SATUAN'!$C$7:$C$1495,0),0)))</f>
        <v>0</v>
      </c>
      <c r="F602" s="138" t="str">
        <f t="shared" ca="1" si="29"/>
        <v/>
      </c>
      <c r="G602" s="41">
        <f ca="1">IF(ISERROR(OFFSET('HARGA SATUAN'!$I$6,MATCH(C602,'HARGA SATUAN'!$C$7:$C$1495,0),0)),"",OFFSET('HARGA SATUAN'!$I$6,MATCH(C602,'HARGA SATUAN'!$C$7:$C$1495,0),0))</f>
        <v>0</v>
      </c>
      <c r="H602" s="136" t="str">
        <f ca="1">IF(B602="","",#REF!)</f>
        <v/>
      </c>
      <c r="I602" s="136" t="str">
        <f ca="1">IF(B602="","",#REF!)</f>
        <v/>
      </c>
      <c r="J602" s="136" t="str">
        <f ca="1">IF(B602="","",#REF!)</f>
        <v/>
      </c>
      <c r="K602" s="136" t="str">
        <f ca="1">IF(B602="","",#REF!)</f>
        <v/>
      </c>
      <c r="L602" s="136" t="str">
        <f ca="1">IF(C602="","",#REF!)</f>
        <v/>
      </c>
    </row>
    <row r="603" spans="1:12">
      <c r="A603" s="112">
        <v>592</v>
      </c>
      <c r="B603" s="134" t="str">
        <f t="shared" ca="1" si="27"/>
        <v/>
      </c>
      <c r="C603" s="109" t="str">
        <f t="shared" ca="1" si="28"/>
        <v/>
      </c>
      <c r="D603" s="101" t="str">
        <f ca="1">IF(ISERROR(OFFSET('HARGA SATUAN'!$D$6,MATCH(C603,'HARGA SATUAN'!$C$7:$C$1495,0),0)),"",OFFSET('HARGA SATUAN'!$D$6,MATCH(C603,'HARGA SATUAN'!$C$7:$C$1495,0),0))</f>
        <v/>
      </c>
      <c r="E603" s="101">
        <f ca="1">IF(B603="+","Unit",IF(ISERROR(OFFSET('HARGA SATUAN'!$E$6,MATCH(C603,'HARGA SATUAN'!$C$7:$C$1495,0),0)),"",OFFSET('HARGA SATUAN'!$E$6,MATCH(C603,'HARGA SATUAN'!$C$7:$C$1495,0),0)))</f>
        <v>0</v>
      </c>
      <c r="F603" s="138" t="str">
        <f t="shared" ca="1" si="29"/>
        <v/>
      </c>
      <c r="G603" s="41">
        <f ca="1">IF(ISERROR(OFFSET('HARGA SATUAN'!$I$6,MATCH(C603,'HARGA SATUAN'!$C$7:$C$1495,0),0)),"",OFFSET('HARGA SATUAN'!$I$6,MATCH(C603,'HARGA SATUAN'!$C$7:$C$1495,0),0))</f>
        <v>0</v>
      </c>
      <c r="H603" s="136" t="str">
        <f ca="1">IF(B603="","",#REF!)</f>
        <v/>
      </c>
      <c r="I603" s="136" t="str">
        <f ca="1">IF(B603="","",#REF!)</f>
        <v/>
      </c>
      <c r="J603" s="136" t="str">
        <f ca="1">IF(B603="","",#REF!)</f>
        <v/>
      </c>
      <c r="K603" s="136" t="str">
        <f ca="1">IF(B603="","",#REF!)</f>
        <v/>
      </c>
      <c r="L603" s="136" t="str">
        <f ca="1">IF(C603="","",#REF!)</f>
        <v/>
      </c>
    </row>
    <row r="604" spans="1:12">
      <c r="A604" s="112">
        <v>593</v>
      </c>
      <c r="B604" s="134" t="str">
        <f t="shared" ca="1" si="27"/>
        <v/>
      </c>
      <c r="C604" s="109" t="str">
        <f t="shared" ca="1" si="28"/>
        <v/>
      </c>
      <c r="D604" s="101" t="str">
        <f ca="1">IF(ISERROR(OFFSET('HARGA SATUAN'!$D$6,MATCH(C604,'HARGA SATUAN'!$C$7:$C$1495,0),0)),"",OFFSET('HARGA SATUAN'!$D$6,MATCH(C604,'HARGA SATUAN'!$C$7:$C$1495,0),0))</f>
        <v/>
      </c>
      <c r="E604" s="101">
        <f ca="1">IF(B604="+","Unit",IF(ISERROR(OFFSET('HARGA SATUAN'!$E$6,MATCH(C604,'HARGA SATUAN'!$C$7:$C$1495,0),0)),"",OFFSET('HARGA SATUAN'!$E$6,MATCH(C604,'HARGA SATUAN'!$C$7:$C$1495,0),0)))</f>
        <v>0</v>
      </c>
      <c r="F604" s="138" t="str">
        <f t="shared" ca="1" si="29"/>
        <v/>
      </c>
      <c r="G604" s="41">
        <f ca="1">IF(ISERROR(OFFSET('HARGA SATUAN'!$I$6,MATCH(C604,'HARGA SATUAN'!$C$7:$C$1495,0),0)),"",OFFSET('HARGA SATUAN'!$I$6,MATCH(C604,'HARGA SATUAN'!$C$7:$C$1495,0),0))</f>
        <v>0</v>
      </c>
      <c r="H604" s="136" t="str">
        <f ca="1">IF(B604="","",#REF!)</f>
        <v/>
      </c>
      <c r="I604" s="136" t="str">
        <f ca="1">IF(B604="","",#REF!)</f>
        <v/>
      </c>
      <c r="J604" s="136" t="str">
        <f ca="1">IF(B604="","",#REF!)</f>
        <v/>
      </c>
      <c r="K604" s="136" t="str">
        <f ca="1">IF(B604="","",#REF!)</f>
        <v/>
      </c>
      <c r="L604" s="136" t="str">
        <f ca="1">IF(C604="","",#REF!)</f>
        <v/>
      </c>
    </row>
    <row r="605" spans="1:12">
      <c r="A605" s="112">
        <v>594</v>
      </c>
      <c r="B605" s="134" t="str">
        <f t="shared" ca="1" si="27"/>
        <v/>
      </c>
      <c r="C605" s="109" t="str">
        <f t="shared" ca="1" si="28"/>
        <v/>
      </c>
      <c r="D605" s="101" t="str">
        <f ca="1">IF(ISERROR(OFFSET('HARGA SATUAN'!$D$6,MATCH(C605,'HARGA SATUAN'!$C$7:$C$1495,0),0)),"",OFFSET('HARGA SATUAN'!$D$6,MATCH(C605,'HARGA SATUAN'!$C$7:$C$1495,0),0))</f>
        <v/>
      </c>
      <c r="E605" s="101">
        <f ca="1">IF(B605="+","Unit",IF(ISERROR(OFFSET('HARGA SATUAN'!$E$6,MATCH(C605,'HARGA SATUAN'!$C$7:$C$1495,0),0)),"",OFFSET('HARGA SATUAN'!$E$6,MATCH(C605,'HARGA SATUAN'!$C$7:$C$1495,0),0)))</f>
        <v>0</v>
      </c>
      <c r="F605" s="138" t="str">
        <f t="shared" ca="1" si="29"/>
        <v/>
      </c>
      <c r="G605" s="41">
        <f ca="1">IF(ISERROR(OFFSET('HARGA SATUAN'!$I$6,MATCH(C605,'HARGA SATUAN'!$C$7:$C$1495,0),0)),"",OFFSET('HARGA SATUAN'!$I$6,MATCH(C605,'HARGA SATUAN'!$C$7:$C$1495,0),0))</f>
        <v>0</v>
      </c>
      <c r="H605" s="136" t="str">
        <f ca="1">IF(B605="","",#REF!)</f>
        <v/>
      </c>
      <c r="I605" s="136" t="str">
        <f ca="1">IF(B605="","",#REF!)</f>
        <v/>
      </c>
      <c r="J605" s="136" t="str">
        <f ca="1">IF(B605="","",#REF!)</f>
        <v/>
      </c>
      <c r="K605" s="136" t="str">
        <f ca="1">IF(B605="","",#REF!)</f>
        <v/>
      </c>
      <c r="L605" s="136" t="str">
        <f ca="1">IF(C605="","",#REF!)</f>
        <v/>
      </c>
    </row>
    <row r="606" spans="1:12">
      <c r="A606" s="112">
        <v>595</v>
      </c>
      <c r="B606" s="134" t="str">
        <f t="shared" ca="1" si="27"/>
        <v/>
      </c>
      <c r="C606" s="109" t="str">
        <f t="shared" ca="1" si="28"/>
        <v/>
      </c>
      <c r="D606" s="101" t="str">
        <f ca="1">IF(ISERROR(OFFSET('HARGA SATUAN'!$D$6,MATCH(C606,'HARGA SATUAN'!$C$7:$C$1495,0),0)),"",OFFSET('HARGA SATUAN'!$D$6,MATCH(C606,'HARGA SATUAN'!$C$7:$C$1495,0),0))</f>
        <v/>
      </c>
      <c r="E606" s="101">
        <f ca="1">IF(B606="+","Unit",IF(ISERROR(OFFSET('HARGA SATUAN'!$E$6,MATCH(C606,'HARGA SATUAN'!$C$7:$C$1495,0),0)),"",OFFSET('HARGA SATUAN'!$E$6,MATCH(C606,'HARGA SATUAN'!$C$7:$C$1495,0),0)))</f>
        <v>0</v>
      </c>
      <c r="F606" s="138" t="str">
        <f t="shared" ca="1" si="29"/>
        <v/>
      </c>
      <c r="G606" s="41">
        <f ca="1">IF(ISERROR(OFFSET('HARGA SATUAN'!$I$6,MATCH(C606,'HARGA SATUAN'!$C$7:$C$1495,0),0)),"",OFFSET('HARGA SATUAN'!$I$6,MATCH(C606,'HARGA SATUAN'!$C$7:$C$1495,0),0))</f>
        <v>0</v>
      </c>
      <c r="H606" s="136" t="str">
        <f ca="1">IF(B606="","",#REF!)</f>
        <v/>
      </c>
      <c r="I606" s="136" t="str">
        <f ca="1">IF(B606="","",#REF!)</f>
        <v/>
      </c>
      <c r="J606" s="136" t="str">
        <f ca="1">IF(B606="","",#REF!)</f>
        <v/>
      </c>
      <c r="K606" s="136" t="str">
        <f ca="1">IF(B606="","",#REF!)</f>
        <v/>
      </c>
      <c r="L606" s="136" t="str">
        <f ca="1">IF(C606="","",#REF!)</f>
        <v/>
      </c>
    </row>
    <row r="607" spans="1:12">
      <c r="A607" s="112">
        <v>596</v>
      </c>
      <c r="B607" s="134" t="str">
        <f t="shared" ca="1" si="27"/>
        <v/>
      </c>
      <c r="C607" s="109" t="str">
        <f t="shared" ca="1" si="28"/>
        <v/>
      </c>
      <c r="D607" s="101" t="str">
        <f ca="1">IF(ISERROR(OFFSET('HARGA SATUAN'!$D$6,MATCH(C607,'HARGA SATUAN'!$C$7:$C$1495,0),0)),"",OFFSET('HARGA SATUAN'!$D$6,MATCH(C607,'HARGA SATUAN'!$C$7:$C$1495,0),0))</f>
        <v/>
      </c>
      <c r="E607" s="101">
        <f ca="1">IF(B607="+","Unit",IF(ISERROR(OFFSET('HARGA SATUAN'!$E$6,MATCH(C607,'HARGA SATUAN'!$C$7:$C$1495,0),0)),"",OFFSET('HARGA SATUAN'!$E$6,MATCH(C607,'HARGA SATUAN'!$C$7:$C$1495,0),0)))</f>
        <v>0</v>
      </c>
      <c r="F607" s="138" t="str">
        <f t="shared" ca="1" si="29"/>
        <v/>
      </c>
      <c r="G607" s="41">
        <f ca="1">IF(ISERROR(OFFSET('HARGA SATUAN'!$I$6,MATCH(C607,'HARGA SATUAN'!$C$7:$C$1495,0),0)),"",OFFSET('HARGA SATUAN'!$I$6,MATCH(C607,'HARGA SATUAN'!$C$7:$C$1495,0),0))</f>
        <v>0</v>
      </c>
      <c r="H607" s="136" t="str">
        <f ca="1">IF(B607="","",#REF!)</f>
        <v/>
      </c>
      <c r="I607" s="136" t="str">
        <f ca="1">IF(B607="","",#REF!)</f>
        <v/>
      </c>
      <c r="J607" s="136" t="str">
        <f ca="1">IF(B607="","",#REF!)</f>
        <v/>
      </c>
      <c r="K607" s="136" t="str">
        <f ca="1">IF(B607="","",#REF!)</f>
        <v/>
      </c>
      <c r="L607" s="136" t="str">
        <f ca="1">IF(C607="","",#REF!)</f>
        <v/>
      </c>
    </row>
    <row r="608" spans="1:12">
      <c r="A608" s="112">
        <v>597</v>
      </c>
      <c r="B608" s="134" t="str">
        <f t="shared" ca="1" si="27"/>
        <v/>
      </c>
      <c r="C608" s="109" t="str">
        <f t="shared" ca="1" si="28"/>
        <v/>
      </c>
      <c r="D608" s="101" t="str">
        <f ca="1">IF(ISERROR(OFFSET('HARGA SATUAN'!$D$6,MATCH(C608,'HARGA SATUAN'!$C$7:$C$1495,0),0)),"",OFFSET('HARGA SATUAN'!$D$6,MATCH(C608,'HARGA SATUAN'!$C$7:$C$1495,0),0))</f>
        <v/>
      </c>
      <c r="E608" s="101">
        <f ca="1">IF(B608="+","Unit",IF(ISERROR(OFFSET('HARGA SATUAN'!$E$6,MATCH(C608,'HARGA SATUAN'!$C$7:$C$1495,0),0)),"",OFFSET('HARGA SATUAN'!$E$6,MATCH(C608,'HARGA SATUAN'!$C$7:$C$1495,0),0)))</f>
        <v>0</v>
      </c>
      <c r="F608" s="138" t="str">
        <f t="shared" ca="1" si="29"/>
        <v/>
      </c>
      <c r="G608" s="41">
        <f ca="1">IF(ISERROR(OFFSET('HARGA SATUAN'!$I$6,MATCH(C608,'HARGA SATUAN'!$C$7:$C$1495,0),0)),"",OFFSET('HARGA SATUAN'!$I$6,MATCH(C608,'HARGA SATUAN'!$C$7:$C$1495,0),0))</f>
        <v>0</v>
      </c>
      <c r="H608" s="136" t="str">
        <f ca="1">IF(B608="","",#REF!)</f>
        <v/>
      </c>
      <c r="I608" s="136" t="str">
        <f ca="1">IF(B608="","",#REF!)</f>
        <v/>
      </c>
      <c r="J608" s="136" t="str">
        <f ca="1">IF(B608="","",#REF!)</f>
        <v/>
      </c>
      <c r="K608" s="136" t="str">
        <f ca="1">IF(B608="","",#REF!)</f>
        <v/>
      </c>
      <c r="L608" s="136" t="str">
        <f ca="1">IF(C608="","",#REF!)</f>
        <v/>
      </c>
    </row>
    <row r="609" spans="1:12">
      <c r="A609" s="112">
        <v>598</v>
      </c>
      <c r="B609" s="134" t="str">
        <f t="shared" ca="1" si="27"/>
        <v/>
      </c>
      <c r="C609" s="109" t="str">
        <f t="shared" ca="1" si="28"/>
        <v/>
      </c>
      <c r="D609" s="101" t="str">
        <f ca="1">IF(ISERROR(OFFSET('HARGA SATUAN'!$D$6,MATCH(C609,'HARGA SATUAN'!$C$7:$C$1495,0),0)),"",OFFSET('HARGA SATUAN'!$D$6,MATCH(C609,'HARGA SATUAN'!$C$7:$C$1495,0),0))</f>
        <v/>
      </c>
      <c r="E609" s="101">
        <f ca="1">IF(B609="+","Unit",IF(ISERROR(OFFSET('HARGA SATUAN'!$E$6,MATCH(C609,'HARGA SATUAN'!$C$7:$C$1495,0),0)),"",OFFSET('HARGA SATUAN'!$E$6,MATCH(C609,'HARGA SATUAN'!$C$7:$C$1495,0),0)))</f>
        <v>0</v>
      </c>
      <c r="F609" s="138" t="str">
        <f t="shared" ca="1" si="29"/>
        <v/>
      </c>
      <c r="G609" s="41">
        <f ca="1">IF(ISERROR(OFFSET('HARGA SATUAN'!$I$6,MATCH(C609,'HARGA SATUAN'!$C$7:$C$1495,0),0)),"",OFFSET('HARGA SATUAN'!$I$6,MATCH(C609,'HARGA SATUAN'!$C$7:$C$1495,0),0))</f>
        <v>0</v>
      </c>
      <c r="H609" s="136" t="str">
        <f ca="1">IF(B609="","",#REF!)</f>
        <v/>
      </c>
      <c r="I609" s="136" t="str">
        <f ca="1">IF(B609="","",#REF!)</f>
        <v/>
      </c>
      <c r="J609" s="136" t="str">
        <f ca="1">IF(B609="","",#REF!)</f>
        <v/>
      </c>
      <c r="K609" s="136" t="str">
        <f ca="1">IF(B609="","",#REF!)</f>
        <v/>
      </c>
      <c r="L609" s="136" t="str">
        <f ca="1">IF(C609="","",#REF!)</f>
        <v/>
      </c>
    </row>
    <row r="610" spans="1:12">
      <c r="A610" s="112">
        <v>599</v>
      </c>
      <c r="B610" s="134" t="str">
        <f t="shared" ca="1" si="27"/>
        <v/>
      </c>
      <c r="C610" s="109" t="str">
        <f t="shared" ca="1" si="28"/>
        <v/>
      </c>
      <c r="D610" s="101" t="str">
        <f ca="1">IF(ISERROR(OFFSET('HARGA SATUAN'!$D$6,MATCH(C610,'HARGA SATUAN'!$C$7:$C$1495,0),0)),"",OFFSET('HARGA SATUAN'!$D$6,MATCH(C610,'HARGA SATUAN'!$C$7:$C$1495,0),0))</f>
        <v/>
      </c>
      <c r="E610" s="101">
        <f ca="1">IF(B610="+","Unit",IF(ISERROR(OFFSET('HARGA SATUAN'!$E$6,MATCH(C610,'HARGA SATUAN'!$C$7:$C$1495,0),0)),"",OFFSET('HARGA SATUAN'!$E$6,MATCH(C610,'HARGA SATUAN'!$C$7:$C$1495,0),0)))</f>
        <v>0</v>
      </c>
      <c r="F610" s="138" t="str">
        <f t="shared" ca="1" si="29"/>
        <v/>
      </c>
      <c r="G610" s="41">
        <f ca="1">IF(ISERROR(OFFSET('HARGA SATUAN'!$I$6,MATCH(C610,'HARGA SATUAN'!$C$7:$C$1495,0),0)),"",OFFSET('HARGA SATUAN'!$I$6,MATCH(C610,'HARGA SATUAN'!$C$7:$C$1495,0),0))</f>
        <v>0</v>
      </c>
      <c r="H610" s="136" t="str">
        <f ca="1">IF(B610="","",#REF!)</f>
        <v/>
      </c>
      <c r="I610" s="136" t="str">
        <f ca="1">IF(B610="","",#REF!)</f>
        <v/>
      </c>
      <c r="J610" s="136" t="str">
        <f ca="1">IF(B610="","",#REF!)</f>
        <v/>
      </c>
      <c r="K610" s="136" t="str">
        <f ca="1">IF(B610="","",#REF!)</f>
        <v/>
      </c>
      <c r="L610" s="136" t="str">
        <f ca="1">IF(C610="","",#REF!)</f>
        <v/>
      </c>
    </row>
    <row r="611" spans="1:12">
      <c r="A611" s="112">
        <v>600</v>
      </c>
      <c r="B611" s="134" t="str">
        <f t="shared" ca="1" si="27"/>
        <v/>
      </c>
      <c r="C611" s="109" t="str">
        <f t="shared" ca="1" si="28"/>
        <v/>
      </c>
      <c r="D611" s="101" t="str">
        <f ca="1">IF(ISERROR(OFFSET('HARGA SATUAN'!$D$6,MATCH(C611,'HARGA SATUAN'!$C$7:$C$1495,0),0)),"",OFFSET('HARGA SATUAN'!$D$6,MATCH(C611,'HARGA SATUAN'!$C$7:$C$1495,0),0))</f>
        <v/>
      </c>
      <c r="E611" s="101">
        <f ca="1">IF(B611="+","Unit",IF(ISERROR(OFFSET('HARGA SATUAN'!$E$6,MATCH(C611,'HARGA SATUAN'!$C$7:$C$1495,0),0)),"",OFFSET('HARGA SATUAN'!$E$6,MATCH(C611,'HARGA SATUAN'!$C$7:$C$1495,0),0)))</f>
        <v>0</v>
      </c>
      <c r="F611" s="138" t="str">
        <f t="shared" ca="1" si="29"/>
        <v/>
      </c>
      <c r="G611" s="41">
        <f ca="1">IF(ISERROR(OFFSET('HARGA SATUAN'!$I$6,MATCH(C611,'HARGA SATUAN'!$C$7:$C$1495,0),0)),"",OFFSET('HARGA SATUAN'!$I$6,MATCH(C611,'HARGA SATUAN'!$C$7:$C$1495,0),0))</f>
        <v>0</v>
      </c>
      <c r="H611" s="136" t="str">
        <f ca="1">IF(B611="","",#REF!)</f>
        <v/>
      </c>
      <c r="I611" s="136" t="str">
        <f ca="1">IF(B611="","",#REF!)</f>
        <v/>
      </c>
      <c r="J611" s="136" t="str">
        <f ca="1">IF(B611="","",#REF!)</f>
        <v/>
      </c>
      <c r="K611" s="136" t="str">
        <f ca="1">IF(B611="","",#REF!)</f>
        <v/>
      </c>
      <c r="L611" s="136" t="str">
        <f ca="1">IF(C611="","",#REF!)</f>
        <v/>
      </c>
    </row>
    <row r="612" spans="1:12">
      <c r="A612" s="112">
        <v>601</v>
      </c>
      <c r="B612" s="134" t="str">
        <f t="shared" ca="1" si="27"/>
        <v/>
      </c>
      <c r="C612" s="109" t="str">
        <f t="shared" ca="1" si="28"/>
        <v/>
      </c>
      <c r="D612" s="101" t="str">
        <f ca="1">IF(ISERROR(OFFSET('HARGA SATUAN'!$D$6,MATCH(C612,'HARGA SATUAN'!$C$7:$C$1495,0),0)),"",OFFSET('HARGA SATUAN'!$D$6,MATCH(C612,'HARGA SATUAN'!$C$7:$C$1495,0),0))</f>
        <v/>
      </c>
      <c r="E612" s="101">
        <f ca="1">IF(B612="+","Unit",IF(ISERROR(OFFSET('HARGA SATUAN'!$E$6,MATCH(C612,'HARGA SATUAN'!$C$7:$C$1495,0),0)),"",OFFSET('HARGA SATUAN'!$E$6,MATCH(C612,'HARGA SATUAN'!$C$7:$C$1495,0),0)))</f>
        <v>0</v>
      </c>
      <c r="F612" s="138" t="str">
        <f t="shared" ca="1" si="29"/>
        <v/>
      </c>
      <c r="G612" s="41">
        <f ca="1">IF(ISERROR(OFFSET('HARGA SATUAN'!$I$6,MATCH(C612,'HARGA SATUAN'!$C$7:$C$1495,0),0)),"",OFFSET('HARGA SATUAN'!$I$6,MATCH(C612,'HARGA SATUAN'!$C$7:$C$1495,0),0))</f>
        <v>0</v>
      </c>
      <c r="H612" s="136" t="str">
        <f ca="1">IF(B612="","",#REF!)</f>
        <v/>
      </c>
      <c r="I612" s="136" t="str">
        <f ca="1">IF(B612="","",#REF!)</f>
        <v/>
      </c>
      <c r="J612" s="136" t="str">
        <f ca="1">IF(B612="","",#REF!)</f>
        <v/>
      </c>
      <c r="K612" s="136" t="str">
        <f ca="1">IF(B612="","",#REF!)</f>
        <v/>
      </c>
      <c r="L612" s="136" t="str">
        <f ca="1">IF(C612="","",#REF!)</f>
        <v/>
      </c>
    </row>
    <row r="613" spans="1:12">
      <c r="A613" s="112">
        <v>602</v>
      </c>
      <c r="B613" s="134" t="str">
        <f t="shared" ca="1" si="27"/>
        <v/>
      </c>
      <c r="C613" s="109" t="str">
        <f t="shared" ca="1" si="28"/>
        <v/>
      </c>
      <c r="D613" s="101" t="str">
        <f ca="1">IF(ISERROR(OFFSET('HARGA SATUAN'!$D$6,MATCH(C613,'HARGA SATUAN'!$C$7:$C$1495,0),0)),"",OFFSET('HARGA SATUAN'!$D$6,MATCH(C613,'HARGA SATUAN'!$C$7:$C$1495,0),0))</f>
        <v/>
      </c>
      <c r="E613" s="101">
        <f ca="1">IF(B613="+","Unit",IF(ISERROR(OFFSET('HARGA SATUAN'!$E$6,MATCH(C613,'HARGA SATUAN'!$C$7:$C$1495,0),0)),"",OFFSET('HARGA SATUAN'!$E$6,MATCH(C613,'HARGA SATUAN'!$C$7:$C$1495,0),0)))</f>
        <v>0</v>
      </c>
      <c r="F613" s="138" t="str">
        <f t="shared" ca="1" si="29"/>
        <v/>
      </c>
      <c r="G613" s="41">
        <f ca="1">IF(ISERROR(OFFSET('HARGA SATUAN'!$I$6,MATCH(C613,'HARGA SATUAN'!$C$7:$C$1495,0),0)),"",OFFSET('HARGA SATUAN'!$I$6,MATCH(C613,'HARGA SATUAN'!$C$7:$C$1495,0),0))</f>
        <v>0</v>
      </c>
      <c r="H613" s="136" t="str">
        <f ca="1">IF(B613="","",#REF!)</f>
        <v/>
      </c>
      <c r="I613" s="136" t="str">
        <f ca="1">IF(B613="","",#REF!)</f>
        <v/>
      </c>
      <c r="J613" s="136" t="str">
        <f ca="1">IF(B613="","",#REF!)</f>
        <v/>
      </c>
      <c r="K613" s="136" t="str">
        <f ca="1">IF(B613="","",#REF!)</f>
        <v/>
      </c>
      <c r="L613" s="136" t="str">
        <f ca="1">IF(C613="","",#REF!)</f>
        <v/>
      </c>
    </row>
    <row r="614" spans="1:12">
      <c r="A614" s="112">
        <v>603</v>
      </c>
      <c r="B614" s="134" t="str">
        <f t="shared" ca="1" si="27"/>
        <v/>
      </c>
      <c r="C614" s="109" t="str">
        <f t="shared" ca="1" si="28"/>
        <v/>
      </c>
      <c r="D614" s="101" t="str">
        <f ca="1">IF(ISERROR(OFFSET('HARGA SATUAN'!$D$6,MATCH(C614,'HARGA SATUAN'!$C$7:$C$1495,0),0)),"",OFFSET('HARGA SATUAN'!$D$6,MATCH(C614,'HARGA SATUAN'!$C$7:$C$1495,0),0))</f>
        <v/>
      </c>
      <c r="E614" s="101">
        <f ca="1">IF(B614="+","Unit",IF(ISERROR(OFFSET('HARGA SATUAN'!$E$6,MATCH(C614,'HARGA SATUAN'!$C$7:$C$1495,0),0)),"",OFFSET('HARGA SATUAN'!$E$6,MATCH(C614,'HARGA SATUAN'!$C$7:$C$1495,0),0)))</f>
        <v>0</v>
      </c>
      <c r="F614" s="138" t="str">
        <f t="shared" ca="1" si="29"/>
        <v/>
      </c>
      <c r="G614" s="41">
        <f ca="1">IF(ISERROR(OFFSET('HARGA SATUAN'!$I$6,MATCH(C614,'HARGA SATUAN'!$C$7:$C$1495,0),0)),"",OFFSET('HARGA SATUAN'!$I$6,MATCH(C614,'HARGA SATUAN'!$C$7:$C$1495,0),0))</f>
        <v>0</v>
      </c>
      <c r="H614" s="136" t="str">
        <f ca="1">IF(B614="","",#REF!)</f>
        <v/>
      </c>
      <c r="I614" s="136" t="str">
        <f ca="1">IF(B614="","",#REF!)</f>
        <v/>
      </c>
      <c r="J614" s="136" t="str">
        <f ca="1">IF(B614="","",#REF!)</f>
        <v/>
      </c>
      <c r="K614" s="136" t="str">
        <f ca="1">IF(B614="","",#REF!)</f>
        <v/>
      </c>
      <c r="L614" s="136" t="str">
        <f ca="1">IF(C614="","",#REF!)</f>
        <v/>
      </c>
    </row>
    <row r="615" spans="1:12">
      <c r="A615" s="112">
        <v>604</v>
      </c>
      <c r="B615" s="134" t="str">
        <f t="shared" ca="1" si="27"/>
        <v/>
      </c>
      <c r="C615" s="109" t="str">
        <f t="shared" ca="1" si="28"/>
        <v/>
      </c>
      <c r="D615" s="101" t="str">
        <f ca="1">IF(ISERROR(OFFSET('HARGA SATUAN'!$D$6,MATCH(C615,'HARGA SATUAN'!$C$7:$C$1495,0),0)),"",OFFSET('HARGA SATUAN'!$D$6,MATCH(C615,'HARGA SATUAN'!$C$7:$C$1495,0),0))</f>
        <v/>
      </c>
      <c r="E615" s="101">
        <f ca="1">IF(B615="+","Unit",IF(ISERROR(OFFSET('HARGA SATUAN'!$E$6,MATCH(C615,'HARGA SATUAN'!$C$7:$C$1495,0),0)),"",OFFSET('HARGA SATUAN'!$E$6,MATCH(C615,'HARGA SATUAN'!$C$7:$C$1495,0),0)))</f>
        <v>0</v>
      </c>
      <c r="F615" s="138" t="str">
        <f t="shared" ca="1" si="29"/>
        <v/>
      </c>
      <c r="G615" s="41">
        <f ca="1">IF(ISERROR(OFFSET('HARGA SATUAN'!$I$6,MATCH(C615,'HARGA SATUAN'!$C$7:$C$1495,0),0)),"",OFFSET('HARGA SATUAN'!$I$6,MATCH(C615,'HARGA SATUAN'!$C$7:$C$1495,0),0))</f>
        <v>0</v>
      </c>
      <c r="H615" s="136" t="str">
        <f ca="1">IF(B615="","",#REF!)</f>
        <v/>
      </c>
      <c r="I615" s="136" t="str">
        <f ca="1">IF(B615="","",#REF!)</f>
        <v/>
      </c>
      <c r="J615" s="136" t="str">
        <f ca="1">IF(B615="","",#REF!)</f>
        <v/>
      </c>
      <c r="K615" s="136" t="str">
        <f ca="1">IF(B615="","",#REF!)</f>
        <v/>
      </c>
      <c r="L615" s="136" t="str">
        <f ca="1">IF(C615="","",#REF!)</f>
        <v/>
      </c>
    </row>
    <row r="616" spans="1:12">
      <c r="A616" s="112">
        <v>605</v>
      </c>
      <c r="B616" s="134" t="str">
        <f t="shared" ca="1" si="27"/>
        <v/>
      </c>
      <c r="C616" s="109" t="str">
        <f t="shared" ca="1" si="28"/>
        <v/>
      </c>
      <c r="D616" s="101" t="str">
        <f ca="1">IF(ISERROR(OFFSET('HARGA SATUAN'!$D$6,MATCH(C616,'HARGA SATUAN'!$C$7:$C$1495,0),0)),"",OFFSET('HARGA SATUAN'!$D$6,MATCH(C616,'HARGA SATUAN'!$C$7:$C$1495,0),0))</f>
        <v/>
      </c>
      <c r="E616" s="101">
        <f ca="1">IF(B616="+","Unit",IF(ISERROR(OFFSET('HARGA SATUAN'!$E$6,MATCH(C616,'HARGA SATUAN'!$C$7:$C$1495,0),0)),"",OFFSET('HARGA SATUAN'!$E$6,MATCH(C616,'HARGA SATUAN'!$C$7:$C$1495,0),0)))</f>
        <v>0</v>
      </c>
      <c r="F616" s="138" t="str">
        <f t="shared" ca="1" si="29"/>
        <v/>
      </c>
      <c r="G616" s="41">
        <f ca="1">IF(ISERROR(OFFSET('HARGA SATUAN'!$I$6,MATCH(C616,'HARGA SATUAN'!$C$7:$C$1495,0),0)),"",OFFSET('HARGA SATUAN'!$I$6,MATCH(C616,'HARGA SATUAN'!$C$7:$C$1495,0),0))</f>
        <v>0</v>
      </c>
      <c r="H616" s="136" t="str">
        <f ca="1">IF(B616="","",#REF!)</f>
        <v/>
      </c>
      <c r="I616" s="136" t="str">
        <f ca="1">IF(B616="","",#REF!)</f>
        <v/>
      </c>
      <c r="J616" s="136" t="str">
        <f ca="1">IF(B616="","",#REF!)</f>
        <v/>
      </c>
      <c r="K616" s="136" t="str">
        <f ca="1">IF(B616="","",#REF!)</f>
        <v/>
      </c>
      <c r="L616" s="136" t="str">
        <f ca="1">IF(C616="","",#REF!)</f>
        <v/>
      </c>
    </row>
    <row r="617" spans="1:12">
      <c r="A617" s="112">
        <v>606</v>
      </c>
      <c r="B617" s="134" t="str">
        <f t="shared" ca="1" si="27"/>
        <v/>
      </c>
      <c r="C617" s="109" t="str">
        <f t="shared" ca="1" si="28"/>
        <v/>
      </c>
      <c r="D617" s="101" t="str">
        <f ca="1">IF(ISERROR(OFFSET('HARGA SATUAN'!$D$6,MATCH(C617,'HARGA SATUAN'!$C$7:$C$1495,0),0)),"",OFFSET('HARGA SATUAN'!$D$6,MATCH(C617,'HARGA SATUAN'!$C$7:$C$1495,0),0))</f>
        <v/>
      </c>
      <c r="E617" s="101">
        <f ca="1">IF(B617="+","Unit",IF(ISERROR(OFFSET('HARGA SATUAN'!$E$6,MATCH(C617,'HARGA SATUAN'!$C$7:$C$1495,0),0)),"",OFFSET('HARGA SATUAN'!$E$6,MATCH(C617,'HARGA SATUAN'!$C$7:$C$1495,0),0)))</f>
        <v>0</v>
      </c>
      <c r="F617" s="138" t="str">
        <f t="shared" ca="1" si="29"/>
        <v/>
      </c>
      <c r="G617" s="41">
        <f ca="1">IF(ISERROR(OFFSET('HARGA SATUAN'!$I$6,MATCH(C617,'HARGA SATUAN'!$C$7:$C$1495,0),0)),"",OFFSET('HARGA SATUAN'!$I$6,MATCH(C617,'HARGA SATUAN'!$C$7:$C$1495,0),0))</f>
        <v>0</v>
      </c>
      <c r="H617" s="136" t="str">
        <f ca="1">IF(B617="","",#REF!)</f>
        <v/>
      </c>
      <c r="I617" s="136" t="str">
        <f ca="1">IF(B617="","",#REF!)</f>
        <v/>
      </c>
      <c r="J617" s="136" t="str">
        <f ca="1">IF(B617="","",#REF!)</f>
        <v/>
      </c>
      <c r="K617" s="136" t="str">
        <f ca="1">IF(B617="","",#REF!)</f>
        <v/>
      </c>
      <c r="L617" s="136" t="str">
        <f ca="1">IF(C617="","",#REF!)</f>
        <v/>
      </c>
    </row>
    <row r="618" spans="1:12">
      <c r="A618" s="112">
        <v>607</v>
      </c>
      <c r="B618" s="134" t="str">
        <f t="shared" ca="1" si="27"/>
        <v/>
      </c>
      <c r="C618" s="109" t="str">
        <f t="shared" ca="1" si="28"/>
        <v/>
      </c>
      <c r="D618" s="101" t="str">
        <f ca="1">IF(ISERROR(OFFSET('HARGA SATUAN'!$D$6,MATCH(C618,'HARGA SATUAN'!$C$7:$C$1495,0),0)),"",OFFSET('HARGA SATUAN'!$D$6,MATCH(C618,'HARGA SATUAN'!$C$7:$C$1495,0),0))</f>
        <v/>
      </c>
      <c r="E618" s="101">
        <f ca="1">IF(B618="+","Unit",IF(ISERROR(OFFSET('HARGA SATUAN'!$E$6,MATCH(C618,'HARGA SATUAN'!$C$7:$C$1495,0),0)),"",OFFSET('HARGA SATUAN'!$E$6,MATCH(C618,'HARGA SATUAN'!$C$7:$C$1495,0),0)))</f>
        <v>0</v>
      </c>
      <c r="F618" s="138" t="str">
        <f t="shared" ca="1" si="29"/>
        <v/>
      </c>
      <c r="G618" s="41">
        <f ca="1">IF(ISERROR(OFFSET('HARGA SATUAN'!$I$6,MATCH(C618,'HARGA SATUAN'!$C$7:$C$1495,0),0)),"",OFFSET('HARGA SATUAN'!$I$6,MATCH(C618,'HARGA SATUAN'!$C$7:$C$1495,0),0))</f>
        <v>0</v>
      </c>
      <c r="H618" s="136" t="str">
        <f ca="1">IF(B618="","",#REF!)</f>
        <v/>
      </c>
      <c r="I618" s="136" t="str">
        <f ca="1">IF(B618="","",#REF!)</f>
        <v/>
      </c>
      <c r="J618" s="136" t="str">
        <f ca="1">IF(B618="","",#REF!)</f>
        <v/>
      </c>
      <c r="K618" s="136" t="str">
        <f ca="1">IF(B618="","",#REF!)</f>
        <v/>
      </c>
      <c r="L618" s="136" t="str">
        <f ca="1">IF(C618="","",#REF!)</f>
        <v/>
      </c>
    </row>
    <row r="619" spans="1:12">
      <c r="A619" s="112">
        <v>608</v>
      </c>
      <c r="B619" s="134" t="str">
        <f t="shared" ca="1" si="27"/>
        <v/>
      </c>
      <c r="C619" s="109" t="str">
        <f t="shared" ca="1" si="28"/>
        <v/>
      </c>
      <c r="D619" s="101" t="str">
        <f ca="1">IF(ISERROR(OFFSET('HARGA SATUAN'!$D$6,MATCH(C619,'HARGA SATUAN'!$C$7:$C$1495,0),0)),"",OFFSET('HARGA SATUAN'!$D$6,MATCH(C619,'HARGA SATUAN'!$C$7:$C$1495,0),0))</f>
        <v/>
      </c>
      <c r="E619" s="101">
        <f ca="1">IF(B619="+","Unit",IF(ISERROR(OFFSET('HARGA SATUAN'!$E$6,MATCH(C619,'HARGA SATUAN'!$C$7:$C$1495,0),0)),"",OFFSET('HARGA SATUAN'!$E$6,MATCH(C619,'HARGA SATUAN'!$C$7:$C$1495,0),0)))</f>
        <v>0</v>
      </c>
      <c r="F619" s="138" t="str">
        <f t="shared" ca="1" si="29"/>
        <v/>
      </c>
      <c r="G619" s="41">
        <f ca="1">IF(ISERROR(OFFSET('HARGA SATUAN'!$I$6,MATCH(C619,'HARGA SATUAN'!$C$7:$C$1495,0),0)),"",OFFSET('HARGA SATUAN'!$I$6,MATCH(C619,'HARGA SATUAN'!$C$7:$C$1495,0),0))</f>
        <v>0</v>
      </c>
      <c r="H619" s="136" t="str">
        <f ca="1">IF(B619="","",#REF!)</f>
        <v/>
      </c>
      <c r="I619" s="136" t="str">
        <f ca="1">IF(B619="","",#REF!)</f>
        <v/>
      </c>
      <c r="J619" s="136" t="str">
        <f ca="1">IF(B619="","",#REF!)</f>
        <v/>
      </c>
      <c r="K619" s="136" t="str">
        <f ca="1">IF(B619="","",#REF!)</f>
        <v/>
      </c>
      <c r="L619" s="136" t="str">
        <f ca="1">IF(C619="","",#REF!)</f>
        <v/>
      </c>
    </row>
    <row r="620" spans="1:12">
      <c r="A620" s="112">
        <v>609</v>
      </c>
      <c r="B620" s="134" t="str">
        <f t="shared" ca="1" si="27"/>
        <v/>
      </c>
      <c r="C620" s="109" t="str">
        <f t="shared" ca="1" si="28"/>
        <v/>
      </c>
      <c r="D620" s="101" t="str">
        <f ca="1">IF(ISERROR(OFFSET('HARGA SATUAN'!$D$6,MATCH(C620,'HARGA SATUAN'!$C$7:$C$1495,0),0)),"",OFFSET('HARGA SATUAN'!$D$6,MATCH(C620,'HARGA SATUAN'!$C$7:$C$1495,0),0))</f>
        <v/>
      </c>
      <c r="E620" s="101">
        <f ca="1">IF(B620="+","Unit",IF(ISERROR(OFFSET('HARGA SATUAN'!$E$6,MATCH(C620,'HARGA SATUAN'!$C$7:$C$1495,0),0)),"",OFFSET('HARGA SATUAN'!$E$6,MATCH(C620,'HARGA SATUAN'!$C$7:$C$1495,0),0)))</f>
        <v>0</v>
      </c>
      <c r="F620" s="138" t="str">
        <f t="shared" ca="1" si="29"/>
        <v/>
      </c>
      <c r="G620" s="41">
        <f ca="1">IF(ISERROR(OFFSET('HARGA SATUAN'!$I$6,MATCH(C620,'HARGA SATUAN'!$C$7:$C$1495,0),0)),"",OFFSET('HARGA SATUAN'!$I$6,MATCH(C620,'HARGA SATUAN'!$C$7:$C$1495,0),0))</f>
        <v>0</v>
      </c>
      <c r="H620" s="136" t="str">
        <f ca="1">IF(B620="","",#REF!)</f>
        <v/>
      </c>
      <c r="I620" s="136" t="str">
        <f ca="1">IF(B620="","",#REF!)</f>
        <v/>
      </c>
      <c r="J620" s="136" t="str">
        <f ca="1">IF(B620="","",#REF!)</f>
        <v/>
      </c>
      <c r="K620" s="136" t="str">
        <f ca="1">IF(B620="","",#REF!)</f>
        <v/>
      </c>
      <c r="L620" s="136" t="str">
        <f ca="1">IF(C620="","",#REF!)</f>
        <v/>
      </c>
    </row>
    <row r="621" spans="1:12">
      <c r="A621" s="112">
        <v>610</v>
      </c>
      <c r="B621" s="134" t="str">
        <f t="shared" ca="1" si="27"/>
        <v/>
      </c>
      <c r="C621" s="109" t="str">
        <f t="shared" ca="1" si="28"/>
        <v/>
      </c>
      <c r="D621" s="101" t="str">
        <f ca="1">IF(ISERROR(OFFSET('HARGA SATUAN'!$D$6,MATCH(C621,'HARGA SATUAN'!$C$7:$C$1495,0),0)),"",OFFSET('HARGA SATUAN'!$D$6,MATCH(C621,'HARGA SATUAN'!$C$7:$C$1495,0),0))</f>
        <v/>
      </c>
      <c r="E621" s="101">
        <f ca="1">IF(B621="+","Unit",IF(ISERROR(OFFSET('HARGA SATUAN'!$E$6,MATCH(C621,'HARGA SATUAN'!$C$7:$C$1495,0),0)),"",OFFSET('HARGA SATUAN'!$E$6,MATCH(C621,'HARGA SATUAN'!$C$7:$C$1495,0),0)))</f>
        <v>0</v>
      </c>
      <c r="F621" s="138" t="str">
        <f t="shared" ca="1" si="29"/>
        <v/>
      </c>
      <c r="G621" s="41">
        <f ca="1">IF(ISERROR(OFFSET('HARGA SATUAN'!$I$6,MATCH(C621,'HARGA SATUAN'!$C$7:$C$1495,0),0)),"",OFFSET('HARGA SATUAN'!$I$6,MATCH(C621,'HARGA SATUAN'!$C$7:$C$1495,0),0))</f>
        <v>0</v>
      </c>
      <c r="H621" s="136" t="str">
        <f ca="1">IF(B621="","",#REF!)</f>
        <v/>
      </c>
      <c r="I621" s="136" t="str">
        <f ca="1">IF(B621="","",#REF!)</f>
        <v/>
      </c>
      <c r="J621" s="136" t="str">
        <f ca="1">IF(B621="","",#REF!)</f>
        <v/>
      </c>
      <c r="K621" s="136" t="str">
        <f ca="1">IF(B621="","",#REF!)</f>
        <v/>
      </c>
      <c r="L621" s="136" t="str">
        <f ca="1">IF(C621="","",#REF!)</f>
        <v/>
      </c>
    </row>
    <row r="622" spans="1:12">
      <c r="A622" s="112">
        <v>611</v>
      </c>
      <c r="B622" s="134" t="str">
        <f t="shared" ca="1" si="27"/>
        <v/>
      </c>
      <c r="C622" s="109" t="str">
        <f t="shared" ca="1" si="28"/>
        <v/>
      </c>
      <c r="D622" s="101" t="str">
        <f ca="1">IF(ISERROR(OFFSET('HARGA SATUAN'!$D$6,MATCH(C622,'HARGA SATUAN'!$C$7:$C$1495,0),0)),"",OFFSET('HARGA SATUAN'!$D$6,MATCH(C622,'HARGA SATUAN'!$C$7:$C$1495,0),0))</f>
        <v/>
      </c>
      <c r="E622" s="101">
        <f ca="1">IF(B622="+","Unit",IF(ISERROR(OFFSET('HARGA SATUAN'!$E$6,MATCH(C622,'HARGA SATUAN'!$C$7:$C$1495,0),0)),"",OFFSET('HARGA SATUAN'!$E$6,MATCH(C622,'HARGA SATUAN'!$C$7:$C$1495,0),0)))</f>
        <v>0</v>
      </c>
      <c r="F622" s="138" t="str">
        <f t="shared" ca="1" si="29"/>
        <v/>
      </c>
      <c r="G622" s="41">
        <f ca="1">IF(ISERROR(OFFSET('HARGA SATUAN'!$I$6,MATCH(C622,'HARGA SATUAN'!$C$7:$C$1495,0),0)),"",OFFSET('HARGA SATUAN'!$I$6,MATCH(C622,'HARGA SATUAN'!$C$7:$C$1495,0),0))</f>
        <v>0</v>
      </c>
      <c r="H622" s="136" t="str">
        <f ca="1">IF(B622="","",#REF!)</f>
        <v/>
      </c>
      <c r="I622" s="136" t="str">
        <f ca="1">IF(B622="","",#REF!)</f>
        <v/>
      </c>
      <c r="J622" s="136" t="str">
        <f ca="1">IF(B622="","",#REF!)</f>
        <v/>
      </c>
      <c r="K622" s="136" t="str">
        <f ca="1">IF(B622="","",#REF!)</f>
        <v/>
      </c>
      <c r="L622" s="136" t="str">
        <f ca="1">IF(C622="","",#REF!)</f>
        <v/>
      </c>
    </row>
    <row r="623" spans="1:12">
      <c r="A623" s="112">
        <v>612</v>
      </c>
      <c r="B623" s="134" t="str">
        <f t="shared" ca="1" si="27"/>
        <v/>
      </c>
      <c r="C623" s="109" t="str">
        <f t="shared" ca="1" si="28"/>
        <v/>
      </c>
      <c r="D623" s="101" t="str">
        <f ca="1">IF(ISERROR(OFFSET('HARGA SATUAN'!$D$6,MATCH(C623,'HARGA SATUAN'!$C$7:$C$1495,0),0)),"",OFFSET('HARGA SATUAN'!$D$6,MATCH(C623,'HARGA SATUAN'!$C$7:$C$1495,0),0))</f>
        <v/>
      </c>
      <c r="E623" s="101">
        <f ca="1">IF(B623="+","Unit",IF(ISERROR(OFFSET('HARGA SATUAN'!$E$6,MATCH(C623,'HARGA SATUAN'!$C$7:$C$1495,0),0)),"",OFFSET('HARGA SATUAN'!$E$6,MATCH(C623,'HARGA SATUAN'!$C$7:$C$1495,0),0)))</f>
        <v>0</v>
      </c>
      <c r="F623" s="138" t="str">
        <f t="shared" ca="1" si="29"/>
        <v/>
      </c>
      <c r="G623" s="41">
        <f ca="1">IF(ISERROR(OFFSET('HARGA SATUAN'!$I$6,MATCH(C623,'HARGA SATUAN'!$C$7:$C$1495,0),0)),"",OFFSET('HARGA SATUAN'!$I$6,MATCH(C623,'HARGA SATUAN'!$C$7:$C$1495,0),0))</f>
        <v>0</v>
      </c>
      <c r="H623" s="136" t="str">
        <f ca="1">IF(B623="","",#REF!)</f>
        <v/>
      </c>
      <c r="I623" s="136" t="str">
        <f ca="1">IF(B623="","",#REF!)</f>
        <v/>
      </c>
      <c r="J623" s="136" t="str">
        <f ca="1">IF(B623="","",#REF!)</f>
        <v/>
      </c>
      <c r="K623" s="136" t="str">
        <f ca="1">IF(B623="","",#REF!)</f>
        <v/>
      </c>
      <c r="L623" s="136" t="str">
        <f ca="1">IF(C623="","",#REF!)</f>
        <v/>
      </c>
    </row>
    <row r="624" spans="1:12">
      <c r="A624" s="112">
        <v>613</v>
      </c>
      <c r="B624" s="134" t="str">
        <f t="shared" ca="1" si="27"/>
        <v/>
      </c>
      <c r="C624" s="109" t="str">
        <f t="shared" ca="1" si="28"/>
        <v/>
      </c>
      <c r="D624" s="101" t="str">
        <f ca="1">IF(ISERROR(OFFSET('HARGA SATUAN'!$D$6,MATCH(C624,'HARGA SATUAN'!$C$7:$C$1495,0),0)),"",OFFSET('HARGA SATUAN'!$D$6,MATCH(C624,'HARGA SATUAN'!$C$7:$C$1495,0),0))</f>
        <v/>
      </c>
      <c r="E624" s="101">
        <f ca="1">IF(B624="+","Unit",IF(ISERROR(OFFSET('HARGA SATUAN'!$E$6,MATCH(C624,'HARGA SATUAN'!$C$7:$C$1495,0),0)),"",OFFSET('HARGA SATUAN'!$E$6,MATCH(C624,'HARGA SATUAN'!$C$7:$C$1495,0),0)))</f>
        <v>0</v>
      </c>
      <c r="F624" s="138" t="str">
        <f t="shared" ca="1" si="29"/>
        <v/>
      </c>
      <c r="G624" s="41">
        <f ca="1">IF(ISERROR(OFFSET('HARGA SATUAN'!$I$6,MATCH(C624,'HARGA SATUAN'!$C$7:$C$1495,0),0)),"",OFFSET('HARGA SATUAN'!$I$6,MATCH(C624,'HARGA SATUAN'!$C$7:$C$1495,0),0))</f>
        <v>0</v>
      </c>
      <c r="H624" s="136" t="str">
        <f ca="1">IF(B624="","",#REF!)</f>
        <v/>
      </c>
      <c r="I624" s="136" t="str">
        <f ca="1">IF(B624="","",#REF!)</f>
        <v/>
      </c>
      <c r="J624" s="136" t="str">
        <f ca="1">IF(B624="","",#REF!)</f>
        <v/>
      </c>
      <c r="K624" s="136" t="str">
        <f ca="1">IF(B624="","",#REF!)</f>
        <v/>
      </c>
      <c r="L624" s="136" t="str">
        <f ca="1">IF(C624="","",#REF!)</f>
        <v/>
      </c>
    </row>
    <row r="625" spans="1:12">
      <c r="A625" s="112">
        <v>614</v>
      </c>
      <c r="B625" s="134" t="str">
        <f t="shared" ca="1" si="27"/>
        <v/>
      </c>
      <c r="C625" s="109" t="str">
        <f t="shared" ca="1" si="28"/>
        <v/>
      </c>
      <c r="D625" s="101" t="str">
        <f ca="1">IF(ISERROR(OFFSET('HARGA SATUAN'!$D$6,MATCH(C625,'HARGA SATUAN'!$C$7:$C$1495,0),0)),"",OFFSET('HARGA SATUAN'!$D$6,MATCH(C625,'HARGA SATUAN'!$C$7:$C$1495,0),0))</f>
        <v/>
      </c>
      <c r="E625" s="101">
        <f ca="1">IF(B625="+","Unit",IF(ISERROR(OFFSET('HARGA SATUAN'!$E$6,MATCH(C625,'HARGA SATUAN'!$C$7:$C$1495,0),0)),"",OFFSET('HARGA SATUAN'!$E$6,MATCH(C625,'HARGA SATUAN'!$C$7:$C$1495,0),0)))</f>
        <v>0</v>
      </c>
      <c r="F625" s="138" t="str">
        <f t="shared" ca="1" si="29"/>
        <v/>
      </c>
      <c r="G625" s="41">
        <f ca="1">IF(ISERROR(OFFSET('HARGA SATUAN'!$I$6,MATCH(C625,'HARGA SATUAN'!$C$7:$C$1495,0),0)),"",OFFSET('HARGA SATUAN'!$I$6,MATCH(C625,'HARGA SATUAN'!$C$7:$C$1495,0),0))</f>
        <v>0</v>
      </c>
      <c r="H625" s="136" t="str">
        <f ca="1">IF(B625="","",#REF!)</f>
        <v/>
      </c>
      <c r="I625" s="136" t="str">
        <f ca="1">IF(B625="","",#REF!)</f>
        <v/>
      </c>
      <c r="J625" s="136" t="str">
        <f ca="1">IF(B625="","",#REF!)</f>
        <v/>
      </c>
      <c r="K625" s="136" t="str">
        <f ca="1">IF(B625="","",#REF!)</f>
        <v/>
      </c>
      <c r="L625" s="136" t="str">
        <f ca="1">IF(C625="","",#REF!)</f>
        <v/>
      </c>
    </row>
    <row r="626" spans="1:12">
      <c r="A626" s="112">
        <v>615</v>
      </c>
      <c r="B626" s="134" t="str">
        <f t="shared" ca="1" si="27"/>
        <v/>
      </c>
      <c r="C626" s="109" t="str">
        <f t="shared" ca="1" si="28"/>
        <v/>
      </c>
      <c r="D626" s="101" t="str">
        <f ca="1">IF(ISERROR(OFFSET('HARGA SATUAN'!$D$6,MATCH(C626,'HARGA SATUAN'!$C$7:$C$1495,0),0)),"",OFFSET('HARGA SATUAN'!$D$6,MATCH(C626,'HARGA SATUAN'!$C$7:$C$1495,0),0))</f>
        <v/>
      </c>
      <c r="E626" s="101">
        <f ca="1">IF(B626="+","Unit",IF(ISERROR(OFFSET('HARGA SATUAN'!$E$6,MATCH(C626,'HARGA SATUAN'!$C$7:$C$1495,0),0)),"",OFFSET('HARGA SATUAN'!$E$6,MATCH(C626,'HARGA SATUAN'!$C$7:$C$1495,0),0)))</f>
        <v>0</v>
      </c>
      <c r="F626" s="138" t="str">
        <f t="shared" ca="1" si="29"/>
        <v/>
      </c>
      <c r="G626" s="41">
        <f ca="1">IF(ISERROR(OFFSET('HARGA SATUAN'!$I$6,MATCH(C626,'HARGA SATUAN'!$C$7:$C$1495,0),0)),"",OFFSET('HARGA SATUAN'!$I$6,MATCH(C626,'HARGA SATUAN'!$C$7:$C$1495,0),0))</f>
        <v>0</v>
      </c>
      <c r="H626" s="136" t="str">
        <f ca="1">IF(B626="","",#REF!)</f>
        <v/>
      </c>
      <c r="I626" s="136" t="str">
        <f ca="1">IF(B626="","",#REF!)</f>
        <v/>
      </c>
      <c r="J626" s="136" t="str">
        <f ca="1">IF(B626="","",#REF!)</f>
        <v/>
      </c>
      <c r="K626" s="136" t="str">
        <f ca="1">IF(B626="","",#REF!)</f>
        <v/>
      </c>
      <c r="L626" s="136" t="str">
        <f ca="1">IF(C626="","",#REF!)</f>
        <v/>
      </c>
    </row>
    <row r="627" spans="1:12">
      <c r="A627" s="112">
        <v>616</v>
      </c>
      <c r="B627" s="134" t="str">
        <f t="shared" ca="1" si="27"/>
        <v/>
      </c>
      <c r="C627" s="109" t="str">
        <f t="shared" ca="1" si="28"/>
        <v/>
      </c>
      <c r="D627" s="101" t="str">
        <f ca="1">IF(ISERROR(OFFSET('HARGA SATUAN'!$D$6,MATCH(C627,'HARGA SATUAN'!$C$7:$C$1495,0),0)),"",OFFSET('HARGA SATUAN'!$D$6,MATCH(C627,'HARGA SATUAN'!$C$7:$C$1495,0),0))</f>
        <v/>
      </c>
      <c r="E627" s="101">
        <f ca="1">IF(B627="+","Unit",IF(ISERROR(OFFSET('HARGA SATUAN'!$E$6,MATCH(C627,'HARGA SATUAN'!$C$7:$C$1495,0),0)),"",OFFSET('HARGA SATUAN'!$E$6,MATCH(C627,'HARGA SATUAN'!$C$7:$C$1495,0),0)))</f>
        <v>0</v>
      </c>
      <c r="F627" s="138" t="str">
        <f t="shared" ca="1" si="29"/>
        <v/>
      </c>
      <c r="G627" s="41">
        <f ca="1">IF(ISERROR(OFFSET('HARGA SATUAN'!$I$6,MATCH(C627,'HARGA SATUAN'!$C$7:$C$1495,0),0)),"",OFFSET('HARGA SATUAN'!$I$6,MATCH(C627,'HARGA SATUAN'!$C$7:$C$1495,0),0))</f>
        <v>0</v>
      </c>
      <c r="H627" s="136" t="str">
        <f ca="1">IF(B627="","",#REF!)</f>
        <v/>
      </c>
      <c r="I627" s="136" t="str">
        <f ca="1">IF(B627="","",#REF!)</f>
        <v/>
      </c>
      <c r="J627" s="136" t="str">
        <f ca="1">IF(B627="","",#REF!)</f>
        <v/>
      </c>
      <c r="K627" s="136" t="str">
        <f ca="1">IF(B627="","",#REF!)</f>
        <v/>
      </c>
      <c r="L627" s="136" t="str">
        <f ca="1">IF(C627="","",#REF!)</f>
        <v/>
      </c>
    </row>
    <row r="628" spans="1:12">
      <c r="A628" s="112">
        <v>617</v>
      </c>
      <c r="B628" s="134" t="str">
        <f t="shared" ca="1" si="27"/>
        <v/>
      </c>
      <c r="C628" s="109" t="str">
        <f t="shared" ca="1" si="28"/>
        <v/>
      </c>
      <c r="D628" s="101" t="str">
        <f ca="1">IF(ISERROR(OFFSET('HARGA SATUAN'!$D$6,MATCH(C628,'HARGA SATUAN'!$C$7:$C$1495,0),0)),"",OFFSET('HARGA SATUAN'!$D$6,MATCH(C628,'HARGA SATUAN'!$C$7:$C$1495,0),0))</f>
        <v/>
      </c>
      <c r="E628" s="101">
        <f ca="1">IF(B628="+","Unit",IF(ISERROR(OFFSET('HARGA SATUAN'!$E$6,MATCH(C628,'HARGA SATUAN'!$C$7:$C$1495,0),0)),"",OFFSET('HARGA SATUAN'!$E$6,MATCH(C628,'HARGA SATUAN'!$C$7:$C$1495,0),0)))</f>
        <v>0</v>
      </c>
      <c r="F628" s="138" t="str">
        <f t="shared" ca="1" si="29"/>
        <v/>
      </c>
      <c r="G628" s="41">
        <f ca="1">IF(ISERROR(OFFSET('HARGA SATUAN'!$I$6,MATCH(C628,'HARGA SATUAN'!$C$7:$C$1495,0),0)),"",OFFSET('HARGA SATUAN'!$I$6,MATCH(C628,'HARGA SATUAN'!$C$7:$C$1495,0),0))</f>
        <v>0</v>
      </c>
      <c r="H628" s="136" t="str">
        <f ca="1">IF(B628="","",#REF!)</f>
        <v/>
      </c>
      <c r="I628" s="136" t="str">
        <f ca="1">IF(B628="","",#REF!)</f>
        <v/>
      </c>
      <c r="J628" s="136" t="str">
        <f ca="1">IF(B628="","",#REF!)</f>
        <v/>
      </c>
      <c r="K628" s="136" t="str">
        <f ca="1">IF(B628="","",#REF!)</f>
        <v/>
      </c>
      <c r="L628" s="136" t="str">
        <f ca="1">IF(C628="","",#REF!)</f>
        <v/>
      </c>
    </row>
    <row r="629" spans="1:12">
      <c r="A629" s="112">
        <v>618</v>
      </c>
      <c r="B629" s="134" t="str">
        <f t="shared" ca="1" si="27"/>
        <v/>
      </c>
      <c r="C629" s="109" t="str">
        <f t="shared" ca="1" si="28"/>
        <v/>
      </c>
      <c r="D629" s="101" t="str">
        <f ca="1">IF(ISERROR(OFFSET('HARGA SATUAN'!$D$6,MATCH(C629,'HARGA SATUAN'!$C$7:$C$1495,0),0)),"",OFFSET('HARGA SATUAN'!$D$6,MATCH(C629,'HARGA SATUAN'!$C$7:$C$1495,0),0))</f>
        <v/>
      </c>
      <c r="E629" s="101">
        <f ca="1">IF(B629="+","Unit",IF(ISERROR(OFFSET('HARGA SATUAN'!$E$6,MATCH(C629,'HARGA SATUAN'!$C$7:$C$1495,0),0)),"",OFFSET('HARGA SATUAN'!$E$6,MATCH(C629,'HARGA SATUAN'!$C$7:$C$1495,0),0)))</f>
        <v>0</v>
      </c>
      <c r="F629" s="138" t="str">
        <f t="shared" ca="1" si="29"/>
        <v/>
      </c>
      <c r="G629" s="41">
        <f ca="1">IF(ISERROR(OFFSET('HARGA SATUAN'!$I$6,MATCH(C629,'HARGA SATUAN'!$C$7:$C$1495,0),0)),"",OFFSET('HARGA SATUAN'!$I$6,MATCH(C629,'HARGA SATUAN'!$C$7:$C$1495,0),0))</f>
        <v>0</v>
      </c>
      <c r="H629" s="136" t="str">
        <f ca="1">IF(B629="","",#REF!)</f>
        <v/>
      </c>
      <c r="I629" s="136" t="str">
        <f ca="1">IF(B629="","",#REF!)</f>
        <v/>
      </c>
      <c r="J629" s="136" t="str">
        <f ca="1">IF(B629="","",#REF!)</f>
        <v/>
      </c>
      <c r="K629" s="136" t="str">
        <f ca="1">IF(B629="","",#REF!)</f>
        <v/>
      </c>
      <c r="L629" s="136" t="str">
        <f ca="1">IF(C629="","",#REF!)</f>
        <v/>
      </c>
    </row>
    <row r="630" spans="1:12">
      <c r="A630" s="112">
        <v>619</v>
      </c>
      <c r="B630" s="134" t="str">
        <f t="shared" ca="1" si="27"/>
        <v/>
      </c>
      <c r="C630" s="109" t="str">
        <f t="shared" ca="1" si="28"/>
        <v/>
      </c>
      <c r="D630" s="101" t="str">
        <f ca="1">IF(ISERROR(OFFSET('HARGA SATUAN'!$D$6,MATCH(C630,'HARGA SATUAN'!$C$7:$C$1495,0),0)),"",OFFSET('HARGA SATUAN'!$D$6,MATCH(C630,'HARGA SATUAN'!$C$7:$C$1495,0),0))</f>
        <v/>
      </c>
      <c r="E630" s="101">
        <f ca="1">IF(B630="+","Unit",IF(ISERROR(OFFSET('HARGA SATUAN'!$E$6,MATCH(C630,'HARGA SATUAN'!$C$7:$C$1495,0),0)),"",OFFSET('HARGA SATUAN'!$E$6,MATCH(C630,'HARGA SATUAN'!$C$7:$C$1495,0),0)))</f>
        <v>0</v>
      </c>
      <c r="F630" s="138" t="str">
        <f t="shared" ca="1" si="29"/>
        <v/>
      </c>
      <c r="G630" s="41">
        <f ca="1">IF(ISERROR(OFFSET('HARGA SATUAN'!$I$6,MATCH(C630,'HARGA SATUAN'!$C$7:$C$1495,0),0)),"",OFFSET('HARGA SATUAN'!$I$6,MATCH(C630,'HARGA SATUAN'!$C$7:$C$1495,0),0))</f>
        <v>0</v>
      </c>
      <c r="H630" s="136" t="str">
        <f ca="1">IF(B630="","",#REF!)</f>
        <v/>
      </c>
      <c r="I630" s="136" t="str">
        <f ca="1">IF(B630="","",#REF!)</f>
        <v/>
      </c>
      <c r="J630" s="136" t="str">
        <f ca="1">IF(B630="","",#REF!)</f>
        <v/>
      </c>
      <c r="K630" s="136" t="str">
        <f ca="1">IF(B630="","",#REF!)</f>
        <v/>
      </c>
      <c r="L630" s="136" t="str">
        <f ca="1">IF(C630="","",#REF!)</f>
        <v/>
      </c>
    </row>
    <row r="631" spans="1:12">
      <c r="A631" s="112">
        <v>620</v>
      </c>
      <c r="B631" s="134" t="str">
        <f t="shared" ca="1" si="27"/>
        <v/>
      </c>
      <c r="C631" s="109" t="str">
        <f t="shared" ca="1" si="28"/>
        <v/>
      </c>
      <c r="D631" s="101" t="str">
        <f ca="1">IF(ISERROR(OFFSET('HARGA SATUAN'!$D$6,MATCH(C631,'HARGA SATUAN'!$C$7:$C$1495,0),0)),"",OFFSET('HARGA SATUAN'!$D$6,MATCH(C631,'HARGA SATUAN'!$C$7:$C$1495,0),0))</f>
        <v/>
      </c>
      <c r="E631" s="101">
        <f ca="1">IF(B631="+","Unit",IF(ISERROR(OFFSET('HARGA SATUAN'!$E$6,MATCH(C631,'HARGA SATUAN'!$C$7:$C$1495,0),0)),"",OFFSET('HARGA SATUAN'!$E$6,MATCH(C631,'HARGA SATUAN'!$C$7:$C$1495,0),0)))</f>
        <v>0</v>
      </c>
      <c r="F631" s="138" t="str">
        <f t="shared" ca="1" si="29"/>
        <v/>
      </c>
      <c r="G631" s="41">
        <f ca="1">IF(ISERROR(OFFSET('HARGA SATUAN'!$I$6,MATCH(C631,'HARGA SATUAN'!$C$7:$C$1495,0),0)),"",OFFSET('HARGA SATUAN'!$I$6,MATCH(C631,'HARGA SATUAN'!$C$7:$C$1495,0),0))</f>
        <v>0</v>
      </c>
      <c r="H631" s="136" t="str">
        <f ca="1">IF(B631="","",#REF!)</f>
        <v/>
      </c>
      <c r="I631" s="136" t="str">
        <f ca="1">IF(B631="","",#REF!)</f>
        <v/>
      </c>
      <c r="J631" s="136" t="str">
        <f ca="1">IF(B631="","",#REF!)</f>
        <v/>
      </c>
      <c r="K631" s="136" t="str">
        <f ca="1">IF(B631="","",#REF!)</f>
        <v/>
      </c>
      <c r="L631" s="136" t="str">
        <f ca="1">IF(C631="","",#REF!)</f>
        <v/>
      </c>
    </row>
    <row r="632" spans="1:12">
      <c r="A632" s="112">
        <v>621</v>
      </c>
      <c r="B632" s="134" t="str">
        <f t="shared" ca="1" si="27"/>
        <v/>
      </c>
      <c r="C632" s="109" t="str">
        <f t="shared" ca="1" si="28"/>
        <v/>
      </c>
      <c r="D632" s="101" t="str">
        <f ca="1">IF(ISERROR(OFFSET('HARGA SATUAN'!$D$6,MATCH(C632,'HARGA SATUAN'!$C$7:$C$1495,0),0)),"",OFFSET('HARGA SATUAN'!$D$6,MATCH(C632,'HARGA SATUAN'!$C$7:$C$1495,0),0))</f>
        <v/>
      </c>
      <c r="E632" s="101">
        <f ca="1">IF(B632="+","Unit",IF(ISERROR(OFFSET('HARGA SATUAN'!$E$6,MATCH(C632,'HARGA SATUAN'!$C$7:$C$1495,0),0)),"",OFFSET('HARGA SATUAN'!$E$6,MATCH(C632,'HARGA SATUAN'!$C$7:$C$1495,0),0)))</f>
        <v>0</v>
      </c>
      <c r="F632" s="138" t="str">
        <f t="shared" ca="1" si="29"/>
        <v/>
      </c>
      <c r="G632" s="41">
        <f ca="1">IF(ISERROR(OFFSET('HARGA SATUAN'!$I$6,MATCH(C632,'HARGA SATUAN'!$C$7:$C$1495,0),0)),"",OFFSET('HARGA SATUAN'!$I$6,MATCH(C632,'HARGA SATUAN'!$C$7:$C$1495,0),0))</f>
        <v>0</v>
      </c>
      <c r="H632" s="136" t="str">
        <f ca="1">IF(B632="","",#REF!)</f>
        <v/>
      </c>
      <c r="I632" s="136" t="str">
        <f ca="1">IF(B632="","",#REF!)</f>
        <v/>
      </c>
      <c r="J632" s="136" t="str">
        <f ca="1">IF(B632="","",#REF!)</f>
        <v/>
      </c>
      <c r="K632" s="136" t="str">
        <f ca="1">IF(B632="","",#REF!)</f>
        <v/>
      </c>
      <c r="L632" s="136" t="str">
        <f ca="1">IF(C632="","",#REF!)</f>
        <v/>
      </c>
    </row>
    <row r="633" spans="1:12">
      <c r="A633" s="112">
        <v>622</v>
      </c>
      <c r="B633" s="134" t="str">
        <f t="shared" ca="1" si="27"/>
        <v/>
      </c>
      <c r="C633" s="109" t="str">
        <f t="shared" ca="1" si="28"/>
        <v/>
      </c>
      <c r="D633" s="101" t="str">
        <f ca="1">IF(ISERROR(OFFSET('HARGA SATUAN'!$D$6,MATCH(C633,'HARGA SATUAN'!$C$7:$C$1495,0),0)),"",OFFSET('HARGA SATUAN'!$D$6,MATCH(C633,'HARGA SATUAN'!$C$7:$C$1495,0),0))</f>
        <v/>
      </c>
      <c r="E633" s="101">
        <f ca="1">IF(B633="+","Unit",IF(ISERROR(OFFSET('HARGA SATUAN'!$E$6,MATCH(C633,'HARGA SATUAN'!$C$7:$C$1495,0),0)),"",OFFSET('HARGA SATUAN'!$E$6,MATCH(C633,'HARGA SATUAN'!$C$7:$C$1495,0),0)))</f>
        <v>0</v>
      </c>
      <c r="F633" s="138" t="str">
        <f t="shared" ca="1" si="29"/>
        <v/>
      </c>
      <c r="G633" s="41">
        <f ca="1">IF(ISERROR(OFFSET('HARGA SATUAN'!$I$6,MATCH(C633,'HARGA SATUAN'!$C$7:$C$1495,0),0)),"",OFFSET('HARGA SATUAN'!$I$6,MATCH(C633,'HARGA SATUAN'!$C$7:$C$1495,0),0))</f>
        <v>0</v>
      </c>
      <c r="H633" s="136" t="str">
        <f ca="1">IF(B633="","",#REF!)</f>
        <v/>
      </c>
      <c r="I633" s="136" t="str">
        <f ca="1">IF(B633="","",#REF!)</f>
        <v/>
      </c>
      <c r="J633" s="136" t="str">
        <f ca="1">IF(B633="","",#REF!)</f>
        <v/>
      </c>
      <c r="K633" s="136" t="str">
        <f ca="1">IF(B633="","",#REF!)</f>
        <v/>
      </c>
      <c r="L633" s="136" t="str">
        <f ca="1">IF(C633="","",#REF!)</f>
        <v/>
      </c>
    </row>
    <row r="634" spans="1:12">
      <c r="A634" s="112">
        <v>623</v>
      </c>
      <c r="B634" s="134" t="str">
        <f t="shared" ca="1" si="27"/>
        <v/>
      </c>
      <c r="C634" s="109" t="str">
        <f t="shared" ca="1" si="28"/>
        <v/>
      </c>
      <c r="D634" s="101" t="str">
        <f ca="1">IF(ISERROR(OFFSET('HARGA SATUAN'!$D$6,MATCH(C634,'HARGA SATUAN'!$C$7:$C$1495,0),0)),"",OFFSET('HARGA SATUAN'!$D$6,MATCH(C634,'HARGA SATUAN'!$C$7:$C$1495,0),0))</f>
        <v/>
      </c>
      <c r="E634" s="101">
        <f ca="1">IF(B634="+","Unit",IF(ISERROR(OFFSET('HARGA SATUAN'!$E$6,MATCH(C634,'HARGA SATUAN'!$C$7:$C$1495,0),0)),"",OFFSET('HARGA SATUAN'!$E$6,MATCH(C634,'HARGA SATUAN'!$C$7:$C$1495,0),0)))</f>
        <v>0</v>
      </c>
      <c r="F634" s="138" t="str">
        <f t="shared" ca="1" si="29"/>
        <v/>
      </c>
      <c r="G634" s="41">
        <f ca="1">IF(ISERROR(OFFSET('HARGA SATUAN'!$I$6,MATCH(C634,'HARGA SATUAN'!$C$7:$C$1495,0),0)),"",OFFSET('HARGA SATUAN'!$I$6,MATCH(C634,'HARGA SATUAN'!$C$7:$C$1495,0),0))</f>
        <v>0</v>
      </c>
      <c r="H634" s="136" t="str">
        <f ca="1">IF(B634="","",#REF!)</f>
        <v/>
      </c>
      <c r="I634" s="136" t="str">
        <f ca="1">IF(B634="","",#REF!)</f>
        <v/>
      </c>
      <c r="J634" s="136" t="str">
        <f ca="1">IF(B634="","",#REF!)</f>
        <v/>
      </c>
      <c r="K634" s="136" t="str">
        <f ca="1">IF(B634="","",#REF!)</f>
        <v/>
      </c>
      <c r="L634" s="136" t="str">
        <f ca="1">IF(C634="","",#REF!)</f>
        <v/>
      </c>
    </row>
    <row r="635" spans="1:12">
      <c r="A635" s="112">
        <v>624</v>
      </c>
      <c r="B635" s="134" t="str">
        <f t="shared" ca="1" si="27"/>
        <v/>
      </c>
      <c r="C635" s="109" t="str">
        <f t="shared" ca="1" si="28"/>
        <v/>
      </c>
      <c r="D635" s="101" t="str">
        <f ca="1">IF(ISERROR(OFFSET('HARGA SATUAN'!$D$6,MATCH(C635,'HARGA SATUAN'!$C$7:$C$1495,0),0)),"",OFFSET('HARGA SATUAN'!$D$6,MATCH(C635,'HARGA SATUAN'!$C$7:$C$1495,0),0))</f>
        <v/>
      </c>
      <c r="E635" s="101">
        <f ca="1">IF(B635="+","Unit",IF(ISERROR(OFFSET('HARGA SATUAN'!$E$6,MATCH(C635,'HARGA SATUAN'!$C$7:$C$1495,0),0)),"",OFFSET('HARGA SATUAN'!$E$6,MATCH(C635,'HARGA SATUAN'!$C$7:$C$1495,0),0)))</f>
        <v>0</v>
      </c>
      <c r="F635" s="138" t="str">
        <f t="shared" ca="1" si="29"/>
        <v/>
      </c>
      <c r="G635" s="41">
        <f ca="1">IF(ISERROR(OFFSET('HARGA SATUAN'!$I$6,MATCH(C635,'HARGA SATUAN'!$C$7:$C$1495,0),0)),"",OFFSET('HARGA SATUAN'!$I$6,MATCH(C635,'HARGA SATUAN'!$C$7:$C$1495,0),0))</f>
        <v>0</v>
      </c>
      <c r="H635" s="136" t="str">
        <f ca="1">IF(B635="","",#REF!)</f>
        <v/>
      </c>
      <c r="I635" s="136" t="str">
        <f ca="1">IF(B635="","",#REF!)</f>
        <v/>
      </c>
      <c r="J635" s="136" t="str">
        <f ca="1">IF(B635="","",#REF!)</f>
        <v/>
      </c>
      <c r="K635" s="136" t="str">
        <f ca="1">IF(B635="","",#REF!)</f>
        <v/>
      </c>
      <c r="L635" s="136" t="str">
        <f ca="1">IF(C635="","",#REF!)</f>
        <v/>
      </c>
    </row>
    <row r="636" spans="1:12">
      <c r="A636" s="112">
        <v>625</v>
      </c>
      <c r="B636" s="134" t="str">
        <f t="shared" ca="1" si="27"/>
        <v/>
      </c>
      <c r="C636" s="109" t="str">
        <f t="shared" ca="1" si="28"/>
        <v/>
      </c>
      <c r="D636" s="101" t="str">
        <f ca="1">IF(ISERROR(OFFSET('HARGA SATUAN'!$D$6,MATCH(C636,'HARGA SATUAN'!$C$7:$C$1495,0),0)),"",OFFSET('HARGA SATUAN'!$D$6,MATCH(C636,'HARGA SATUAN'!$C$7:$C$1495,0),0))</f>
        <v/>
      </c>
      <c r="E636" s="101">
        <f ca="1">IF(B636="+","Unit",IF(ISERROR(OFFSET('HARGA SATUAN'!$E$6,MATCH(C636,'HARGA SATUAN'!$C$7:$C$1495,0),0)),"",OFFSET('HARGA SATUAN'!$E$6,MATCH(C636,'HARGA SATUAN'!$C$7:$C$1495,0),0)))</f>
        <v>0</v>
      </c>
      <c r="F636" s="138" t="str">
        <f t="shared" ca="1" si="29"/>
        <v/>
      </c>
      <c r="G636" s="41">
        <f ca="1">IF(ISERROR(OFFSET('HARGA SATUAN'!$I$6,MATCH(C636,'HARGA SATUAN'!$C$7:$C$1495,0),0)),"",OFFSET('HARGA SATUAN'!$I$6,MATCH(C636,'HARGA SATUAN'!$C$7:$C$1495,0),0))</f>
        <v>0</v>
      </c>
      <c r="H636" s="136" t="str">
        <f ca="1">IF(B636="","",#REF!)</f>
        <v/>
      </c>
      <c r="I636" s="136" t="str">
        <f ca="1">IF(B636="","",#REF!)</f>
        <v/>
      </c>
      <c r="J636" s="136" t="str">
        <f ca="1">IF(B636="","",#REF!)</f>
        <v/>
      </c>
      <c r="K636" s="136" t="str">
        <f ca="1">IF(B636="","",#REF!)</f>
        <v/>
      </c>
      <c r="L636" s="136" t="str">
        <f ca="1">IF(C636="","",#REF!)</f>
        <v/>
      </c>
    </row>
    <row r="637" spans="1:12">
      <c r="A637" s="112">
        <v>626</v>
      </c>
      <c r="B637" s="134" t="str">
        <f t="shared" ca="1" si="27"/>
        <v/>
      </c>
      <c r="C637" s="109" t="str">
        <f t="shared" ca="1" si="28"/>
        <v/>
      </c>
      <c r="D637" s="101" t="str">
        <f ca="1">IF(ISERROR(OFFSET('HARGA SATUAN'!$D$6,MATCH(C637,'HARGA SATUAN'!$C$7:$C$1495,0),0)),"",OFFSET('HARGA SATUAN'!$D$6,MATCH(C637,'HARGA SATUAN'!$C$7:$C$1495,0),0))</f>
        <v/>
      </c>
      <c r="E637" s="101">
        <f ca="1">IF(B637="+","Unit",IF(ISERROR(OFFSET('HARGA SATUAN'!$E$6,MATCH(C637,'HARGA SATUAN'!$C$7:$C$1495,0),0)),"",OFFSET('HARGA SATUAN'!$E$6,MATCH(C637,'HARGA SATUAN'!$C$7:$C$1495,0),0)))</f>
        <v>0</v>
      </c>
      <c r="F637" s="138" t="str">
        <f t="shared" ca="1" si="29"/>
        <v/>
      </c>
      <c r="G637" s="41">
        <f ca="1">IF(ISERROR(OFFSET('HARGA SATUAN'!$I$6,MATCH(C637,'HARGA SATUAN'!$C$7:$C$1495,0),0)),"",OFFSET('HARGA SATUAN'!$I$6,MATCH(C637,'HARGA SATUAN'!$C$7:$C$1495,0),0))</f>
        <v>0</v>
      </c>
      <c r="H637" s="136" t="str">
        <f ca="1">IF(B637="","",#REF!)</f>
        <v/>
      </c>
      <c r="I637" s="136" t="str">
        <f ca="1">IF(B637="","",#REF!)</f>
        <v/>
      </c>
      <c r="J637" s="136" t="str">
        <f ca="1">IF(B637="","",#REF!)</f>
        <v/>
      </c>
      <c r="K637" s="136" t="str">
        <f ca="1">IF(B637="","",#REF!)</f>
        <v/>
      </c>
      <c r="L637" s="136" t="str">
        <f ca="1">IF(C637="","",#REF!)</f>
        <v/>
      </c>
    </row>
    <row r="638" spans="1:12">
      <c r="A638" s="112">
        <v>627</v>
      </c>
      <c r="B638" s="134" t="str">
        <f t="shared" ca="1" si="27"/>
        <v/>
      </c>
      <c r="C638" s="109" t="str">
        <f t="shared" ca="1" si="28"/>
        <v/>
      </c>
      <c r="D638" s="101" t="str">
        <f ca="1">IF(ISERROR(OFFSET('HARGA SATUAN'!$D$6,MATCH(C638,'HARGA SATUAN'!$C$7:$C$1495,0),0)),"",OFFSET('HARGA SATUAN'!$D$6,MATCH(C638,'HARGA SATUAN'!$C$7:$C$1495,0),0))</f>
        <v/>
      </c>
      <c r="E638" s="101">
        <f ca="1">IF(B638="+","Unit",IF(ISERROR(OFFSET('HARGA SATUAN'!$E$6,MATCH(C638,'HARGA SATUAN'!$C$7:$C$1495,0),0)),"",OFFSET('HARGA SATUAN'!$E$6,MATCH(C638,'HARGA SATUAN'!$C$7:$C$1495,0),0)))</f>
        <v>0</v>
      </c>
      <c r="F638" s="138" t="str">
        <f t="shared" ca="1" si="29"/>
        <v/>
      </c>
      <c r="G638" s="41">
        <f ca="1">IF(ISERROR(OFFSET('HARGA SATUAN'!$I$6,MATCH(C638,'HARGA SATUAN'!$C$7:$C$1495,0),0)),"",OFFSET('HARGA SATUAN'!$I$6,MATCH(C638,'HARGA SATUAN'!$C$7:$C$1495,0),0))</f>
        <v>0</v>
      </c>
      <c r="H638" s="136" t="str">
        <f ca="1">IF(B638="","",#REF!)</f>
        <v/>
      </c>
      <c r="I638" s="136" t="str">
        <f ca="1">IF(B638="","",#REF!)</f>
        <v/>
      </c>
      <c r="J638" s="136" t="str">
        <f ca="1">IF(B638="","",#REF!)</f>
        <v/>
      </c>
      <c r="K638" s="136" t="str">
        <f ca="1">IF(B638="","",#REF!)</f>
        <v/>
      </c>
      <c r="L638" s="136" t="str">
        <f ca="1">IF(C638="","",#REF!)</f>
        <v/>
      </c>
    </row>
    <row r="639" spans="1:12">
      <c r="A639" s="112">
        <v>628</v>
      </c>
      <c r="B639" s="134" t="str">
        <f t="shared" ca="1" si="27"/>
        <v/>
      </c>
      <c r="C639" s="109" t="str">
        <f t="shared" ca="1" si="28"/>
        <v/>
      </c>
      <c r="D639" s="101" t="str">
        <f ca="1">IF(ISERROR(OFFSET('HARGA SATUAN'!$D$6,MATCH(C639,'HARGA SATUAN'!$C$7:$C$1495,0),0)),"",OFFSET('HARGA SATUAN'!$D$6,MATCH(C639,'HARGA SATUAN'!$C$7:$C$1495,0),0))</f>
        <v/>
      </c>
      <c r="E639" s="101">
        <f ca="1">IF(B639="+","Unit",IF(ISERROR(OFFSET('HARGA SATUAN'!$E$6,MATCH(C639,'HARGA SATUAN'!$C$7:$C$1495,0),0)),"",OFFSET('HARGA SATUAN'!$E$6,MATCH(C639,'HARGA SATUAN'!$C$7:$C$1495,0),0)))</f>
        <v>0</v>
      </c>
      <c r="F639" s="138" t="str">
        <f t="shared" ca="1" si="29"/>
        <v/>
      </c>
      <c r="G639" s="41">
        <f ca="1">IF(ISERROR(OFFSET('HARGA SATUAN'!$I$6,MATCH(C639,'HARGA SATUAN'!$C$7:$C$1495,0),0)),"",OFFSET('HARGA SATUAN'!$I$6,MATCH(C639,'HARGA SATUAN'!$C$7:$C$1495,0),0))</f>
        <v>0</v>
      </c>
      <c r="H639" s="136" t="str">
        <f ca="1">IF(B639="","",#REF!)</f>
        <v/>
      </c>
      <c r="I639" s="136" t="str">
        <f ca="1">IF(B639="","",#REF!)</f>
        <v/>
      </c>
      <c r="J639" s="136" t="str">
        <f ca="1">IF(B639="","",#REF!)</f>
        <v/>
      </c>
      <c r="K639" s="136" t="str">
        <f ca="1">IF(B639="","",#REF!)</f>
        <v/>
      </c>
      <c r="L639" s="136" t="str">
        <f ca="1">IF(C639="","",#REF!)</f>
        <v/>
      </c>
    </row>
    <row r="640" spans="1:12">
      <c r="A640" s="112">
        <v>629</v>
      </c>
      <c r="B640" s="134" t="str">
        <f t="shared" ca="1" si="27"/>
        <v/>
      </c>
      <c r="C640" s="109" t="str">
        <f t="shared" ca="1" si="28"/>
        <v/>
      </c>
      <c r="D640" s="101" t="str">
        <f ca="1">IF(ISERROR(OFFSET('HARGA SATUAN'!$D$6,MATCH(C640,'HARGA SATUAN'!$C$7:$C$1495,0),0)),"",OFFSET('HARGA SATUAN'!$D$6,MATCH(C640,'HARGA SATUAN'!$C$7:$C$1495,0),0))</f>
        <v/>
      </c>
      <c r="E640" s="101">
        <f ca="1">IF(B640="+","Unit",IF(ISERROR(OFFSET('HARGA SATUAN'!$E$6,MATCH(C640,'HARGA SATUAN'!$C$7:$C$1495,0),0)),"",OFFSET('HARGA SATUAN'!$E$6,MATCH(C640,'HARGA SATUAN'!$C$7:$C$1495,0),0)))</f>
        <v>0</v>
      </c>
      <c r="F640" s="138" t="str">
        <f t="shared" ca="1" si="29"/>
        <v/>
      </c>
      <c r="G640" s="41">
        <f ca="1">IF(ISERROR(OFFSET('HARGA SATUAN'!$I$6,MATCH(C640,'HARGA SATUAN'!$C$7:$C$1495,0),0)),"",OFFSET('HARGA SATUAN'!$I$6,MATCH(C640,'HARGA SATUAN'!$C$7:$C$1495,0),0))</f>
        <v>0</v>
      </c>
      <c r="H640" s="136" t="str">
        <f ca="1">IF(B640="","",#REF!)</f>
        <v/>
      </c>
      <c r="I640" s="136" t="str">
        <f ca="1">IF(B640="","",#REF!)</f>
        <v/>
      </c>
      <c r="J640" s="136" t="str">
        <f ca="1">IF(B640="","",#REF!)</f>
        <v/>
      </c>
      <c r="K640" s="136" t="str">
        <f ca="1">IF(B640="","",#REF!)</f>
        <v/>
      </c>
      <c r="L640" s="136" t="str">
        <f ca="1">IF(C640="","",#REF!)</f>
        <v/>
      </c>
    </row>
    <row r="641" spans="1:12">
      <c r="A641" s="112">
        <v>630</v>
      </c>
      <c r="B641" s="134" t="str">
        <f t="shared" ca="1" si="27"/>
        <v/>
      </c>
      <c r="C641" s="109" t="str">
        <f t="shared" ca="1" si="28"/>
        <v/>
      </c>
      <c r="D641" s="101" t="str">
        <f ca="1">IF(ISERROR(OFFSET('HARGA SATUAN'!$D$6,MATCH(C641,'HARGA SATUAN'!$C$7:$C$1495,0),0)),"",OFFSET('HARGA SATUAN'!$D$6,MATCH(C641,'HARGA SATUAN'!$C$7:$C$1495,0),0))</f>
        <v/>
      </c>
      <c r="E641" s="101">
        <f ca="1">IF(B641="+","Unit",IF(ISERROR(OFFSET('HARGA SATUAN'!$E$6,MATCH(C641,'HARGA SATUAN'!$C$7:$C$1495,0),0)),"",OFFSET('HARGA SATUAN'!$E$6,MATCH(C641,'HARGA SATUAN'!$C$7:$C$1495,0),0)))</f>
        <v>0</v>
      </c>
      <c r="F641" s="138" t="str">
        <f t="shared" ca="1" si="29"/>
        <v/>
      </c>
      <c r="G641" s="41">
        <f ca="1">IF(ISERROR(OFFSET('HARGA SATUAN'!$I$6,MATCH(C641,'HARGA SATUAN'!$C$7:$C$1495,0),0)),"",OFFSET('HARGA SATUAN'!$I$6,MATCH(C641,'HARGA SATUAN'!$C$7:$C$1495,0),0))</f>
        <v>0</v>
      </c>
      <c r="H641" s="136" t="str">
        <f ca="1">IF(B641="","",#REF!)</f>
        <v/>
      </c>
      <c r="I641" s="136" t="str">
        <f ca="1">IF(B641="","",#REF!)</f>
        <v/>
      </c>
      <c r="J641" s="136" t="str">
        <f ca="1">IF(B641="","",#REF!)</f>
        <v/>
      </c>
      <c r="K641" s="136" t="str">
        <f ca="1">IF(B641="","",#REF!)</f>
        <v/>
      </c>
      <c r="L641" s="136" t="str">
        <f ca="1">IF(C641="","",#REF!)</f>
        <v/>
      </c>
    </row>
    <row r="642" spans="1:12">
      <c r="A642" s="112">
        <v>631</v>
      </c>
      <c r="B642" s="134" t="str">
        <f t="shared" ca="1" si="27"/>
        <v/>
      </c>
      <c r="C642" s="109" t="str">
        <f t="shared" ca="1" si="28"/>
        <v/>
      </c>
      <c r="D642" s="101" t="str">
        <f ca="1">IF(ISERROR(OFFSET('HARGA SATUAN'!$D$6,MATCH(C642,'HARGA SATUAN'!$C$7:$C$1495,0),0)),"",OFFSET('HARGA SATUAN'!$D$6,MATCH(C642,'HARGA SATUAN'!$C$7:$C$1495,0),0))</f>
        <v/>
      </c>
      <c r="E642" s="101">
        <f ca="1">IF(B642="+","Unit",IF(ISERROR(OFFSET('HARGA SATUAN'!$E$6,MATCH(C642,'HARGA SATUAN'!$C$7:$C$1495,0),0)),"",OFFSET('HARGA SATUAN'!$E$6,MATCH(C642,'HARGA SATUAN'!$C$7:$C$1495,0),0)))</f>
        <v>0</v>
      </c>
      <c r="F642" s="138" t="str">
        <f t="shared" ca="1" si="29"/>
        <v/>
      </c>
      <c r="G642" s="41">
        <f ca="1">IF(ISERROR(OFFSET('HARGA SATUAN'!$I$6,MATCH(C642,'HARGA SATUAN'!$C$7:$C$1495,0),0)),"",OFFSET('HARGA SATUAN'!$I$6,MATCH(C642,'HARGA SATUAN'!$C$7:$C$1495,0),0))</f>
        <v>0</v>
      </c>
      <c r="H642" s="136" t="str">
        <f ca="1">IF(B642="","",#REF!)</f>
        <v/>
      </c>
      <c r="I642" s="136" t="str">
        <f ca="1">IF(B642="","",#REF!)</f>
        <v/>
      </c>
      <c r="J642" s="136" t="str">
        <f ca="1">IF(B642="","",#REF!)</f>
        <v/>
      </c>
      <c r="K642" s="136" t="str">
        <f ca="1">IF(B642="","",#REF!)</f>
        <v/>
      </c>
      <c r="L642" s="136" t="str">
        <f ca="1">IF(C642="","",#REF!)</f>
        <v/>
      </c>
    </row>
    <row r="643" spans="1:12">
      <c r="A643" s="112">
        <v>632</v>
      </c>
      <c r="B643" s="134" t="str">
        <f t="shared" ca="1" si="27"/>
        <v/>
      </c>
      <c r="C643" s="109" t="str">
        <f t="shared" ca="1" si="28"/>
        <v/>
      </c>
      <c r="D643" s="101" t="str">
        <f ca="1">IF(ISERROR(OFFSET('HARGA SATUAN'!$D$6,MATCH(C643,'HARGA SATUAN'!$C$7:$C$1495,0),0)),"",OFFSET('HARGA SATUAN'!$D$6,MATCH(C643,'HARGA SATUAN'!$C$7:$C$1495,0),0))</f>
        <v/>
      </c>
      <c r="E643" s="101">
        <f ca="1">IF(B643="+","Unit",IF(ISERROR(OFFSET('HARGA SATUAN'!$E$6,MATCH(C643,'HARGA SATUAN'!$C$7:$C$1495,0),0)),"",OFFSET('HARGA SATUAN'!$E$6,MATCH(C643,'HARGA SATUAN'!$C$7:$C$1495,0),0)))</f>
        <v>0</v>
      </c>
      <c r="F643" s="138" t="str">
        <f t="shared" ca="1" si="29"/>
        <v/>
      </c>
      <c r="G643" s="41">
        <f ca="1">IF(ISERROR(OFFSET('HARGA SATUAN'!$I$6,MATCH(C643,'HARGA SATUAN'!$C$7:$C$1495,0),0)),"",OFFSET('HARGA SATUAN'!$I$6,MATCH(C643,'HARGA SATUAN'!$C$7:$C$1495,0),0))</f>
        <v>0</v>
      </c>
      <c r="H643" s="136" t="str">
        <f ca="1">IF(B643="","",#REF!)</f>
        <v/>
      </c>
      <c r="I643" s="136" t="str">
        <f ca="1">IF(B643="","",#REF!)</f>
        <v/>
      </c>
      <c r="J643" s="136" t="str">
        <f ca="1">IF(B643="","",#REF!)</f>
        <v/>
      </c>
      <c r="K643" s="136" t="str">
        <f ca="1">IF(B643="","",#REF!)</f>
        <v/>
      </c>
      <c r="L643" s="136" t="str">
        <f ca="1">IF(C643="","",#REF!)</f>
        <v/>
      </c>
    </row>
    <row r="644" spans="1:12">
      <c r="A644" s="112">
        <v>633</v>
      </c>
      <c r="B644" s="134" t="str">
        <f t="shared" ca="1" si="27"/>
        <v/>
      </c>
      <c r="C644" s="109" t="str">
        <f t="shared" ca="1" si="28"/>
        <v/>
      </c>
      <c r="D644" s="101" t="str">
        <f ca="1">IF(ISERROR(OFFSET('HARGA SATUAN'!$D$6,MATCH(C644,'HARGA SATUAN'!$C$7:$C$1495,0),0)),"",OFFSET('HARGA SATUAN'!$D$6,MATCH(C644,'HARGA SATUAN'!$C$7:$C$1495,0),0))</f>
        <v/>
      </c>
      <c r="E644" s="101">
        <f ca="1">IF(B644="+","Unit",IF(ISERROR(OFFSET('HARGA SATUAN'!$E$6,MATCH(C644,'HARGA SATUAN'!$C$7:$C$1495,0),0)),"",OFFSET('HARGA SATUAN'!$E$6,MATCH(C644,'HARGA SATUAN'!$C$7:$C$1495,0),0)))</f>
        <v>0</v>
      </c>
      <c r="F644" s="138" t="str">
        <f t="shared" ca="1" si="29"/>
        <v/>
      </c>
      <c r="G644" s="41">
        <f ca="1">IF(ISERROR(OFFSET('HARGA SATUAN'!$I$6,MATCH(C644,'HARGA SATUAN'!$C$7:$C$1495,0),0)),"",OFFSET('HARGA SATUAN'!$I$6,MATCH(C644,'HARGA SATUAN'!$C$7:$C$1495,0),0))</f>
        <v>0</v>
      </c>
      <c r="H644" s="136" t="str">
        <f ca="1">IF(B644="","",#REF!)</f>
        <v/>
      </c>
      <c r="I644" s="136" t="str">
        <f ca="1">IF(B644="","",#REF!)</f>
        <v/>
      </c>
      <c r="J644" s="136" t="str">
        <f ca="1">IF(B644="","",#REF!)</f>
        <v/>
      </c>
      <c r="K644" s="136" t="str">
        <f ca="1">IF(B644="","",#REF!)</f>
        <v/>
      </c>
      <c r="L644" s="136" t="str">
        <f ca="1">IF(C644="","",#REF!)</f>
        <v/>
      </c>
    </row>
    <row r="645" spans="1:12">
      <c r="A645" s="112">
        <v>634</v>
      </c>
      <c r="B645" s="134" t="str">
        <f t="shared" ca="1" si="27"/>
        <v/>
      </c>
      <c r="C645" s="109" t="str">
        <f t="shared" ca="1" si="28"/>
        <v/>
      </c>
      <c r="D645" s="101" t="str">
        <f ca="1">IF(ISERROR(OFFSET('HARGA SATUAN'!$D$6,MATCH(C645,'HARGA SATUAN'!$C$7:$C$1495,0),0)),"",OFFSET('HARGA SATUAN'!$D$6,MATCH(C645,'HARGA SATUAN'!$C$7:$C$1495,0),0))</f>
        <v/>
      </c>
      <c r="E645" s="101">
        <f ca="1">IF(B645="+","Unit",IF(ISERROR(OFFSET('HARGA SATUAN'!$E$6,MATCH(C645,'HARGA SATUAN'!$C$7:$C$1495,0),0)),"",OFFSET('HARGA SATUAN'!$E$6,MATCH(C645,'HARGA SATUAN'!$C$7:$C$1495,0),0)))</f>
        <v>0</v>
      </c>
      <c r="F645" s="138" t="str">
        <f t="shared" ca="1" si="29"/>
        <v/>
      </c>
      <c r="G645" s="41">
        <f ca="1">IF(ISERROR(OFFSET('HARGA SATUAN'!$I$6,MATCH(C645,'HARGA SATUAN'!$C$7:$C$1495,0),0)),"",OFFSET('HARGA SATUAN'!$I$6,MATCH(C645,'HARGA SATUAN'!$C$7:$C$1495,0),0))</f>
        <v>0</v>
      </c>
      <c r="H645" s="136" t="str">
        <f ca="1">IF(B645="","",#REF!)</f>
        <v/>
      </c>
      <c r="I645" s="136" t="str">
        <f ca="1">IF(B645="","",#REF!)</f>
        <v/>
      </c>
      <c r="J645" s="136" t="str">
        <f ca="1">IF(B645="","",#REF!)</f>
        <v/>
      </c>
      <c r="K645" s="136" t="str">
        <f ca="1">IF(B645="","",#REF!)</f>
        <v/>
      </c>
      <c r="L645" s="136" t="str">
        <f ca="1">IF(C645="","",#REF!)</f>
        <v/>
      </c>
    </row>
    <row r="646" spans="1:12">
      <c r="A646" s="112">
        <v>635</v>
      </c>
      <c r="B646" s="134" t="str">
        <f t="shared" ca="1" si="27"/>
        <v/>
      </c>
      <c r="C646" s="109" t="str">
        <f t="shared" ca="1" si="28"/>
        <v/>
      </c>
      <c r="D646" s="101" t="str">
        <f ca="1">IF(ISERROR(OFFSET('HARGA SATUAN'!$D$6,MATCH(C646,'HARGA SATUAN'!$C$7:$C$1495,0),0)),"",OFFSET('HARGA SATUAN'!$D$6,MATCH(C646,'HARGA SATUAN'!$C$7:$C$1495,0),0))</f>
        <v/>
      </c>
      <c r="E646" s="101">
        <f ca="1">IF(B646="+","Unit",IF(ISERROR(OFFSET('HARGA SATUAN'!$E$6,MATCH(C646,'HARGA SATUAN'!$C$7:$C$1495,0),0)),"",OFFSET('HARGA SATUAN'!$E$6,MATCH(C646,'HARGA SATUAN'!$C$7:$C$1495,0),0)))</f>
        <v>0</v>
      </c>
      <c r="F646" s="138" t="str">
        <f t="shared" ca="1" si="29"/>
        <v/>
      </c>
      <c r="G646" s="41">
        <f ca="1">IF(ISERROR(OFFSET('HARGA SATUAN'!$I$6,MATCH(C646,'HARGA SATUAN'!$C$7:$C$1495,0),0)),"",OFFSET('HARGA SATUAN'!$I$6,MATCH(C646,'HARGA SATUAN'!$C$7:$C$1495,0),0))</f>
        <v>0</v>
      </c>
      <c r="H646" s="136" t="str">
        <f ca="1">IF(B646="","",#REF!)</f>
        <v/>
      </c>
      <c r="I646" s="136" t="str">
        <f ca="1">IF(B646="","",#REF!)</f>
        <v/>
      </c>
      <c r="J646" s="136" t="str">
        <f ca="1">IF(B646="","",#REF!)</f>
        <v/>
      </c>
      <c r="K646" s="136" t="str">
        <f ca="1">IF(B646="","",#REF!)</f>
        <v/>
      </c>
      <c r="L646" s="136" t="str">
        <f ca="1">IF(C646="","",#REF!)</f>
        <v/>
      </c>
    </row>
    <row r="647" spans="1:12">
      <c r="A647" s="112">
        <v>636</v>
      </c>
      <c r="B647" s="134" t="str">
        <f t="shared" ca="1" si="27"/>
        <v/>
      </c>
      <c r="C647" s="109" t="str">
        <f t="shared" ca="1" si="28"/>
        <v/>
      </c>
      <c r="D647" s="101" t="str">
        <f ca="1">IF(ISERROR(OFFSET('HARGA SATUAN'!$D$6,MATCH(C647,'HARGA SATUAN'!$C$7:$C$1495,0),0)),"",OFFSET('HARGA SATUAN'!$D$6,MATCH(C647,'HARGA SATUAN'!$C$7:$C$1495,0),0))</f>
        <v/>
      </c>
      <c r="E647" s="101">
        <f ca="1">IF(B647="+","Unit",IF(ISERROR(OFFSET('HARGA SATUAN'!$E$6,MATCH(C647,'HARGA SATUAN'!$C$7:$C$1495,0),0)),"",OFFSET('HARGA SATUAN'!$E$6,MATCH(C647,'HARGA SATUAN'!$C$7:$C$1495,0),0)))</f>
        <v>0</v>
      </c>
      <c r="F647" s="138" t="str">
        <f t="shared" ca="1" si="29"/>
        <v/>
      </c>
      <c r="G647" s="41">
        <f ca="1">IF(ISERROR(OFFSET('HARGA SATUAN'!$I$6,MATCH(C647,'HARGA SATUAN'!$C$7:$C$1495,0),0)),"",OFFSET('HARGA SATUAN'!$I$6,MATCH(C647,'HARGA SATUAN'!$C$7:$C$1495,0),0))</f>
        <v>0</v>
      </c>
      <c r="H647" s="136" t="str">
        <f ca="1">IF(B647="","",#REF!)</f>
        <v/>
      </c>
      <c r="I647" s="136" t="str">
        <f ca="1">IF(B647="","",#REF!)</f>
        <v/>
      </c>
      <c r="J647" s="136" t="str">
        <f ca="1">IF(B647="","",#REF!)</f>
        <v/>
      </c>
      <c r="K647" s="136" t="str">
        <f ca="1">IF(B647="","",#REF!)</f>
        <v/>
      </c>
      <c r="L647" s="136" t="str">
        <f ca="1">IF(C647="","",#REF!)</f>
        <v/>
      </c>
    </row>
    <row r="648" spans="1:12">
      <c r="A648" s="112">
        <v>637</v>
      </c>
      <c r="B648" s="134" t="str">
        <f t="shared" ca="1" si="27"/>
        <v/>
      </c>
      <c r="C648" s="109" t="str">
        <f t="shared" ca="1" si="28"/>
        <v/>
      </c>
      <c r="D648" s="101" t="str">
        <f ca="1">IF(ISERROR(OFFSET('HARGA SATUAN'!$D$6,MATCH(C648,'HARGA SATUAN'!$C$7:$C$1495,0),0)),"",OFFSET('HARGA SATUAN'!$D$6,MATCH(C648,'HARGA SATUAN'!$C$7:$C$1495,0),0))</f>
        <v/>
      </c>
      <c r="E648" s="101">
        <f ca="1">IF(B648="+","Unit",IF(ISERROR(OFFSET('HARGA SATUAN'!$E$6,MATCH(C648,'HARGA SATUAN'!$C$7:$C$1495,0),0)),"",OFFSET('HARGA SATUAN'!$E$6,MATCH(C648,'HARGA SATUAN'!$C$7:$C$1495,0),0)))</f>
        <v>0</v>
      </c>
      <c r="F648" s="138" t="str">
        <f t="shared" ca="1" si="29"/>
        <v/>
      </c>
      <c r="G648" s="41">
        <f ca="1">IF(ISERROR(OFFSET('HARGA SATUAN'!$I$6,MATCH(C648,'HARGA SATUAN'!$C$7:$C$1495,0),0)),"",OFFSET('HARGA SATUAN'!$I$6,MATCH(C648,'HARGA SATUAN'!$C$7:$C$1495,0),0))</f>
        <v>0</v>
      </c>
      <c r="H648" s="136" t="str">
        <f ca="1">IF(B648="","",#REF!)</f>
        <v/>
      </c>
      <c r="I648" s="136" t="str">
        <f ca="1">IF(B648="","",#REF!)</f>
        <v/>
      </c>
      <c r="J648" s="136" t="str">
        <f ca="1">IF(B648="","",#REF!)</f>
        <v/>
      </c>
      <c r="K648" s="136" t="str">
        <f ca="1">IF(B648="","",#REF!)</f>
        <v/>
      </c>
      <c r="L648" s="136" t="str">
        <f ca="1">IF(C648="","",#REF!)</f>
        <v/>
      </c>
    </row>
    <row r="649" spans="1:12">
      <c r="A649" s="112">
        <v>638</v>
      </c>
      <c r="B649" s="134" t="str">
        <f t="shared" ca="1" si="27"/>
        <v/>
      </c>
      <c r="C649" s="109" t="str">
        <f t="shared" ca="1" si="28"/>
        <v/>
      </c>
      <c r="D649" s="101" t="str">
        <f ca="1">IF(ISERROR(OFFSET('HARGA SATUAN'!$D$6,MATCH(C649,'HARGA SATUAN'!$C$7:$C$1495,0),0)),"",OFFSET('HARGA SATUAN'!$D$6,MATCH(C649,'HARGA SATUAN'!$C$7:$C$1495,0),0))</f>
        <v/>
      </c>
      <c r="E649" s="101">
        <f ca="1">IF(B649="+","Unit",IF(ISERROR(OFFSET('HARGA SATUAN'!$E$6,MATCH(C649,'HARGA SATUAN'!$C$7:$C$1495,0),0)),"",OFFSET('HARGA SATUAN'!$E$6,MATCH(C649,'HARGA SATUAN'!$C$7:$C$1495,0),0)))</f>
        <v>0</v>
      </c>
      <c r="F649" s="138" t="str">
        <f t="shared" ca="1" si="29"/>
        <v/>
      </c>
      <c r="G649" s="41">
        <f ca="1">IF(ISERROR(OFFSET('HARGA SATUAN'!$I$6,MATCH(C649,'HARGA SATUAN'!$C$7:$C$1495,0),0)),"",OFFSET('HARGA SATUAN'!$I$6,MATCH(C649,'HARGA SATUAN'!$C$7:$C$1495,0),0))</f>
        <v>0</v>
      </c>
      <c r="H649" s="136" t="str">
        <f ca="1">IF(B649="","",#REF!)</f>
        <v/>
      </c>
      <c r="I649" s="136" t="str">
        <f ca="1">IF(B649="","",#REF!)</f>
        <v/>
      </c>
      <c r="J649" s="136" t="str">
        <f ca="1">IF(B649="","",#REF!)</f>
        <v/>
      </c>
      <c r="K649" s="136" t="str">
        <f ca="1">IF(B649="","",#REF!)</f>
        <v/>
      </c>
      <c r="L649" s="136" t="str">
        <f ca="1">IF(C649="","",#REF!)</f>
        <v/>
      </c>
    </row>
    <row r="650" spans="1:12">
      <c r="A650" s="112">
        <v>639</v>
      </c>
      <c r="B650" s="134" t="str">
        <f t="shared" ca="1" si="27"/>
        <v/>
      </c>
      <c r="C650" s="109" t="str">
        <f t="shared" ca="1" si="28"/>
        <v/>
      </c>
      <c r="D650" s="101" t="str">
        <f ca="1">IF(ISERROR(OFFSET('HARGA SATUAN'!$D$6,MATCH(C650,'HARGA SATUAN'!$C$7:$C$1495,0),0)),"",OFFSET('HARGA SATUAN'!$D$6,MATCH(C650,'HARGA SATUAN'!$C$7:$C$1495,0),0))</f>
        <v/>
      </c>
      <c r="E650" s="101">
        <f ca="1">IF(B650="+","Unit",IF(ISERROR(OFFSET('HARGA SATUAN'!$E$6,MATCH(C650,'HARGA SATUAN'!$C$7:$C$1495,0),0)),"",OFFSET('HARGA SATUAN'!$E$6,MATCH(C650,'HARGA SATUAN'!$C$7:$C$1495,0),0)))</f>
        <v>0</v>
      </c>
      <c r="F650" s="138" t="str">
        <f t="shared" ca="1" si="29"/>
        <v/>
      </c>
      <c r="G650" s="41">
        <f ca="1">IF(ISERROR(OFFSET('HARGA SATUAN'!$I$6,MATCH(C650,'HARGA SATUAN'!$C$7:$C$1495,0),0)),"",OFFSET('HARGA SATUAN'!$I$6,MATCH(C650,'HARGA SATUAN'!$C$7:$C$1495,0),0))</f>
        <v>0</v>
      </c>
      <c r="H650" s="136" t="str">
        <f ca="1">IF(B650="","",#REF!)</f>
        <v/>
      </c>
      <c r="I650" s="136" t="str">
        <f ca="1">IF(B650="","",#REF!)</f>
        <v/>
      </c>
      <c r="J650" s="136" t="str">
        <f ca="1">IF(B650="","",#REF!)</f>
        <v/>
      </c>
      <c r="K650" s="136" t="str">
        <f ca="1">IF(B650="","",#REF!)</f>
        <v/>
      </c>
      <c r="L650" s="136" t="str">
        <f ca="1">IF(C650="","",#REF!)</f>
        <v/>
      </c>
    </row>
    <row r="651" spans="1:12">
      <c r="A651" s="112">
        <v>640</v>
      </c>
      <c r="B651" s="134" t="str">
        <f t="shared" ca="1" si="27"/>
        <v/>
      </c>
      <c r="C651" s="109" t="str">
        <f t="shared" ca="1" si="28"/>
        <v/>
      </c>
      <c r="D651" s="101" t="str">
        <f ca="1">IF(ISERROR(OFFSET('HARGA SATUAN'!$D$6,MATCH(C651,'HARGA SATUAN'!$C$7:$C$1495,0),0)),"",OFFSET('HARGA SATUAN'!$D$6,MATCH(C651,'HARGA SATUAN'!$C$7:$C$1495,0),0))</f>
        <v/>
      </c>
      <c r="E651" s="101">
        <f ca="1">IF(B651="+","Unit",IF(ISERROR(OFFSET('HARGA SATUAN'!$E$6,MATCH(C651,'HARGA SATUAN'!$C$7:$C$1495,0),0)),"",OFFSET('HARGA SATUAN'!$E$6,MATCH(C651,'HARGA SATUAN'!$C$7:$C$1495,0),0)))</f>
        <v>0</v>
      </c>
      <c r="F651" s="138" t="str">
        <f t="shared" ca="1" si="29"/>
        <v/>
      </c>
      <c r="G651" s="41">
        <f ca="1">IF(ISERROR(OFFSET('HARGA SATUAN'!$I$6,MATCH(C651,'HARGA SATUAN'!$C$7:$C$1495,0),0)),"",OFFSET('HARGA SATUAN'!$I$6,MATCH(C651,'HARGA SATUAN'!$C$7:$C$1495,0),0))</f>
        <v>0</v>
      </c>
      <c r="H651" s="136" t="str">
        <f ca="1">IF(B651="","",#REF!)</f>
        <v/>
      </c>
      <c r="I651" s="136" t="str">
        <f ca="1">IF(B651="","",#REF!)</f>
        <v/>
      </c>
      <c r="J651" s="136" t="str">
        <f ca="1">IF(B651="","",#REF!)</f>
        <v/>
      </c>
      <c r="K651" s="136" t="str">
        <f ca="1">IF(B651="","",#REF!)</f>
        <v/>
      </c>
      <c r="L651" s="136" t="str">
        <f ca="1">IF(C651="","",#REF!)</f>
        <v/>
      </c>
    </row>
    <row r="652" spans="1:12">
      <c r="A652" s="112">
        <v>641</v>
      </c>
      <c r="B652" s="134" t="str">
        <f t="shared" ca="1" si="27"/>
        <v/>
      </c>
      <c r="C652" s="109" t="str">
        <f t="shared" ca="1" si="28"/>
        <v/>
      </c>
      <c r="D652" s="101" t="str">
        <f ca="1">IF(ISERROR(OFFSET('HARGA SATUAN'!$D$6,MATCH(C652,'HARGA SATUAN'!$C$7:$C$1495,0),0)),"",OFFSET('HARGA SATUAN'!$D$6,MATCH(C652,'HARGA SATUAN'!$C$7:$C$1495,0),0))</f>
        <v/>
      </c>
      <c r="E652" s="101">
        <f ca="1">IF(B652="+","Unit",IF(ISERROR(OFFSET('HARGA SATUAN'!$E$6,MATCH(C652,'HARGA SATUAN'!$C$7:$C$1495,0),0)),"",OFFSET('HARGA SATUAN'!$E$6,MATCH(C652,'HARGA SATUAN'!$C$7:$C$1495,0),0)))</f>
        <v>0</v>
      </c>
      <c r="F652" s="138" t="str">
        <f t="shared" ca="1" si="29"/>
        <v/>
      </c>
      <c r="G652" s="41">
        <f ca="1">IF(ISERROR(OFFSET('HARGA SATUAN'!$I$6,MATCH(C652,'HARGA SATUAN'!$C$7:$C$1495,0),0)),"",OFFSET('HARGA SATUAN'!$I$6,MATCH(C652,'HARGA SATUAN'!$C$7:$C$1495,0),0))</f>
        <v>0</v>
      </c>
      <c r="H652" s="136" t="str">
        <f ca="1">IF(B652="","",#REF!)</f>
        <v/>
      </c>
      <c r="I652" s="136" t="str">
        <f ca="1">IF(B652="","",#REF!)</f>
        <v/>
      </c>
      <c r="J652" s="136" t="str">
        <f ca="1">IF(B652="","",#REF!)</f>
        <v/>
      </c>
      <c r="K652" s="136" t="str">
        <f ca="1">IF(B652="","",#REF!)</f>
        <v/>
      </c>
      <c r="L652" s="136" t="str">
        <f ca="1">IF(C652="","",#REF!)</f>
        <v/>
      </c>
    </row>
    <row r="653" spans="1:12">
      <c r="A653" s="112">
        <v>642</v>
      </c>
      <c r="B653" s="134" t="str">
        <f t="shared" ref="B653:B711" ca="1" si="30">IF(C653="","",A653)</f>
        <v/>
      </c>
      <c r="C653" s="109" t="str">
        <f t="shared" ref="C653:C710" ca="1" si="31">IF(ISERROR(OFFSET($C$713,MATCH(A653,$F$714:$F$1320,0),0)),"",OFFSET($C$713,MATCH(A653,$F$714:$F$1320,0),0))</f>
        <v/>
      </c>
      <c r="D653" s="101" t="str">
        <f ca="1">IF(ISERROR(OFFSET('HARGA SATUAN'!$D$6,MATCH(C653,'HARGA SATUAN'!$C$7:$C$1495,0),0)),"",OFFSET('HARGA SATUAN'!$D$6,MATCH(C653,'HARGA SATUAN'!$C$7:$C$1495,0),0))</f>
        <v/>
      </c>
      <c r="E653" s="101">
        <f ca="1">IF(B653="+","Unit",IF(ISERROR(OFFSET('HARGA SATUAN'!$E$6,MATCH(C653,'HARGA SATUAN'!$C$7:$C$1495,0),0)),"",OFFSET('HARGA SATUAN'!$E$6,MATCH(C653,'HARGA SATUAN'!$C$7:$C$1495,0),0)))</f>
        <v>0</v>
      </c>
      <c r="F653" s="138" t="str">
        <f t="shared" ref="F653:F710" ca="1" si="32">IF(ISERROR(OFFSET($D$713,MATCH(A653,$F$714:$F$1320,0),0)),"",OFFSET($D$713,MATCH(A653,$F$714:$F$1320,0),0))</f>
        <v/>
      </c>
      <c r="G653" s="41">
        <f ca="1">IF(ISERROR(OFFSET('HARGA SATUAN'!$I$6,MATCH(C653,'HARGA SATUAN'!$C$7:$C$1495,0),0)),"",OFFSET('HARGA SATUAN'!$I$6,MATCH(C653,'HARGA SATUAN'!$C$7:$C$1495,0),0))</f>
        <v>0</v>
      </c>
      <c r="H653" s="136" t="str">
        <f ca="1">IF(B653="","",#REF!)</f>
        <v/>
      </c>
      <c r="I653" s="136" t="str">
        <f ca="1">IF(B653="","",#REF!)</f>
        <v/>
      </c>
      <c r="J653" s="136" t="str">
        <f ca="1">IF(B653="","",#REF!)</f>
        <v/>
      </c>
      <c r="K653" s="136" t="str">
        <f ca="1">IF(B653="","",#REF!)</f>
        <v/>
      </c>
      <c r="L653" s="136" t="str">
        <f ca="1">IF(C653="","",#REF!)</f>
        <v/>
      </c>
    </row>
    <row r="654" spans="1:12">
      <c r="A654" s="112">
        <v>643</v>
      </c>
      <c r="B654" s="134" t="str">
        <f t="shared" ca="1" si="30"/>
        <v/>
      </c>
      <c r="C654" s="109" t="str">
        <f t="shared" ca="1" si="31"/>
        <v/>
      </c>
      <c r="D654" s="101" t="str">
        <f ca="1">IF(ISERROR(OFFSET('HARGA SATUAN'!$D$6,MATCH(C654,'HARGA SATUAN'!$C$7:$C$1495,0),0)),"",OFFSET('HARGA SATUAN'!$D$6,MATCH(C654,'HARGA SATUAN'!$C$7:$C$1495,0),0))</f>
        <v/>
      </c>
      <c r="E654" s="101">
        <f ca="1">IF(B654="+","Unit",IF(ISERROR(OFFSET('HARGA SATUAN'!$E$6,MATCH(C654,'HARGA SATUAN'!$C$7:$C$1495,0),0)),"",OFFSET('HARGA SATUAN'!$E$6,MATCH(C654,'HARGA SATUAN'!$C$7:$C$1495,0),0)))</f>
        <v>0</v>
      </c>
      <c r="F654" s="138" t="str">
        <f t="shared" ca="1" si="32"/>
        <v/>
      </c>
      <c r="G654" s="41">
        <f ca="1">IF(ISERROR(OFFSET('HARGA SATUAN'!$I$6,MATCH(C654,'HARGA SATUAN'!$C$7:$C$1495,0),0)),"",OFFSET('HARGA SATUAN'!$I$6,MATCH(C654,'HARGA SATUAN'!$C$7:$C$1495,0),0))</f>
        <v>0</v>
      </c>
      <c r="H654" s="136" t="str">
        <f ca="1">IF(B654="","",#REF!)</f>
        <v/>
      </c>
      <c r="I654" s="136" t="str">
        <f ca="1">IF(B654="","",#REF!)</f>
        <v/>
      </c>
      <c r="J654" s="136" t="str">
        <f ca="1">IF(B654="","",#REF!)</f>
        <v/>
      </c>
      <c r="K654" s="136" t="str">
        <f ca="1">IF(B654="","",#REF!)</f>
        <v/>
      </c>
      <c r="L654" s="136" t="str">
        <f ca="1">IF(C654="","",#REF!)</f>
        <v/>
      </c>
    </row>
    <row r="655" spans="1:12">
      <c r="A655" s="112">
        <v>644</v>
      </c>
      <c r="B655" s="134" t="str">
        <f t="shared" ca="1" si="30"/>
        <v/>
      </c>
      <c r="C655" s="109" t="str">
        <f t="shared" ca="1" si="31"/>
        <v/>
      </c>
      <c r="D655" s="101" t="str">
        <f ca="1">IF(ISERROR(OFFSET('HARGA SATUAN'!$D$6,MATCH(C655,'HARGA SATUAN'!$C$7:$C$1495,0),0)),"",OFFSET('HARGA SATUAN'!$D$6,MATCH(C655,'HARGA SATUAN'!$C$7:$C$1495,0),0))</f>
        <v/>
      </c>
      <c r="E655" s="101">
        <f ca="1">IF(B655="+","Unit",IF(ISERROR(OFFSET('HARGA SATUAN'!$E$6,MATCH(C655,'HARGA SATUAN'!$C$7:$C$1495,0),0)),"",OFFSET('HARGA SATUAN'!$E$6,MATCH(C655,'HARGA SATUAN'!$C$7:$C$1495,0),0)))</f>
        <v>0</v>
      </c>
      <c r="F655" s="138" t="str">
        <f t="shared" ca="1" si="32"/>
        <v/>
      </c>
      <c r="G655" s="41">
        <f ca="1">IF(ISERROR(OFFSET('HARGA SATUAN'!$I$6,MATCH(C655,'HARGA SATUAN'!$C$7:$C$1495,0),0)),"",OFFSET('HARGA SATUAN'!$I$6,MATCH(C655,'HARGA SATUAN'!$C$7:$C$1495,0),0))</f>
        <v>0</v>
      </c>
      <c r="H655" s="136" t="str">
        <f ca="1">IF(B655="","",#REF!)</f>
        <v/>
      </c>
      <c r="I655" s="136" t="str">
        <f ca="1">IF(B655="","",#REF!)</f>
        <v/>
      </c>
      <c r="J655" s="136" t="str">
        <f ca="1">IF(B655="","",#REF!)</f>
        <v/>
      </c>
      <c r="K655" s="136" t="str">
        <f ca="1">IF(B655="","",#REF!)</f>
        <v/>
      </c>
      <c r="L655" s="136" t="str">
        <f ca="1">IF(C655="","",#REF!)</f>
        <v/>
      </c>
    </row>
    <row r="656" spans="1:12">
      <c r="A656" s="112">
        <v>645</v>
      </c>
      <c r="B656" s="134" t="str">
        <f t="shared" ca="1" si="30"/>
        <v/>
      </c>
      <c r="C656" s="109" t="str">
        <f t="shared" ca="1" si="31"/>
        <v/>
      </c>
      <c r="D656" s="101" t="str">
        <f ca="1">IF(ISERROR(OFFSET('HARGA SATUAN'!$D$6,MATCH(C656,'HARGA SATUAN'!$C$7:$C$1495,0),0)),"",OFFSET('HARGA SATUAN'!$D$6,MATCH(C656,'HARGA SATUAN'!$C$7:$C$1495,0),0))</f>
        <v/>
      </c>
      <c r="E656" s="101">
        <f ca="1">IF(B656="+","Unit",IF(ISERROR(OFFSET('HARGA SATUAN'!$E$6,MATCH(C656,'HARGA SATUAN'!$C$7:$C$1495,0),0)),"",OFFSET('HARGA SATUAN'!$E$6,MATCH(C656,'HARGA SATUAN'!$C$7:$C$1495,0),0)))</f>
        <v>0</v>
      </c>
      <c r="F656" s="138" t="str">
        <f t="shared" ca="1" si="32"/>
        <v/>
      </c>
      <c r="G656" s="41">
        <f ca="1">IF(ISERROR(OFFSET('HARGA SATUAN'!$I$6,MATCH(C656,'HARGA SATUAN'!$C$7:$C$1495,0),0)),"",OFFSET('HARGA SATUAN'!$I$6,MATCH(C656,'HARGA SATUAN'!$C$7:$C$1495,0),0))</f>
        <v>0</v>
      </c>
      <c r="H656" s="136" t="str">
        <f ca="1">IF(B656="","",#REF!)</f>
        <v/>
      </c>
      <c r="I656" s="136" t="str">
        <f ca="1">IF(B656="","",#REF!)</f>
        <v/>
      </c>
      <c r="J656" s="136" t="str">
        <f ca="1">IF(B656="","",#REF!)</f>
        <v/>
      </c>
      <c r="K656" s="136" t="str">
        <f ca="1">IF(B656="","",#REF!)</f>
        <v/>
      </c>
      <c r="L656" s="136" t="str">
        <f ca="1">IF(C656="","",#REF!)</f>
        <v/>
      </c>
    </row>
    <row r="657" spans="1:12">
      <c r="A657" s="112">
        <v>646</v>
      </c>
      <c r="B657" s="134" t="str">
        <f t="shared" ca="1" si="30"/>
        <v/>
      </c>
      <c r="C657" s="109" t="str">
        <f t="shared" ca="1" si="31"/>
        <v/>
      </c>
      <c r="D657" s="101" t="str">
        <f ca="1">IF(ISERROR(OFFSET('HARGA SATUAN'!$D$6,MATCH(C657,'HARGA SATUAN'!$C$7:$C$1495,0),0)),"",OFFSET('HARGA SATUAN'!$D$6,MATCH(C657,'HARGA SATUAN'!$C$7:$C$1495,0),0))</f>
        <v/>
      </c>
      <c r="E657" s="101">
        <f ca="1">IF(B657="+","Unit",IF(ISERROR(OFFSET('HARGA SATUAN'!$E$6,MATCH(C657,'HARGA SATUAN'!$C$7:$C$1495,0),0)),"",OFFSET('HARGA SATUAN'!$E$6,MATCH(C657,'HARGA SATUAN'!$C$7:$C$1495,0),0)))</f>
        <v>0</v>
      </c>
      <c r="F657" s="138" t="str">
        <f t="shared" ca="1" si="32"/>
        <v/>
      </c>
      <c r="G657" s="41">
        <f ca="1">IF(ISERROR(OFFSET('HARGA SATUAN'!$I$6,MATCH(C657,'HARGA SATUAN'!$C$7:$C$1495,0),0)),"",OFFSET('HARGA SATUAN'!$I$6,MATCH(C657,'HARGA SATUAN'!$C$7:$C$1495,0),0))</f>
        <v>0</v>
      </c>
      <c r="H657" s="136" t="str">
        <f ca="1">IF(B657="","",#REF!)</f>
        <v/>
      </c>
      <c r="I657" s="136" t="str">
        <f ca="1">IF(B657="","",#REF!)</f>
        <v/>
      </c>
      <c r="J657" s="136" t="str">
        <f ca="1">IF(B657="","",#REF!)</f>
        <v/>
      </c>
      <c r="K657" s="136" t="str">
        <f ca="1">IF(B657="","",#REF!)</f>
        <v/>
      </c>
      <c r="L657" s="136" t="str">
        <f ca="1">IF(C657="","",#REF!)</f>
        <v/>
      </c>
    </row>
    <row r="658" spans="1:12">
      <c r="A658" s="112">
        <v>647</v>
      </c>
      <c r="B658" s="134" t="str">
        <f t="shared" ca="1" si="30"/>
        <v/>
      </c>
      <c r="C658" s="109" t="str">
        <f t="shared" ca="1" si="31"/>
        <v/>
      </c>
      <c r="D658" s="101" t="str">
        <f ca="1">IF(ISERROR(OFFSET('HARGA SATUAN'!$D$6,MATCH(C658,'HARGA SATUAN'!$C$7:$C$1495,0),0)),"",OFFSET('HARGA SATUAN'!$D$6,MATCH(C658,'HARGA SATUAN'!$C$7:$C$1495,0),0))</f>
        <v/>
      </c>
      <c r="E658" s="101">
        <f ca="1">IF(B658="+","Unit",IF(ISERROR(OFFSET('HARGA SATUAN'!$E$6,MATCH(C658,'HARGA SATUAN'!$C$7:$C$1495,0),0)),"",OFFSET('HARGA SATUAN'!$E$6,MATCH(C658,'HARGA SATUAN'!$C$7:$C$1495,0),0)))</f>
        <v>0</v>
      </c>
      <c r="F658" s="138" t="str">
        <f t="shared" ca="1" si="32"/>
        <v/>
      </c>
      <c r="G658" s="41">
        <f ca="1">IF(ISERROR(OFFSET('HARGA SATUAN'!$I$6,MATCH(C658,'HARGA SATUAN'!$C$7:$C$1495,0),0)),"",OFFSET('HARGA SATUAN'!$I$6,MATCH(C658,'HARGA SATUAN'!$C$7:$C$1495,0),0))</f>
        <v>0</v>
      </c>
      <c r="H658" s="136" t="str">
        <f ca="1">IF(B658="","",#REF!)</f>
        <v/>
      </c>
      <c r="I658" s="136" t="str">
        <f ca="1">IF(B658="","",#REF!)</f>
        <v/>
      </c>
      <c r="J658" s="136" t="str">
        <f ca="1">IF(B658="","",#REF!)</f>
        <v/>
      </c>
      <c r="K658" s="136" t="str">
        <f ca="1">IF(B658="","",#REF!)</f>
        <v/>
      </c>
      <c r="L658" s="136" t="str">
        <f ca="1">IF(C658="","",#REF!)</f>
        <v/>
      </c>
    </row>
    <row r="659" spans="1:12">
      <c r="A659" s="112">
        <v>648</v>
      </c>
      <c r="B659" s="134" t="str">
        <f t="shared" ca="1" si="30"/>
        <v/>
      </c>
      <c r="C659" s="109" t="str">
        <f t="shared" ca="1" si="31"/>
        <v/>
      </c>
      <c r="D659" s="101" t="str">
        <f ca="1">IF(ISERROR(OFFSET('HARGA SATUAN'!$D$6,MATCH(C659,'HARGA SATUAN'!$C$7:$C$1495,0),0)),"",OFFSET('HARGA SATUAN'!$D$6,MATCH(C659,'HARGA SATUAN'!$C$7:$C$1495,0),0))</f>
        <v/>
      </c>
      <c r="E659" s="101">
        <f ca="1">IF(B659="+","Unit",IF(ISERROR(OFFSET('HARGA SATUAN'!$E$6,MATCH(C659,'HARGA SATUAN'!$C$7:$C$1495,0),0)),"",OFFSET('HARGA SATUAN'!$E$6,MATCH(C659,'HARGA SATUAN'!$C$7:$C$1495,0),0)))</f>
        <v>0</v>
      </c>
      <c r="F659" s="138" t="str">
        <f t="shared" ca="1" si="32"/>
        <v/>
      </c>
      <c r="G659" s="41">
        <f ca="1">IF(ISERROR(OFFSET('HARGA SATUAN'!$I$6,MATCH(C659,'HARGA SATUAN'!$C$7:$C$1495,0),0)),"",OFFSET('HARGA SATUAN'!$I$6,MATCH(C659,'HARGA SATUAN'!$C$7:$C$1495,0),0))</f>
        <v>0</v>
      </c>
      <c r="H659" s="136" t="str">
        <f ca="1">IF(B659="","",#REF!)</f>
        <v/>
      </c>
      <c r="I659" s="136" t="str">
        <f ca="1">IF(B659="","",#REF!)</f>
        <v/>
      </c>
      <c r="J659" s="136" t="str">
        <f ca="1">IF(B659="","",#REF!)</f>
        <v/>
      </c>
      <c r="K659" s="136" t="str">
        <f ca="1">IF(B659="","",#REF!)</f>
        <v/>
      </c>
      <c r="L659" s="136" t="str">
        <f ca="1">IF(C659="","",#REF!)</f>
        <v/>
      </c>
    </row>
    <row r="660" spans="1:12">
      <c r="A660" s="112">
        <v>649</v>
      </c>
      <c r="B660" s="134" t="str">
        <f t="shared" ca="1" si="30"/>
        <v/>
      </c>
      <c r="C660" s="109" t="str">
        <f t="shared" ca="1" si="31"/>
        <v/>
      </c>
      <c r="D660" s="101" t="str">
        <f ca="1">IF(ISERROR(OFFSET('HARGA SATUAN'!$D$6,MATCH(C660,'HARGA SATUAN'!$C$7:$C$1495,0),0)),"",OFFSET('HARGA SATUAN'!$D$6,MATCH(C660,'HARGA SATUAN'!$C$7:$C$1495,0),0))</f>
        <v/>
      </c>
      <c r="E660" s="101">
        <f ca="1">IF(B660="+","Unit",IF(ISERROR(OFFSET('HARGA SATUAN'!$E$6,MATCH(C660,'HARGA SATUAN'!$C$7:$C$1495,0),0)),"",OFFSET('HARGA SATUAN'!$E$6,MATCH(C660,'HARGA SATUAN'!$C$7:$C$1495,0),0)))</f>
        <v>0</v>
      </c>
      <c r="F660" s="138" t="str">
        <f t="shared" ca="1" si="32"/>
        <v/>
      </c>
      <c r="G660" s="41">
        <f ca="1">IF(ISERROR(OFFSET('HARGA SATUAN'!$I$6,MATCH(C660,'HARGA SATUAN'!$C$7:$C$1495,0),0)),"",OFFSET('HARGA SATUAN'!$I$6,MATCH(C660,'HARGA SATUAN'!$C$7:$C$1495,0),0))</f>
        <v>0</v>
      </c>
      <c r="H660" s="136" t="str">
        <f ca="1">IF(B660="","",#REF!)</f>
        <v/>
      </c>
      <c r="I660" s="136" t="str">
        <f ca="1">IF(B660="","",#REF!)</f>
        <v/>
      </c>
      <c r="J660" s="136" t="str">
        <f ca="1">IF(B660="","",#REF!)</f>
        <v/>
      </c>
      <c r="K660" s="136" t="str">
        <f ca="1">IF(B660="","",#REF!)</f>
        <v/>
      </c>
      <c r="L660" s="136" t="str">
        <f ca="1">IF(C660="","",#REF!)</f>
        <v/>
      </c>
    </row>
    <row r="661" spans="1:12">
      <c r="A661" s="112">
        <v>650</v>
      </c>
      <c r="B661" s="134" t="str">
        <f t="shared" ca="1" si="30"/>
        <v/>
      </c>
      <c r="C661" s="109" t="str">
        <f t="shared" ca="1" si="31"/>
        <v/>
      </c>
      <c r="D661" s="101" t="str">
        <f ca="1">IF(ISERROR(OFFSET('HARGA SATUAN'!$D$6,MATCH(C661,'HARGA SATUAN'!$C$7:$C$1495,0),0)),"",OFFSET('HARGA SATUAN'!$D$6,MATCH(C661,'HARGA SATUAN'!$C$7:$C$1495,0),0))</f>
        <v/>
      </c>
      <c r="E661" s="101">
        <f ca="1">IF(B661="+","Unit",IF(ISERROR(OFFSET('HARGA SATUAN'!$E$6,MATCH(C661,'HARGA SATUAN'!$C$7:$C$1495,0),0)),"",OFFSET('HARGA SATUAN'!$E$6,MATCH(C661,'HARGA SATUAN'!$C$7:$C$1495,0),0)))</f>
        <v>0</v>
      </c>
      <c r="F661" s="138" t="str">
        <f t="shared" ca="1" si="32"/>
        <v/>
      </c>
      <c r="G661" s="41">
        <f ca="1">IF(ISERROR(OFFSET('HARGA SATUAN'!$I$6,MATCH(C661,'HARGA SATUAN'!$C$7:$C$1495,0),0)),"",OFFSET('HARGA SATUAN'!$I$6,MATCH(C661,'HARGA SATUAN'!$C$7:$C$1495,0),0))</f>
        <v>0</v>
      </c>
      <c r="H661" s="136" t="str">
        <f ca="1">IF(B661="","",#REF!)</f>
        <v/>
      </c>
      <c r="I661" s="136" t="str">
        <f ca="1">IF(B661="","",#REF!)</f>
        <v/>
      </c>
      <c r="J661" s="136" t="str">
        <f ca="1">IF(B661="","",#REF!)</f>
        <v/>
      </c>
      <c r="K661" s="136" t="str">
        <f ca="1">IF(B661="","",#REF!)</f>
        <v/>
      </c>
      <c r="L661" s="136" t="str">
        <f ca="1">IF(C661="","",#REF!)</f>
        <v/>
      </c>
    </row>
    <row r="662" spans="1:12">
      <c r="A662" s="112">
        <v>651</v>
      </c>
      <c r="B662" s="134" t="str">
        <f t="shared" ca="1" si="30"/>
        <v/>
      </c>
      <c r="C662" s="109" t="str">
        <f t="shared" ca="1" si="31"/>
        <v/>
      </c>
      <c r="D662" s="101" t="str">
        <f ca="1">IF(ISERROR(OFFSET('HARGA SATUAN'!$D$6,MATCH(C662,'HARGA SATUAN'!$C$7:$C$1495,0),0)),"",OFFSET('HARGA SATUAN'!$D$6,MATCH(C662,'HARGA SATUAN'!$C$7:$C$1495,0),0))</f>
        <v/>
      </c>
      <c r="E662" s="101">
        <f ca="1">IF(B662="+","Unit",IF(ISERROR(OFFSET('HARGA SATUAN'!$E$6,MATCH(C662,'HARGA SATUAN'!$C$7:$C$1495,0),0)),"",OFFSET('HARGA SATUAN'!$E$6,MATCH(C662,'HARGA SATUAN'!$C$7:$C$1495,0),0)))</f>
        <v>0</v>
      </c>
      <c r="F662" s="138" t="str">
        <f t="shared" ca="1" si="32"/>
        <v/>
      </c>
      <c r="G662" s="41">
        <f ca="1">IF(ISERROR(OFFSET('HARGA SATUAN'!$I$6,MATCH(C662,'HARGA SATUAN'!$C$7:$C$1495,0),0)),"",OFFSET('HARGA SATUAN'!$I$6,MATCH(C662,'HARGA SATUAN'!$C$7:$C$1495,0),0))</f>
        <v>0</v>
      </c>
      <c r="H662" s="136" t="str">
        <f ca="1">IF(B662="","",#REF!)</f>
        <v/>
      </c>
      <c r="I662" s="136" t="str">
        <f ca="1">IF(B662="","",#REF!)</f>
        <v/>
      </c>
      <c r="J662" s="136" t="str">
        <f ca="1">IF(B662="","",#REF!)</f>
        <v/>
      </c>
      <c r="K662" s="136" t="str">
        <f ca="1">IF(B662="","",#REF!)</f>
        <v/>
      </c>
      <c r="L662" s="136" t="str">
        <f ca="1">IF(C662="","",#REF!)</f>
        <v/>
      </c>
    </row>
    <row r="663" spans="1:12">
      <c r="A663" s="112">
        <v>652</v>
      </c>
      <c r="B663" s="134" t="str">
        <f t="shared" ca="1" si="30"/>
        <v/>
      </c>
      <c r="C663" s="109" t="str">
        <f t="shared" ca="1" si="31"/>
        <v/>
      </c>
      <c r="D663" s="101" t="str">
        <f ca="1">IF(ISERROR(OFFSET('HARGA SATUAN'!$D$6,MATCH(C663,'HARGA SATUAN'!$C$7:$C$1495,0),0)),"",OFFSET('HARGA SATUAN'!$D$6,MATCH(C663,'HARGA SATUAN'!$C$7:$C$1495,0),0))</f>
        <v/>
      </c>
      <c r="E663" s="101">
        <f ca="1">IF(B663="+","Unit",IF(ISERROR(OFFSET('HARGA SATUAN'!$E$6,MATCH(C663,'HARGA SATUAN'!$C$7:$C$1495,0),0)),"",OFFSET('HARGA SATUAN'!$E$6,MATCH(C663,'HARGA SATUAN'!$C$7:$C$1495,0),0)))</f>
        <v>0</v>
      </c>
      <c r="F663" s="138" t="str">
        <f t="shared" ca="1" si="32"/>
        <v/>
      </c>
      <c r="G663" s="41">
        <f ca="1">IF(ISERROR(OFFSET('HARGA SATUAN'!$I$6,MATCH(C663,'HARGA SATUAN'!$C$7:$C$1495,0),0)),"",OFFSET('HARGA SATUAN'!$I$6,MATCH(C663,'HARGA SATUAN'!$C$7:$C$1495,0),0))</f>
        <v>0</v>
      </c>
      <c r="H663" s="136" t="str">
        <f ca="1">IF(B663="","",#REF!)</f>
        <v/>
      </c>
      <c r="I663" s="136" t="str">
        <f ca="1">IF(B663="","",#REF!)</f>
        <v/>
      </c>
      <c r="J663" s="136" t="str">
        <f ca="1">IF(B663="","",#REF!)</f>
        <v/>
      </c>
      <c r="K663" s="136" t="str">
        <f ca="1">IF(B663="","",#REF!)</f>
        <v/>
      </c>
      <c r="L663" s="136" t="str">
        <f ca="1">IF(C663="","",#REF!)</f>
        <v/>
      </c>
    </row>
    <row r="664" spans="1:12">
      <c r="A664" s="112">
        <v>653</v>
      </c>
      <c r="B664" s="134" t="str">
        <f t="shared" ca="1" si="30"/>
        <v/>
      </c>
      <c r="C664" s="109" t="str">
        <f t="shared" ca="1" si="31"/>
        <v/>
      </c>
      <c r="D664" s="101" t="str">
        <f ca="1">IF(ISERROR(OFFSET('HARGA SATUAN'!$D$6,MATCH(C664,'HARGA SATUAN'!$C$7:$C$1495,0),0)),"",OFFSET('HARGA SATUAN'!$D$6,MATCH(C664,'HARGA SATUAN'!$C$7:$C$1495,0),0))</f>
        <v/>
      </c>
      <c r="E664" s="101">
        <f ca="1">IF(B664="+","Unit",IF(ISERROR(OFFSET('HARGA SATUAN'!$E$6,MATCH(C664,'HARGA SATUAN'!$C$7:$C$1495,0),0)),"",OFFSET('HARGA SATUAN'!$E$6,MATCH(C664,'HARGA SATUAN'!$C$7:$C$1495,0),0)))</f>
        <v>0</v>
      </c>
      <c r="F664" s="138" t="str">
        <f t="shared" ca="1" si="32"/>
        <v/>
      </c>
      <c r="G664" s="41">
        <f ca="1">IF(ISERROR(OFFSET('HARGA SATUAN'!$I$6,MATCH(C664,'HARGA SATUAN'!$C$7:$C$1495,0),0)),"",OFFSET('HARGA SATUAN'!$I$6,MATCH(C664,'HARGA SATUAN'!$C$7:$C$1495,0),0))</f>
        <v>0</v>
      </c>
      <c r="H664" s="136" t="str">
        <f ca="1">IF(B664="","",#REF!)</f>
        <v/>
      </c>
      <c r="I664" s="136" t="str">
        <f ca="1">IF(B664="","",#REF!)</f>
        <v/>
      </c>
      <c r="J664" s="136" t="str">
        <f ca="1">IF(B664="","",#REF!)</f>
        <v/>
      </c>
      <c r="K664" s="136" t="str">
        <f ca="1">IF(B664="","",#REF!)</f>
        <v/>
      </c>
      <c r="L664" s="136" t="str">
        <f ca="1">IF(C664="","",#REF!)</f>
        <v/>
      </c>
    </row>
    <row r="665" spans="1:12">
      <c r="A665" s="112">
        <v>654</v>
      </c>
      <c r="B665" s="134" t="str">
        <f t="shared" ca="1" si="30"/>
        <v/>
      </c>
      <c r="C665" s="109" t="str">
        <f t="shared" ca="1" si="31"/>
        <v/>
      </c>
      <c r="D665" s="101" t="str">
        <f ca="1">IF(ISERROR(OFFSET('HARGA SATUAN'!$D$6,MATCH(C665,'HARGA SATUAN'!$C$7:$C$1495,0),0)),"",OFFSET('HARGA SATUAN'!$D$6,MATCH(C665,'HARGA SATUAN'!$C$7:$C$1495,0),0))</f>
        <v/>
      </c>
      <c r="E665" s="101">
        <f ca="1">IF(B665="+","Unit",IF(ISERROR(OFFSET('HARGA SATUAN'!$E$6,MATCH(C665,'HARGA SATUAN'!$C$7:$C$1495,0),0)),"",OFFSET('HARGA SATUAN'!$E$6,MATCH(C665,'HARGA SATUAN'!$C$7:$C$1495,0),0)))</f>
        <v>0</v>
      </c>
      <c r="F665" s="138" t="str">
        <f t="shared" ca="1" si="32"/>
        <v/>
      </c>
      <c r="G665" s="41">
        <f ca="1">IF(ISERROR(OFFSET('HARGA SATUAN'!$I$6,MATCH(C665,'HARGA SATUAN'!$C$7:$C$1495,0),0)),"",OFFSET('HARGA SATUAN'!$I$6,MATCH(C665,'HARGA SATUAN'!$C$7:$C$1495,0),0))</f>
        <v>0</v>
      </c>
      <c r="H665" s="136" t="str">
        <f ca="1">IF(B665="","",#REF!)</f>
        <v/>
      </c>
      <c r="I665" s="136" t="str">
        <f ca="1">IF(B665="","",#REF!)</f>
        <v/>
      </c>
      <c r="J665" s="136" t="str">
        <f ca="1">IF(B665="","",#REF!)</f>
        <v/>
      </c>
      <c r="K665" s="136" t="str">
        <f ca="1">IF(B665="","",#REF!)</f>
        <v/>
      </c>
      <c r="L665" s="136" t="str">
        <f ca="1">IF(C665="","",#REF!)</f>
        <v/>
      </c>
    </row>
    <row r="666" spans="1:12">
      <c r="A666" s="112">
        <v>655</v>
      </c>
      <c r="B666" s="134" t="str">
        <f t="shared" ca="1" si="30"/>
        <v/>
      </c>
      <c r="C666" s="109" t="str">
        <f t="shared" ca="1" si="31"/>
        <v/>
      </c>
      <c r="D666" s="101" t="str">
        <f ca="1">IF(ISERROR(OFFSET('HARGA SATUAN'!$D$6,MATCH(C666,'HARGA SATUAN'!$C$7:$C$1495,0),0)),"",OFFSET('HARGA SATUAN'!$D$6,MATCH(C666,'HARGA SATUAN'!$C$7:$C$1495,0),0))</f>
        <v/>
      </c>
      <c r="E666" s="101">
        <f ca="1">IF(B666="+","Unit",IF(ISERROR(OFFSET('HARGA SATUAN'!$E$6,MATCH(C666,'HARGA SATUAN'!$C$7:$C$1495,0),0)),"",OFFSET('HARGA SATUAN'!$E$6,MATCH(C666,'HARGA SATUAN'!$C$7:$C$1495,0),0)))</f>
        <v>0</v>
      </c>
      <c r="F666" s="138" t="str">
        <f t="shared" ca="1" si="32"/>
        <v/>
      </c>
      <c r="G666" s="41">
        <f ca="1">IF(ISERROR(OFFSET('HARGA SATUAN'!$I$6,MATCH(C666,'HARGA SATUAN'!$C$7:$C$1495,0),0)),"",OFFSET('HARGA SATUAN'!$I$6,MATCH(C666,'HARGA SATUAN'!$C$7:$C$1495,0),0))</f>
        <v>0</v>
      </c>
      <c r="H666" s="136" t="str">
        <f ca="1">IF(B666="","",#REF!)</f>
        <v/>
      </c>
      <c r="I666" s="136" t="str">
        <f ca="1">IF(B666="","",#REF!)</f>
        <v/>
      </c>
      <c r="J666" s="136" t="str">
        <f ca="1">IF(B666="","",#REF!)</f>
        <v/>
      </c>
      <c r="K666" s="136" t="str">
        <f ca="1">IF(B666="","",#REF!)</f>
        <v/>
      </c>
      <c r="L666" s="136" t="str">
        <f ca="1">IF(C666="","",#REF!)</f>
        <v/>
      </c>
    </row>
    <row r="667" spans="1:12">
      <c r="A667" s="112">
        <v>656</v>
      </c>
      <c r="B667" s="134" t="str">
        <f t="shared" ca="1" si="30"/>
        <v/>
      </c>
      <c r="C667" s="109" t="str">
        <f t="shared" ca="1" si="31"/>
        <v/>
      </c>
      <c r="D667" s="101" t="str">
        <f ca="1">IF(ISERROR(OFFSET('HARGA SATUAN'!$D$6,MATCH(C667,'HARGA SATUAN'!$C$7:$C$1495,0),0)),"",OFFSET('HARGA SATUAN'!$D$6,MATCH(C667,'HARGA SATUAN'!$C$7:$C$1495,0),0))</f>
        <v/>
      </c>
      <c r="E667" s="101">
        <f ca="1">IF(B667="+","Unit",IF(ISERROR(OFFSET('HARGA SATUAN'!$E$6,MATCH(C667,'HARGA SATUAN'!$C$7:$C$1495,0),0)),"",OFFSET('HARGA SATUAN'!$E$6,MATCH(C667,'HARGA SATUAN'!$C$7:$C$1495,0),0)))</f>
        <v>0</v>
      </c>
      <c r="F667" s="138" t="str">
        <f t="shared" ca="1" si="32"/>
        <v/>
      </c>
      <c r="G667" s="41">
        <f ca="1">IF(ISERROR(OFFSET('HARGA SATUAN'!$I$6,MATCH(C667,'HARGA SATUAN'!$C$7:$C$1495,0),0)),"",OFFSET('HARGA SATUAN'!$I$6,MATCH(C667,'HARGA SATUAN'!$C$7:$C$1495,0),0))</f>
        <v>0</v>
      </c>
      <c r="H667" s="136" t="str">
        <f ca="1">IF(B667="","",#REF!)</f>
        <v/>
      </c>
      <c r="I667" s="136" t="str">
        <f ca="1">IF(B667="","",#REF!)</f>
        <v/>
      </c>
      <c r="J667" s="136" t="str">
        <f ca="1">IF(B667="","",#REF!)</f>
        <v/>
      </c>
      <c r="K667" s="136" t="str">
        <f ca="1">IF(B667="","",#REF!)</f>
        <v/>
      </c>
      <c r="L667" s="136" t="str">
        <f ca="1">IF(C667="","",#REF!)</f>
        <v/>
      </c>
    </row>
    <row r="668" spans="1:12">
      <c r="A668" s="112">
        <v>657</v>
      </c>
      <c r="B668" s="134" t="str">
        <f t="shared" ca="1" si="30"/>
        <v/>
      </c>
      <c r="C668" s="109" t="str">
        <f t="shared" ca="1" si="31"/>
        <v/>
      </c>
      <c r="D668" s="101" t="str">
        <f ca="1">IF(ISERROR(OFFSET('HARGA SATUAN'!$D$6,MATCH(C668,'HARGA SATUAN'!$C$7:$C$1495,0),0)),"",OFFSET('HARGA SATUAN'!$D$6,MATCH(C668,'HARGA SATUAN'!$C$7:$C$1495,0),0))</f>
        <v/>
      </c>
      <c r="E668" s="101">
        <f ca="1">IF(B668="+","Unit",IF(ISERROR(OFFSET('HARGA SATUAN'!$E$6,MATCH(C668,'HARGA SATUAN'!$C$7:$C$1495,0),0)),"",OFFSET('HARGA SATUAN'!$E$6,MATCH(C668,'HARGA SATUAN'!$C$7:$C$1495,0),0)))</f>
        <v>0</v>
      </c>
      <c r="F668" s="138" t="str">
        <f t="shared" ca="1" si="32"/>
        <v/>
      </c>
      <c r="G668" s="41">
        <f ca="1">IF(ISERROR(OFFSET('HARGA SATUAN'!$I$6,MATCH(C668,'HARGA SATUAN'!$C$7:$C$1495,0),0)),"",OFFSET('HARGA SATUAN'!$I$6,MATCH(C668,'HARGA SATUAN'!$C$7:$C$1495,0),0))</f>
        <v>0</v>
      </c>
      <c r="H668" s="136" t="str">
        <f ca="1">IF(B668="","",#REF!)</f>
        <v/>
      </c>
      <c r="I668" s="136" t="str">
        <f ca="1">IF(B668="","",#REF!)</f>
        <v/>
      </c>
      <c r="J668" s="136" t="str">
        <f ca="1">IF(B668="","",#REF!)</f>
        <v/>
      </c>
      <c r="K668" s="136" t="str">
        <f ca="1">IF(B668="","",#REF!)</f>
        <v/>
      </c>
      <c r="L668" s="136" t="str">
        <f ca="1">IF(C668="","",#REF!)</f>
        <v/>
      </c>
    </row>
    <row r="669" spans="1:12">
      <c r="A669" s="112">
        <v>658</v>
      </c>
      <c r="B669" s="134" t="str">
        <f t="shared" ca="1" si="30"/>
        <v/>
      </c>
      <c r="C669" s="109" t="str">
        <f t="shared" ca="1" si="31"/>
        <v/>
      </c>
      <c r="D669" s="101" t="str">
        <f ca="1">IF(ISERROR(OFFSET('HARGA SATUAN'!$D$6,MATCH(C669,'HARGA SATUAN'!$C$7:$C$1495,0),0)),"",OFFSET('HARGA SATUAN'!$D$6,MATCH(C669,'HARGA SATUAN'!$C$7:$C$1495,0),0))</f>
        <v/>
      </c>
      <c r="E669" s="101">
        <f ca="1">IF(B669="+","Unit",IF(ISERROR(OFFSET('HARGA SATUAN'!$E$6,MATCH(C669,'HARGA SATUAN'!$C$7:$C$1495,0),0)),"",OFFSET('HARGA SATUAN'!$E$6,MATCH(C669,'HARGA SATUAN'!$C$7:$C$1495,0),0)))</f>
        <v>0</v>
      </c>
      <c r="F669" s="138" t="str">
        <f t="shared" ca="1" si="32"/>
        <v/>
      </c>
      <c r="G669" s="41">
        <f ca="1">IF(ISERROR(OFFSET('HARGA SATUAN'!$I$6,MATCH(C669,'HARGA SATUAN'!$C$7:$C$1495,0),0)),"",OFFSET('HARGA SATUAN'!$I$6,MATCH(C669,'HARGA SATUAN'!$C$7:$C$1495,0),0))</f>
        <v>0</v>
      </c>
      <c r="H669" s="136" t="str">
        <f ca="1">IF(B669="","",#REF!)</f>
        <v/>
      </c>
      <c r="I669" s="136" t="str">
        <f ca="1">IF(B669="","",#REF!)</f>
        <v/>
      </c>
      <c r="J669" s="136" t="str">
        <f ca="1">IF(B669="","",#REF!)</f>
        <v/>
      </c>
      <c r="K669" s="136" t="str">
        <f ca="1">IF(B669="","",#REF!)</f>
        <v/>
      </c>
      <c r="L669" s="136" t="str">
        <f ca="1">IF(C669="","",#REF!)</f>
        <v/>
      </c>
    </row>
    <row r="670" spans="1:12">
      <c r="A670" s="112">
        <v>659</v>
      </c>
      <c r="B670" s="134" t="str">
        <f t="shared" ca="1" si="30"/>
        <v/>
      </c>
      <c r="C670" s="109" t="str">
        <f t="shared" ca="1" si="31"/>
        <v/>
      </c>
      <c r="D670" s="101" t="str">
        <f ca="1">IF(ISERROR(OFFSET('HARGA SATUAN'!$D$6,MATCH(C670,'HARGA SATUAN'!$C$7:$C$1495,0),0)),"",OFFSET('HARGA SATUAN'!$D$6,MATCH(C670,'HARGA SATUAN'!$C$7:$C$1495,0),0))</f>
        <v/>
      </c>
      <c r="E670" s="101">
        <f ca="1">IF(B670="+","Unit",IF(ISERROR(OFFSET('HARGA SATUAN'!$E$6,MATCH(C670,'HARGA SATUAN'!$C$7:$C$1495,0),0)),"",OFFSET('HARGA SATUAN'!$E$6,MATCH(C670,'HARGA SATUAN'!$C$7:$C$1495,0),0)))</f>
        <v>0</v>
      </c>
      <c r="F670" s="138" t="str">
        <f t="shared" ca="1" si="32"/>
        <v/>
      </c>
      <c r="G670" s="41">
        <f ca="1">IF(ISERROR(OFFSET('HARGA SATUAN'!$I$6,MATCH(C670,'HARGA SATUAN'!$C$7:$C$1495,0),0)),"",OFFSET('HARGA SATUAN'!$I$6,MATCH(C670,'HARGA SATUAN'!$C$7:$C$1495,0),0))</f>
        <v>0</v>
      </c>
      <c r="H670" s="136" t="str">
        <f ca="1">IF(B670="","",#REF!)</f>
        <v/>
      </c>
      <c r="I670" s="136" t="str">
        <f ca="1">IF(B670="","",#REF!)</f>
        <v/>
      </c>
      <c r="J670" s="136" t="str">
        <f ca="1">IF(B670="","",#REF!)</f>
        <v/>
      </c>
      <c r="K670" s="136" t="str">
        <f ca="1">IF(B670="","",#REF!)</f>
        <v/>
      </c>
      <c r="L670" s="136" t="str">
        <f ca="1">IF(C670="","",#REF!)</f>
        <v/>
      </c>
    </row>
    <row r="671" spans="1:12">
      <c r="A671" s="112">
        <v>660</v>
      </c>
      <c r="B671" s="134" t="str">
        <f t="shared" ca="1" si="30"/>
        <v/>
      </c>
      <c r="C671" s="109" t="str">
        <f t="shared" ca="1" si="31"/>
        <v/>
      </c>
      <c r="D671" s="101" t="str">
        <f ca="1">IF(ISERROR(OFFSET('HARGA SATUAN'!$D$6,MATCH(C671,'HARGA SATUAN'!$C$7:$C$1495,0),0)),"",OFFSET('HARGA SATUAN'!$D$6,MATCH(C671,'HARGA SATUAN'!$C$7:$C$1495,0),0))</f>
        <v/>
      </c>
      <c r="E671" s="101">
        <f ca="1">IF(B671="+","Unit",IF(ISERROR(OFFSET('HARGA SATUAN'!$E$6,MATCH(C671,'HARGA SATUAN'!$C$7:$C$1495,0),0)),"",OFFSET('HARGA SATUAN'!$E$6,MATCH(C671,'HARGA SATUAN'!$C$7:$C$1495,0),0)))</f>
        <v>0</v>
      </c>
      <c r="F671" s="138" t="str">
        <f t="shared" ca="1" si="32"/>
        <v/>
      </c>
      <c r="G671" s="41">
        <f ca="1">IF(ISERROR(OFFSET('HARGA SATUAN'!$I$6,MATCH(C671,'HARGA SATUAN'!$C$7:$C$1495,0),0)),"",OFFSET('HARGA SATUAN'!$I$6,MATCH(C671,'HARGA SATUAN'!$C$7:$C$1495,0),0))</f>
        <v>0</v>
      </c>
      <c r="H671" s="136" t="str">
        <f ca="1">IF(B671="","",#REF!)</f>
        <v/>
      </c>
      <c r="I671" s="136" t="str">
        <f ca="1">IF(B671="","",#REF!)</f>
        <v/>
      </c>
      <c r="J671" s="136" t="str">
        <f ca="1">IF(B671="","",#REF!)</f>
        <v/>
      </c>
      <c r="K671" s="136" t="str">
        <f ca="1">IF(B671="","",#REF!)</f>
        <v/>
      </c>
      <c r="L671" s="136" t="str">
        <f ca="1">IF(C671="","",#REF!)</f>
        <v/>
      </c>
    </row>
    <row r="672" spans="1:12">
      <c r="A672" s="112">
        <v>661</v>
      </c>
      <c r="B672" s="134" t="str">
        <f t="shared" ca="1" si="30"/>
        <v/>
      </c>
      <c r="C672" s="109" t="str">
        <f t="shared" ca="1" si="31"/>
        <v/>
      </c>
      <c r="D672" s="101" t="str">
        <f ca="1">IF(ISERROR(OFFSET('HARGA SATUAN'!$D$6,MATCH(C672,'HARGA SATUAN'!$C$7:$C$1495,0),0)),"",OFFSET('HARGA SATUAN'!$D$6,MATCH(C672,'HARGA SATUAN'!$C$7:$C$1495,0),0))</f>
        <v/>
      </c>
      <c r="E672" s="101">
        <f ca="1">IF(B672="+","Unit",IF(ISERROR(OFFSET('HARGA SATUAN'!$E$6,MATCH(C672,'HARGA SATUAN'!$C$7:$C$1495,0),0)),"",OFFSET('HARGA SATUAN'!$E$6,MATCH(C672,'HARGA SATUAN'!$C$7:$C$1495,0),0)))</f>
        <v>0</v>
      </c>
      <c r="F672" s="138" t="str">
        <f t="shared" ca="1" si="32"/>
        <v/>
      </c>
      <c r="G672" s="41">
        <f ca="1">IF(ISERROR(OFFSET('HARGA SATUAN'!$I$6,MATCH(C672,'HARGA SATUAN'!$C$7:$C$1495,0),0)),"",OFFSET('HARGA SATUAN'!$I$6,MATCH(C672,'HARGA SATUAN'!$C$7:$C$1495,0),0))</f>
        <v>0</v>
      </c>
      <c r="H672" s="136" t="str">
        <f ca="1">IF(B672="","",#REF!)</f>
        <v/>
      </c>
      <c r="I672" s="136" t="str">
        <f ca="1">IF(B672="","",#REF!)</f>
        <v/>
      </c>
      <c r="J672" s="136" t="str">
        <f ca="1">IF(B672="","",#REF!)</f>
        <v/>
      </c>
      <c r="K672" s="136" t="str">
        <f ca="1">IF(B672="","",#REF!)</f>
        <v/>
      </c>
      <c r="L672" s="136" t="str">
        <f ca="1">IF(C672="","",#REF!)</f>
        <v/>
      </c>
    </row>
    <row r="673" spans="1:12">
      <c r="A673" s="112">
        <v>662</v>
      </c>
      <c r="B673" s="134" t="str">
        <f t="shared" ca="1" si="30"/>
        <v/>
      </c>
      <c r="C673" s="109" t="str">
        <f t="shared" ca="1" si="31"/>
        <v/>
      </c>
      <c r="D673" s="101" t="str">
        <f ca="1">IF(ISERROR(OFFSET('HARGA SATUAN'!$D$6,MATCH(C673,'HARGA SATUAN'!$C$7:$C$1495,0),0)),"",OFFSET('HARGA SATUAN'!$D$6,MATCH(C673,'HARGA SATUAN'!$C$7:$C$1495,0),0))</f>
        <v/>
      </c>
      <c r="E673" s="101">
        <f ca="1">IF(B673="+","Unit",IF(ISERROR(OFFSET('HARGA SATUAN'!$E$6,MATCH(C673,'HARGA SATUAN'!$C$7:$C$1495,0),0)),"",OFFSET('HARGA SATUAN'!$E$6,MATCH(C673,'HARGA SATUAN'!$C$7:$C$1495,0),0)))</f>
        <v>0</v>
      </c>
      <c r="F673" s="138" t="str">
        <f t="shared" ca="1" si="32"/>
        <v/>
      </c>
      <c r="G673" s="41">
        <f ca="1">IF(ISERROR(OFFSET('HARGA SATUAN'!$I$6,MATCH(C673,'HARGA SATUAN'!$C$7:$C$1495,0),0)),"",OFFSET('HARGA SATUAN'!$I$6,MATCH(C673,'HARGA SATUAN'!$C$7:$C$1495,0),0))</f>
        <v>0</v>
      </c>
      <c r="H673" s="136" t="str">
        <f ca="1">IF(B673="","",#REF!)</f>
        <v/>
      </c>
      <c r="I673" s="136" t="str">
        <f ca="1">IF(B673="","",#REF!)</f>
        <v/>
      </c>
      <c r="J673" s="136" t="str">
        <f ca="1">IF(B673="","",#REF!)</f>
        <v/>
      </c>
      <c r="K673" s="136" t="str">
        <f ca="1">IF(B673="","",#REF!)</f>
        <v/>
      </c>
      <c r="L673" s="136" t="str">
        <f ca="1">IF(C673="","",#REF!)</f>
        <v/>
      </c>
    </row>
    <row r="674" spans="1:12">
      <c r="A674" s="112">
        <v>663</v>
      </c>
      <c r="B674" s="134" t="str">
        <f t="shared" ca="1" si="30"/>
        <v/>
      </c>
      <c r="C674" s="109" t="str">
        <f t="shared" ca="1" si="31"/>
        <v/>
      </c>
      <c r="D674" s="101" t="str">
        <f ca="1">IF(ISERROR(OFFSET('HARGA SATUAN'!$D$6,MATCH(C674,'HARGA SATUAN'!$C$7:$C$1495,0),0)),"",OFFSET('HARGA SATUAN'!$D$6,MATCH(C674,'HARGA SATUAN'!$C$7:$C$1495,0),0))</f>
        <v/>
      </c>
      <c r="E674" s="101">
        <f ca="1">IF(B674="+","Unit",IF(ISERROR(OFFSET('HARGA SATUAN'!$E$6,MATCH(C674,'HARGA SATUAN'!$C$7:$C$1495,0),0)),"",OFFSET('HARGA SATUAN'!$E$6,MATCH(C674,'HARGA SATUAN'!$C$7:$C$1495,0),0)))</f>
        <v>0</v>
      </c>
      <c r="F674" s="138" t="str">
        <f t="shared" ca="1" si="32"/>
        <v/>
      </c>
      <c r="G674" s="41">
        <f ca="1">IF(ISERROR(OFFSET('HARGA SATUAN'!$I$6,MATCH(C674,'HARGA SATUAN'!$C$7:$C$1495,0),0)),"",OFFSET('HARGA SATUAN'!$I$6,MATCH(C674,'HARGA SATUAN'!$C$7:$C$1495,0),0))</f>
        <v>0</v>
      </c>
      <c r="H674" s="136" t="str">
        <f ca="1">IF(B674="","",#REF!)</f>
        <v/>
      </c>
      <c r="I674" s="136" t="str">
        <f ca="1">IF(B674="","",#REF!)</f>
        <v/>
      </c>
      <c r="J674" s="136" t="str">
        <f ca="1">IF(B674="","",#REF!)</f>
        <v/>
      </c>
      <c r="K674" s="136" t="str">
        <f ca="1">IF(B674="","",#REF!)</f>
        <v/>
      </c>
      <c r="L674" s="136" t="str">
        <f ca="1">IF(C674="","",#REF!)</f>
        <v/>
      </c>
    </row>
    <row r="675" spans="1:12">
      <c r="A675" s="112">
        <v>664</v>
      </c>
      <c r="B675" s="134" t="str">
        <f t="shared" ca="1" si="30"/>
        <v/>
      </c>
      <c r="C675" s="109" t="str">
        <f t="shared" ca="1" si="31"/>
        <v/>
      </c>
      <c r="D675" s="101" t="str">
        <f ca="1">IF(ISERROR(OFFSET('HARGA SATUAN'!$D$6,MATCH(C675,'HARGA SATUAN'!$C$7:$C$1495,0),0)),"",OFFSET('HARGA SATUAN'!$D$6,MATCH(C675,'HARGA SATUAN'!$C$7:$C$1495,0),0))</f>
        <v/>
      </c>
      <c r="E675" s="101">
        <f ca="1">IF(B675="+","Unit",IF(ISERROR(OFFSET('HARGA SATUAN'!$E$6,MATCH(C675,'HARGA SATUAN'!$C$7:$C$1495,0),0)),"",OFFSET('HARGA SATUAN'!$E$6,MATCH(C675,'HARGA SATUAN'!$C$7:$C$1495,0),0)))</f>
        <v>0</v>
      </c>
      <c r="F675" s="138" t="str">
        <f t="shared" ca="1" si="32"/>
        <v/>
      </c>
      <c r="G675" s="41">
        <f ca="1">IF(ISERROR(OFFSET('HARGA SATUAN'!$I$6,MATCH(C675,'HARGA SATUAN'!$C$7:$C$1495,0),0)),"",OFFSET('HARGA SATUAN'!$I$6,MATCH(C675,'HARGA SATUAN'!$C$7:$C$1495,0),0))</f>
        <v>0</v>
      </c>
      <c r="H675" s="136" t="str">
        <f ca="1">IF(B675="","",#REF!)</f>
        <v/>
      </c>
      <c r="I675" s="136" t="str">
        <f ca="1">IF(B675="","",#REF!)</f>
        <v/>
      </c>
      <c r="J675" s="136" t="str">
        <f ca="1">IF(B675="","",#REF!)</f>
        <v/>
      </c>
      <c r="K675" s="136" t="str">
        <f ca="1">IF(B675="","",#REF!)</f>
        <v/>
      </c>
      <c r="L675" s="136" t="str">
        <f ca="1">IF(C675="","",#REF!)</f>
        <v/>
      </c>
    </row>
    <row r="676" spans="1:12">
      <c r="A676" s="112">
        <v>665</v>
      </c>
      <c r="B676" s="134" t="str">
        <f t="shared" ca="1" si="30"/>
        <v/>
      </c>
      <c r="C676" s="109" t="str">
        <f t="shared" ca="1" si="31"/>
        <v/>
      </c>
      <c r="D676" s="101" t="str">
        <f ca="1">IF(ISERROR(OFFSET('HARGA SATUAN'!$D$6,MATCH(C676,'HARGA SATUAN'!$C$7:$C$1495,0),0)),"",OFFSET('HARGA SATUAN'!$D$6,MATCH(C676,'HARGA SATUAN'!$C$7:$C$1495,0),0))</f>
        <v/>
      </c>
      <c r="E676" s="101">
        <f ca="1">IF(B676="+","Unit",IF(ISERROR(OFFSET('HARGA SATUAN'!$E$6,MATCH(C676,'HARGA SATUAN'!$C$7:$C$1495,0),0)),"",OFFSET('HARGA SATUAN'!$E$6,MATCH(C676,'HARGA SATUAN'!$C$7:$C$1495,0),0)))</f>
        <v>0</v>
      </c>
      <c r="F676" s="138" t="str">
        <f t="shared" ca="1" si="32"/>
        <v/>
      </c>
      <c r="G676" s="41">
        <f ca="1">IF(ISERROR(OFFSET('HARGA SATUAN'!$I$6,MATCH(C676,'HARGA SATUAN'!$C$7:$C$1495,0),0)),"",OFFSET('HARGA SATUAN'!$I$6,MATCH(C676,'HARGA SATUAN'!$C$7:$C$1495,0),0))</f>
        <v>0</v>
      </c>
      <c r="H676" s="136" t="str">
        <f ca="1">IF(B676="","",#REF!)</f>
        <v/>
      </c>
      <c r="I676" s="136" t="str">
        <f ca="1">IF(B676="","",#REF!)</f>
        <v/>
      </c>
      <c r="J676" s="136" t="str">
        <f ca="1">IF(B676="","",#REF!)</f>
        <v/>
      </c>
      <c r="K676" s="136" t="str">
        <f ca="1">IF(B676="","",#REF!)</f>
        <v/>
      </c>
      <c r="L676" s="136" t="str">
        <f ca="1">IF(C676="","",#REF!)</f>
        <v/>
      </c>
    </row>
    <row r="677" spans="1:12">
      <c r="A677" s="112">
        <v>666</v>
      </c>
      <c r="B677" s="134" t="str">
        <f t="shared" ca="1" si="30"/>
        <v/>
      </c>
      <c r="C677" s="109" t="str">
        <f t="shared" ca="1" si="31"/>
        <v/>
      </c>
      <c r="D677" s="101" t="str">
        <f ca="1">IF(ISERROR(OFFSET('HARGA SATUAN'!$D$6,MATCH(C677,'HARGA SATUAN'!$C$7:$C$1495,0),0)),"",OFFSET('HARGA SATUAN'!$D$6,MATCH(C677,'HARGA SATUAN'!$C$7:$C$1495,0),0))</f>
        <v/>
      </c>
      <c r="E677" s="101">
        <f ca="1">IF(B677="+","Unit",IF(ISERROR(OFFSET('HARGA SATUAN'!$E$6,MATCH(C677,'HARGA SATUAN'!$C$7:$C$1495,0),0)),"",OFFSET('HARGA SATUAN'!$E$6,MATCH(C677,'HARGA SATUAN'!$C$7:$C$1495,0),0)))</f>
        <v>0</v>
      </c>
      <c r="F677" s="138" t="str">
        <f t="shared" ca="1" si="32"/>
        <v/>
      </c>
      <c r="G677" s="41">
        <f ca="1">IF(ISERROR(OFFSET('HARGA SATUAN'!$I$6,MATCH(C677,'HARGA SATUAN'!$C$7:$C$1495,0),0)),"",OFFSET('HARGA SATUAN'!$I$6,MATCH(C677,'HARGA SATUAN'!$C$7:$C$1495,0),0))</f>
        <v>0</v>
      </c>
      <c r="H677" s="136" t="str">
        <f ca="1">IF(B677="","",#REF!)</f>
        <v/>
      </c>
      <c r="I677" s="136" t="str">
        <f ca="1">IF(B677="","",#REF!)</f>
        <v/>
      </c>
      <c r="J677" s="136" t="str">
        <f ca="1">IF(B677="","",#REF!)</f>
        <v/>
      </c>
      <c r="K677" s="136" t="str">
        <f ca="1">IF(B677="","",#REF!)</f>
        <v/>
      </c>
      <c r="L677" s="136" t="str">
        <f ca="1">IF(C677="","",#REF!)</f>
        <v/>
      </c>
    </row>
    <row r="678" spans="1:12">
      <c r="A678" s="112">
        <v>667</v>
      </c>
      <c r="B678" s="134" t="str">
        <f t="shared" ca="1" si="30"/>
        <v/>
      </c>
      <c r="C678" s="109" t="str">
        <f t="shared" ca="1" si="31"/>
        <v/>
      </c>
      <c r="D678" s="101" t="str">
        <f ca="1">IF(ISERROR(OFFSET('HARGA SATUAN'!$D$6,MATCH(C678,'HARGA SATUAN'!$C$7:$C$1495,0),0)),"",OFFSET('HARGA SATUAN'!$D$6,MATCH(C678,'HARGA SATUAN'!$C$7:$C$1495,0),0))</f>
        <v/>
      </c>
      <c r="E678" s="101">
        <f ca="1">IF(B678="+","Unit",IF(ISERROR(OFFSET('HARGA SATUAN'!$E$6,MATCH(C678,'HARGA SATUAN'!$C$7:$C$1495,0),0)),"",OFFSET('HARGA SATUAN'!$E$6,MATCH(C678,'HARGA SATUAN'!$C$7:$C$1495,0),0)))</f>
        <v>0</v>
      </c>
      <c r="F678" s="138" t="str">
        <f t="shared" ca="1" si="32"/>
        <v/>
      </c>
      <c r="G678" s="41">
        <f ca="1">IF(ISERROR(OFFSET('HARGA SATUAN'!$I$6,MATCH(C678,'HARGA SATUAN'!$C$7:$C$1495,0),0)),"",OFFSET('HARGA SATUAN'!$I$6,MATCH(C678,'HARGA SATUAN'!$C$7:$C$1495,0),0))</f>
        <v>0</v>
      </c>
      <c r="H678" s="136" t="str">
        <f ca="1">IF(B678="","",#REF!)</f>
        <v/>
      </c>
      <c r="I678" s="136" t="str">
        <f ca="1">IF(B678="","",#REF!)</f>
        <v/>
      </c>
      <c r="J678" s="136" t="str">
        <f ca="1">IF(B678="","",#REF!)</f>
        <v/>
      </c>
      <c r="K678" s="136" t="str">
        <f ca="1">IF(B678="","",#REF!)</f>
        <v/>
      </c>
      <c r="L678" s="136" t="str">
        <f ca="1">IF(C678="","",#REF!)</f>
        <v/>
      </c>
    </row>
    <row r="679" spans="1:12">
      <c r="A679" s="112">
        <v>668</v>
      </c>
      <c r="B679" s="134" t="str">
        <f t="shared" ca="1" si="30"/>
        <v/>
      </c>
      <c r="C679" s="109" t="str">
        <f t="shared" ca="1" si="31"/>
        <v/>
      </c>
      <c r="D679" s="101" t="str">
        <f ca="1">IF(ISERROR(OFFSET('HARGA SATUAN'!$D$6,MATCH(C679,'HARGA SATUAN'!$C$7:$C$1495,0),0)),"",OFFSET('HARGA SATUAN'!$D$6,MATCH(C679,'HARGA SATUAN'!$C$7:$C$1495,0),0))</f>
        <v/>
      </c>
      <c r="E679" s="101">
        <f ca="1">IF(B679="+","Unit",IF(ISERROR(OFFSET('HARGA SATUAN'!$E$6,MATCH(C679,'HARGA SATUAN'!$C$7:$C$1495,0),0)),"",OFFSET('HARGA SATUAN'!$E$6,MATCH(C679,'HARGA SATUAN'!$C$7:$C$1495,0),0)))</f>
        <v>0</v>
      </c>
      <c r="F679" s="138" t="str">
        <f t="shared" ca="1" si="32"/>
        <v/>
      </c>
      <c r="G679" s="41">
        <f ca="1">IF(ISERROR(OFFSET('HARGA SATUAN'!$I$6,MATCH(C679,'HARGA SATUAN'!$C$7:$C$1495,0),0)),"",OFFSET('HARGA SATUAN'!$I$6,MATCH(C679,'HARGA SATUAN'!$C$7:$C$1495,0),0))</f>
        <v>0</v>
      </c>
      <c r="H679" s="136" t="str">
        <f ca="1">IF(B679="","",#REF!)</f>
        <v/>
      </c>
      <c r="I679" s="136" t="str">
        <f ca="1">IF(B679="","",#REF!)</f>
        <v/>
      </c>
      <c r="J679" s="136" t="str">
        <f ca="1">IF(B679="","",#REF!)</f>
        <v/>
      </c>
      <c r="K679" s="136" t="str">
        <f ca="1">IF(B679="","",#REF!)</f>
        <v/>
      </c>
      <c r="L679" s="136" t="str">
        <f ca="1">IF(C679="","",#REF!)</f>
        <v/>
      </c>
    </row>
    <row r="680" spans="1:12">
      <c r="A680" s="112">
        <v>669</v>
      </c>
      <c r="B680" s="134" t="str">
        <f t="shared" ca="1" si="30"/>
        <v/>
      </c>
      <c r="C680" s="109" t="str">
        <f t="shared" ca="1" si="31"/>
        <v/>
      </c>
      <c r="D680" s="101" t="str">
        <f ca="1">IF(ISERROR(OFFSET('HARGA SATUAN'!$D$6,MATCH(C680,'HARGA SATUAN'!$C$7:$C$1495,0),0)),"",OFFSET('HARGA SATUAN'!$D$6,MATCH(C680,'HARGA SATUAN'!$C$7:$C$1495,0),0))</f>
        <v/>
      </c>
      <c r="E680" s="101">
        <f ca="1">IF(B680="+","Unit",IF(ISERROR(OFFSET('HARGA SATUAN'!$E$6,MATCH(C680,'HARGA SATUAN'!$C$7:$C$1495,0),0)),"",OFFSET('HARGA SATUAN'!$E$6,MATCH(C680,'HARGA SATUAN'!$C$7:$C$1495,0),0)))</f>
        <v>0</v>
      </c>
      <c r="F680" s="138" t="str">
        <f t="shared" ca="1" si="32"/>
        <v/>
      </c>
      <c r="G680" s="41">
        <f ca="1">IF(ISERROR(OFFSET('HARGA SATUAN'!$I$6,MATCH(C680,'HARGA SATUAN'!$C$7:$C$1495,0),0)),"",OFFSET('HARGA SATUAN'!$I$6,MATCH(C680,'HARGA SATUAN'!$C$7:$C$1495,0),0))</f>
        <v>0</v>
      </c>
      <c r="H680" s="136" t="str">
        <f ca="1">IF(B680="","",#REF!)</f>
        <v/>
      </c>
      <c r="I680" s="136" t="str">
        <f ca="1">IF(B680="","",#REF!)</f>
        <v/>
      </c>
      <c r="J680" s="136" t="str">
        <f ca="1">IF(B680="","",#REF!)</f>
        <v/>
      </c>
      <c r="K680" s="136" t="str">
        <f ca="1">IF(B680="","",#REF!)</f>
        <v/>
      </c>
      <c r="L680" s="136" t="str">
        <f ca="1">IF(C680="","",#REF!)</f>
        <v/>
      </c>
    </row>
    <row r="681" spans="1:12">
      <c r="A681" s="112">
        <v>670</v>
      </c>
      <c r="B681" s="134" t="str">
        <f t="shared" ca="1" si="30"/>
        <v/>
      </c>
      <c r="C681" s="109" t="str">
        <f t="shared" ca="1" si="31"/>
        <v/>
      </c>
      <c r="D681" s="101" t="str">
        <f ca="1">IF(ISERROR(OFFSET('HARGA SATUAN'!$D$6,MATCH(C681,'HARGA SATUAN'!$C$7:$C$1495,0),0)),"",OFFSET('HARGA SATUAN'!$D$6,MATCH(C681,'HARGA SATUAN'!$C$7:$C$1495,0),0))</f>
        <v/>
      </c>
      <c r="E681" s="101">
        <f ca="1">IF(B681="+","Unit",IF(ISERROR(OFFSET('HARGA SATUAN'!$E$6,MATCH(C681,'HARGA SATUAN'!$C$7:$C$1495,0),0)),"",OFFSET('HARGA SATUAN'!$E$6,MATCH(C681,'HARGA SATUAN'!$C$7:$C$1495,0),0)))</f>
        <v>0</v>
      </c>
      <c r="F681" s="138" t="str">
        <f t="shared" ca="1" si="32"/>
        <v/>
      </c>
      <c r="G681" s="41">
        <f ca="1">IF(ISERROR(OFFSET('HARGA SATUAN'!$I$6,MATCH(C681,'HARGA SATUAN'!$C$7:$C$1495,0),0)),"",OFFSET('HARGA SATUAN'!$I$6,MATCH(C681,'HARGA SATUAN'!$C$7:$C$1495,0),0))</f>
        <v>0</v>
      </c>
      <c r="H681" s="136" t="str">
        <f ca="1">IF(B681="","",#REF!)</f>
        <v/>
      </c>
      <c r="I681" s="136" t="str">
        <f ca="1">IF(B681="","",#REF!)</f>
        <v/>
      </c>
      <c r="J681" s="136" t="str">
        <f ca="1">IF(B681="","",#REF!)</f>
        <v/>
      </c>
      <c r="K681" s="136" t="str">
        <f ca="1">IF(B681="","",#REF!)</f>
        <v/>
      </c>
      <c r="L681" s="136" t="str">
        <f ca="1">IF(C681="","",#REF!)</f>
        <v/>
      </c>
    </row>
    <row r="682" spans="1:12">
      <c r="A682" s="112">
        <v>671</v>
      </c>
      <c r="B682" s="134" t="str">
        <f t="shared" ca="1" si="30"/>
        <v/>
      </c>
      <c r="C682" s="109" t="str">
        <f t="shared" ca="1" si="31"/>
        <v/>
      </c>
      <c r="D682" s="101" t="str">
        <f ca="1">IF(ISERROR(OFFSET('HARGA SATUAN'!$D$6,MATCH(C682,'HARGA SATUAN'!$C$7:$C$1495,0),0)),"",OFFSET('HARGA SATUAN'!$D$6,MATCH(C682,'HARGA SATUAN'!$C$7:$C$1495,0),0))</f>
        <v/>
      </c>
      <c r="E682" s="101">
        <f ca="1">IF(B682="+","Unit",IF(ISERROR(OFFSET('HARGA SATUAN'!$E$6,MATCH(C682,'HARGA SATUAN'!$C$7:$C$1495,0),0)),"",OFFSET('HARGA SATUAN'!$E$6,MATCH(C682,'HARGA SATUAN'!$C$7:$C$1495,0),0)))</f>
        <v>0</v>
      </c>
      <c r="F682" s="138" t="str">
        <f t="shared" ca="1" si="32"/>
        <v/>
      </c>
      <c r="G682" s="41">
        <f ca="1">IF(ISERROR(OFFSET('HARGA SATUAN'!$I$6,MATCH(C682,'HARGA SATUAN'!$C$7:$C$1495,0),0)),"",OFFSET('HARGA SATUAN'!$I$6,MATCH(C682,'HARGA SATUAN'!$C$7:$C$1495,0),0))</f>
        <v>0</v>
      </c>
      <c r="H682" s="136" t="str">
        <f ca="1">IF(B682="","",#REF!)</f>
        <v/>
      </c>
      <c r="I682" s="136" t="str">
        <f ca="1">IF(B682="","",#REF!)</f>
        <v/>
      </c>
      <c r="J682" s="136" t="str">
        <f ca="1">IF(B682="","",#REF!)</f>
        <v/>
      </c>
      <c r="K682" s="136" t="str">
        <f ca="1">IF(B682="","",#REF!)</f>
        <v/>
      </c>
      <c r="L682" s="136" t="str">
        <f ca="1">IF(C682="","",#REF!)</f>
        <v/>
      </c>
    </row>
    <row r="683" spans="1:12">
      <c r="A683" s="112">
        <v>672</v>
      </c>
      <c r="B683" s="134" t="str">
        <f t="shared" ca="1" si="30"/>
        <v/>
      </c>
      <c r="C683" s="109" t="str">
        <f t="shared" ca="1" si="31"/>
        <v/>
      </c>
      <c r="D683" s="101" t="str">
        <f ca="1">IF(ISERROR(OFFSET('HARGA SATUAN'!$D$6,MATCH(C683,'HARGA SATUAN'!$C$7:$C$1495,0),0)),"",OFFSET('HARGA SATUAN'!$D$6,MATCH(C683,'HARGA SATUAN'!$C$7:$C$1495,0),0))</f>
        <v/>
      </c>
      <c r="E683" s="101">
        <f ca="1">IF(B683="+","Unit",IF(ISERROR(OFFSET('HARGA SATUAN'!$E$6,MATCH(C683,'HARGA SATUAN'!$C$7:$C$1495,0),0)),"",OFFSET('HARGA SATUAN'!$E$6,MATCH(C683,'HARGA SATUAN'!$C$7:$C$1495,0),0)))</f>
        <v>0</v>
      </c>
      <c r="F683" s="138" t="str">
        <f t="shared" ca="1" si="32"/>
        <v/>
      </c>
      <c r="G683" s="41">
        <f ca="1">IF(ISERROR(OFFSET('HARGA SATUAN'!$I$6,MATCH(C683,'HARGA SATUAN'!$C$7:$C$1495,0),0)),"",OFFSET('HARGA SATUAN'!$I$6,MATCH(C683,'HARGA SATUAN'!$C$7:$C$1495,0),0))</f>
        <v>0</v>
      </c>
      <c r="H683" s="136" t="str">
        <f ca="1">IF(B683="","",#REF!)</f>
        <v/>
      </c>
      <c r="I683" s="136" t="str">
        <f ca="1">IF(B683="","",#REF!)</f>
        <v/>
      </c>
      <c r="J683" s="136" t="str">
        <f ca="1">IF(B683="","",#REF!)</f>
        <v/>
      </c>
      <c r="K683" s="136" t="str">
        <f ca="1">IF(B683="","",#REF!)</f>
        <v/>
      </c>
      <c r="L683" s="136" t="str">
        <f ca="1">IF(C683="","",#REF!)</f>
        <v/>
      </c>
    </row>
    <row r="684" spans="1:12">
      <c r="A684" s="112">
        <v>673</v>
      </c>
      <c r="B684" s="134" t="str">
        <f t="shared" ca="1" si="30"/>
        <v/>
      </c>
      <c r="C684" s="109" t="str">
        <f t="shared" ca="1" si="31"/>
        <v/>
      </c>
      <c r="D684" s="101" t="str">
        <f ca="1">IF(ISERROR(OFFSET('HARGA SATUAN'!$D$6,MATCH(C684,'HARGA SATUAN'!$C$7:$C$1495,0),0)),"",OFFSET('HARGA SATUAN'!$D$6,MATCH(C684,'HARGA SATUAN'!$C$7:$C$1495,0),0))</f>
        <v/>
      </c>
      <c r="E684" s="101">
        <f ca="1">IF(B684="+","Unit",IF(ISERROR(OFFSET('HARGA SATUAN'!$E$6,MATCH(C684,'HARGA SATUAN'!$C$7:$C$1495,0),0)),"",OFFSET('HARGA SATUAN'!$E$6,MATCH(C684,'HARGA SATUAN'!$C$7:$C$1495,0),0)))</f>
        <v>0</v>
      </c>
      <c r="F684" s="138" t="str">
        <f t="shared" ca="1" si="32"/>
        <v/>
      </c>
      <c r="G684" s="41">
        <f ca="1">IF(ISERROR(OFFSET('HARGA SATUAN'!$I$6,MATCH(C684,'HARGA SATUAN'!$C$7:$C$1495,0),0)),"",OFFSET('HARGA SATUAN'!$I$6,MATCH(C684,'HARGA SATUAN'!$C$7:$C$1495,0),0))</f>
        <v>0</v>
      </c>
      <c r="H684" s="136" t="str">
        <f ca="1">IF(B684="","",#REF!)</f>
        <v/>
      </c>
      <c r="I684" s="136" t="str">
        <f ca="1">IF(B684="","",#REF!)</f>
        <v/>
      </c>
      <c r="J684" s="136" t="str">
        <f ca="1">IF(B684="","",#REF!)</f>
        <v/>
      </c>
      <c r="K684" s="136" t="str">
        <f ca="1">IF(B684="","",#REF!)</f>
        <v/>
      </c>
      <c r="L684" s="136" t="str">
        <f ca="1">IF(C684="","",#REF!)</f>
        <v/>
      </c>
    </row>
    <row r="685" spans="1:12">
      <c r="A685" s="112">
        <v>674</v>
      </c>
      <c r="B685" s="134" t="str">
        <f t="shared" ca="1" si="30"/>
        <v/>
      </c>
      <c r="C685" s="109" t="str">
        <f t="shared" ca="1" si="31"/>
        <v/>
      </c>
      <c r="D685" s="101" t="str">
        <f ca="1">IF(ISERROR(OFFSET('HARGA SATUAN'!$D$6,MATCH(C685,'HARGA SATUAN'!$C$7:$C$1495,0),0)),"",OFFSET('HARGA SATUAN'!$D$6,MATCH(C685,'HARGA SATUAN'!$C$7:$C$1495,0),0))</f>
        <v/>
      </c>
      <c r="E685" s="101">
        <f ca="1">IF(B685="+","Unit",IF(ISERROR(OFFSET('HARGA SATUAN'!$E$6,MATCH(C685,'HARGA SATUAN'!$C$7:$C$1495,0),0)),"",OFFSET('HARGA SATUAN'!$E$6,MATCH(C685,'HARGA SATUAN'!$C$7:$C$1495,0),0)))</f>
        <v>0</v>
      </c>
      <c r="F685" s="138" t="str">
        <f t="shared" ca="1" si="32"/>
        <v/>
      </c>
      <c r="G685" s="41">
        <f ca="1">IF(ISERROR(OFFSET('HARGA SATUAN'!$I$6,MATCH(C685,'HARGA SATUAN'!$C$7:$C$1495,0),0)),"",OFFSET('HARGA SATUAN'!$I$6,MATCH(C685,'HARGA SATUAN'!$C$7:$C$1495,0),0))</f>
        <v>0</v>
      </c>
      <c r="H685" s="136" t="str">
        <f ca="1">IF(B685="","",#REF!)</f>
        <v/>
      </c>
      <c r="I685" s="136" t="str">
        <f ca="1">IF(B685="","",#REF!)</f>
        <v/>
      </c>
      <c r="J685" s="136" t="str">
        <f ca="1">IF(B685="","",#REF!)</f>
        <v/>
      </c>
      <c r="K685" s="136" t="str">
        <f ca="1">IF(B685="","",#REF!)</f>
        <v/>
      </c>
      <c r="L685" s="136" t="str">
        <f ca="1">IF(C685="","",#REF!)</f>
        <v/>
      </c>
    </row>
    <row r="686" spans="1:12">
      <c r="A686" s="112">
        <v>675</v>
      </c>
      <c r="B686" s="134" t="str">
        <f t="shared" ca="1" si="30"/>
        <v/>
      </c>
      <c r="C686" s="109" t="str">
        <f t="shared" ca="1" si="31"/>
        <v/>
      </c>
      <c r="D686" s="101" t="str">
        <f ca="1">IF(ISERROR(OFFSET('HARGA SATUAN'!$D$6,MATCH(C686,'HARGA SATUAN'!$C$7:$C$1495,0),0)),"",OFFSET('HARGA SATUAN'!$D$6,MATCH(C686,'HARGA SATUAN'!$C$7:$C$1495,0),0))</f>
        <v/>
      </c>
      <c r="E686" s="101">
        <f ca="1">IF(B686="+","Unit",IF(ISERROR(OFFSET('HARGA SATUAN'!$E$6,MATCH(C686,'HARGA SATUAN'!$C$7:$C$1495,0),0)),"",OFFSET('HARGA SATUAN'!$E$6,MATCH(C686,'HARGA SATUAN'!$C$7:$C$1495,0),0)))</f>
        <v>0</v>
      </c>
      <c r="F686" s="138" t="str">
        <f t="shared" ca="1" si="32"/>
        <v/>
      </c>
      <c r="G686" s="41">
        <f ca="1">IF(ISERROR(OFFSET('HARGA SATUAN'!$I$6,MATCH(C686,'HARGA SATUAN'!$C$7:$C$1495,0),0)),"",OFFSET('HARGA SATUAN'!$I$6,MATCH(C686,'HARGA SATUAN'!$C$7:$C$1495,0),0))</f>
        <v>0</v>
      </c>
      <c r="H686" s="136" t="str">
        <f ca="1">IF(B686="","",#REF!)</f>
        <v/>
      </c>
      <c r="I686" s="136" t="str">
        <f ca="1">IF(B686="","",#REF!)</f>
        <v/>
      </c>
      <c r="J686" s="136" t="str">
        <f ca="1">IF(B686="","",#REF!)</f>
        <v/>
      </c>
      <c r="K686" s="136" t="str">
        <f ca="1">IF(B686="","",#REF!)</f>
        <v/>
      </c>
      <c r="L686" s="136" t="str">
        <f ca="1">IF(C686="","",#REF!)</f>
        <v/>
      </c>
    </row>
    <row r="687" spans="1:12">
      <c r="A687" s="112">
        <v>676</v>
      </c>
      <c r="B687" s="134" t="str">
        <f t="shared" ca="1" si="30"/>
        <v/>
      </c>
      <c r="C687" s="109" t="str">
        <f t="shared" ca="1" si="31"/>
        <v/>
      </c>
      <c r="D687" s="101" t="str">
        <f ca="1">IF(ISERROR(OFFSET('HARGA SATUAN'!$D$6,MATCH(C687,'HARGA SATUAN'!$C$7:$C$1495,0),0)),"",OFFSET('HARGA SATUAN'!$D$6,MATCH(C687,'HARGA SATUAN'!$C$7:$C$1495,0),0))</f>
        <v/>
      </c>
      <c r="E687" s="101">
        <f ca="1">IF(B687="+","Unit",IF(ISERROR(OFFSET('HARGA SATUAN'!$E$6,MATCH(C687,'HARGA SATUAN'!$C$7:$C$1495,0),0)),"",OFFSET('HARGA SATUAN'!$E$6,MATCH(C687,'HARGA SATUAN'!$C$7:$C$1495,0),0)))</f>
        <v>0</v>
      </c>
      <c r="F687" s="138" t="str">
        <f t="shared" ca="1" si="32"/>
        <v/>
      </c>
      <c r="G687" s="41">
        <f ca="1">IF(ISERROR(OFFSET('HARGA SATUAN'!$I$6,MATCH(C687,'HARGA SATUAN'!$C$7:$C$1495,0),0)),"",OFFSET('HARGA SATUAN'!$I$6,MATCH(C687,'HARGA SATUAN'!$C$7:$C$1495,0),0))</f>
        <v>0</v>
      </c>
      <c r="H687" s="136" t="str">
        <f ca="1">IF(B687="","",#REF!)</f>
        <v/>
      </c>
      <c r="I687" s="136" t="str">
        <f ca="1">IF(B687="","",#REF!)</f>
        <v/>
      </c>
      <c r="J687" s="136" t="str">
        <f ca="1">IF(B687="","",#REF!)</f>
        <v/>
      </c>
      <c r="K687" s="136" t="str">
        <f ca="1">IF(B687="","",#REF!)</f>
        <v/>
      </c>
      <c r="L687" s="136" t="str">
        <f ca="1">IF(C687="","",#REF!)</f>
        <v/>
      </c>
    </row>
    <row r="688" spans="1:12">
      <c r="A688" s="112">
        <v>677</v>
      </c>
      <c r="B688" s="134" t="str">
        <f t="shared" ca="1" si="30"/>
        <v/>
      </c>
      <c r="C688" s="109" t="str">
        <f t="shared" ca="1" si="31"/>
        <v/>
      </c>
      <c r="D688" s="101" t="str">
        <f ca="1">IF(ISERROR(OFFSET('HARGA SATUAN'!$D$6,MATCH(C688,'HARGA SATUAN'!$C$7:$C$1495,0),0)),"",OFFSET('HARGA SATUAN'!$D$6,MATCH(C688,'HARGA SATUAN'!$C$7:$C$1495,0),0))</f>
        <v/>
      </c>
      <c r="E688" s="101">
        <f ca="1">IF(B688="+","Unit",IF(ISERROR(OFFSET('HARGA SATUAN'!$E$6,MATCH(C688,'HARGA SATUAN'!$C$7:$C$1495,0),0)),"",OFFSET('HARGA SATUAN'!$E$6,MATCH(C688,'HARGA SATUAN'!$C$7:$C$1495,0),0)))</f>
        <v>0</v>
      </c>
      <c r="F688" s="138" t="str">
        <f t="shared" ca="1" si="32"/>
        <v/>
      </c>
      <c r="G688" s="41">
        <f ca="1">IF(ISERROR(OFFSET('HARGA SATUAN'!$I$6,MATCH(C688,'HARGA SATUAN'!$C$7:$C$1495,0),0)),"",OFFSET('HARGA SATUAN'!$I$6,MATCH(C688,'HARGA SATUAN'!$C$7:$C$1495,0),0))</f>
        <v>0</v>
      </c>
      <c r="H688" s="136" t="str">
        <f ca="1">IF(B688="","",#REF!)</f>
        <v/>
      </c>
      <c r="I688" s="136" t="str">
        <f ca="1">IF(B688="","",#REF!)</f>
        <v/>
      </c>
      <c r="J688" s="136" t="str">
        <f ca="1">IF(B688="","",#REF!)</f>
        <v/>
      </c>
      <c r="K688" s="136" t="str">
        <f ca="1">IF(B688="","",#REF!)</f>
        <v/>
      </c>
      <c r="L688" s="136" t="str">
        <f ca="1">IF(C688="","",#REF!)</f>
        <v/>
      </c>
    </row>
    <row r="689" spans="1:12">
      <c r="A689" s="112">
        <v>678</v>
      </c>
      <c r="B689" s="134" t="str">
        <f t="shared" ca="1" si="30"/>
        <v/>
      </c>
      <c r="C689" s="109" t="str">
        <f t="shared" ca="1" si="31"/>
        <v/>
      </c>
      <c r="D689" s="101" t="str">
        <f ca="1">IF(ISERROR(OFFSET('HARGA SATUAN'!$D$6,MATCH(C689,'HARGA SATUAN'!$C$7:$C$1495,0),0)),"",OFFSET('HARGA SATUAN'!$D$6,MATCH(C689,'HARGA SATUAN'!$C$7:$C$1495,0),0))</f>
        <v/>
      </c>
      <c r="E689" s="101">
        <f ca="1">IF(B689="+","Unit",IF(ISERROR(OFFSET('HARGA SATUAN'!$E$6,MATCH(C689,'HARGA SATUAN'!$C$7:$C$1495,0),0)),"",OFFSET('HARGA SATUAN'!$E$6,MATCH(C689,'HARGA SATUAN'!$C$7:$C$1495,0),0)))</f>
        <v>0</v>
      </c>
      <c r="F689" s="138" t="str">
        <f t="shared" ca="1" si="32"/>
        <v/>
      </c>
      <c r="G689" s="41">
        <f ca="1">IF(ISERROR(OFFSET('HARGA SATUAN'!$I$6,MATCH(C689,'HARGA SATUAN'!$C$7:$C$1495,0),0)),"",OFFSET('HARGA SATUAN'!$I$6,MATCH(C689,'HARGA SATUAN'!$C$7:$C$1495,0),0))</f>
        <v>0</v>
      </c>
      <c r="H689" s="136" t="str">
        <f ca="1">IF(B689="","",#REF!)</f>
        <v/>
      </c>
      <c r="I689" s="136" t="str">
        <f ca="1">IF(B689="","",#REF!)</f>
        <v/>
      </c>
      <c r="J689" s="136" t="str">
        <f ca="1">IF(B689="","",#REF!)</f>
        <v/>
      </c>
      <c r="K689" s="136" t="str">
        <f ca="1">IF(B689="","",#REF!)</f>
        <v/>
      </c>
      <c r="L689" s="136" t="str">
        <f ca="1">IF(C689="","",#REF!)</f>
        <v/>
      </c>
    </row>
    <row r="690" spans="1:12">
      <c r="A690" s="112">
        <v>679</v>
      </c>
      <c r="B690" s="134" t="str">
        <f t="shared" ca="1" si="30"/>
        <v/>
      </c>
      <c r="C690" s="109" t="str">
        <f t="shared" ca="1" si="31"/>
        <v/>
      </c>
      <c r="D690" s="101" t="str">
        <f ca="1">IF(ISERROR(OFFSET('HARGA SATUAN'!$D$6,MATCH(C690,'HARGA SATUAN'!$C$7:$C$1495,0),0)),"",OFFSET('HARGA SATUAN'!$D$6,MATCH(C690,'HARGA SATUAN'!$C$7:$C$1495,0),0))</f>
        <v/>
      </c>
      <c r="E690" s="101">
        <f ca="1">IF(B690="+","Unit",IF(ISERROR(OFFSET('HARGA SATUAN'!$E$6,MATCH(C690,'HARGA SATUAN'!$C$7:$C$1495,0),0)),"",OFFSET('HARGA SATUAN'!$E$6,MATCH(C690,'HARGA SATUAN'!$C$7:$C$1495,0),0)))</f>
        <v>0</v>
      </c>
      <c r="F690" s="138" t="str">
        <f t="shared" ca="1" si="32"/>
        <v/>
      </c>
      <c r="G690" s="41">
        <f ca="1">IF(ISERROR(OFFSET('HARGA SATUAN'!$I$6,MATCH(C690,'HARGA SATUAN'!$C$7:$C$1495,0),0)),"",OFFSET('HARGA SATUAN'!$I$6,MATCH(C690,'HARGA SATUAN'!$C$7:$C$1495,0),0))</f>
        <v>0</v>
      </c>
      <c r="H690" s="136" t="str">
        <f ca="1">IF(B690="","",#REF!)</f>
        <v/>
      </c>
      <c r="I690" s="136" t="str">
        <f ca="1">IF(B690="","",#REF!)</f>
        <v/>
      </c>
      <c r="J690" s="136" t="str">
        <f ca="1">IF(B690="","",#REF!)</f>
        <v/>
      </c>
      <c r="K690" s="136" t="str">
        <f ca="1">IF(B690="","",#REF!)</f>
        <v/>
      </c>
      <c r="L690" s="136" t="str">
        <f ca="1">IF(C690="","",#REF!)</f>
        <v/>
      </c>
    </row>
    <row r="691" spans="1:12">
      <c r="A691" s="112">
        <v>680</v>
      </c>
      <c r="B691" s="134" t="str">
        <f t="shared" ca="1" si="30"/>
        <v/>
      </c>
      <c r="C691" s="109" t="str">
        <f t="shared" ca="1" si="31"/>
        <v/>
      </c>
      <c r="D691" s="101" t="str">
        <f ca="1">IF(ISERROR(OFFSET('HARGA SATUAN'!$D$6,MATCH(C691,'HARGA SATUAN'!$C$7:$C$1495,0),0)),"",OFFSET('HARGA SATUAN'!$D$6,MATCH(C691,'HARGA SATUAN'!$C$7:$C$1495,0),0))</f>
        <v/>
      </c>
      <c r="E691" s="101">
        <f ca="1">IF(B691="+","Unit",IF(ISERROR(OFFSET('HARGA SATUAN'!$E$6,MATCH(C691,'HARGA SATUAN'!$C$7:$C$1495,0),0)),"",OFFSET('HARGA SATUAN'!$E$6,MATCH(C691,'HARGA SATUAN'!$C$7:$C$1495,0),0)))</f>
        <v>0</v>
      </c>
      <c r="F691" s="138" t="str">
        <f t="shared" ca="1" si="32"/>
        <v/>
      </c>
      <c r="G691" s="41">
        <f ca="1">IF(ISERROR(OFFSET('HARGA SATUAN'!$I$6,MATCH(C691,'HARGA SATUAN'!$C$7:$C$1495,0),0)),"",OFFSET('HARGA SATUAN'!$I$6,MATCH(C691,'HARGA SATUAN'!$C$7:$C$1495,0),0))</f>
        <v>0</v>
      </c>
      <c r="H691" s="136" t="str">
        <f ca="1">IF(B691="","",#REF!)</f>
        <v/>
      </c>
      <c r="I691" s="136" t="str">
        <f ca="1">IF(B691="","",#REF!)</f>
        <v/>
      </c>
      <c r="J691" s="136" t="str">
        <f ca="1">IF(B691="","",#REF!)</f>
        <v/>
      </c>
      <c r="K691" s="136" t="str">
        <f ca="1">IF(B691="","",#REF!)</f>
        <v/>
      </c>
      <c r="L691" s="136" t="str">
        <f ca="1">IF(C691="","",#REF!)</f>
        <v/>
      </c>
    </row>
    <row r="692" spans="1:12">
      <c r="A692" s="112">
        <v>681</v>
      </c>
      <c r="B692" s="134" t="str">
        <f t="shared" ca="1" si="30"/>
        <v/>
      </c>
      <c r="C692" s="109" t="str">
        <f t="shared" ca="1" si="31"/>
        <v/>
      </c>
      <c r="D692" s="101" t="str">
        <f ca="1">IF(ISERROR(OFFSET('HARGA SATUAN'!$D$6,MATCH(C692,'HARGA SATUAN'!$C$7:$C$1495,0),0)),"",OFFSET('HARGA SATUAN'!$D$6,MATCH(C692,'HARGA SATUAN'!$C$7:$C$1495,0),0))</f>
        <v/>
      </c>
      <c r="E692" s="101">
        <f ca="1">IF(B692="+","Unit",IF(ISERROR(OFFSET('HARGA SATUAN'!$E$6,MATCH(C692,'HARGA SATUAN'!$C$7:$C$1495,0),0)),"",OFFSET('HARGA SATUAN'!$E$6,MATCH(C692,'HARGA SATUAN'!$C$7:$C$1495,0),0)))</f>
        <v>0</v>
      </c>
      <c r="F692" s="138" t="str">
        <f t="shared" ca="1" si="32"/>
        <v/>
      </c>
      <c r="G692" s="41">
        <f ca="1">IF(ISERROR(OFFSET('HARGA SATUAN'!$I$6,MATCH(C692,'HARGA SATUAN'!$C$7:$C$1495,0),0)),"",OFFSET('HARGA SATUAN'!$I$6,MATCH(C692,'HARGA SATUAN'!$C$7:$C$1495,0),0))</f>
        <v>0</v>
      </c>
      <c r="H692" s="136" t="str">
        <f ca="1">IF(B692="","",#REF!)</f>
        <v/>
      </c>
      <c r="I692" s="136" t="str">
        <f ca="1">IF(B692="","",#REF!)</f>
        <v/>
      </c>
      <c r="J692" s="136" t="str">
        <f ca="1">IF(B692="","",#REF!)</f>
        <v/>
      </c>
      <c r="K692" s="136" t="str">
        <f ca="1">IF(B692="","",#REF!)</f>
        <v/>
      </c>
      <c r="L692" s="136" t="str">
        <f ca="1">IF(C692="","",#REF!)</f>
        <v/>
      </c>
    </row>
    <row r="693" spans="1:12">
      <c r="A693" s="112">
        <v>682</v>
      </c>
      <c r="B693" s="134" t="str">
        <f t="shared" ca="1" si="30"/>
        <v/>
      </c>
      <c r="C693" s="109" t="str">
        <f t="shared" ca="1" si="31"/>
        <v/>
      </c>
      <c r="D693" s="101" t="str">
        <f ca="1">IF(ISERROR(OFFSET('HARGA SATUAN'!$D$6,MATCH(C693,'HARGA SATUAN'!$C$7:$C$1495,0),0)),"",OFFSET('HARGA SATUAN'!$D$6,MATCH(C693,'HARGA SATUAN'!$C$7:$C$1495,0),0))</f>
        <v/>
      </c>
      <c r="E693" s="101">
        <f ca="1">IF(B693="+","Unit",IF(ISERROR(OFFSET('HARGA SATUAN'!$E$6,MATCH(C693,'HARGA SATUAN'!$C$7:$C$1495,0),0)),"",OFFSET('HARGA SATUAN'!$E$6,MATCH(C693,'HARGA SATUAN'!$C$7:$C$1495,0),0)))</f>
        <v>0</v>
      </c>
      <c r="F693" s="138" t="str">
        <f t="shared" ca="1" si="32"/>
        <v/>
      </c>
      <c r="G693" s="41">
        <f ca="1">IF(ISERROR(OFFSET('HARGA SATUAN'!$I$6,MATCH(C693,'HARGA SATUAN'!$C$7:$C$1495,0),0)),"",OFFSET('HARGA SATUAN'!$I$6,MATCH(C693,'HARGA SATUAN'!$C$7:$C$1495,0),0))</f>
        <v>0</v>
      </c>
      <c r="H693" s="136" t="str">
        <f ca="1">IF(B693="","",#REF!)</f>
        <v/>
      </c>
      <c r="I693" s="136" t="str">
        <f ca="1">IF(B693="","",#REF!)</f>
        <v/>
      </c>
      <c r="J693" s="136" t="str">
        <f ca="1">IF(B693="","",#REF!)</f>
        <v/>
      </c>
      <c r="K693" s="136" t="str">
        <f ca="1">IF(B693="","",#REF!)</f>
        <v/>
      </c>
      <c r="L693" s="136" t="str">
        <f ca="1">IF(C693="","",#REF!)</f>
        <v/>
      </c>
    </row>
    <row r="694" spans="1:12">
      <c r="A694" s="112">
        <v>683</v>
      </c>
      <c r="B694" s="134" t="str">
        <f t="shared" ca="1" si="30"/>
        <v/>
      </c>
      <c r="C694" s="109" t="str">
        <f t="shared" ca="1" si="31"/>
        <v/>
      </c>
      <c r="D694" s="101" t="str">
        <f ca="1">IF(ISERROR(OFFSET('HARGA SATUAN'!$D$6,MATCH(C694,'HARGA SATUAN'!$C$7:$C$1495,0),0)),"",OFFSET('HARGA SATUAN'!$D$6,MATCH(C694,'HARGA SATUAN'!$C$7:$C$1495,0),0))</f>
        <v/>
      </c>
      <c r="E694" s="101">
        <f ca="1">IF(B694="+","Unit",IF(ISERROR(OFFSET('HARGA SATUAN'!$E$6,MATCH(C694,'HARGA SATUAN'!$C$7:$C$1495,0),0)),"",OFFSET('HARGA SATUAN'!$E$6,MATCH(C694,'HARGA SATUAN'!$C$7:$C$1495,0),0)))</f>
        <v>0</v>
      </c>
      <c r="F694" s="138" t="str">
        <f t="shared" ca="1" si="32"/>
        <v/>
      </c>
      <c r="G694" s="41">
        <f ca="1">IF(ISERROR(OFFSET('HARGA SATUAN'!$I$6,MATCH(C694,'HARGA SATUAN'!$C$7:$C$1495,0),0)),"",OFFSET('HARGA SATUAN'!$I$6,MATCH(C694,'HARGA SATUAN'!$C$7:$C$1495,0),0))</f>
        <v>0</v>
      </c>
      <c r="H694" s="136" t="str">
        <f ca="1">IF(B694="","",#REF!)</f>
        <v/>
      </c>
      <c r="I694" s="136" t="str">
        <f ca="1">IF(B694="","",#REF!)</f>
        <v/>
      </c>
      <c r="J694" s="136" t="str">
        <f ca="1">IF(B694="","",#REF!)</f>
        <v/>
      </c>
      <c r="K694" s="136" t="str">
        <f ca="1">IF(B694="","",#REF!)</f>
        <v/>
      </c>
      <c r="L694" s="136" t="str">
        <f ca="1">IF(C694="","",#REF!)</f>
        <v/>
      </c>
    </row>
    <row r="695" spans="1:12">
      <c r="A695" s="112">
        <v>684</v>
      </c>
      <c r="B695" s="134" t="str">
        <f t="shared" ca="1" si="30"/>
        <v/>
      </c>
      <c r="C695" s="109" t="str">
        <f t="shared" ca="1" si="31"/>
        <v/>
      </c>
      <c r="D695" s="101" t="str">
        <f ca="1">IF(ISERROR(OFFSET('HARGA SATUAN'!$D$6,MATCH(C695,'HARGA SATUAN'!$C$7:$C$1495,0),0)),"",OFFSET('HARGA SATUAN'!$D$6,MATCH(C695,'HARGA SATUAN'!$C$7:$C$1495,0),0))</f>
        <v/>
      </c>
      <c r="E695" s="101">
        <f ca="1">IF(B695="+","Unit",IF(ISERROR(OFFSET('HARGA SATUAN'!$E$6,MATCH(C695,'HARGA SATUAN'!$C$7:$C$1495,0),0)),"",OFFSET('HARGA SATUAN'!$E$6,MATCH(C695,'HARGA SATUAN'!$C$7:$C$1495,0),0)))</f>
        <v>0</v>
      </c>
      <c r="F695" s="138" t="str">
        <f t="shared" ca="1" si="32"/>
        <v/>
      </c>
      <c r="G695" s="41">
        <f ca="1">IF(ISERROR(OFFSET('HARGA SATUAN'!$I$6,MATCH(C695,'HARGA SATUAN'!$C$7:$C$1495,0),0)),"",OFFSET('HARGA SATUAN'!$I$6,MATCH(C695,'HARGA SATUAN'!$C$7:$C$1495,0),0))</f>
        <v>0</v>
      </c>
      <c r="H695" s="136" t="str">
        <f ca="1">IF(B695="","",#REF!)</f>
        <v/>
      </c>
      <c r="I695" s="136" t="str">
        <f ca="1">IF(B695="","",#REF!)</f>
        <v/>
      </c>
      <c r="J695" s="136" t="str">
        <f ca="1">IF(B695="","",#REF!)</f>
        <v/>
      </c>
      <c r="K695" s="136" t="str">
        <f ca="1">IF(B695="","",#REF!)</f>
        <v/>
      </c>
      <c r="L695" s="136" t="str">
        <f ca="1">IF(C695="","",#REF!)</f>
        <v/>
      </c>
    </row>
    <row r="696" spans="1:12">
      <c r="A696" s="112">
        <v>685</v>
      </c>
      <c r="B696" s="134" t="str">
        <f t="shared" ca="1" si="30"/>
        <v/>
      </c>
      <c r="C696" s="109" t="str">
        <f t="shared" ca="1" si="31"/>
        <v/>
      </c>
      <c r="D696" s="101" t="str">
        <f ca="1">IF(ISERROR(OFFSET('HARGA SATUAN'!$D$6,MATCH(C696,'HARGA SATUAN'!$C$7:$C$1495,0),0)),"",OFFSET('HARGA SATUAN'!$D$6,MATCH(C696,'HARGA SATUAN'!$C$7:$C$1495,0),0))</f>
        <v/>
      </c>
      <c r="E696" s="101">
        <f ca="1">IF(B696="+","Unit",IF(ISERROR(OFFSET('HARGA SATUAN'!$E$6,MATCH(C696,'HARGA SATUAN'!$C$7:$C$1495,0),0)),"",OFFSET('HARGA SATUAN'!$E$6,MATCH(C696,'HARGA SATUAN'!$C$7:$C$1495,0),0)))</f>
        <v>0</v>
      </c>
      <c r="F696" s="138" t="str">
        <f t="shared" ca="1" si="32"/>
        <v/>
      </c>
      <c r="G696" s="41">
        <f ca="1">IF(ISERROR(OFFSET('HARGA SATUAN'!$I$6,MATCH(C696,'HARGA SATUAN'!$C$7:$C$1495,0),0)),"",OFFSET('HARGA SATUAN'!$I$6,MATCH(C696,'HARGA SATUAN'!$C$7:$C$1495,0),0))</f>
        <v>0</v>
      </c>
      <c r="H696" s="136" t="str">
        <f ca="1">IF(B696="","",#REF!)</f>
        <v/>
      </c>
      <c r="I696" s="136" t="str">
        <f ca="1">IF(B696="","",#REF!)</f>
        <v/>
      </c>
      <c r="J696" s="136" t="str">
        <f ca="1">IF(B696="","",#REF!)</f>
        <v/>
      </c>
      <c r="K696" s="136" t="str">
        <f ca="1">IF(B696="","",#REF!)</f>
        <v/>
      </c>
      <c r="L696" s="136" t="str">
        <f ca="1">IF(C696="","",#REF!)</f>
        <v/>
      </c>
    </row>
    <row r="697" spans="1:12">
      <c r="A697" s="112">
        <v>686</v>
      </c>
      <c r="B697" s="134" t="str">
        <f t="shared" ca="1" si="30"/>
        <v/>
      </c>
      <c r="C697" s="109" t="str">
        <f t="shared" ca="1" si="31"/>
        <v/>
      </c>
      <c r="D697" s="101" t="str">
        <f ca="1">IF(ISERROR(OFFSET('HARGA SATUAN'!$D$6,MATCH(C697,'HARGA SATUAN'!$C$7:$C$1495,0),0)),"",OFFSET('HARGA SATUAN'!$D$6,MATCH(C697,'HARGA SATUAN'!$C$7:$C$1495,0),0))</f>
        <v/>
      </c>
      <c r="E697" s="101">
        <f ca="1">IF(B697="+","Unit",IF(ISERROR(OFFSET('HARGA SATUAN'!$E$6,MATCH(C697,'HARGA SATUAN'!$C$7:$C$1495,0),0)),"",OFFSET('HARGA SATUAN'!$E$6,MATCH(C697,'HARGA SATUAN'!$C$7:$C$1495,0),0)))</f>
        <v>0</v>
      </c>
      <c r="F697" s="138" t="str">
        <f t="shared" ca="1" si="32"/>
        <v/>
      </c>
      <c r="G697" s="41">
        <f ca="1">IF(ISERROR(OFFSET('HARGA SATUAN'!$I$6,MATCH(C697,'HARGA SATUAN'!$C$7:$C$1495,0),0)),"",OFFSET('HARGA SATUAN'!$I$6,MATCH(C697,'HARGA SATUAN'!$C$7:$C$1495,0),0))</f>
        <v>0</v>
      </c>
      <c r="H697" s="136" t="str">
        <f ca="1">IF(B697="","",#REF!)</f>
        <v/>
      </c>
      <c r="I697" s="136" t="str">
        <f ca="1">IF(B697="","",#REF!)</f>
        <v/>
      </c>
      <c r="J697" s="136" t="str">
        <f ca="1">IF(B697="","",#REF!)</f>
        <v/>
      </c>
      <c r="K697" s="136" t="str">
        <f ca="1">IF(B697="","",#REF!)</f>
        <v/>
      </c>
      <c r="L697" s="136" t="str">
        <f ca="1">IF(C697="","",#REF!)</f>
        <v/>
      </c>
    </row>
    <row r="698" spans="1:12">
      <c r="A698" s="112">
        <v>687</v>
      </c>
      <c r="B698" s="134" t="str">
        <f t="shared" ca="1" si="30"/>
        <v/>
      </c>
      <c r="C698" s="109" t="str">
        <f t="shared" ca="1" si="31"/>
        <v/>
      </c>
      <c r="D698" s="101" t="str">
        <f ca="1">IF(ISERROR(OFFSET('HARGA SATUAN'!$D$6,MATCH(C698,'HARGA SATUAN'!$C$7:$C$1495,0),0)),"",OFFSET('HARGA SATUAN'!$D$6,MATCH(C698,'HARGA SATUAN'!$C$7:$C$1495,0),0))</f>
        <v/>
      </c>
      <c r="E698" s="101">
        <f ca="1">IF(B698="+","Unit",IF(ISERROR(OFFSET('HARGA SATUAN'!$E$6,MATCH(C698,'HARGA SATUAN'!$C$7:$C$1495,0),0)),"",OFFSET('HARGA SATUAN'!$E$6,MATCH(C698,'HARGA SATUAN'!$C$7:$C$1495,0),0)))</f>
        <v>0</v>
      </c>
      <c r="F698" s="138" t="str">
        <f t="shared" ca="1" si="32"/>
        <v/>
      </c>
      <c r="G698" s="41">
        <f ca="1">IF(ISERROR(OFFSET('HARGA SATUAN'!$I$6,MATCH(C698,'HARGA SATUAN'!$C$7:$C$1495,0),0)),"",OFFSET('HARGA SATUAN'!$I$6,MATCH(C698,'HARGA SATUAN'!$C$7:$C$1495,0),0))</f>
        <v>0</v>
      </c>
      <c r="H698" s="136" t="str">
        <f ca="1">IF(B698="","",#REF!)</f>
        <v/>
      </c>
      <c r="I698" s="136" t="str">
        <f ca="1">IF(B698="","",#REF!)</f>
        <v/>
      </c>
      <c r="J698" s="136" t="str">
        <f ca="1">IF(B698="","",#REF!)</f>
        <v/>
      </c>
      <c r="K698" s="136" t="str">
        <f ca="1">IF(B698="","",#REF!)</f>
        <v/>
      </c>
      <c r="L698" s="136" t="str">
        <f ca="1">IF(C698="","",#REF!)</f>
        <v/>
      </c>
    </row>
    <row r="699" spans="1:12">
      <c r="A699" s="112">
        <v>688</v>
      </c>
      <c r="B699" s="134" t="str">
        <f t="shared" ca="1" si="30"/>
        <v/>
      </c>
      <c r="C699" s="109" t="str">
        <f t="shared" ca="1" si="31"/>
        <v/>
      </c>
      <c r="D699" s="101" t="str">
        <f ca="1">IF(ISERROR(OFFSET('HARGA SATUAN'!$D$6,MATCH(C699,'HARGA SATUAN'!$C$7:$C$1495,0),0)),"",OFFSET('HARGA SATUAN'!$D$6,MATCH(C699,'HARGA SATUAN'!$C$7:$C$1495,0),0))</f>
        <v/>
      </c>
      <c r="E699" s="101">
        <f ca="1">IF(B699="+","Unit",IF(ISERROR(OFFSET('HARGA SATUAN'!$E$6,MATCH(C699,'HARGA SATUAN'!$C$7:$C$1495,0),0)),"",OFFSET('HARGA SATUAN'!$E$6,MATCH(C699,'HARGA SATUAN'!$C$7:$C$1495,0),0)))</f>
        <v>0</v>
      </c>
      <c r="F699" s="138" t="str">
        <f t="shared" ca="1" si="32"/>
        <v/>
      </c>
      <c r="G699" s="41">
        <f ca="1">IF(ISERROR(OFFSET('HARGA SATUAN'!$I$6,MATCH(C699,'HARGA SATUAN'!$C$7:$C$1495,0),0)),"",OFFSET('HARGA SATUAN'!$I$6,MATCH(C699,'HARGA SATUAN'!$C$7:$C$1495,0),0))</f>
        <v>0</v>
      </c>
      <c r="H699" s="136" t="str">
        <f ca="1">IF(B699="","",#REF!)</f>
        <v/>
      </c>
      <c r="I699" s="136" t="str">
        <f ca="1">IF(B699="","",#REF!)</f>
        <v/>
      </c>
      <c r="J699" s="136" t="str">
        <f ca="1">IF(B699="","",#REF!)</f>
        <v/>
      </c>
      <c r="K699" s="136" t="str">
        <f ca="1">IF(B699="","",#REF!)</f>
        <v/>
      </c>
      <c r="L699" s="136" t="str">
        <f ca="1">IF(C699="","",#REF!)</f>
        <v/>
      </c>
    </row>
    <row r="700" spans="1:12">
      <c r="A700" s="112">
        <v>689</v>
      </c>
      <c r="B700" s="134" t="str">
        <f t="shared" ca="1" si="30"/>
        <v/>
      </c>
      <c r="C700" s="109" t="str">
        <f t="shared" ca="1" si="31"/>
        <v/>
      </c>
      <c r="D700" s="101" t="str">
        <f ca="1">IF(ISERROR(OFFSET('HARGA SATUAN'!$D$6,MATCH(C700,'HARGA SATUAN'!$C$7:$C$1495,0),0)),"",OFFSET('HARGA SATUAN'!$D$6,MATCH(C700,'HARGA SATUAN'!$C$7:$C$1495,0),0))</f>
        <v/>
      </c>
      <c r="E700" s="101">
        <f ca="1">IF(B700="+","Unit",IF(ISERROR(OFFSET('HARGA SATUAN'!$E$6,MATCH(C700,'HARGA SATUAN'!$C$7:$C$1495,0),0)),"",OFFSET('HARGA SATUAN'!$E$6,MATCH(C700,'HARGA SATUAN'!$C$7:$C$1495,0),0)))</f>
        <v>0</v>
      </c>
      <c r="F700" s="138" t="str">
        <f t="shared" ca="1" si="32"/>
        <v/>
      </c>
      <c r="G700" s="41">
        <f ca="1">IF(ISERROR(OFFSET('HARGA SATUAN'!$I$6,MATCH(C700,'HARGA SATUAN'!$C$7:$C$1495,0),0)),"",OFFSET('HARGA SATUAN'!$I$6,MATCH(C700,'HARGA SATUAN'!$C$7:$C$1495,0),0))</f>
        <v>0</v>
      </c>
      <c r="H700" s="136" t="str">
        <f ca="1">IF(B700="","",#REF!)</f>
        <v/>
      </c>
      <c r="I700" s="136" t="str">
        <f ca="1">IF(B700="","",#REF!)</f>
        <v/>
      </c>
      <c r="J700" s="136" t="str">
        <f ca="1">IF(B700="","",#REF!)</f>
        <v/>
      </c>
      <c r="K700" s="136" t="str">
        <f ca="1">IF(B700="","",#REF!)</f>
        <v/>
      </c>
      <c r="L700" s="136" t="str">
        <f ca="1">IF(C700="","",#REF!)</f>
        <v/>
      </c>
    </row>
    <row r="701" spans="1:12">
      <c r="A701" s="112">
        <v>690</v>
      </c>
      <c r="B701" s="134" t="str">
        <f t="shared" ca="1" si="30"/>
        <v/>
      </c>
      <c r="C701" s="109" t="str">
        <f t="shared" ca="1" si="31"/>
        <v/>
      </c>
      <c r="D701" s="101" t="str">
        <f ca="1">IF(ISERROR(OFFSET('HARGA SATUAN'!$D$6,MATCH(C701,'HARGA SATUAN'!$C$7:$C$1495,0),0)),"",OFFSET('HARGA SATUAN'!$D$6,MATCH(C701,'HARGA SATUAN'!$C$7:$C$1495,0),0))</f>
        <v/>
      </c>
      <c r="E701" s="101">
        <f ca="1">IF(B701="+","Unit",IF(ISERROR(OFFSET('HARGA SATUAN'!$E$6,MATCH(C701,'HARGA SATUAN'!$C$7:$C$1495,0),0)),"",OFFSET('HARGA SATUAN'!$E$6,MATCH(C701,'HARGA SATUAN'!$C$7:$C$1495,0),0)))</f>
        <v>0</v>
      </c>
      <c r="F701" s="138" t="str">
        <f t="shared" ca="1" si="32"/>
        <v/>
      </c>
      <c r="G701" s="41">
        <f ca="1">IF(ISERROR(OFFSET('HARGA SATUAN'!$I$6,MATCH(C701,'HARGA SATUAN'!$C$7:$C$1495,0),0)),"",OFFSET('HARGA SATUAN'!$I$6,MATCH(C701,'HARGA SATUAN'!$C$7:$C$1495,0),0))</f>
        <v>0</v>
      </c>
      <c r="H701" s="136" t="str">
        <f ca="1">IF(B701="","",#REF!)</f>
        <v/>
      </c>
      <c r="I701" s="136" t="str">
        <f ca="1">IF(B701="","",#REF!)</f>
        <v/>
      </c>
      <c r="J701" s="136" t="str">
        <f ca="1">IF(B701="","",#REF!)</f>
        <v/>
      </c>
      <c r="K701" s="136" t="str">
        <f ca="1">IF(B701="","",#REF!)</f>
        <v/>
      </c>
      <c r="L701" s="136" t="str">
        <f ca="1">IF(C701="","",#REF!)</f>
        <v/>
      </c>
    </row>
    <row r="702" spans="1:12">
      <c r="A702" s="112">
        <v>691</v>
      </c>
      <c r="B702" s="134" t="str">
        <f t="shared" ca="1" si="30"/>
        <v/>
      </c>
      <c r="C702" s="109" t="str">
        <f t="shared" ca="1" si="31"/>
        <v/>
      </c>
      <c r="D702" s="101" t="str">
        <f ca="1">IF(ISERROR(OFFSET('HARGA SATUAN'!$D$6,MATCH(C702,'HARGA SATUAN'!$C$7:$C$1495,0),0)),"",OFFSET('HARGA SATUAN'!$D$6,MATCH(C702,'HARGA SATUAN'!$C$7:$C$1495,0),0))</f>
        <v/>
      </c>
      <c r="E702" s="101">
        <f ca="1">IF(B702="+","Unit",IF(ISERROR(OFFSET('HARGA SATUAN'!$E$6,MATCH(C702,'HARGA SATUAN'!$C$7:$C$1495,0),0)),"",OFFSET('HARGA SATUAN'!$E$6,MATCH(C702,'HARGA SATUAN'!$C$7:$C$1495,0),0)))</f>
        <v>0</v>
      </c>
      <c r="F702" s="138" t="str">
        <f t="shared" ca="1" si="32"/>
        <v/>
      </c>
      <c r="G702" s="41">
        <f ca="1">IF(ISERROR(OFFSET('HARGA SATUAN'!$I$6,MATCH(C702,'HARGA SATUAN'!$C$7:$C$1495,0),0)),"",OFFSET('HARGA SATUAN'!$I$6,MATCH(C702,'HARGA SATUAN'!$C$7:$C$1495,0),0))</f>
        <v>0</v>
      </c>
      <c r="H702" s="136" t="str">
        <f ca="1">IF(B702="","",#REF!)</f>
        <v/>
      </c>
      <c r="I702" s="136" t="str">
        <f ca="1">IF(B702="","",#REF!)</f>
        <v/>
      </c>
      <c r="J702" s="136" t="str">
        <f ca="1">IF(B702="","",#REF!)</f>
        <v/>
      </c>
      <c r="K702" s="136" t="str">
        <f ca="1">IF(B702="","",#REF!)</f>
        <v/>
      </c>
      <c r="L702" s="136" t="str">
        <f ca="1">IF(C702="","",#REF!)</f>
        <v/>
      </c>
    </row>
    <row r="703" spans="1:12">
      <c r="A703" s="112">
        <v>692</v>
      </c>
      <c r="B703" s="134" t="str">
        <f t="shared" ca="1" si="30"/>
        <v/>
      </c>
      <c r="C703" s="109" t="str">
        <f t="shared" ca="1" si="31"/>
        <v/>
      </c>
      <c r="D703" s="101" t="str">
        <f ca="1">IF(ISERROR(OFFSET('HARGA SATUAN'!$D$6,MATCH(C703,'HARGA SATUAN'!$C$7:$C$1495,0),0)),"",OFFSET('HARGA SATUAN'!$D$6,MATCH(C703,'HARGA SATUAN'!$C$7:$C$1495,0),0))</f>
        <v/>
      </c>
      <c r="E703" s="101">
        <f ca="1">IF(B703="+","Unit",IF(ISERROR(OFFSET('HARGA SATUAN'!$E$6,MATCH(C703,'HARGA SATUAN'!$C$7:$C$1495,0),0)),"",OFFSET('HARGA SATUAN'!$E$6,MATCH(C703,'HARGA SATUAN'!$C$7:$C$1495,0),0)))</f>
        <v>0</v>
      </c>
      <c r="F703" s="138" t="str">
        <f t="shared" ca="1" si="32"/>
        <v/>
      </c>
      <c r="G703" s="41">
        <f ca="1">IF(ISERROR(OFFSET('HARGA SATUAN'!$I$6,MATCH(C703,'HARGA SATUAN'!$C$7:$C$1495,0),0)),"",OFFSET('HARGA SATUAN'!$I$6,MATCH(C703,'HARGA SATUAN'!$C$7:$C$1495,0),0))</f>
        <v>0</v>
      </c>
      <c r="H703" s="136" t="str">
        <f ca="1">IF(B703="","",#REF!)</f>
        <v/>
      </c>
      <c r="I703" s="136" t="str">
        <f ca="1">IF(B703="","",#REF!)</f>
        <v/>
      </c>
      <c r="J703" s="136" t="str">
        <f ca="1">IF(B703="","",#REF!)</f>
        <v/>
      </c>
      <c r="K703" s="136" t="str">
        <f ca="1">IF(B703="","",#REF!)</f>
        <v/>
      </c>
      <c r="L703" s="136" t="str">
        <f ca="1">IF(C703="","",#REF!)</f>
        <v/>
      </c>
    </row>
    <row r="704" spans="1:12">
      <c r="A704" s="112">
        <v>693</v>
      </c>
      <c r="B704" s="134" t="str">
        <f t="shared" ca="1" si="30"/>
        <v/>
      </c>
      <c r="C704" s="109" t="str">
        <f t="shared" ca="1" si="31"/>
        <v/>
      </c>
      <c r="D704" s="101" t="str">
        <f ca="1">IF(ISERROR(OFFSET('HARGA SATUAN'!$D$6,MATCH(C704,'HARGA SATUAN'!$C$7:$C$1495,0),0)),"",OFFSET('HARGA SATUAN'!$D$6,MATCH(C704,'HARGA SATUAN'!$C$7:$C$1495,0),0))</f>
        <v/>
      </c>
      <c r="E704" s="101">
        <f ca="1">IF(B704="+","Unit",IF(ISERROR(OFFSET('HARGA SATUAN'!$E$6,MATCH(C704,'HARGA SATUAN'!$C$7:$C$1495,0),0)),"",OFFSET('HARGA SATUAN'!$E$6,MATCH(C704,'HARGA SATUAN'!$C$7:$C$1495,0),0)))</f>
        <v>0</v>
      </c>
      <c r="F704" s="138" t="str">
        <f t="shared" ca="1" si="32"/>
        <v/>
      </c>
      <c r="G704" s="41">
        <f ca="1">IF(ISERROR(OFFSET('HARGA SATUAN'!$I$6,MATCH(C704,'HARGA SATUAN'!$C$7:$C$1495,0),0)),"",OFFSET('HARGA SATUAN'!$I$6,MATCH(C704,'HARGA SATUAN'!$C$7:$C$1495,0),0))</f>
        <v>0</v>
      </c>
      <c r="H704" s="136" t="str">
        <f ca="1">IF(B704="","",#REF!)</f>
        <v/>
      </c>
      <c r="I704" s="136" t="str">
        <f ca="1">IF(B704="","",#REF!)</f>
        <v/>
      </c>
      <c r="J704" s="136" t="str">
        <f ca="1">IF(B704="","",#REF!)</f>
        <v/>
      </c>
      <c r="K704" s="136" t="str">
        <f ca="1">IF(B704="","",#REF!)</f>
        <v/>
      </c>
      <c r="L704" s="136" t="str">
        <f ca="1">IF(C704="","",#REF!)</f>
        <v/>
      </c>
    </row>
    <row r="705" spans="1:12">
      <c r="A705" s="112">
        <v>694</v>
      </c>
      <c r="B705" s="134" t="str">
        <f t="shared" ca="1" si="30"/>
        <v/>
      </c>
      <c r="C705" s="109" t="str">
        <f t="shared" ca="1" si="31"/>
        <v/>
      </c>
      <c r="D705" s="101" t="str">
        <f ca="1">IF(ISERROR(OFFSET('HARGA SATUAN'!$D$6,MATCH(C705,'HARGA SATUAN'!$C$7:$C$1495,0),0)),"",OFFSET('HARGA SATUAN'!$D$6,MATCH(C705,'HARGA SATUAN'!$C$7:$C$1495,0),0))</f>
        <v/>
      </c>
      <c r="E705" s="101">
        <f ca="1">IF(B705="+","Unit",IF(ISERROR(OFFSET('HARGA SATUAN'!$E$6,MATCH(C705,'HARGA SATUAN'!$C$7:$C$1495,0),0)),"",OFFSET('HARGA SATUAN'!$E$6,MATCH(C705,'HARGA SATUAN'!$C$7:$C$1495,0),0)))</f>
        <v>0</v>
      </c>
      <c r="F705" s="138" t="str">
        <f t="shared" ca="1" si="32"/>
        <v/>
      </c>
      <c r="G705" s="41">
        <f ca="1">IF(ISERROR(OFFSET('HARGA SATUAN'!$I$6,MATCH(C705,'HARGA SATUAN'!$C$7:$C$1495,0),0)),"",OFFSET('HARGA SATUAN'!$I$6,MATCH(C705,'HARGA SATUAN'!$C$7:$C$1495,0),0))</f>
        <v>0</v>
      </c>
      <c r="H705" s="136" t="str">
        <f ca="1">IF(B705="","",#REF!)</f>
        <v/>
      </c>
      <c r="I705" s="136" t="str">
        <f ca="1">IF(B705="","",#REF!)</f>
        <v/>
      </c>
      <c r="J705" s="136" t="str">
        <f ca="1">IF(B705="","",#REF!)</f>
        <v/>
      </c>
      <c r="K705" s="136" t="str">
        <f ca="1">IF(B705="","",#REF!)</f>
        <v/>
      </c>
      <c r="L705" s="136" t="str">
        <f ca="1">IF(C705="","",#REF!)</f>
        <v/>
      </c>
    </row>
    <row r="706" spans="1:12">
      <c r="A706" s="112">
        <v>695</v>
      </c>
      <c r="B706" s="134" t="str">
        <f t="shared" ca="1" si="30"/>
        <v/>
      </c>
      <c r="C706" s="109" t="str">
        <f t="shared" ca="1" si="31"/>
        <v/>
      </c>
      <c r="D706" s="101" t="str">
        <f ca="1">IF(ISERROR(OFFSET('HARGA SATUAN'!$D$6,MATCH(C706,'HARGA SATUAN'!$C$7:$C$1495,0),0)),"",OFFSET('HARGA SATUAN'!$D$6,MATCH(C706,'HARGA SATUAN'!$C$7:$C$1495,0),0))</f>
        <v/>
      </c>
      <c r="E706" s="101">
        <f ca="1">IF(B706="+","Unit",IF(ISERROR(OFFSET('HARGA SATUAN'!$E$6,MATCH(C706,'HARGA SATUAN'!$C$7:$C$1495,0),0)),"",OFFSET('HARGA SATUAN'!$E$6,MATCH(C706,'HARGA SATUAN'!$C$7:$C$1495,0),0)))</f>
        <v>0</v>
      </c>
      <c r="F706" s="138" t="str">
        <f t="shared" ca="1" si="32"/>
        <v/>
      </c>
      <c r="G706" s="41">
        <f ca="1">IF(ISERROR(OFFSET('HARGA SATUAN'!$I$6,MATCH(C706,'HARGA SATUAN'!$C$7:$C$1495,0),0)),"",OFFSET('HARGA SATUAN'!$I$6,MATCH(C706,'HARGA SATUAN'!$C$7:$C$1495,0),0))</f>
        <v>0</v>
      </c>
      <c r="H706" s="136" t="str">
        <f ca="1">IF(B706="","",#REF!)</f>
        <v/>
      </c>
      <c r="I706" s="136" t="str">
        <f ca="1">IF(B706="","",#REF!)</f>
        <v/>
      </c>
      <c r="J706" s="136" t="str">
        <f ca="1">IF(B706="","",#REF!)</f>
        <v/>
      </c>
      <c r="K706" s="136" t="str">
        <f ca="1">IF(B706="","",#REF!)</f>
        <v/>
      </c>
      <c r="L706" s="136" t="str">
        <f ca="1">IF(C706="","",#REF!)</f>
        <v/>
      </c>
    </row>
    <row r="707" spans="1:12">
      <c r="A707" s="112">
        <v>696</v>
      </c>
      <c r="B707" s="134" t="str">
        <f t="shared" ca="1" si="30"/>
        <v/>
      </c>
      <c r="C707" s="109" t="str">
        <f t="shared" ca="1" si="31"/>
        <v/>
      </c>
      <c r="D707" s="101" t="str">
        <f ca="1">IF(ISERROR(OFFSET('HARGA SATUAN'!$D$6,MATCH(C707,'HARGA SATUAN'!$C$7:$C$1495,0),0)),"",OFFSET('HARGA SATUAN'!$D$6,MATCH(C707,'HARGA SATUAN'!$C$7:$C$1495,0),0))</f>
        <v/>
      </c>
      <c r="E707" s="101">
        <f ca="1">IF(B707="+","Unit",IF(ISERROR(OFFSET('HARGA SATUAN'!$E$6,MATCH(C707,'HARGA SATUAN'!$C$7:$C$1495,0),0)),"",OFFSET('HARGA SATUAN'!$E$6,MATCH(C707,'HARGA SATUAN'!$C$7:$C$1495,0),0)))</f>
        <v>0</v>
      </c>
      <c r="F707" s="138" t="str">
        <f t="shared" ca="1" si="32"/>
        <v/>
      </c>
      <c r="G707" s="41">
        <f ca="1">IF(ISERROR(OFFSET('HARGA SATUAN'!$I$6,MATCH(C707,'HARGA SATUAN'!$C$7:$C$1495,0),0)),"",OFFSET('HARGA SATUAN'!$I$6,MATCH(C707,'HARGA SATUAN'!$C$7:$C$1495,0),0))</f>
        <v>0</v>
      </c>
      <c r="H707" s="136" t="str">
        <f ca="1">IF(B707="","",#REF!)</f>
        <v/>
      </c>
      <c r="I707" s="136" t="str">
        <f ca="1">IF(B707="","",#REF!)</f>
        <v/>
      </c>
      <c r="J707" s="136" t="str">
        <f ca="1">IF(B707="","",#REF!)</f>
        <v/>
      </c>
      <c r="K707" s="136" t="str">
        <f ca="1">IF(B707="","",#REF!)</f>
        <v/>
      </c>
      <c r="L707" s="136" t="str">
        <f ca="1">IF(C707="","",#REF!)</f>
        <v/>
      </c>
    </row>
    <row r="708" spans="1:12">
      <c r="A708" s="112">
        <v>697</v>
      </c>
      <c r="B708" s="134" t="str">
        <f t="shared" ca="1" si="30"/>
        <v/>
      </c>
      <c r="C708" s="109" t="str">
        <f t="shared" ca="1" si="31"/>
        <v/>
      </c>
      <c r="D708" s="101" t="str">
        <f ca="1">IF(ISERROR(OFFSET('HARGA SATUAN'!$D$6,MATCH(C708,'HARGA SATUAN'!$C$7:$C$1495,0),0)),"",OFFSET('HARGA SATUAN'!$D$6,MATCH(C708,'HARGA SATUAN'!$C$7:$C$1495,0),0))</f>
        <v/>
      </c>
      <c r="E708" s="101">
        <f ca="1">IF(B708="+","Unit",IF(ISERROR(OFFSET('HARGA SATUAN'!$E$6,MATCH(C708,'HARGA SATUAN'!$C$7:$C$1495,0),0)),"",OFFSET('HARGA SATUAN'!$E$6,MATCH(C708,'HARGA SATUAN'!$C$7:$C$1495,0),0)))</f>
        <v>0</v>
      </c>
      <c r="F708" s="138" t="str">
        <f t="shared" ca="1" si="32"/>
        <v/>
      </c>
      <c r="G708" s="41">
        <f ca="1">IF(ISERROR(OFFSET('HARGA SATUAN'!$I$6,MATCH(C708,'HARGA SATUAN'!$C$7:$C$1495,0),0)),"",OFFSET('HARGA SATUAN'!$I$6,MATCH(C708,'HARGA SATUAN'!$C$7:$C$1495,0),0))</f>
        <v>0</v>
      </c>
      <c r="H708" s="136" t="str">
        <f ca="1">IF(B708="","",#REF!)</f>
        <v/>
      </c>
      <c r="I708" s="136" t="str">
        <f ca="1">IF(B708="","",#REF!)</f>
        <v/>
      </c>
      <c r="J708" s="136" t="str">
        <f ca="1">IF(B708="","",#REF!)</f>
        <v/>
      </c>
      <c r="K708" s="136" t="str">
        <f ca="1">IF(B708="","",#REF!)</f>
        <v/>
      </c>
      <c r="L708" s="136" t="str">
        <f ca="1">IF(C708="","",#REF!)</f>
        <v/>
      </c>
    </row>
    <row r="709" spans="1:12">
      <c r="A709" s="112">
        <v>698</v>
      </c>
      <c r="B709" s="134" t="str">
        <f t="shared" ca="1" si="30"/>
        <v/>
      </c>
      <c r="C709" s="109" t="str">
        <f t="shared" ca="1" si="31"/>
        <v/>
      </c>
      <c r="D709" s="101" t="str">
        <f ca="1">IF(ISERROR(OFFSET('HARGA SATUAN'!$D$6,MATCH(C709,'HARGA SATUAN'!$C$7:$C$1495,0),0)),"",OFFSET('HARGA SATUAN'!$D$6,MATCH(C709,'HARGA SATUAN'!$C$7:$C$1495,0),0))</f>
        <v/>
      </c>
      <c r="E709" s="101">
        <f ca="1">IF(B709="+","Unit",IF(ISERROR(OFFSET('HARGA SATUAN'!$E$6,MATCH(C709,'HARGA SATUAN'!$C$7:$C$1495,0),0)),"",OFFSET('HARGA SATUAN'!$E$6,MATCH(C709,'HARGA SATUAN'!$C$7:$C$1495,0),0)))</f>
        <v>0</v>
      </c>
      <c r="F709" s="138" t="str">
        <f t="shared" ca="1" si="32"/>
        <v/>
      </c>
      <c r="G709" s="41">
        <f ca="1">IF(ISERROR(OFFSET('HARGA SATUAN'!$I$6,MATCH(C709,'HARGA SATUAN'!$C$7:$C$1495,0),0)),"",OFFSET('HARGA SATUAN'!$I$6,MATCH(C709,'HARGA SATUAN'!$C$7:$C$1495,0),0))</f>
        <v>0</v>
      </c>
      <c r="H709" s="136" t="str">
        <f ca="1">IF(B709="","",#REF!)</f>
        <v/>
      </c>
      <c r="I709" s="136" t="str">
        <f ca="1">IF(B709="","",#REF!)</f>
        <v/>
      </c>
      <c r="J709" s="136" t="str">
        <f ca="1">IF(B709="","",#REF!)</f>
        <v/>
      </c>
      <c r="K709" s="136" t="str">
        <f ca="1">IF(B709="","",#REF!)</f>
        <v/>
      </c>
      <c r="L709" s="136" t="str">
        <f ca="1">IF(C709="","",#REF!)</f>
        <v/>
      </c>
    </row>
    <row r="710" spans="1:12">
      <c r="A710" s="112">
        <v>699</v>
      </c>
      <c r="B710" s="134" t="str">
        <f t="shared" ca="1" si="30"/>
        <v/>
      </c>
      <c r="C710" s="109" t="str">
        <f t="shared" ca="1" si="31"/>
        <v/>
      </c>
      <c r="D710" s="101" t="str">
        <f ca="1">IF(ISERROR(OFFSET('HARGA SATUAN'!$D$6,MATCH(C710,'HARGA SATUAN'!$C$7:$C$1495,0),0)),"",OFFSET('HARGA SATUAN'!$D$6,MATCH(C710,'HARGA SATUAN'!$C$7:$C$1495,0),0))</f>
        <v/>
      </c>
      <c r="E710" s="101">
        <f ca="1">IF(B710="+","Unit",IF(ISERROR(OFFSET('HARGA SATUAN'!$E$6,MATCH(C710,'HARGA SATUAN'!$C$7:$C$1495,0),0)),"",OFFSET('HARGA SATUAN'!$E$6,MATCH(C710,'HARGA SATUAN'!$C$7:$C$1495,0),0)))</f>
        <v>0</v>
      </c>
      <c r="F710" s="138" t="str">
        <f t="shared" ca="1" si="32"/>
        <v/>
      </c>
      <c r="G710" s="41">
        <f ca="1">IF(ISERROR(OFFSET('HARGA SATUAN'!$I$6,MATCH(C710,'HARGA SATUAN'!$C$7:$C$1495,0),0)),"",OFFSET('HARGA SATUAN'!$I$6,MATCH(C710,'HARGA SATUAN'!$C$7:$C$1495,0),0))</f>
        <v>0</v>
      </c>
      <c r="H710" s="136" t="str">
        <f ca="1">IF(B710="","",#REF!)</f>
        <v/>
      </c>
      <c r="I710" s="136" t="str">
        <f ca="1">IF(B710="","",#REF!)</f>
        <v/>
      </c>
      <c r="J710" s="136" t="str">
        <f ca="1">IF(B710="","",#REF!)</f>
        <v/>
      </c>
      <c r="K710" s="136" t="str">
        <f ca="1">IF(B710="","",#REF!)</f>
        <v/>
      </c>
      <c r="L710" s="136" t="str">
        <f ca="1">IF(C710="","",#REF!)</f>
        <v/>
      </c>
    </row>
    <row r="711" spans="1:12">
      <c r="A711" s="112">
        <v>700</v>
      </c>
      <c r="B711" s="134" t="str">
        <f t="shared" ca="1" si="30"/>
        <v/>
      </c>
      <c r="C711" s="109" t="str">
        <f ca="1">IF(ISERROR(OFFSET($C$713,MATCH(A711,$F$714:$F$1320,0),0)),"",OFFSET($C$713,MATCH(A711,$F$714:$F$1320,0),0))</f>
        <v/>
      </c>
      <c r="D711" s="134"/>
      <c r="E711" s="134"/>
      <c r="F711" s="138" t="str">
        <f ca="1">IF(ISERROR(OFFSET($D$713,MATCH(A711,$F$714:$F$1320,0),0)),"",OFFSET($D$713,MATCH(A711,$F$714:$F$1320,0),0))</f>
        <v/>
      </c>
      <c r="G711" s="41">
        <f ca="1">IF(ISERROR(OFFSET('HARGA SATUAN'!$I$6,MATCH(C711,'HARGA SATUAN'!$C$7:$C$1495,0),0)),"",OFFSET('HARGA SATUAN'!$I$6,MATCH(C711,'HARGA SATUAN'!$C$7:$C$1495,0),0))</f>
        <v>0</v>
      </c>
      <c r="H711" s="136" t="str">
        <f ca="1">IF(B711="","",#REF!)</f>
        <v/>
      </c>
      <c r="I711" s="136" t="str">
        <f ca="1">IF(B711="","",#REF!)</f>
        <v/>
      </c>
      <c r="J711" s="136" t="str">
        <f ca="1">IF(B711="","",#REF!)</f>
        <v/>
      </c>
      <c r="K711" s="136" t="str">
        <f ca="1">IF(B711="","",#REF!)</f>
        <v/>
      </c>
      <c r="L711" s="136" t="str">
        <f ca="1">IF(C711="","",#REF!)</f>
        <v/>
      </c>
    </row>
    <row r="712" spans="1:12">
      <c r="B712" s="140"/>
      <c r="C712" s="141"/>
      <c r="D712" s="141"/>
      <c r="E712" s="142"/>
      <c r="F712" s="142"/>
      <c r="G712" s="142"/>
      <c r="H712" s="143"/>
      <c r="I712" s="143"/>
      <c r="J712" s="143"/>
      <c r="K712" s="143"/>
      <c r="L712" s="143"/>
    </row>
    <row r="714" spans="1:12" hidden="1">
      <c r="B714" s="113">
        <v>1</v>
      </c>
      <c r="C714" s="139" t="str">
        <f ca="1">IF(ISERROR(OFFSET('HARGA SATUAN'!$C$6,MATCH(B714,'HARGA SATUAN'!$N$7:$N$1495,0),0)),"",OFFSET('HARGA SATUAN'!$C$6,MATCH(B714,'HARGA SATUAN'!$N$7:$N$1495,0),0))</f>
        <v>KWH MPB; 1P;230V;5(60)A;1;2W</v>
      </c>
      <c r="D714" s="139">
        <f ca="1">SUMIFS(RAB!$F$14:$F$80,RAB!$C$14:$C$80,C714)</f>
        <v>0</v>
      </c>
      <c r="E714" s="26">
        <f ca="1">IF(D714=0,0,1)</f>
        <v>0</v>
      </c>
      <c r="F714" s="26">
        <f ca="1">IF(D714=0,0,SUM($E$713:E714))</f>
        <v>0</v>
      </c>
    </row>
    <row r="715" spans="1:12" hidden="1">
      <c r="B715" s="113">
        <v>2</v>
      </c>
      <c r="C715" s="139" t="str">
        <f ca="1">IF(ISERROR(OFFSET('HARGA SATUAN'!$C$6,MATCH(B715,'HARGA SATUAN'!$N$7:$N$1495,0),0)),"",OFFSET('HARGA SATUAN'!$C$6,MATCH(B715,'HARGA SATUAN'!$N$7:$N$1495,0),0))</f>
        <v>KWH Elektronik; 1P; 2W; 230 V; 5(40) A; kls 1 (combo); register drum</v>
      </c>
      <c r="D715" s="139">
        <f ca="1">SUMIFS(RAB!$F$14:$F$80,RAB!$C$14:$C$80,C715)</f>
        <v>0</v>
      </c>
      <c r="E715" s="26">
        <f t="shared" ref="E715:E778" ca="1" si="33">IF(D715=0,0,1)</f>
        <v>0</v>
      </c>
      <c r="F715" s="26">
        <f ca="1">IF(D715=0,0,SUM($E$713:E715))</f>
        <v>0</v>
      </c>
    </row>
    <row r="716" spans="1:12" hidden="1">
      <c r="B716" s="113">
        <v>3</v>
      </c>
      <c r="C716" s="139" t="str">
        <f ca="1">IF(ISERROR(OFFSET('HARGA SATUAN'!$C$6,MATCH(B716,'HARGA SATUAN'!$N$7:$N$1495,0),0)),"",OFFSET('HARGA SATUAN'!$C$6,MATCH(B716,'HARGA SATUAN'!$N$7:$N$1495,0),0))</f>
        <v>KWH Elektronik; 1P; 2W; 230 V; 5(100) A; kls 1 termasuk modem 3G/4G</v>
      </c>
      <c r="D716" s="139">
        <f ca="1">SUMIFS(RAB!$F$14:$F$80,RAB!$C$14:$C$80,C716)</f>
        <v>1</v>
      </c>
      <c r="E716" s="26">
        <f t="shared" ca="1" si="33"/>
        <v>1</v>
      </c>
      <c r="F716" s="26">
        <f ca="1">IF(D716=0,0,SUM($E$713:E716))</f>
        <v>1</v>
      </c>
    </row>
    <row r="717" spans="1:12" hidden="1">
      <c r="B717" s="113">
        <v>4</v>
      </c>
      <c r="C717" s="139" t="str">
        <f ca="1">IF(ISERROR(OFFSET('HARGA SATUAN'!$C$6,MATCH(B717,'HARGA SATUAN'!$N$7:$N$1495,0),0)),"",OFFSET('HARGA SATUAN'!$C$6,MATCH(B717,'HARGA SATUAN'!$N$7:$N$1495,0),0))</f>
        <v>KWH Elektronik; 3P; 4W; 57.7-100V/220-400V; 5 A; kls 0.2 (meter pembanding)</v>
      </c>
      <c r="D717" s="139">
        <f ca="1">SUMIFS(RAB!$F$14:$F$80,RAB!$C$14:$C$80,C717)</f>
        <v>0</v>
      </c>
      <c r="E717" s="26">
        <f t="shared" ca="1" si="33"/>
        <v>0</v>
      </c>
      <c r="F717" s="26">
        <f ca="1">IF(D717=0,0,SUM($E$713:E717))</f>
        <v>0</v>
      </c>
    </row>
    <row r="718" spans="1:12" hidden="1">
      <c r="B718" s="113">
        <v>5</v>
      </c>
      <c r="C718" s="139" t="str">
        <f ca="1">IF(ISERROR(OFFSET('HARGA SATUAN'!$C$6,MATCH(B718,'HARGA SATUAN'!$N$7:$N$1495,0),0)),"",OFFSET('HARGA SATUAN'!$C$6,MATCH(B718,'HARGA SATUAN'!$N$7:$N$1495,0),0))</f>
        <v>KWH Elektronik; 3P; 4W; 220/380V; 5(80) A; kls 1 (Pengukuran Langsung)</v>
      </c>
      <c r="D718" s="139">
        <f ca="1">SUMIFS(RAB!$F$14:$F$80,RAB!$C$14:$C$80,C718)</f>
        <v>0</v>
      </c>
      <c r="E718" s="26">
        <f t="shared" ca="1" si="33"/>
        <v>0</v>
      </c>
      <c r="F718" s="26">
        <f ca="1">IF(D718=0,0,SUM($E$713:E718))</f>
        <v>0</v>
      </c>
    </row>
    <row r="719" spans="1:12" hidden="1">
      <c r="B719" s="113">
        <v>6</v>
      </c>
      <c r="C719" s="139" t="str">
        <f ca="1">IF(ISERROR(OFFSET('HARGA SATUAN'!$C$6,MATCH(B719,'HARGA SATUAN'!$N$7:$N$1495,0),0)),"",OFFSET('HARGA SATUAN'!$C$6,MATCH(B719,'HARGA SATUAN'!$N$7:$N$1495,0),0))</f>
        <v>KWH Elektronik; 3P; 4W; 57.7-100V/220-400V; 5(10) A; kls 0.5 (Pengukuran Tidak Langsung)</v>
      </c>
      <c r="D719" s="139">
        <f ca="1">SUMIFS(RAB!$F$14:$F$80,RAB!$C$14:$C$80,C719)</f>
        <v>0</v>
      </c>
      <c r="E719" s="26">
        <f t="shared" ca="1" si="33"/>
        <v>0</v>
      </c>
      <c r="F719" s="26">
        <f ca="1">IF(D719=0,0,SUM($E$713:E719))</f>
        <v>0</v>
      </c>
    </row>
    <row r="720" spans="1:12" hidden="1">
      <c r="B720" s="113">
        <v>7</v>
      </c>
      <c r="C720" s="139" t="str">
        <f ca="1">IF(ISERROR(OFFSET('HARGA SATUAN'!$C$6,MATCH(B720,'HARGA SATUAN'!$N$7:$N$1495,0),0)),"",OFFSET('HARGA SATUAN'!$C$6,MATCH(B720,'HARGA SATUAN'!$N$7:$N$1495,0),0))</f>
        <v>KWH Elektronik; 3P; 4W; 220/380V; 5(10); kls 1 (Pengukuran Tidak Langsung)</v>
      </c>
      <c r="D720" s="139">
        <f ca="1">SUMIFS(RAB!$F$14:$F$80,RAB!$C$14:$C$80,C720)</f>
        <v>0</v>
      </c>
      <c r="E720" s="26">
        <f t="shared" ca="1" si="33"/>
        <v>0</v>
      </c>
      <c r="F720" s="26">
        <f ca="1">IF(D720=0,0,SUM($E$713:E720))</f>
        <v>0</v>
      </c>
    </row>
    <row r="721" spans="2:6" hidden="1">
      <c r="B721" s="113">
        <v>8</v>
      </c>
      <c r="C721" s="139" t="str">
        <f ca="1">IF(ISERROR(OFFSET('HARGA SATUAN'!$C$6,MATCH(B721,'HARGA SATUAN'!$N$7:$N$1495,0),0)),"",OFFSET('HARGA SATUAN'!$C$6,MATCH(B721,'HARGA SATUAN'!$N$7:$N$1495,0),0))</f>
        <v>MCB 1 Fasa 2 A</v>
      </c>
      <c r="D721" s="139">
        <f ca="1">SUMIFS(RAB!$F$14:$F$80,RAB!$C$14:$C$80,C721)</f>
        <v>0</v>
      </c>
      <c r="E721" s="26">
        <f t="shared" ca="1" si="33"/>
        <v>0</v>
      </c>
      <c r="F721" s="26">
        <f ca="1">IF(D721=0,0,SUM($E$713:E721))</f>
        <v>0</v>
      </c>
    </row>
    <row r="722" spans="2:6" hidden="1">
      <c r="B722" s="113">
        <v>9</v>
      </c>
      <c r="C722" s="139" t="str">
        <f ca="1">IF(ISERROR(OFFSET('HARGA SATUAN'!$C$6,MATCH(B722,'HARGA SATUAN'!$N$7:$N$1495,0),0)),"",OFFSET('HARGA SATUAN'!$C$6,MATCH(B722,'HARGA SATUAN'!$N$7:$N$1495,0),0))</f>
        <v>MCB 1 Fasa 4 A</v>
      </c>
      <c r="D722" s="139">
        <f ca="1">SUMIFS(RAB!$F$14:$F$80,RAB!$C$14:$C$80,C722)</f>
        <v>0</v>
      </c>
      <c r="E722" s="26">
        <f t="shared" ca="1" si="33"/>
        <v>0</v>
      </c>
      <c r="F722" s="26">
        <f ca="1">IF(D722=0,0,SUM($E$713:E722))</f>
        <v>0</v>
      </c>
    </row>
    <row r="723" spans="2:6" hidden="1">
      <c r="B723" s="113">
        <v>10</v>
      </c>
      <c r="C723" s="139" t="str">
        <f ca="1">IF(ISERROR(OFFSET('HARGA SATUAN'!$C$6,MATCH(B723,'HARGA SATUAN'!$N$7:$N$1495,0),0)),"",OFFSET('HARGA SATUAN'!$C$6,MATCH(B723,'HARGA SATUAN'!$N$7:$N$1495,0),0))</f>
        <v>MCB 1 Fasa 6 A</v>
      </c>
      <c r="D723" s="139">
        <f ca="1">SUMIFS(RAB!$F$14:$F$80,RAB!$C$14:$C$80,C723)</f>
        <v>0</v>
      </c>
      <c r="E723" s="26">
        <f t="shared" ca="1" si="33"/>
        <v>0</v>
      </c>
      <c r="F723" s="26">
        <f ca="1">IF(D723=0,0,SUM($E$713:E723))</f>
        <v>0</v>
      </c>
    </row>
    <row r="724" spans="2:6" hidden="1">
      <c r="B724" s="113">
        <v>11</v>
      </c>
      <c r="C724" s="139" t="str">
        <f ca="1">IF(ISERROR(OFFSET('HARGA SATUAN'!$C$6,MATCH(B724,'HARGA SATUAN'!$N$7:$N$1495,0),0)),"",OFFSET('HARGA SATUAN'!$C$6,MATCH(B724,'HARGA SATUAN'!$N$7:$N$1495,0),0))</f>
        <v>MCB 1 Fasa 10 A</v>
      </c>
      <c r="D724" s="139">
        <f ca="1">SUMIFS(RAB!$F$14:$F$80,RAB!$C$14:$C$80,C724)</f>
        <v>0</v>
      </c>
      <c r="E724" s="26">
        <f t="shared" ca="1" si="33"/>
        <v>0</v>
      </c>
      <c r="F724" s="26">
        <f ca="1">IF(D724=0,0,SUM($E$713:E724))</f>
        <v>0</v>
      </c>
    </row>
    <row r="725" spans="2:6" hidden="1">
      <c r="B725" s="113">
        <v>12</v>
      </c>
      <c r="C725" s="139" t="str">
        <f ca="1">IF(ISERROR(OFFSET('HARGA SATUAN'!$C$6,MATCH(B725,'HARGA SATUAN'!$N$7:$N$1495,0),0)),"",OFFSET('HARGA SATUAN'!$C$6,MATCH(B725,'HARGA SATUAN'!$N$7:$N$1495,0),0))</f>
        <v>MCB 1 Fasa 16 A</v>
      </c>
      <c r="D725" s="139">
        <f ca="1">SUMIFS(RAB!$F$14:$F$80,RAB!$C$14:$C$80,C725)</f>
        <v>0</v>
      </c>
      <c r="E725" s="26">
        <f t="shared" ca="1" si="33"/>
        <v>0</v>
      </c>
      <c r="F725" s="26">
        <f ca="1">IF(D725=0,0,SUM($E$713:E725))</f>
        <v>0</v>
      </c>
    </row>
    <row r="726" spans="2:6" hidden="1">
      <c r="B726" s="113">
        <v>13</v>
      </c>
      <c r="C726" s="139" t="str">
        <f ca="1">IF(ISERROR(OFFSET('HARGA SATUAN'!$C$6,MATCH(B726,'HARGA SATUAN'!$N$7:$N$1495,0),0)),"",OFFSET('HARGA SATUAN'!$C$6,MATCH(B726,'HARGA SATUAN'!$N$7:$N$1495,0),0))</f>
        <v>MCB 1 Fasa 20 A</v>
      </c>
      <c r="D726" s="139">
        <f ca="1">SUMIFS(RAB!$F$14:$F$80,RAB!$C$14:$C$80,C726)</f>
        <v>0</v>
      </c>
      <c r="E726" s="26">
        <f t="shared" ca="1" si="33"/>
        <v>0</v>
      </c>
      <c r="F726" s="26">
        <f ca="1">IF(D726=0,0,SUM($E$713:E726))</f>
        <v>0</v>
      </c>
    </row>
    <row r="727" spans="2:6" hidden="1">
      <c r="B727" s="113">
        <v>14</v>
      </c>
      <c r="C727" s="139" t="str">
        <f ca="1">IF(ISERROR(OFFSET('HARGA SATUAN'!$C$6,MATCH(B727,'HARGA SATUAN'!$N$7:$N$1495,0),0)),"",OFFSET('HARGA SATUAN'!$C$6,MATCH(B727,'HARGA SATUAN'!$N$7:$N$1495,0),0))</f>
        <v>MCB 1 Fasa 25 A</v>
      </c>
      <c r="D727" s="139">
        <f ca="1">SUMIFS(RAB!$F$14:$F$80,RAB!$C$14:$C$80,C727)</f>
        <v>0</v>
      </c>
      <c r="E727" s="26">
        <f t="shared" ca="1" si="33"/>
        <v>0</v>
      </c>
      <c r="F727" s="26">
        <f ca="1">IF(D727=0,0,SUM($E$713:E727))</f>
        <v>0</v>
      </c>
    </row>
    <row r="728" spans="2:6" hidden="1">
      <c r="B728" s="113">
        <v>15</v>
      </c>
      <c r="C728" s="139" t="str">
        <f ca="1">IF(ISERROR(OFFSET('HARGA SATUAN'!$C$6,MATCH(B728,'HARGA SATUAN'!$N$7:$N$1495,0),0)),"",OFFSET('HARGA SATUAN'!$C$6,MATCH(B728,'HARGA SATUAN'!$N$7:$N$1495,0),0))</f>
        <v>MCB 1 Fasa 35 A</v>
      </c>
      <c r="D728" s="139">
        <f ca="1">SUMIFS(RAB!$F$14:$F$80,RAB!$C$14:$C$80,C728)</f>
        <v>0</v>
      </c>
      <c r="E728" s="26">
        <f t="shared" ca="1" si="33"/>
        <v>0</v>
      </c>
      <c r="F728" s="26">
        <f ca="1">IF(D728=0,0,SUM($E$713:E728))</f>
        <v>0</v>
      </c>
    </row>
    <row r="729" spans="2:6" hidden="1">
      <c r="B729" s="113">
        <v>16</v>
      </c>
      <c r="C729" s="139" t="str">
        <f ca="1">IF(ISERROR(OFFSET('HARGA SATUAN'!$C$6,MATCH(B729,'HARGA SATUAN'!$N$7:$N$1495,0),0)),"",OFFSET('HARGA SATUAN'!$C$6,MATCH(B729,'HARGA SATUAN'!$N$7:$N$1495,0),0))</f>
        <v>MCB 1 Fasa 50 A</v>
      </c>
      <c r="D729" s="139">
        <f ca="1">SUMIFS(RAB!$F$14:$F$80,RAB!$C$14:$C$80,C729)</f>
        <v>0</v>
      </c>
      <c r="E729" s="26">
        <f t="shared" ca="1" si="33"/>
        <v>0</v>
      </c>
      <c r="F729" s="26">
        <f ca="1">IF(D729=0,0,SUM($E$713:E729))</f>
        <v>0</v>
      </c>
    </row>
    <row r="730" spans="2:6" hidden="1">
      <c r="B730" s="113">
        <v>17</v>
      </c>
      <c r="C730" s="139" t="str">
        <f ca="1">IF(ISERROR(OFFSET('HARGA SATUAN'!$C$6,MATCH(B730,'HARGA SATUAN'!$N$7:$N$1495,0),0)),"",OFFSET('HARGA SATUAN'!$C$6,MATCH(B730,'HARGA SATUAN'!$N$7:$N$1495,0),0))</f>
        <v>MCB 3 Fasa 10 A</v>
      </c>
      <c r="D730" s="139">
        <f ca="1">SUMIFS(RAB!$F$14:$F$80,RAB!$C$14:$C$80,C730)</f>
        <v>0</v>
      </c>
      <c r="E730" s="26">
        <f t="shared" ca="1" si="33"/>
        <v>0</v>
      </c>
      <c r="F730" s="26">
        <f ca="1">IF(D730=0,0,SUM($E$713:E730))</f>
        <v>0</v>
      </c>
    </row>
    <row r="731" spans="2:6" hidden="1">
      <c r="B731" s="113">
        <v>18</v>
      </c>
      <c r="C731" s="139" t="str">
        <f ca="1">IF(ISERROR(OFFSET('HARGA SATUAN'!$C$6,MATCH(B731,'HARGA SATUAN'!$N$7:$N$1495,0),0)),"",OFFSET('HARGA SATUAN'!$C$6,MATCH(B731,'HARGA SATUAN'!$N$7:$N$1495,0),0))</f>
        <v>MCB 3 Fasa 16 A</v>
      </c>
      <c r="D731" s="139">
        <f ca="1">SUMIFS(RAB!$F$14:$F$80,RAB!$C$14:$C$80,C731)</f>
        <v>0</v>
      </c>
      <c r="E731" s="26">
        <f t="shared" ca="1" si="33"/>
        <v>0</v>
      </c>
      <c r="F731" s="26">
        <f ca="1">IF(D731=0,0,SUM($E$713:E731))</f>
        <v>0</v>
      </c>
    </row>
    <row r="732" spans="2:6" hidden="1">
      <c r="B732" s="113">
        <v>19</v>
      </c>
      <c r="C732" s="139" t="str">
        <f ca="1">IF(ISERROR(OFFSET('HARGA SATUAN'!$C$6,MATCH(B732,'HARGA SATUAN'!$N$7:$N$1495,0),0)),"",OFFSET('HARGA SATUAN'!$C$6,MATCH(B732,'HARGA SATUAN'!$N$7:$N$1495,0),0))</f>
        <v>MCB 3 Fasa 20 A</v>
      </c>
      <c r="D732" s="139">
        <f ca="1">SUMIFS(RAB!$F$14:$F$80,RAB!$C$14:$C$80,C732)</f>
        <v>0</v>
      </c>
      <c r="E732" s="26">
        <f t="shared" ca="1" si="33"/>
        <v>0</v>
      </c>
      <c r="F732" s="26">
        <f ca="1">IF(D732=0,0,SUM($E$713:E732))</f>
        <v>0</v>
      </c>
    </row>
    <row r="733" spans="2:6" hidden="1">
      <c r="B733" s="113">
        <v>20</v>
      </c>
      <c r="C733" s="139" t="str">
        <f ca="1">IF(ISERROR(OFFSET('HARGA SATUAN'!$C$6,MATCH(B733,'HARGA SATUAN'!$N$7:$N$1495,0),0)),"",OFFSET('HARGA SATUAN'!$C$6,MATCH(B733,'HARGA SATUAN'!$N$7:$N$1495,0),0))</f>
        <v>MCB 3 Fasa 25 A</v>
      </c>
      <c r="D733" s="139">
        <f ca="1">SUMIFS(RAB!$F$14:$F$80,RAB!$C$14:$C$80,C733)</f>
        <v>0</v>
      </c>
      <c r="E733" s="26">
        <f t="shared" ca="1" si="33"/>
        <v>0</v>
      </c>
      <c r="F733" s="26">
        <f ca="1">IF(D733=0,0,SUM($E$713:E733))</f>
        <v>0</v>
      </c>
    </row>
    <row r="734" spans="2:6" hidden="1">
      <c r="B734" s="113">
        <v>21</v>
      </c>
      <c r="C734" s="139" t="str">
        <f ca="1">IF(ISERROR(OFFSET('HARGA SATUAN'!$C$6,MATCH(B734,'HARGA SATUAN'!$N$7:$N$1495,0),0)),"",OFFSET('HARGA SATUAN'!$C$6,MATCH(B734,'HARGA SATUAN'!$N$7:$N$1495,0),0))</f>
        <v>MCB 3 Fasa 35 A</v>
      </c>
      <c r="D734" s="139">
        <f ca="1">SUMIFS(RAB!$F$14:$F$80,RAB!$C$14:$C$80,C734)</f>
        <v>0</v>
      </c>
      <c r="E734" s="26">
        <f t="shared" ca="1" si="33"/>
        <v>0</v>
      </c>
      <c r="F734" s="26">
        <f ca="1">IF(D734=0,0,SUM($E$713:E734))</f>
        <v>0</v>
      </c>
    </row>
    <row r="735" spans="2:6" hidden="1">
      <c r="B735" s="113">
        <v>22</v>
      </c>
      <c r="C735" s="139" t="str">
        <f ca="1">IF(ISERROR(OFFSET('HARGA SATUAN'!$C$6,MATCH(B735,'HARGA SATUAN'!$N$7:$N$1495,0),0)),"",OFFSET('HARGA SATUAN'!$C$6,MATCH(B735,'HARGA SATUAN'!$N$7:$N$1495,0),0))</f>
        <v>CT TM Indoor Tipe Blok 10/5-5A</v>
      </c>
      <c r="D735" s="139">
        <f ca="1">SUMIFS(RAB!$F$14:$F$80,RAB!$C$14:$C$80,C735)</f>
        <v>0</v>
      </c>
      <c r="E735" s="26">
        <f t="shared" ca="1" si="33"/>
        <v>0</v>
      </c>
      <c r="F735" s="26">
        <f ca="1">IF(D735=0,0,SUM($E$713:E735))</f>
        <v>0</v>
      </c>
    </row>
    <row r="736" spans="2:6" hidden="1">
      <c r="B736" s="113">
        <v>23</v>
      </c>
      <c r="C736" s="139" t="str">
        <f ca="1">IF(ISERROR(OFFSET('HARGA SATUAN'!$C$6,MATCH(B736,'HARGA SATUAN'!$N$7:$N$1495,0),0)),"",OFFSET('HARGA SATUAN'!$C$6,MATCH(B736,'HARGA SATUAN'!$N$7:$N$1495,0),0))</f>
        <v>CT TM Indoor Tipe Blok 15/5-5A</v>
      </c>
      <c r="D736" s="139">
        <f ca="1">SUMIFS(RAB!$F$14:$F$80,RAB!$C$14:$C$80,C736)</f>
        <v>0</v>
      </c>
      <c r="E736" s="26">
        <f t="shared" ca="1" si="33"/>
        <v>0</v>
      </c>
      <c r="F736" s="26">
        <f ca="1">IF(D736=0,0,SUM($E$713:E736))</f>
        <v>0</v>
      </c>
    </row>
    <row r="737" spans="2:6" hidden="1">
      <c r="B737" s="113">
        <v>24</v>
      </c>
      <c r="C737" s="139" t="str">
        <f ca="1">IF(ISERROR(OFFSET('HARGA SATUAN'!$C$6,MATCH(B737,'HARGA SATUAN'!$N$7:$N$1495,0),0)),"",OFFSET('HARGA SATUAN'!$C$6,MATCH(B737,'HARGA SATUAN'!$N$7:$N$1495,0),0))</f>
        <v>CT TM Indoor Tipe Blok 20/5-5A</v>
      </c>
      <c r="D737" s="139">
        <f ca="1">SUMIFS(RAB!$F$14:$F$80,RAB!$C$14:$C$80,C737)</f>
        <v>0</v>
      </c>
      <c r="E737" s="26">
        <f t="shared" ca="1" si="33"/>
        <v>0</v>
      </c>
      <c r="F737" s="26">
        <f ca="1">IF(D737=0,0,SUM($E$713:E737))</f>
        <v>0</v>
      </c>
    </row>
    <row r="738" spans="2:6" hidden="1">
      <c r="B738" s="113">
        <v>25</v>
      </c>
      <c r="C738" s="139" t="str">
        <f ca="1">IF(ISERROR(OFFSET('HARGA SATUAN'!$C$6,MATCH(B738,'HARGA SATUAN'!$N$7:$N$1495,0),0)),"",OFFSET('HARGA SATUAN'!$C$6,MATCH(B738,'HARGA SATUAN'!$N$7:$N$1495,0),0))</f>
        <v>CT TM Indoor Tipe Blok 30/5-5A</v>
      </c>
      <c r="D738" s="139">
        <f ca="1">SUMIFS(RAB!$F$14:$F$80,RAB!$C$14:$C$80,C738)</f>
        <v>0</v>
      </c>
      <c r="E738" s="26">
        <f t="shared" ca="1" si="33"/>
        <v>0</v>
      </c>
      <c r="F738" s="26">
        <f ca="1">IF(D738=0,0,SUM($E$713:E738))</f>
        <v>0</v>
      </c>
    </row>
    <row r="739" spans="2:6" hidden="1">
      <c r="B739" s="113">
        <v>26</v>
      </c>
      <c r="C739" s="139" t="str">
        <f ca="1">IF(ISERROR(OFFSET('HARGA SATUAN'!$C$6,MATCH(B739,'HARGA SATUAN'!$N$7:$N$1495,0),0)),"",OFFSET('HARGA SATUAN'!$C$6,MATCH(B739,'HARGA SATUAN'!$N$7:$N$1495,0),0))</f>
        <v>CT TM Indoor Tipe Blok 40/5-5A</v>
      </c>
      <c r="D739" s="139">
        <f ca="1">SUMIFS(RAB!$F$14:$F$80,RAB!$C$14:$C$80,C739)</f>
        <v>0</v>
      </c>
      <c r="E739" s="26">
        <f t="shared" ca="1" si="33"/>
        <v>0</v>
      </c>
      <c r="F739" s="26">
        <f ca="1">IF(D739=0,0,SUM($E$713:E739))</f>
        <v>0</v>
      </c>
    </row>
    <row r="740" spans="2:6" hidden="1">
      <c r="B740" s="113">
        <v>27</v>
      </c>
      <c r="C740" s="139" t="str">
        <f ca="1">IF(ISERROR(OFFSET('HARGA SATUAN'!$C$6,MATCH(B740,'HARGA SATUAN'!$N$7:$N$1495,0),0)),"",OFFSET('HARGA SATUAN'!$C$6,MATCH(B740,'HARGA SATUAN'!$N$7:$N$1495,0),0))</f>
        <v>CT TM Indoor Tipe Blok 50/5-5A</v>
      </c>
      <c r="D740" s="139">
        <f ca="1">SUMIFS(RAB!$F$14:$F$80,RAB!$C$14:$C$80,C740)</f>
        <v>0</v>
      </c>
      <c r="E740" s="26">
        <f t="shared" ca="1" si="33"/>
        <v>0</v>
      </c>
      <c r="F740" s="26">
        <f ca="1">IF(D740=0,0,SUM($E$713:E740))</f>
        <v>0</v>
      </c>
    </row>
    <row r="741" spans="2:6" hidden="1">
      <c r="B741" s="113">
        <v>28</v>
      </c>
      <c r="C741" s="139" t="str">
        <f ca="1">IF(ISERROR(OFFSET('HARGA SATUAN'!$C$6,MATCH(B741,'HARGA SATUAN'!$N$7:$N$1495,0),0)),"",OFFSET('HARGA SATUAN'!$C$6,MATCH(B741,'HARGA SATUAN'!$N$7:$N$1495,0),0))</f>
        <v>CT TM Indoor Tipe Blok 60/5-5A</v>
      </c>
      <c r="D741" s="139">
        <f ca="1">SUMIFS(RAB!$F$14:$F$80,RAB!$C$14:$C$80,C741)</f>
        <v>0</v>
      </c>
      <c r="E741" s="26">
        <f t="shared" ca="1" si="33"/>
        <v>0</v>
      </c>
      <c r="F741" s="26">
        <f ca="1">IF(D741=0,0,SUM($E$713:E741))</f>
        <v>0</v>
      </c>
    </row>
    <row r="742" spans="2:6" hidden="1">
      <c r="B742" s="113">
        <v>29</v>
      </c>
      <c r="C742" s="139" t="str">
        <f ca="1">IF(ISERROR(OFFSET('HARGA SATUAN'!$C$6,MATCH(B742,'HARGA SATUAN'!$N$7:$N$1495,0),0)),"",OFFSET('HARGA SATUAN'!$C$6,MATCH(B742,'HARGA SATUAN'!$N$7:$N$1495,0),0))</f>
        <v>CT TM Indoor Tipe Blok 75/5-5A</v>
      </c>
      <c r="D742" s="139">
        <f ca="1">SUMIFS(RAB!$F$14:$F$80,RAB!$C$14:$C$80,C742)</f>
        <v>0</v>
      </c>
      <c r="E742" s="26">
        <f t="shared" ca="1" si="33"/>
        <v>0</v>
      </c>
      <c r="F742" s="26">
        <f ca="1">IF(D742=0,0,SUM($E$713:E742))</f>
        <v>0</v>
      </c>
    </row>
    <row r="743" spans="2:6" hidden="1">
      <c r="B743" s="113">
        <v>30</v>
      </c>
      <c r="C743" s="139" t="str">
        <f ca="1">IF(ISERROR(OFFSET('HARGA SATUAN'!$C$6,MATCH(B743,'HARGA SATUAN'!$N$7:$N$1495,0),0)),"",OFFSET('HARGA SATUAN'!$C$6,MATCH(B743,'HARGA SATUAN'!$N$7:$N$1495,0),0))</f>
        <v>CT TM Indoor Tipe Blok 80/5-5A</v>
      </c>
      <c r="D743" s="139">
        <f ca="1">SUMIFS(RAB!$F$14:$F$80,RAB!$C$14:$C$80,C743)</f>
        <v>0</v>
      </c>
      <c r="E743" s="26">
        <f t="shared" ca="1" si="33"/>
        <v>0</v>
      </c>
      <c r="F743" s="26">
        <f ca="1">IF(D743=0,0,SUM($E$713:E743))</f>
        <v>0</v>
      </c>
    </row>
    <row r="744" spans="2:6" hidden="1">
      <c r="B744" s="113">
        <v>31</v>
      </c>
      <c r="C744" s="139" t="str">
        <f ca="1">IF(ISERROR(OFFSET('HARGA SATUAN'!$C$6,MATCH(B744,'HARGA SATUAN'!$N$7:$N$1495,0),0)),"",OFFSET('HARGA SATUAN'!$C$6,MATCH(B744,'HARGA SATUAN'!$N$7:$N$1495,0),0))</f>
        <v>CT TM Indoor Tipe Blok 100/5-5A</v>
      </c>
      <c r="D744" s="139">
        <f ca="1">SUMIFS(RAB!$F$14:$F$80,RAB!$C$14:$C$80,C744)</f>
        <v>0</v>
      </c>
      <c r="E744" s="26">
        <f t="shared" ca="1" si="33"/>
        <v>0</v>
      </c>
      <c r="F744" s="26">
        <f ca="1">IF(D744=0,0,SUM($E$713:E744))</f>
        <v>0</v>
      </c>
    </row>
    <row r="745" spans="2:6" hidden="1">
      <c r="B745" s="113">
        <v>32</v>
      </c>
      <c r="C745" s="139" t="str">
        <f ca="1">IF(ISERROR(OFFSET('HARGA SATUAN'!$C$6,MATCH(B745,'HARGA SATUAN'!$N$7:$N$1495,0),0)),"",OFFSET('HARGA SATUAN'!$C$6,MATCH(B745,'HARGA SATUAN'!$N$7:$N$1495,0),0))</f>
        <v>CT TM Indoor Tipe Blok 150/5-5A</v>
      </c>
      <c r="D745" s="139">
        <f ca="1">SUMIFS(RAB!$F$14:$F$80,RAB!$C$14:$C$80,C745)</f>
        <v>0</v>
      </c>
      <c r="E745" s="26">
        <f t="shared" ca="1" si="33"/>
        <v>0</v>
      </c>
      <c r="F745" s="26">
        <f ca="1">IF(D745=0,0,SUM($E$713:E745))</f>
        <v>0</v>
      </c>
    </row>
    <row r="746" spans="2:6" hidden="1">
      <c r="B746" s="113">
        <v>33</v>
      </c>
      <c r="C746" s="139" t="str">
        <f ca="1">IF(ISERROR(OFFSET('HARGA SATUAN'!$C$6,MATCH(B746,'HARGA SATUAN'!$N$7:$N$1495,0),0)),"",OFFSET('HARGA SATUAN'!$C$6,MATCH(B746,'HARGA SATUAN'!$N$7:$N$1495,0),0))</f>
        <v>CT TM Indoor Tipe Blok 200/5-5A</v>
      </c>
      <c r="D746" s="139">
        <f ca="1">SUMIFS(RAB!$F$14:$F$80,RAB!$C$14:$C$80,C746)</f>
        <v>0</v>
      </c>
      <c r="E746" s="26">
        <f t="shared" ca="1" si="33"/>
        <v>0</v>
      </c>
      <c r="F746" s="26">
        <f ca="1">IF(D746=0,0,SUM($E$713:E746))</f>
        <v>0</v>
      </c>
    </row>
    <row r="747" spans="2:6" hidden="1">
      <c r="B747" s="113">
        <v>34</v>
      </c>
      <c r="C747" s="139" t="str">
        <f ca="1">IF(ISERROR(OFFSET('HARGA SATUAN'!$C$6,MATCH(B747,'HARGA SATUAN'!$N$7:$N$1495,0),0)),"",OFFSET('HARGA SATUAN'!$C$6,MATCH(B747,'HARGA SATUAN'!$N$7:$N$1495,0),0))</f>
        <v>CT TM Indoor Tipe Blok 250/5-5A</v>
      </c>
      <c r="D747" s="139">
        <f ca="1">SUMIFS(RAB!$F$14:$F$80,RAB!$C$14:$C$80,C747)</f>
        <v>0</v>
      </c>
      <c r="E747" s="26">
        <f t="shared" ca="1" si="33"/>
        <v>0</v>
      </c>
      <c r="F747" s="26">
        <f ca="1">IF(D747=0,0,SUM($E$713:E747))</f>
        <v>0</v>
      </c>
    </row>
    <row r="748" spans="2:6" hidden="1">
      <c r="B748" s="113">
        <v>35</v>
      </c>
      <c r="C748" s="139" t="str">
        <f ca="1">IF(ISERROR(OFFSET('HARGA SATUAN'!$C$6,MATCH(B748,'HARGA SATUAN'!$N$7:$N$1495,0),0)),"",OFFSET('HARGA SATUAN'!$C$6,MATCH(B748,'HARGA SATUAN'!$N$7:$N$1495,0),0))</f>
        <v>CT TM Indoor Tipe Blok 300/5-5A</v>
      </c>
      <c r="D748" s="139">
        <f ca="1">SUMIFS(RAB!$F$14:$F$80,RAB!$C$14:$C$80,C748)</f>
        <v>0</v>
      </c>
      <c r="E748" s="26">
        <f t="shared" ca="1" si="33"/>
        <v>0</v>
      </c>
      <c r="F748" s="26">
        <f ca="1">IF(D748=0,0,SUM($E$713:E748))</f>
        <v>0</v>
      </c>
    </row>
    <row r="749" spans="2:6" hidden="1">
      <c r="B749" s="113">
        <v>36</v>
      </c>
      <c r="C749" s="139" t="str">
        <f ca="1">IF(ISERROR(OFFSET('HARGA SATUAN'!$C$6,MATCH(B749,'HARGA SATUAN'!$N$7:$N$1495,0),0)),"",OFFSET('HARGA SATUAN'!$C$6,MATCH(B749,'HARGA SATUAN'!$N$7:$N$1495,0),0))</f>
        <v>CT TM Indoor Tipe Blok 400/5-5A</v>
      </c>
      <c r="D749" s="139">
        <f ca="1">SUMIFS(RAB!$F$14:$F$80,RAB!$C$14:$C$80,C749)</f>
        <v>0</v>
      </c>
      <c r="E749" s="26">
        <f t="shared" ca="1" si="33"/>
        <v>0</v>
      </c>
      <c r="F749" s="26">
        <f ca="1">IF(D749=0,0,SUM($E$713:E749))</f>
        <v>0</v>
      </c>
    </row>
    <row r="750" spans="2:6" hidden="1">
      <c r="B750" s="113">
        <v>37</v>
      </c>
      <c r="C750" s="139" t="str">
        <f ca="1">IF(ISERROR(OFFSET('HARGA SATUAN'!$C$6,MATCH(B750,'HARGA SATUAN'!$N$7:$N$1495,0),0)),"",OFFSET('HARGA SATUAN'!$C$6,MATCH(B750,'HARGA SATUAN'!$N$7:$N$1495,0),0))</f>
        <v>CT TM Indoor Tipe Blok 500/5-5A</v>
      </c>
      <c r="D750" s="139">
        <f ca="1">SUMIFS(RAB!$F$14:$F$80,RAB!$C$14:$C$80,C750)</f>
        <v>0</v>
      </c>
      <c r="E750" s="26">
        <f t="shared" ca="1" si="33"/>
        <v>0</v>
      </c>
      <c r="F750" s="26">
        <f ca="1">IF(D750=0,0,SUM($E$713:E750))</f>
        <v>0</v>
      </c>
    </row>
    <row r="751" spans="2:6" hidden="1">
      <c r="B751" s="113">
        <v>38</v>
      </c>
      <c r="C751" s="139" t="str">
        <f ca="1">IF(ISERROR(OFFSET('HARGA SATUAN'!$C$6,MATCH(B751,'HARGA SATUAN'!$N$7:$N$1495,0),0)),"",OFFSET('HARGA SATUAN'!$C$6,MATCH(B751,'HARGA SATUAN'!$N$7:$N$1495,0),0))</f>
        <v>CT TM Indoor Tipe Blok 600/5-5A</v>
      </c>
      <c r="D751" s="139">
        <f ca="1">SUMIFS(RAB!$F$14:$F$80,RAB!$C$14:$C$80,C751)</f>
        <v>0</v>
      </c>
      <c r="E751" s="26">
        <f t="shared" ca="1" si="33"/>
        <v>0</v>
      </c>
      <c r="F751" s="26">
        <f ca="1">IF(D751=0,0,SUM($E$713:E751))</f>
        <v>0</v>
      </c>
    </row>
    <row r="752" spans="2:6" hidden="1">
      <c r="B752" s="113">
        <v>39</v>
      </c>
      <c r="C752" s="139" t="str">
        <f ca="1">IF(ISERROR(OFFSET('HARGA SATUAN'!$C$6,MATCH(B752,'HARGA SATUAN'!$N$7:$N$1495,0),0)),"",OFFSET('HARGA SATUAN'!$C$6,MATCH(B752,'HARGA SATUAN'!$N$7:$N$1495,0),0))</f>
        <v>CT TM Indoor Tipe Blok 750/5-5A</v>
      </c>
      <c r="D752" s="139">
        <f ca="1">SUMIFS(RAB!$F$14:$F$80,RAB!$C$14:$C$80,C752)</f>
        <v>0</v>
      </c>
      <c r="E752" s="26">
        <f t="shared" ca="1" si="33"/>
        <v>0</v>
      </c>
      <c r="F752" s="26">
        <f ca="1">IF(D752=0,0,SUM($E$713:E752))</f>
        <v>0</v>
      </c>
    </row>
    <row r="753" spans="2:6" hidden="1">
      <c r="B753" s="113">
        <v>40</v>
      </c>
      <c r="C753" s="139" t="str">
        <f ca="1">IF(ISERROR(OFFSET('HARGA SATUAN'!$C$6,MATCH(B753,'HARGA SATUAN'!$N$7:$N$1495,0),0)),"",OFFSET('HARGA SATUAN'!$C$6,MATCH(B753,'HARGA SATUAN'!$N$7:$N$1495,0),0))</f>
        <v>CT TM Indoor Tipe Blok 800/5-5A</v>
      </c>
      <c r="D753" s="139">
        <f ca="1">SUMIFS(RAB!$F$14:$F$80,RAB!$C$14:$C$80,C753)</f>
        <v>0</v>
      </c>
      <c r="E753" s="26">
        <f t="shared" ca="1" si="33"/>
        <v>0</v>
      </c>
      <c r="F753" s="26">
        <f ca="1">IF(D753=0,0,SUM($E$713:E753))</f>
        <v>0</v>
      </c>
    </row>
    <row r="754" spans="2:6" hidden="1">
      <c r="B754" s="113">
        <v>41</v>
      </c>
      <c r="C754" s="139" t="str">
        <f ca="1">IF(ISERROR(OFFSET('HARGA SATUAN'!$C$6,MATCH(B754,'HARGA SATUAN'!$N$7:$N$1495,0),0)),"",OFFSET('HARGA SATUAN'!$C$6,MATCH(B754,'HARGA SATUAN'!$N$7:$N$1495,0),0))</f>
        <v>CT TM Indoor Tipe Blok 1000/5-5A</v>
      </c>
      <c r="D754" s="139">
        <f ca="1">SUMIFS(RAB!$F$14:$F$80,RAB!$C$14:$C$80,C754)</f>
        <v>0</v>
      </c>
      <c r="E754" s="26">
        <f t="shared" ca="1" si="33"/>
        <v>0</v>
      </c>
      <c r="F754" s="26">
        <f ca="1">IF(D754=0,0,SUM($E$713:E754))</f>
        <v>0</v>
      </c>
    </row>
    <row r="755" spans="2:6" hidden="1">
      <c r="B755" s="113">
        <v>42</v>
      </c>
      <c r="C755" s="139" t="str">
        <f ca="1">IF(ISERROR(OFFSET('HARGA SATUAN'!$C$6,MATCH(B755,'HARGA SATUAN'!$N$7:$N$1495,0),0)),"",OFFSET('HARGA SATUAN'!$C$6,MATCH(B755,'HARGA SATUAN'!$N$7:$N$1495,0),0))</f>
        <v>CT TM Indoor Tipe Ring 50/5-5A</v>
      </c>
      <c r="D755" s="139">
        <f ca="1">SUMIFS(RAB!$F$14:$F$80,RAB!$C$14:$C$80,C755)</f>
        <v>0</v>
      </c>
      <c r="E755" s="26">
        <f t="shared" ca="1" si="33"/>
        <v>0</v>
      </c>
      <c r="F755" s="26">
        <f ca="1">IF(D755=0,0,SUM($E$713:E755))</f>
        <v>0</v>
      </c>
    </row>
    <row r="756" spans="2:6" hidden="1">
      <c r="B756" s="113">
        <v>43</v>
      </c>
      <c r="C756" s="139" t="str">
        <f ca="1">IF(ISERROR(OFFSET('HARGA SATUAN'!$C$6,MATCH(B756,'HARGA SATUAN'!$N$7:$N$1495,0),0)),"",OFFSET('HARGA SATUAN'!$C$6,MATCH(B756,'HARGA SATUAN'!$N$7:$N$1495,0),0))</f>
        <v>CT TM Indoor Tipe Ring 100/5-5A</v>
      </c>
      <c r="D756" s="139">
        <f ca="1">SUMIFS(RAB!$F$14:$F$80,RAB!$C$14:$C$80,C756)</f>
        <v>0</v>
      </c>
      <c r="E756" s="26">
        <f t="shared" ca="1" si="33"/>
        <v>0</v>
      </c>
      <c r="F756" s="26">
        <f ca="1">IF(D756=0,0,SUM($E$713:E756))</f>
        <v>0</v>
      </c>
    </row>
    <row r="757" spans="2:6" hidden="1">
      <c r="B757" s="113">
        <v>44</v>
      </c>
      <c r="C757" s="139" t="str">
        <f ca="1">IF(ISERROR(OFFSET('HARGA SATUAN'!$C$6,MATCH(B757,'HARGA SATUAN'!$N$7:$N$1495,0),0)),"",OFFSET('HARGA SATUAN'!$C$6,MATCH(B757,'HARGA SATUAN'!$N$7:$N$1495,0),0))</f>
        <v>CT TM Outdoor  10/5</v>
      </c>
      <c r="D757" s="139">
        <f ca="1">SUMIFS(RAB!$F$14:$F$80,RAB!$C$14:$C$80,C757)</f>
        <v>0</v>
      </c>
      <c r="E757" s="26">
        <f t="shared" ca="1" si="33"/>
        <v>0</v>
      </c>
      <c r="F757" s="26">
        <f ca="1">IF(D757=0,0,SUM($E$713:E757))</f>
        <v>0</v>
      </c>
    </row>
    <row r="758" spans="2:6" hidden="1">
      <c r="B758" s="113">
        <v>45</v>
      </c>
      <c r="C758" s="139" t="str">
        <f ca="1">IF(ISERROR(OFFSET('HARGA SATUAN'!$C$6,MATCH(B758,'HARGA SATUAN'!$N$7:$N$1495,0),0)),"",OFFSET('HARGA SATUAN'!$C$6,MATCH(B758,'HARGA SATUAN'!$N$7:$N$1495,0),0))</f>
        <v>CT TM Outdoor  15/5</v>
      </c>
      <c r="D758" s="139">
        <f ca="1">SUMIFS(RAB!$F$14:$F$80,RAB!$C$14:$C$80,C758)</f>
        <v>0</v>
      </c>
      <c r="E758" s="26">
        <f t="shared" ca="1" si="33"/>
        <v>0</v>
      </c>
      <c r="F758" s="26">
        <f ca="1">IF(D758=0,0,SUM($E$713:E758))</f>
        <v>0</v>
      </c>
    </row>
    <row r="759" spans="2:6" hidden="1">
      <c r="B759" s="113">
        <v>46</v>
      </c>
      <c r="C759" s="139" t="str">
        <f ca="1">IF(ISERROR(OFFSET('HARGA SATUAN'!$C$6,MATCH(B759,'HARGA SATUAN'!$N$7:$N$1495,0),0)),"",OFFSET('HARGA SATUAN'!$C$6,MATCH(B759,'HARGA SATUAN'!$N$7:$N$1495,0),0))</f>
        <v>CT TM Outdoor  20/5</v>
      </c>
      <c r="D759" s="139">
        <f ca="1">SUMIFS(RAB!$F$14:$F$80,RAB!$C$14:$C$80,C759)</f>
        <v>0</v>
      </c>
      <c r="E759" s="26">
        <f t="shared" ca="1" si="33"/>
        <v>0</v>
      </c>
      <c r="F759" s="26">
        <f ca="1">IF(D759=0,0,SUM($E$713:E759))</f>
        <v>0</v>
      </c>
    </row>
    <row r="760" spans="2:6" hidden="1">
      <c r="B760" s="113">
        <v>47</v>
      </c>
      <c r="C760" s="139" t="str">
        <f ca="1">IF(ISERROR(OFFSET('HARGA SATUAN'!$C$6,MATCH(B760,'HARGA SATUAN'!$N$7:$N$1495,0),0)),"",OFFSET('HARGA SATUAN'!$C$6,MATCH(B760,'HARGA SATUAN'!$N$7:$N$1495,0),0))</f>
        <v>CT TM Outdoor  25/5</v>
      </c>
      <c r="D760" s="139">
        <f ca="1">SUMIFS(RAB!$F$14:$F$80,RAB!$C$14:$C$80,C760)</f>
        <v>0</v>
      </c>
      <c r="E760" s="26">
        <f t="shared" ca="1" si="33"/>
        <v>0</v>
      </c>
      <c r="F760" s="26">
        <f ca="1">IF(D760=0,0,SUM($E$713:E760))</f>
        <v>0</v>
      </c>
    </row>
    <row r="761" spans="2:6" hidden="1">
      <c r="B761" s="113">
        <v>48</v>
      </c>
      <c r="C761" s="139" t="str">
        <f ca="1">IF(ISERROR(OFFSET('HARGA SATUAN'!$C$6,MATCH(B761,'HARGA SATUAN'!$N$7:$N$1495,0),0)),"",OFFSET('HARGA SATUAN'!$C$6,MATCH(B761,'HARGA SATUAN'!$N$7:$N$1495,0),0))</f>
        <v>CT TM Outdoor  30/5</v>
      </c>
      <c r="D761" s="139">
        <f ca="1">SUMIFS(RAB!$F$14:$F$80,RAB!$C$14:$C$80,C761)</f>
        <v>0</v>
      </c>
      <c r="E761" s="26">
        <f t="shared" ca="1" si="33"/>
        <v>0</v>
      </c>
      <c r="F761" s="26">
        <f ca="1">IF(D761=0,0,SUM($E$713:E761))</f>
        <v>0</v>
      </c>
    </row>
    <row r="762" spans="2:6" hidden="1">
      <c r="B762" s="113">
        <v>49</v>
      </c>
      <c r="C762" s="139" t="str">
        <f ca="1">IF(ISERROR(OFFSET('HARGA SATUAN'!$C$6,MATCH(B762,'HARGA SATUAN'!$N$7:$N$1495,0),0)),"",OFFSET('HARGA SATUAN'!$C$6,MATCH(B762,'HARGA SATUAN'!$N$7:$N$1495,0),0))</f>
        <v>CT TM Outdoor  40/5</v>
      </c>
      <c r="D762" s="139">
        <f ca="1">SUMIFS(RAB!$F$14:$F$80,RAB!$C$14:$C$80,C762)</f>
        <v>0</v>
      </c>
      <c r="E762" s="26">
        <f t="shared" ca="1" si="33"/>
        <v>0</v>
      </c>
      <c r="F762" s="26">
        <f ca="1">IF(D762=0,0,SUM($E$713:E762))</f>
        <v>0</v>
      </c>
    </row>
    <row r="763" spans="2:6" hidden="1">
      <c r="B763" s="113">
        <v>50</v>
      </c>
      <c r="C763" s="139" t="str">
        <f ca="1">IF(ISERROR(OFFSET('HARGA SATUAN'!$C$6,MATCH(B763,'HARGA SATUAN'!$N$7:$N$1495,0),0)),"",OFFSET('HARGA SATUAN'!$C$6,MATCH(B763,'HARGA SATUAN'!$N$7:$N$1495,0),0))</f>
        <v>CT TM Outdoor  50/5</v>
      </c>
      <c r="D763" s="139">
        <f ca="1">SUMIFS(RAB!$F$14:$F$80,RAB!$C$14:$C$80,C763)</f>
        <v>0</v>
      </c>
      <c r="E763" s="26">
        <f t="shared" ca="1" si="33"/>
        <v>0</v>
      </c>
      <c r="F763" s="26">
        <f ca="1">IF(D763=0,0,SUM($E$713:E763))</f>
        <v>0</v>
      </c>
    </row>
    <row r="764" spans="2:6" hidden="1">
      <c r="B764" s="113">
        <v>51</v>
      </c>
      <c r="C764" s="139" t="str">
        <f ca="1">IF(ISERROR(OFFSET('HARGA SATUAN'!$C$6,MATCH(B764,'HARGA SATUAN'!$N$7:$N$1495,0),0)),"",OFFSET('HARGA SATUAN'!$C$6,MATCH(B764,'HARGA SATUAN'!$N$7:$N$1495,0),0))</f>
        <v>CT TM Outdoor  60/5</v>
      </c>
      <c r="D764" s="139">
        <f ca="1">SUMIFS(RAB!$F$14:$F$80,RAB!$C$14:$C$80,C764)</f>
        <v>0</v>
      </c>
      <c r="E764" s="26">
        <f t="shared" ca="1" si="33"/>
        <v>0</v>
      </c>
      <c r="F764" s="26">
        <f ca="1">IF(D764=0,0,SUM($E$713:E764))</f>
        <v>0</v>
      </c>
    </row>
    <row r="765" spans="2:6" hidden="1">
      <c r="B765" s="113">
        <v>52</v>
      </c>
      <c r="C765" s="139" t="str">
        <f ca="1">IF(ISERROR(OFFSET('HARGA SATUAN'!$C$6,MATCH(B765,'HARGA SATUAN'!$N$7:$N$1495,0),0)),"",OFFSET('HARGA SATUAN'!$C$6,MATCH(B765,'HARGA SATUAN'!$N$7:$N$1495,0),0))</f>
        <v>CT TM Outdoor  75/5</v>
      </c>
      <c r="D765" s="139">
        <f ca="1">SUMIFS(RAB!$F$14:$F$80,RAB!$C$14:$C$80,C765)</f>
        <v>0</v>
      </c>
      <c r="E765" s="26">
        <f t="shared" ca="1" si="33"/>
        <v>0</v>
      </c>
      <c r="F765" s="26">
        <f ca="1">IF(D765=0,0,SUM($E$713:E765))</f>
        <v>0</v>
      </c>
    </row>
    <row r="766" spans="2:6" hidden="1">
      <c r="B766" s="113">
        <v>53</v>
      </c>
      <c r="C766" s="139" t="str">
        <f ca="1">IF(ISERROR(OFFSET('HARGA SATUAN'!$C$6,MATCH(B766,'HARGA SATUAN'!$N$7:$N$1495,0),0)),"",OFFSET('HARGA SATUAN'!$C$6,MATCH(B766,'HARGA SATUAN'!$N$7:$N$1495,0),0))</f>
        <v>CT TM Outdoor 80/5</v>
      </c>
      <c r="D766" s="139">
        <f ca="1">SUMIFS(RAB!$F$14:$F$80,RAB!$C$14:$C$80,C766)</f>
        <v>0</v>
      </c>
      <c r="E766" s="26">
        <f t="shared" ca="1" si="33"/>
        <v>0</v>
      </c>
      <c r="F766" s="26">
        <f ca="1">IF(D766=0,0,SUM($E$713:E766))</f>
        <v>0</v>
      </c>
    </row>
    <row r="767" spans="2:6" hidden="1">
      <c r="B767" s="113">
        <v>54</v>
      </c>
      <c r="C767" s="139" t="str">
        <f ca="1">IF(ISERROR(OFFSET('HARGA SATUAN'!$C$6,MATCH(B767,'HARGA SATUAN'!$N$7:$N$1495,0),0)),"",OFFSET('HARGA SATUAN'!$C$6,MATCH(B767,'HARGA SATUAN'!$N$7:$N$1495,0),0))</f>
        <v>CT TM Outdoor 100/5</v>
      </c>
      <c r="D767" s="139">
        <f ca="1">SUMIFS(RAB!$F$14:$F$80,RAB!$C$14:$C$80,C767)</f>
        <v>0</v>
      </c>
      <c r="E767" s="26">
        <f t="shared" ca="1" si="33"/>
        <v>0</v>
      </c>
      <c r="F767" s="26">
        <f ca="1">IF(D767=0,0,SUM($E$713:E767))</f>
        <v>0</v>
      </c>
    </row>
    <row r="768" spans="2:6" hidden="1">
      <c r="B768" s="113">
        <v>55</v>
      </c>
      <c r="C768" s="139" t="str">
        <f ca="1">IF(ISERROR(OFFSET('HARGA SATUAN'!$C$6,MATCH(B768,'HARGA SATUAN'!$N$7:$N$1495,0),0)),"",OFFSET('HARGA SATUAN'!$C$6,MATCH(B768,'HARGA SATUAN'!$N$7:$N$1495,0),0))</f>
        <v>CT TM Outdoor 150/5</v>
      </c>
      <c r="D768" s="139">
        <f ca="1">SUMIFS(RAB!$F$14:$F$80,RAB!$C$14:$C$80,C768)</f>
        <v>0</v>
      </c>
      <c r="E768" s="26">
        <f t="shared" ca="1" si="33"/>
        <v>0</v>
      </c>
      <c r="F768" s="26">
        <f ca="1">IF(D768=0,0,SUM($E$713:E768))</f>
        <v>0</v>
      </c>
    </row>
    <row r="769" spans="2:6" hidden="1">
      <c r="B769" s="113">
        <v>56</v>
      </c>
      <c r="C769" s="139" t="str">
        <f ca="1">IF(ISERROR(OFFSET('HARGA SATUAN'!$C$6,MATCH(B769,'HARGA SATUAN'!$N$7:$N$1495,0),0)),"",OFFSET('HARGA SATUAN'!$C$6,MATCH(B769,'HARGA SATUAN'!$N$7:$N$1495,0),0))</f>
        <v>CT TM Outdoor 200/5</v>
      </c>
      <c r="D769" s="139">
        <f ca="1">SUMIFS(RAB!$F$14:$F$80,RAB!$C$14:$C$80,C769)</f>
        <v>0</v>
      </c>
      <c r="E769" s="26">
        <f t="shared" ca="1" si="33"/>
        <v>0</v>
      </c>
      <c r="F769" s="26">
        <f ca="1">IF(D769=0,0,SUM($E$713:E769))</f>
        <v>0</v>
      </c>
    </row>
    <row r="770" spans="2:6" hidden="1">
      <c r="B770" s="113">
        <v>57</v>
      </c>
      <c r="C770" s="139" t="str">
        <f ca="1">IF(ISERROR(OFFSET('HARGA SATUAN'!$C$6,MATCH(B770,'HARGA SATUAN'!$N$7:$N$1495,0),0)),"",OFFSET('HARGA SATUAN'!$C$6,MATCH(B770,'HARGA SATUAN'!$N$7:$N$1495,0),0))</f>
        <v>CT TM Outdoor 250/5</v>
      </c>
      <c r="D770" s="139">
        <f ca="1">SUMIFS(RAB!$F$14:$F$80,RAB!$C$14:$C$80,C770)</f>
        <v>0</v>
      </c>
      <c r="E770" s="26">
        <f t="shared" ca="1" si="33"/>
        <v>0</v>
      </c>
      <c r="F770" s="26">
        <f ca="1">IF(D770=0,0,SUM($E$713:E770))</f>
        <v>0</v>
      </c>
    </row>
    <row r="771" spans="2:6" hidden="1">
      <c r="B771" s="113">
        <v>58</v>
      </c>
      <c r="C771" s="139" t="str">
        <f ca="1">IF(ISERROR(OFFSET('HARGA SATUAN'!$C$6,MATCH(B771,'HARGA SATUAN'!$N$7:$N$1495,0),0)),"",OFFSET('HARGA SATUAN'!$C$6,MATCH(B771,'HARGA SATUAN'!$N$7:$N$1495,0),0))</f>
        <v>CT TM Outdoor 300/5</v>
      </c>
      <c r="D771" s="139">
        <f ca="1">SUMIFS(RAB!$F$14:$F$80,RAB!$C$14:$C$80,C771)</f>
        <v>0</v>
      </c>
      <c r="E771" s="26">
        <f t="shared" ca="1" si="33"/>
        <v>0</v>
      </c>
      <c r="F771" s="26">
        <f ca="1">IF(D771=0,0,SUM($E$713:E771))</f>
        <v>0</v>
      </c>
    </row>
    <row r="772" spans="2:6" hidden="1">
      <c r="B772" s="113">
        <v>59</v>
      </c>
      <c r="C772" s="139" t="str">
        <f ca="1">IF(ISERROR(OFFSET('HARGA SATUAN'!$C$6,MATCH(B772,'HARGA SATUAN'!$N$7:$N$1495,0),0)),"",OFFSET('HARGA SATUAN'!$C$6,MATCH(B772,'HARGA SATUAN'!$N$7:$N$1495,0),0))</f>
        <v>CT TM Outdoor 400/5</v>
      </c>
      <c r="D772" s="139">
        <f ca="1">SUMIFS(RAB!$F$14:$F$80,RAB!$C$14:$C$80,C772)</f>
        <v>0</v>
      </c>
      <c r="E772" s="26">
        <f t="shared" ca="1" si="33"/>
        <v>0</v>
      </c>
      <c r="F772" s="26">
        <f ca="1">IF(D772=0,0,SUM($E$713:E772))</f>
        <v>0</v>
      </c>
    </row>
    <row r="773" spans="2:6" hidden="1">
      <c r="B773" s="113">
        <v>60</v>
      </c>
      <c r="C773" s="139" t="str">
        <f ca="1">IF(ISERROR(OFFSET('HARGA SATUAN'!$C$6,MATCH(B773,'HARGA SATUAN'!$N$7:$N$1495,0),0)),"",OFFSET('HARGA SATUAN'!$C$6,MATCH(B773,'HARGA SATUAN'!$N$7:$N$1495,0),0))</f>
        <v>PT Indoor (ratio 20.000/v3 : 100/v3) Class 0.2s</v>
      </c>
      <c r="D773" s="139">
        <f ca="1">SUMIFS(RAB!$F$14:$F$80,RAB!$C$14:$C$80,C773)</f>
        <v>0</v>
      </c>
      <c r="E773" s="26">
        <f t="shared" ca="1" si="33"/>
        <v>0</v>
      </c>
      <c r="F773" s="26">
        <f ca="1">IF(D773=0,0,SUM($E$713:E773))</f>
        <v>0</v>
      </c>
    </row>
    <row r="774" spans="2:6" hidden="1">
      <c r="B774" s="113">
        <v>61</v>
      </c>
      <c r="C774" s="139" t="str">
        <f ca="1">IF(ISERROR(OFFSET('HARGA SATUAN'!$C$6,MATCH(B774,'HARGA SATUAN'!$N$7:$N$1495,0),0)),"",OFFSET('HARGA SATUAN'!$C$6,MATCH(B774,'HARGA SATUAN'!$N$7:$N$1495,0),0))</f>
        <v>PT Outdoor (ratio 20.000/v3 : 100/v3) Class 0.2s</v>
      </c>
      <c r="D774" s="139">
        <f ca="1">SUMIFS(RAB!$F$14:$F$80,RAB!$C$14:$C$80,C774)</f>
        <v>0</v>
      </c>
      <c r="E774" s="26">
        <f t="shared" ca="1" si="33"/>
        <v>0</v>
      </c>
      <c r="F774" s="26">
        <f ca="1">IF(D774=0,0,SUM($E$713:E774))</f>
        <v>0</v>
      </c>
    </row>
    <row r="775" spans="2:6" hidden="1">
      <c r="B775" s="113">
        <v>62</v>
      </c>
      <c r="C775" s="139" t="str">
        <f ca="1">IF(ISERROR(OFFSET('HARGA SATUAN'!$C$6,MATCH(B775,'HARGA SATUAN'!$N$7:$N$1495,0),0)),"",OFFSET('HARGA SATUAN'!$C$6,MATCH(B775,'HARGA SATUAN'!$N$7:$N$1495,0),0))</f>
        <v>Smart Box Langsung Daya 3.9 kVA MCCB 6 A</v>
      </c>
      <c r="D775" s="139">
        <f ca="1">SUMIFS(RAB!$F$14:$F$80,RAB!$C$14:$C$80,C775)</f>
        <v>0</v>
      </c>
      <c r="E775" s="26">
        <f t="shared" ca="1" si="33"/>
        <v>0</v>
      </c>
      <c r="F775" s="26">
        <f ca="1">IF(D775=0,0,SUM($E$713:E775))</f>
        <v>0</v>
      </c>
    </row>
    <row r="776" spans="2:6" hidden="1">
      <c r="B776" s="113">
        <v>63</v>
      </c>
      <c r="C776" s="139" t="str">
        <f ca="1">IF(ISERROR(OFFSET('HARGA SATUAN'!$C$6,MATCH(B776,'HARGA SATUAN'!$N$7:$N$1495,0),0)),"",OFFSET('HARGA SATUAN'!$C$6,MATCH(B776,'HARGA SATUAN'!$N$7:$N$1495,0),0))</f>
        <v>Smart Box Langsung Daya 6.6 kVA MCCB 10 A</v>
      </c>
      <c r="D776" s="139">
        <f ca="1">SUMIFS(RAB!$F$14:$F$80,RAB!$C$14:$C$80,C776)</f>
        <v>0</v>
      </c>
      <c r="E776" s="26">
        <f t="shared" ca="1" si="33"/>
        <v>0</v>
      </c>
      <c r="F776" s="26">
        <f ca="1">IF(D776=0,0,SUM($E$713:E776))</f>
        <v>0</v>
      </c>
    </row>
    <row r="777" spans="2:6" hidden="1">
      <c r="B777" s="113">
        <v>64</v>
      </c>
      <c r="C777" s="139" t="str">
        <f ca="1">IF(ISERROR(OFFSET('HARGA SATUAN'!$C$6,MATCH(B777,'HARGA SATUAN'!$N$7:$N$1495,0),0)),"",OFFSET('HARGA SATUAN'!$C$6,MATCH(B777,'HARGA SATUAN'!$N$7:$N$1495,0),0))</f>
        <v>Smart Box Langsung Daya 10.6 kVA MCCB 16 A</v>
      </c>
      <c r="D777" s="139">
        <f ca="1">SUMIFS(RAB!$F$14:$F$80,RAB!$C$14:$C$80,C777)</f>
        <v>0</v>
      </c>
      <c r="E777" s="26">
        <f t="shared" ca="1" si="33"/>
        <v>0</v>
      </c>
      <c r="F777" s="26">
        <f ca="1">IF(D777=0,0,SUM($E$713:E777))</f>
        <v>0</v>
      </c>
    </row>
    <row r="778" spans="2:6" hidden="1">
      <c r="B778" s="113">
        <v>65</v>
      </c>
      <c r="C778" s="139" t="str">
        <f ca="1">IF(ISERROR(OFFSET('HARGA SATUAN'!$C$6,MATCH(B778,'HARGA SATUAN'!$N$7:$N$1495,0),0)),"",OFFSET('HARGA SATUAN'!$C$6,MATCH(B778,'HARGA SATUAN'!$N$7:$N$1495,0),0))</f>
        <v>Smart Box Langsung Daya 13.2 kVA MCCB 20 A</v>
      </c>
      <c r="D778" s="139">
        <f ca="1">SUMIFS(RAB!$F$14:$F$80,RAB!$C$14:$C$80,C778)</f>
        <v>0</v>
      </c>
      <c r="E778" s="26">
        <f t="shared" ca="1" si="33"/>
        <v>0</v>
      </c>
      <c r="F778" s="26">
        <f ca="1">IF(D778=0,0,SUM($E$713:E778))</f>
        <v>0</v>
      </c>
    </row>
    <row r="779" spans="2:6" hidden="1">
      <c r="B779" s="113">
        <v>66</v>
      </c>
      <c r="C779" s="139" t="str">
        <f ca="1">IF(ISERROR(OFFSET('HARGA SATUAN'!$C$6,MATCH(B779,'HARGA SATUAN'!$N$7:$N$1495,0),0)),"",OFFSET('HARGA SATUAN'!$C$6,MATCH(B779,'HARGA SATUAN'!$N$7:$N$1495,0),0))</f>
        <v>Smart Box Langsung Daya 16.5 kVA MCCB 25 A</v>
      </c>
      <c r="D779" s="139">
        <f ca="1">SUMIFS(RAB!$F$14:$F$80,RAB!$C$14:$C$80,C779)</f>
        <v>0</v>
      </c>
      <c r="E779" s="26">
        <f t="shared" ref="E779:E842" ca="1" si="34">IF(D779=0,0,1)</f>
        <v>0</v>
      </c>
      <c r="F779" s="26">
        <f ca="1">IF(D779=0,0,SUM($E$713:E779))</f>
        <v>0</v>
      </c>
    </row>
    <row r="780" spans="2:6" hidden="1">
      <c r="B780" s="113">
        <v>67</v>
      </c>
      <c r="C780" s="139" t="str">
        <f ca="1">IF(ISERROR(OFFSET('HARGA SATUAN'!$C$6,MATCH(B780,'HARGA SATUAN'!$N$7:$N$1495,0),0)),"",OFFSET('HARGA SATUAN'!$C$6,MATCH(B780,'HARGA SATUAN'!$N$7:$N$1495,0),0))</f>
        <v>Smart Box Langsung Daya 23 kVA MCCB 35 A</v>
      </c>
      <c r="D780" s="139">
        <f ca="1">SUMIFS(RAB!$F$14:$F$80,RAB!$C$14:$C$80,C780)</f>
        <v>0</v>
      </c>
      <c r="E780" s="26">
        <f t="shared" ca="1" si="34"/>
        <v>0</v>
      </c>
      <c r="F780" s="26">
        <f ca="1">IF(D780=0,0,SUM($E$713:E780))</f>
        <v>0</v>
      </c>
    </row>
    <row r="781" spans="2:6" hidden="1">
      <c r="B781" s="113">
        <v>68</v>
      </c>
      <c r="C781" s="139" t="str">
        <f ca="1">IF(ISERROR(OFFSET('HARGA SATUAN'!$C$6,MATCH(B781,'HARGA SATUAN'!$N$7:$N$1495,0),0)),"",OFFSET('HARGA SATUAN'!$C$6,MATCH(B781,'HARGA SATUAN'!$N$7:$N$1495,0),0))</f>
        <v>Smart Box Langsung Daya 33 kVA MCCB 50 A</v>
      </c>
      <c r="D781" s="139">
        <f ca="1">SUMIFS(RAB!$F$14:$F$80,RAB!$C$14:$C$80,C781)</f>
        <v>0</v>
      </c>
      <c r="E781" s="26">
        <f t="shared" ca="1" si="34"/>
        <v>0</v>
      </c>
      <c r="F781" s="26">
        <f ca="1">IF(D781=0,0,SUM($E$713:E781))</f>
        <v>0</v>
      </c>
    </row>
    <row r="782" spans="2:6" hidden="1">
      <c r="B782" s="113">
        <v>69</v>
      </c>
      <c r="C782" s="139" t="str">
        <f ca="1">IF(ISERROR(OFFSET('HARGA SATUAN'!$C$6,MATCH(B782,'HARGA SATUAN'!$N$7:$N$1495,0),0)),"",OFFSET('HARGA SATUAN'!$C$6,MATCH(B782,'HARGA SATUAN'!$N$7:$N$1495,0),0))</f>
        <v>Smart Box Langsung Daya 41.5 kVA MCCB 63 A</v>
      </c>
      <c r="D782" s="139">
        <f ca="1">SUMIFS(RAB!$F$14:$F$80,RAB!$C$14:$C$80,C782)</f>
        <v>0</v>
      </c>
      <c r="E782" s="26">
        <f t="shared" ca="1" si="34"/>
        <v>0</v>
      </c>
      <c r="F782" s="26">
        <f ca="1">IF(D782=0,0,SUM($E$713:E782))</f>
        <v>0</v>
      </c>
    </row>
    <row r="783" spans="2:6" hidden="1">
      <c r="B783" s="113">
        <v>70</v>
      </c>
      <c r="C783" s="139" t="str">
        <f ca="1">IF(ISERROR(OFFSET('HARGA SATUAN'!$C$6,MATCH(B783,'HARGA SATUAN'!$N$7:$N$1495,0),0)),"",OFFSET('HARGA SATUAN'!$C$6,MATCH(B783,'HARGA SATUAN'!$N$7:$N$1495,0),0))</f>
        <v>Smart Box Tidak Langsung Daya 53 kVA MCCB 80 A</v>
      </c>
      <c r="D783" s="139">
        <f ca="1">SUMIFS(RAB!$F$14:$F$80,RAB!$C$14:$C$80,C783)</f>
        <v>0</v>
      </c>
      <c r="E783" s="26">
        <f t="shared" ca="1" si="34"/>
        <v>0</v>
      </c>
      <c r="F783" s="26">
        <f ca="1">IF(D783=0,0,SUM($E$713:E783))</f>
        <v>0</v>
      </c>
    </row>
    <row r="784" spans="2:6" hidden="1">
      <c r="B784" s="113">
        <v>71</v>
      </c>
      <c r="C784" s="139" t="str">
        <f ca="1">IF(ISERROR(OFFSET('HARGA SATUAN'!$C$6,MATCH(B784,'HARGA SATUAN'!$N$7:$N$1495,0),0)),"",OFFSET('HARGA SATUAN'!$C$6,MATCH(B784,'HARGA SATUAN'!$N$7:$N$1495,0),0))</f>
        <v>Smart Box Tidak Langsung Daya 66 kVA MCCB 100 A</v>
      </c>
      <c r="D784" s="139">
        <f ca="1">SUMIFS(RAB!$F$14:$F$80,RAB!$C$14:$C$80,C784)</f>
        <v>0</v>
      </c>
      <c r="E784" s="26">
        <f t="shared" ca="1" si="34"/>
        <v>0</v>
      </c>
      <c r="F784" s="26">
        <f ca="1">IF(D784=0,0,SUM($E$713:E784))</f>
        <v>0</v>
      </c>
    </row>
    <row r="785" spans="2:6" hidden="1">
      <c r="B785" s="113">
        <v>72</v>
      </c>
      <c r="C785" s="139" t="str">
        <f ca="1">IF(ISERROR(OFFSET('HARGA SATUAN'!$C$6,MATCH(B785,'HARGA SATUAN'!$N$7:$N$1495,0),0)),"",OFFSET('HARGA SATUAN'!$C$6,MATCH(B785,'HARGA SATUAN'!$N$7:$N$1495,0),0))</f>
        <v>Smart Box Tidak Langsung Daya 82.5 kVA MCCB 125 A</v>
      </c>
      <c r="D785" s="139">
        <f ca="1">SUMIFS(RAB!$F$14:$F$80,RAB!$C$14:$C$80,C785)</f>
        <v>0</v>
      </c>
      <c r="E785" s="26">
        <f t="shared" ca="1" si="34"/>
        <v>0</v>
      </c>
      <c r="F785" s="26">
        <f ca="1">IF(D785=0,0,SUM($E$713:E785))</f>
        <v>0</v>
      </c>
    </row>
    <row r="786" spans="2:6" hidden="1">
      <c r="B786" s="113">
        <v>73</v>
      </c>
      <c r="C786" s="139" t="str">
        <f ca="1">IF(ISERROR(OFFSET('HARGA SATUAN'!$C$6,MATCH(B786,'HARGA SATUAN'!$N$7:$N$1495,0),0)),"",OFFSET('HARGA SATUAN'!$C$6,MATCH(B786,'HARGA SATUAN'!$N$7:$N$1495,0),0))</f>
        <v>Smart Box Tidak Langsung Daya 105 kVA MCCB 160 A</v>
      </c>
      <c r="D786" s="139">
        <f ca="1">SUMIFS(RAB!$F$14:$F$80,RAB!$C$14:$C$80,C786)</f>
        <v>0</v>
      </c>
      <c r="E786" s="26">
        <f t="shared" ca="1" si="34"/>
        <v>0</v>
      </c>
      <c r="F786" s="26">
        <f ca="1">IF(D786=0,0,SUM($E$713:E786))</f>
        <v>0</v>
      </c>
    </row>
    <row r="787" spans="2:6" hidden="1">
      <c r="B787" s="113">
        <v>74</v>
      </c>
      <c r="C787" s="139" t="str">
        <f ca="1">IF(ISERROR(OFFSET('HARGA SATUAN'!$C$6,MATCH(B787,'HARGA SATUAN'!$N$7:$N$1495,0),0)),"",OFFSET('HARGA SATUAN'!$C$6,MATCH(B787,'HARGA SATUAN'!$N$7:$N$1495,0),0))</f>
        <v>Smart Box Tidak Langsung Daya 131 kVA MCCB 200 A</v>
      </c>
      <c r="D787" s="139">
        <f ca="1">SUMIFS(RAB!$F$14:$F$80,RAB!$C$14:$C$80,C787)</f>
        <v>0</v>
      </c>
      <c r="E787" s="26">
        <f t="shared" ca="1" si="34"/>
        <v>0</v>
      </c>
      <c r="F787" s="26">
        <f ca="1">IF(D787=0,0,SUM($E$713:E787))</f>
        <v>0</v>
      </c>
    </row>
    <row r="788" spans="2:6" hidden="1">
      <c r="B788" s="113">
        <v>75</v>
      </c>
      <c r="C788" s="139" t="str">
        <f ca="1">IF(ISERROR(OFFSET('HARGA SATUAN'!$C$6,MATCH(B788,'HARGA SATUAN'!$N$7:$N$1495,0),0)),"",OFFSET('HARGA SATUAN'!$C$6,MATCH(B788,'HARGA SATUAN'!$N$7:$N$1495,0),0))</f>
        <v>Smart Box Tidak Langsung Daya 147 kVA MCCB 225 A</v>
      </c>
      <c r="D788" s="139">
        <f ca="1">SUMIFS(RAB!$F$14:$F$80,RAB!$C$14:$C$80,C788)</f>
        <v>0</v>
      </c>
      <c r="E788" s="26">
        <f t="shared" ca="1" si="34"/>
        <v>0</v>
      </c>
      <c r="F788" s="26">
        <f ca="1">IF(D788=0,0,SUM($E$713:E788))</f>
        <v>0</v>
      </c>
    </row>
    <row r="789" spans="2:6" hidden="1">
      <c r="B789" s="113">
        <v>76</v>
      </c>
      <c r="C789" s="139" t="str">
        <f ca="1">IF(ISERROR(OFFSET('HARGA SATUAN'!$C$6,MATCH(B789,'HARGA SATUAN'!$N$7:$N$1495,0),0)),"",OFFSET('HARGA SATUAN'!$C$6,MATCH(B789,'HARGA SATUAN'!$N$7:$N$1495,0),0))</f>
        <v>Smart Box Tidak Langsung Daya 164 kVA MCCB 250 A</v>
      </c>
      <c r="D789" s="139">
        <f ca="1">SUMIFS(RAB!$F$14:$F$80,RAB!$C$14:$C$80,C789)</f>
        <v>0</v>
      </c>
      <c r="E789" s="26">
        <f t="shared" ca="1" si="34"/>
        <v>0</v>
      </c>
      <c r="F789" s="26">
        <f ca="1">IF(D789=0,0,SUM($E$713:E789))</f>
        <v>0</v>
      </c>
    </row>
    <row r="790" spans="2:6" hidden="1">
      <c r="B790" s="113">
        <v>77</v>
      </c>
      <c r="C790" s="139" t="str">
        <f ca="1">IF(ISERROR(OFFSET('HARGA SATUAN'!$C$6,MATCH(B790,'HARGA SATUAN'!$N$7:$N$1495,0),0)),"",OFFSET('HARGA SATUAN'!$C$6,MATCH(B790,'HARGA SATUAN'!$N$7:$N$1495,0),0))</f>
        <v>Smart Box Tidak Langsung Daya 197 kVA MCCB 300 A</v>
      </c>
      <c r="D790" s="139">
        <f ca="1">SUMIFS(RAB!$F$14:$F$80,RAB!$C$14:$C$80,C790)</f>
        <v>0</v>
      </c>
      <c r="E790" s="26">
        <f t="shared" ca="1" si="34"/>
        <v>0</v>
      </c>
      <c r="F790" s="26">
        <f ca="1">IF(D790=0,0,SUM($E$713:E790))</f>
        <v>0</v>
      </c>
    </row>
    <row r="791" spans="2:6" hidden="1">
      <c r="B791" s="113">
        <v>78</v>
      </c>
      <c r="C791" s="139" t="str">
        <f ca="1">IF(ISERROR(OFFSET('HARGA SATUAN'!$C$6,MATCH(B791,'HARGA SATUAN'!$N$7:$N$1495,0),0)),"",OFFSET('HARGA SATUAN'!$C$6,MATCH(B791,'HARGA SATUAN'!$N$7:$N$1495,0),0))</f>
        <v>Smart Box Tidak Langsung Daya TM</v>
      </c>
      <c r="D791" s="139">
        <f ca="1">SUMIFS(RAB!$F$14:$F$80,RAB!$C$14:$C$80,C791)</f>
        <v>0</v>
      </c>
      <c r="E791" s="26">
        <f t="shared" ca="1" si="34"/>
        <v>0</v>
      </c>
      <c r="F791" s="26">
        <f ca="1">IF(D791=0,0,SUM($E$713:E791))</f>
        <v>0</v>
      </c>
    </row>
    <row r="792" spans="2:6" hidden="1">
      <c r="B792" s="113">
        <v>79</v>
      </c>
      <c r="C792" s="139" t="str">
        <f ca="1">IF(ISERROR(OFFSET('HARGA SATUAN'!$C$6,MATCH(B792,'HARGA SATUAN'!$N$7:$N$1495,0),0)),"",OFFSET('HARGA SATUAN'!$C$6,MATCH(B792,'HARGA SATUAN'!$N$7:$N$1495,0),0))</f>
        <v>Air Insulated LBS Manual;24KV;630A;Min-16KA</v>
      </c>
      <c r="D792" s="139">
        <f ca="1">SUMIFS(RAB!$F$14:$F$80,RAB!$C$14:$C$80,C792)</f>
        <v>0</v>
      </c>
      <c r="E792" s="26">
        <f t="shared" ca="1" si="34"/>
        <v>0</v>
      </c>
      <c r="F792" s="26">
        <f ca="1">IF(D792=0,0,SUM($E$713:E792))</f>
        <v>0</v>
      </c>
    </row>
    <row r="793" spans="2:6" hidden="1">
      <c r="B793" s="113">
        <v>80</v>
      </c>
      <c r="C793" s="139" t="str">
        <f ca="1">IF(ISERROR(OFFSET('HARGA SATUAN'!$C$6,MATCH(B793,'HARGA SATUAN'!$N$7:$N$1495,0),0)),"",OFFSET('HARGA SATUAN'!$C$6,MATCH(B793,'HARGA SATUAN'!$N$7:$N$1495,0),0))</f>
        <v>Air Insulated LBS Motorized;24KV;630A;Min-16KA</v>
      </c>
      <c r="D793" s="139">
        <f ca="1">SUMIFS(RAB!$F$14:$F$80,RAB!$C$14:$C$80,C793)</f>
        <v>0</v>
      </c>
      <c r="E793" s="26">
        <f t="shared" ca="1" si="34"/>
        <v>0</v>
      </c>
      <c r="F793" s="26">
        <f ca="1">IF(D793=0,0,SUM($E$713:E793))</f>
        <v>0</v>
      </c>
    </row>
    <row r="794" spans="2:6" hidden="1">
      <c r="B794" s="113">
        <v>81</v>
      </c>
      <c r="C794" s="139" t="str">
        <f ca="1">IF(ISERROR(OFFSET('HARGA SATUAN'!$C$6,MATCH(B794,'HARGA SATUAN'!$N$7:$N$1495,0),0)),"",OFFSET('HARGA SATUAN'!$C$6,MATCH(B794,'HARGA SATUAN'!$N$7:$N$1495,0),0))</f>
        <v>Air Insulated CBOG Motorized+Metering;20KV;630A;Min-16KA</v>
      </c>
      <c r="D794" s="139">
        <f ca="1">SUMIFS(RAB!$F$14:$F$80,RAB!$C$14:$C$80,C794)</f>
        <v>0</v>
      </c>
      <c r="E794" s="26">
        <f t="shared" ca="1" si="34"/>
        <v>0</v>
      </c>
      <c r="F794" s="26">
        <f ca="1">IF(D794=0,0,SUM($E$713:E794))</f>
        <v>0</v>
      </c>
    </row>
    <row r="795" spans="2:6" hidden="1">
      <c r="B795" s="113">
        <v>82</v>
      </c>
      <c r="C795" s="139" t="str">
        <f ca="1">IF(ISERROR(OFFSET('HARGA SATUAN'!$C$6,MATCH(B795,'HARGA SATUAN'!$N$7:$N$1495,0),0)),"",OFFSET('HARGA SATUAN'!$C$6,MATCH(B795,'HARGA SATUAN'!$N$7:$N$1495,0),0))</f>
        <v>Fully Gas Insulated LBS Motorized;24KV;630A;Min-16KA</v>
      </c>
      <c r="D795" s="139">
        <f ca="1">SUMIFS(RAB!$F$14:$F$80,RAB!$C$14:$C$80,C795)</f>
        <v>0</v>
      </c>
      <c r="E795" s="26">
        <f t="shared" ca="1" si="34"/>
        <v>0</v>
      </c>
      <c r="F795" s="26">
        <f ca="1">IF(D795=0,0,SUM($E$713:E795))</f>
        <v>0</v>
      </c>
    </row>
    <row r="796" spans="2:6" hidden="1">
      <c r="B796" s="113">
        <v>83</v>
      </c>
      <c r="C796" s="139" t="str">
        <f ca="1">IF(ISERROR(OFFSET('HARGA SATUAN'!$C$6,MATCH(B796,'HARGA SATUAN'!$N$7:$N$1495,0),0)),"",OFFSET('HARGA SATUAN'!$C$6,MATCH(B796,'HARGA SATUAN'!$N$7:$N$1495,0),0))</f>
        <v>Fully Gas Insulated CBOG Motorized+Metering;20KV;630A;Min-16KA</v>
      </c>
      <c r="D796" s="139">
        <f ca="1">SUMIFS(RAB!$F$14:$F$80,RAB!$C$14:$C$80,C796)</f>
        <v>0</v>
      </c>
      <c r="E796" s="26">
        <f t="shared" ca="1" si="34"/>
        <v>0</v>
      </c>
      <c r="F796" s="26">
        <f ca="1">IF(D796=0,0,SUM($E$713:E796))</f>
        <v>0</v>
      </c>
    </row>
    <row r="797" spans="2:6" hidden="1">
      <c r="B797" s="113">
        <v>84</v>
      </c>
      <c r="C797" s="139" t="str">
        <f ca="1">IF(ISERROR(OFFSET('HARGA SATUAN'!$C$6,MATCH(B797,'HARGA SATUAN'!$N$7:$N$1495,0),0)),"",OFFSET('HARGA SATUAN'!$C$6,MATCH(B797,'HARGA SATUAN'!$N$7:$N$1495,0),0))</f>
        <v>Fully Gas Insulated LBS Manual;24KV;630A;Min-16KA</v>
      </c>
      <c r="D797" s="139">
        <f ca="1">SUMIFS(RAB!$F$14:$F$80,RAB!$C$14:$C$80,C797)</f>
        <v>0</v>
      </c>
      <c r="E797" s="26">
        <f t="shared" ca="1" si="34"/>
        <v>0</v>
      </c>
      <c r="F797" s="26">
        <f ca="1">IF(D797=0,0,SUM($E$713:E797))</f>
        <v>0</v>
      </c>
    </row>
    <row r="798" spans="2:6" hidden="1">
      <c r="B798" s="113">
        <v>85</v>
      </c>
      <c r="C798" s="139" t="str">
        <f ca="1">IF(ISERROR(OFFSET('HARGA SATUAN'!$C$6,MATCH(B798,'HARGA SATUAN'!$N$7:$N$1495,0),0)),"",OFFSET('HARGA SATUAN'!$C$6,MATCH(B798,'HARGA SATUAN'!$N$7:$N$1495,0),0))</f>
        <v>Automatic Change Over (ACO) TM</v>
      </c>
      <c r="D798" s="139">
        <f ca="1">SUMIFS(RAB!$F$14:$F$80,RAB!$C$14:$C$80,C798)</f>
        <v>0</v>
      </c>
      <c r="E798" s="26">
        <f t="shared" ca="1" si="34"/>
        <v>0</v>
      </c>
      <c r="F798" s="26">
        <f ca="1">IF(D798=0,0,SUM($E$713:E798))</f>
        <v>0</v>
      </c>
    </row>
    <row r="799" spans="2:6" hidden="1">
      <c r="B799" s="113">
        <v>86</v>
      </c>
      <c r="C799" s="139" t="str">
        <f ca="1">IF(ISERROR(OFFSET('HARGA SATUAN'!$C$6,MATCH(B799,'HARGA SATUAN'!$N$7:$N$1495,0),0)),"",OFFSET('HARGA SATUAN'!$C$6,MATCH(B799,'HARGA SATUAN'!$N$7:$N$1495,0),0))</f>
        <v>Automatic Change Over (ACO) TR</v>
      </c>
      <c r="D799" s="139">
        <f ca="1">SUMIFS(RAB!$F$14:$F$80,RAB!$C$14:$C$80,C799)</f>
        <v>0</v>
      </c>
      <c r="E799" s="26">
        <f t="shared" ca="1" si="34"/>
        <v>0</v>
      </c>
      <c r="F799" s="26">
        <f ca="1">IF(D799=0,0,SUM($E$713:E799))</f>
        <v>0</v>
      </c>
    </row>
    <row r="800" spans="2:6" hidden="1">
      <c r="B800" s="113">
        <v>87</v>
      </c>
      <c r="C800" s="139" t="str">
        <f ca="1">IF(ISERROR(OFFSET('HARGA SATUAN'!$C$6,MATCH(B800,'HARGA SATUAN'!$N$7:$N$1495,0),0)),"",OFFSET('HARGA SATUAN'!$C$6,MATCH(B800,'HARGA SATUAN'!$N$7:$N$1495,0),0))</f>
        <v>Metaclad;Outgoing;20kV;630A;25kA - GI</v>
      </c>
      <c r="D800" s="139">
        <f ca="1">SUMIFS(RAB!$F$14:$F$80,RAB!$C$14:$C$80,C800)</f>
        <v>0</v>
      </c>
      <c r="E800" s="26">
        <f t="shared" ca="1" si="34"/>
        <v>0</v>
      </c>
      <c r="F800" s="26">
        <f ca="1">IF(D800=0,0,SUM($E$713:E800))</f>
        <v>0</v>
      </c>
    </row>
    <row r="801" spans="2:6" hidden="1">
      <c r="B801" s="113">
        <v>88</v>
      </c>
      <c r="C801" s="139" t="str">
        <f ca="1">IF(ISERROR(OFFSET('HARGA SATUAN'!$C$6,MATCH(B801,'HARGA SATUAN'!$N$7:$N$1495,0),0)),"",OFFSET('HARGA SATUAN'!$C$6,MATCH(B801,'HARGA SATUAN'!$N$7:$N$1495,0),0))</f>
        <v>Metaclad;Couple;20kV;2000A;25kA - GI</v>
      </c>
      <c r="D801" s="139">
        <f ca="1">SUMIFS(RAB!$F$14:$F$80,RAB!$C$14:$C$80,C801)</f>
        <v>0</v>
      </c>
      <c r="E801" s="26">
        <f t="shared" ca="1" si="34"/>
        <v>0</v>
      </c>
      <c r="F801" s="26">
        <f ca="1">IF(D801=0,0,SUM($E$713:E801))</f>
        <v>0</v>
      </c>
    </row>
    <row r="802" spans="2:6" hidden="1">
      <c r="B802" s="113">
        <v>89</v>
      </c>
      <c r="C802" s="139" t="str">
        <f ca="1">IF(ISERROR(OFFSET('HARGA SATUAN'!$C$6,MATCH(B802,'HARGA SATUAN'!$N$7:$N$1495,0),0)),"",OFFSET('HARGA SATUAN'!$C$6,MATCH(B802,'HARGA SATUAN'!$N$7:$N$1495,0),0))</f>
        <v>Trafo 1 Fasa CSP 50 kVA</v>
      </c>
      <c r="D802" s="139">
        <f ca="1">SUMIFS(RAB!$F$14:$F$80,RAB!$C$14:$C$80,C802)</f>
        <v>1</v>
      </c>
      <c r="E802" s="26">
        <f t="shared" ca="1" si="34"/>
        <v>1</v>
      </c>
      <c r="F802" s="26">
        <f ca="1">IF(D802=0,0,SUM($E$713:E802))</f>
        <v>2</v>
      </c>
    </row>
    <row r="803" spans="2:6" hidden="1">
      <c r="B803" s="113">
        <v>90</v>
      </c>
      <c r="C803" s="139" t="str">
        <f ca="1">IF(ISERROR(OFFSET('HARGA SATUAN'!$C$6,MATCH(B803,'HARGA SATUAN'!$N$7:$N$1495,0),0)),"",OFFSET('HARGA SATUAN'!$C$6,MATCH(B803,'HARGA SATUAN'!$N$7:$N$1495,0),0))</f>
        <v>Trafo 3 phasa 50 kVA YNyn0</v>
      </c>
      <c r="D803" s="139">
        <f ca="1">SUMIFS(RAB!$F$14:$F$80,RAB!$C$14:$C$80,C803)</f>
        <v>0</v>
      </c>
      <c r="E803" s="26">
        <f t="shared" ca="1" si="34"/>
        <v>0</v>
      </c>
      <c r="F803" s="26">
        <f ca="1">IF(D803=0,0,SUM($E$713:E803))</f>
        <v>0</v>
      </c>
    </row>
    <row r="804" spans="2:6" hidden="1">
      <c r="B804" s="113">
        <v>91</v>
      </c>
      <c r="C804" s="139" t="str">
        <f ca="1">IF(ISERROR(OFFSET('HARGA SATUAN'!$C$6,MATCH(B804,'HARGA SATUAN'!$N$7:$N$1495,0),0)),"",OFFSET('HARGA SATUAN'!$C$6,MATCH(B804,'HARGA SATUAN'!$N$7:$N$1495,0),0))</f>
        <v>Trafo 3 phasa 100 kVA YNyn0</v>
      </c>
      <c r="D804" s="139">
        <f ca="1">SUMIFS(RAB!$F$14:$F$80,RAB!$C$14:$C$80,C804)</f>
        <v>0</v>
      </c>
      <c r="E804" s="26">
        <f t="shared" ca="1" si="34"/>
        <v>0</v>
      </c>
      <c r="F804" s="26">
        <f ca="1">IF(D804=0,0,SUM($E$713:E804))</f>
        <v>0</v>
      </c>
    </row>
    <row r="805" spans="2:6" hidden="1">
      <c r="B805" s="113">
        <v>92</v>
      </c>
      <c r="C805" s="139" t="str">
        <f ca="1">IF(ISERROR(OFFSET('HARGA SATUAN'!$C$6,MATCH(B805,'HARGA SATUAN'!$N$7:$N$1495,0),0)),"",OFFSET('HARGA SATUAN'!$C$6,MATCH(B805,'HARGA SATUAN'!$N$7:$N$1495,0),0))</f>
        <v>Trafo 3 phasa 160 kVA YNyn0</v>
      </c>
      <c r="D805" s="139">
        <f ca="1">SUMIFS(RAB!$F$14:$F$80,RAB!$C$14:$C$80,C805)</f>
        <v>0</v>
      </c>
      <c r="E805" s="26">
        <f t="shared" ca="1" si="34"/>
        <v>0</v>
      </c>
      <c r="F805" s="26">
        <f ca="1">IF(D805=0,0,SUM($E$713:E805))</f>
        <v>0</v>
      </c>
    </row>
    <row r="806" spans="2:6" hidden="1">
      <c r="B806" s="113">
        <v>93</v>
      </c>
      <c r="C806" s="139" t="str">
        <f ca="1">IF(ISERROR(OFFSET('HARGA SATUAN'!$C$6,MATCH(B806,'HARGA SATUAN'!$N$7:$N$1495,0),0)),"",OFFSET('HARGA SATUAN'!$C$6,MATCH(B806,'HARGA SATUAN'!$N$7:$N$1495,0),0))</f>
        <v>Trafo 3 phasa 50 kVA Yzn5</v>
      </c>
      <c r="D806" s="139">
        <f ca="1">SUMIFS(RAB!$F$14:$F$80,RAB!$C$14:$C$80,C806)</f>
        <v>0</v>
      </c>
      <c r="E806" s="26">
        <f t="shared" ca="1" si="34"/>
        <v>0</v>
      </c>
      <c r="F806" s="26">
        <f ca="1">IF(D806=0,0,SUM($E$713:E806))</f>
        <v>0</v>
      </c>
    </row>
    <row r="807" spans="2:6" hidden="1">
      <c r="B807" s="113">
        <v>94</v>
      </c>
      <c r="C807" s="139" t="str">
        <f ca="1">IF(ISERROR(OFFSET('HARGA SATUAN'!$C$6,MATCH(B807,'HARGA SATUAN'!$N$7:$N$1495,0),0)),"",OFFSET('HARGA SATUAN'!$C$6,MATCH(B807,'HARGA SATUAN'!$N$7:$N$1495,0),0))</f>
        <v>Trafo 3 phasa 100 kVA Yzn5</v>
      </c>
      <c r="D807" s="139">
        <f ca="1">SUMIFS(RAB!$F$14:$F$80,RAB!$C$14:$C$80,C807)</f>
        <v>0</v>
      </c>
      <c r="E807" s="26">
        <f t="shared" ca="1" si="34"/>
        <v>0</v>
      </c>
      <c r="F807" s="26">
        <f ca="1">IF(D807=0,0,SUM($E$713:E807))</f>
        <v>0</v>
      </c>
    </row>
    <row r="808" spans="2:6" hidden="1">
      <c r="B808" s="113">
        <v>95</v>
      </c>
      <c r="C808" s="139" t="str">
        <f ca="1">IF(ISERROR(OFFSET('HARGA SATUAN'!$C$6,MATCH(B808,'HARGA SATUAN'!$N$7:$N$1495,0),0)),"",OFFSET('HARGA SATUAN'!$C$6,MATCH(B808,'HARGA SATUAN'!$N$7:$N$1495,0),0))</f>
        <v>Trafo 3 phasa 160 kVA Yzn5</v>
      </c>
      <c r="D808" s="139">
        <f ca="1">SUMIFS(RAB!$F$14:$F$80,RAB!$C$14:$C$80,C808)</f>
        <v>0</v>
      </c>
      <c r="E808" s="26">
        <f t="shared" ca="1" si="34"/>
        <v>0</v>
      </c>
      <c r="F808" s="26">
        <f ca="1">IF(D808=0,0,SUM($E$713:E808))</f>
        <v>0</v>
      </c>
    </row>
    <row r="809" spans="2:6" hidden="1">
      <c r="B809" s="113">
        <v>96</v>
      </c>
      <c r="C809" s="139" t="str">
        <f ca="1">IF(ISERROR(OFFSET('HARGA SATUAN'!$C$6,MATCH(B809,'HARGA SATUAN'!$N$7:$N$1495,0),0)),"",OFFSET('HARGA SATUAN'!$C$6,MATCH(B809,'HARGA SATUAN'!$N$7:$N$1495,0),0))</f>
        <v>Trafo 3 phasa 200 kVA Dyn5</v>
      </c>
      <c r="D809" s="139">
        <f ca="1">SUMIFS(RAB!$F$14:$F$80,RAB!$C$14:$C$80,C809)</f>
        <v>0</v>
      </c>
      <c r="E809" s="26">
        <f t="shared" ca="1" si="34"/>
        <v>0</v>
      </c>
      <c r="F809" s="26">
        <f ca="1">IF(D809=0,0,SUM($E$713:E809))</f>
        <v>0</v>
      </c>
    </row>
    <row r="810" spans="2:6" hidden="1">
      <c r="B810" s="113">
        <v>97</v>
      </c>
      <c r="C810" s="139" t="str">
        <f ca="1">IF(ISERROR(OFFSET('HARGA SATUAN'!$C$6,MATCH(B810,'HARGA SATUAN'!$N$7:$N$1495,0),0)),"",OFFSET('HARGA SATUAN'!$C$6,MATCH(B810,'HARGA SATUAN'!$N$7:$N$1495,0),0))</f>
        <v>Trafo 3 phasa 250 kVA DYn5</v>
      </c>
      <c r="D810" s="139">
        <f ca="1">SUMIFS(RAB!$F$14:$F$80,RAB!$C$14:$C$80,C810)</f>
        <v>0</v>
      </c>
      <c r="E810" s="26">
        <f t="shared" ca="1" si="34"/>
        <v>0</v>
      </c>
      <c r="F810" s="26">
        <f ca="1">IF(D810=0,0,SUM($E$713:E810))</f>
        <v>0</v>
      </c>
    </row>
    <row r="811" spans="2:6" hidden="1">
      <c r="B811" s="113">
        <v>98</v>
      </c>
      <c r="C811" s="139" t="str">
        <f ca="1">IF(ISERROR(OFFSET('HARGA SATUAN'!$C$6,MATCH(B811,'HARGA SATUAN'!$N$7:$N$1495,0),0)),"",OFFSET('HARGA SATUAN'!$C$6,MATCH(B811,'HARGA SATUAN'!$N$7:$N$1495,0),0))</f>
        <v>Trafo 3 phasa 400 kVA DYn5 OD</v>
      </c>
      <c r="D811" s="139">
        <f ca="1">SUMIFS(RAB!$F$14:$F$80,RAB!$C$14:$C$80,C811)</f>
        <v>0</v>
      </c>
      <c r="E811" s="26">
        <f t="shared" ca="1" si="34"/>
        <v>0</v>
      </c>
      <c r="F811" s="26">
        <f ca="1">IF(D811=0,0,SUM($E$713:E811))</f>
        <v>0</v>
      </c>
    </row>
    <row r="812" spans="2:6" hidden="1">
      <c r="B812" s="113">
        <v>99</v>
      </c>
      <c r="C812" s="139" t="str">
        <f ca="1">IF(ISERROR(OFFSET('HARGA SATUAN'!$C$6,MATCH(B812,'HARGA SATUAN'!$N$7:$N$1495,0),0)),"",OFFSET('HARGA SATUAN'!$C$6,MATCH(B812,'HARGA SATUAN'!$N$7:$N$1495,0),0))</f>
        <v>LVCB 2 Jurusan 250 A MCCB</v>
      </c>
      <c r="D812" s="139">
        <f ca="1">SUMIFS(RAB!$F$14:$F$80,RAB!$C$14:$C$80,C812)</f>
        <v>0</v>
      </c>
      <c r="E812" s="26">
        <f t="shared" ca="1" si="34"/>
        <v>0</v>
      </c>
      <c r="F812" s="26">
        <f ca="1">IF(D812=0,0,SUM($E$713:E812))</f>
        <v>0</v>
      </c>
    </row>
    <row r="813" spans="2:6" hidden="1">
      <c r="B813" s="113">
        <v>100</v>
      </c>
      <c r="C813" s="139" t="str">
        <f ca="1">IF(ISERROR(OFFSET('HARGA SATUAN'!$C$6,MATCH(B813,'HARGA SATUAN'!$N$7:$N$1495,0),0)),"",OFFSET('HARGA SATUAN'!$C$6,MATCH(B813,'HARGA SATUAN'!$N$7:$N$1495,0),0))</f>
        <v>LVCB 2 Jurusan 250 A LBS</v>
      </c>
      <c r="D813" s="139">
        <f ca="1">SUMIFS(RAB!$F$14:$F$80,RAB!$C$14:$C$80,C813)</f>
        <v>0</v>
      </c>
      <c r="E813" s="26">
        <f t="shared" ca="1" si="34"/>
        <v>0</v>
      </c>
      <c r="F813" s="26">
        <f ca="1">IF(D813=0,0,SUM($E$713:E813))</f>
        <v>0</v>
      </c>
    </row>
    <row r="814" spans="2:6" hidden="1">
      <c r="B814" s="113">
        <v>101</v>
      </c>
      <c r="C814" s="139" t="str">
        <f ca="1">IF(ISERROR(OFFSET('HARGA SATUAN'!$C$6,MATCH(B814,'HARGA SATUAN'!$N$7:$N$1495,0),0)),"",OFFSET('HARGA SATUAN'!$C$6,MATCH(B814,'HARGA SATUAN'!$N$7:$N$1495,0),0))</f>
        <v>LVCB 2 Jurusan 400 A LBS</v>
      </c>
      <c r="D814" s="139">
        <f ca="1">SUMIFS(RAB!$F$14:$F$80,RAB!$C$14:$C$80,C814)</f>
        <v>0</v>
      </c>
      <c r="E814" s="26">
        <f t="shared" ca="1" si="34"/>
        <v>0</v>
      </c>
      <c r="F814" s="26">
        <f ca="1">IF(D814=0,0,SUM($E$713:E814))</f>
        <v>0</v>
      </c>
    </row>
    <row r="815" spans="2:6" hidden="1">
      <c r="B815" s="113">
        <v>102</v>
      </c>
      <c r="C815" s="139" t="str">
        <f ca="1">IF(ISERROR(OFFSET('HARGA SATUAN'!$C$6,MATCH(B815,'HARGA SATUAN'!$N$7:$N$1495,0),0)),"",OFFSET('HARGA SATUAN'!$C$6,MATCH(B815,'HARGA SATUAN'!$N$7:$N$1495,0),0))</f>
        <v>LVCB 4 Jurusan 400 A LBS</v>
      </c>
      <c r="D815" s="139">
        <f ca="1">SUMIFS(RAB!$F$14:$F$80,RAB!$C$14:$C$80,C815)</f>
        <v>0</v>
      </c>
      <c r="E815" s="26">
        <f t="shared" ca="1" si="34"/>
        <v>0</v>
      </c>
      <c r="F815" s="26">
        <f ca="1">IF(D815=0,0,SUM($E$713:E815))</f>
        <v>0</v>
      </c>
    </row>
    <row r="816" spans="2:6" hidden="1">
      <c r="B816" s="113">
        <v>103</v>
      </c>
      <c r="C816" s="139" t="str">
        <f ca="1">IF(ISERROR(OFFSET('HARGA SATUAN'!$C$6,MATCH(B816,'HARGA SATUAN'!$N$7:$N$1495,0),0)),"",OFFSET('HARGA SATUAN'!$C$6,MATCH(B816,'HARGA SATUAN'!$N$7:$N$1495,0),0))</f>
        <v>LVCB 4 Jurusan 630 A LBS</v>
      </c>
      <c r="D816" s="139">
        <f ca="1">SUMIFS(RAB!$F$14:$F$80,RAB!$C$14:$C$80,C816)</f>
        <v>0</v>
      </c>
      <c r="E816" s="26">
        <f t="shared" ca="1" si="34"/>
        <v>0</v>
      </c>
      <c r="F816" s="26">
        <f ca="1">IF(D816=0,0,SUM($E$713:E816))</f>
        <v>0</v>
      </c>
    </row>
    <row r="817" spans="2:6" hidden="1">
      <c r="B817" s="113">
        <v>104</v>
      </c>
      <c r="C817" s="139" t="str">
        <f ca="1">IF(ISERROR(OFFSET('HARGA SATUAN'!$C$6,MATCH(B817,'HARGA SATUAN'!$N$7:$N$1495,0),0)),"",OFFSET('HARGA SATUAN'!$C$6,MATCH(B817,'HARGA SATUAN'!$N$7:$N$1495,0),0))</f>
        <v>FCO Polymer</v>
      </c>
      <c r="D817" s="139">
        <f ca="1">SUMIFS(RAB!$F$14:$F$80,RAB!$C$14:$C$80,C817)</f>
        <v>0</v>
      </c>
      <c r="E817" s="26">
        <f t="shared" ca="1" si="34"/>
        <v>0</v>
      </c>
      <c r="F817" s="26">
        <f ca="1">IF(D817=0,0,SUM($E$713:E817))</f>
        <v>0</v>
      </c>
    </row>
    <row r="818" spans="2:6" hidden="1">
      <c r="B818" s="113">
        <v>105</v>
      </c>
      <c r="C818" s="139" t="str">
        <f ca="1">IF(ISERROR(OFFSET('HARGA SATUAN'!$C$6,MATCH(B818,'HARGA SATUAN'!$N$7:$N$1495,0),0)),"",OFFSET('HARGA SATUAN'!$C$6,MATCH(B818,'HARGA SATUAN'!$N$7:$N$1495,0),0))</f>
        <v>Load Break Switch</v>
      </c>
      <c r="D818" s="139">
        <f ca="1">SUMIFS(RAB!$F$14:$F$80,RAB!$C$14:$C$80,C818)</f>
        <v>0</v>
      </c>
      <c r="E818" s="26">
        <f t="shared" ca="1" si="34"/>
        <v>0</v>
      </c>
      <c r="F818" s="26">
        <f ca="1">IF(D818=0,0,SUM($E$713:E818))</f>
        <v>0</v>
      </c>
    </row>
    <row r="819" spans="2:6" hidden="1">
      <c r="B819" s="113">
        <v>106</v>
      </c>
      <c r="C819" s="139" t="str">
        <f ca="1">IF(ISERROR(OFFSET('HARGA SATUAN'!$C$6,MATCH(B819,'HARGA SATUAN'!$N$7:$N$1495,0),0)),"",OFFSET('HARGA SATUAN'!$C$6,MATCH(B819,'HARGA SATUAN'!$N$7:$N$1495,0),0))</f>
        <v>Recloser</v>
      </c>
      <c r="D819" s="139">
        <f ca="1">SUMIFS(RAB!$F$14:$F$80,RAB!$C$14:$C$80,C819)</f>
        <v>0</v>
      </c>
      <c r="E819" s="26">
        <f t="shared" ca="1" si="34"/>
        <v>0</v>
      </c>
      <c r="F819" s="26">
        <f ca="1">IF(D819=0,0,SUM($E$713:E819))</f>
        <v>0</v>
      </c>
    </row>
    <row r="820" spans="2:6" hidden="1">
      <c r="B820" s="113">
        <v>107</v>
      </c>
      <c r="C820" s="139" t="str">
        <f ca="1">IF(ISERROR(OFFSET('HARGA SATUAN'!$C$6,MATCH(B820,'HARGA SATUAN'!$N$7:$N$1495,0),0)),"",OFFSET('HARGA SATUAN'!$C$6,MATCH(B820,'HARGA SATUAN'!$N$7:$N$1495,0),0))</f>
        <v>Disconnecting Switch 20 KV - 630 A Porcelein</v>
      </c>
      <c r="D820" s="139">
        <f ca="1">SUMIFS(RAB!$F$14:$F$80,RAB!$C$14:$C$80,C820)</f>
        <v>0</v>
      </c>
      <c r="E820" s="26">
        <f t="shared" ca="1" si="34"/>
        <v>0</v>
      </c>
      <c r="F820" s="26">
        <f ca="1">IF(D820=0,0,SUM($E$713:E820))</f>
        <v>0</v>
      </c>
    </row>
    <row r="821" spans="2:6" hidden="1">
      <c r="B821" s="113">
        <v>108</v>
      </c>
      <c r="C821" s="139" t="str">
        <f ca="1">IF(ISERROR(OFFSET('HARGA SATUAN'!$C$6,MATCH(B821,'HARGA SATUAN'!$N$7:$N$1495,0),0)),"",OFFSET('HARGA SATUAN'!$C$6,MATCH(B821,'HARGA SATUAN'!$N$7:$N$1495,0),0))</f>
        <v>Disconnecting Switch 20 KV - 630 A Polymer</v>
      </c>
      <c r="D821" s="139">
        <f ca="1">SUMIFS(RAB!$F$14:$F$80,RAB!$C$14:$C$80,C821)</f>
        <v>0</v>
      </c>
      <c r="E821" s="26">
        <f t="shared" ca="1" si="34"/>
        <v>0</v>
      </c>
      <c r="F821" s="26">
        <f ca="1">IF(D821=0,0,SUM($E$713:E821))</f>
        <v>0</v>
      </c>
    </row>
    <row r="822" spans="2:6" hidden="1">
      <c r="B822" s="113">
        <v>109</v>
      </c>
      <c r="C822" s="139" t="str">
        <f ca="1">IF(ISERROR(OFFSET('HARGA SATUAN'!$C$6,MATCH(B822,'HARGA SATUAN'!$N$7:$N$1495,0),0)),"",OFFSET('HARGA SATUAN'!$C$6,MATCH(B822,'HARGA SATUAN'!$N$7:$N$1495,0),0))</f>
        <v>Lightning Arester (Polymer) 21 KV, 10 KA</v>
      </c>
      <c r="D822" s="139">
        <f ca="1">SUMIFS(RAB!$F$14:$F$80,RAB!$C$14:$C$80,C822)</f>
        <v>0</v>
      </c>
      <c r="E822" s="26">
        <f t="shared" ca="1" si="34"/>
        <v>0</v>
      </c>
      <c r="F822" s="26">
        <f ca="1">IF(D822=0,0,SUM($E$713:E822))</f>
        <v>0</v>
      </c>
    </row>
    <row r="823" spans="2:6" hidden="1">
      <c r="B823" s="113">
        <v>110</v>
      </c>
      <c r="C823" s="139" t="str">
        <f ca="1">IF(ISERROR(OFFSET('HARGA SATUAN'!$C$6,MATCH(B823,'HARGA SATUAN'!$N$7:$N$1495,0),0)),"",OFFSET('HARGA SATUAN'!$C$6,MATCH(B823,'HARGA SATUAN'!$N$7:$N$1495,0),0))</f>
        <v>Lightning Arester (Polymer) 24 KV, 10 KA</v>
      </c>
      <c r="D823" s="139">
        <f ca="1">SUMIFS(RAB!$F$14:$F$80,RAB!$C$14:$C$80,C823)</f>
        <v>0</v>
      </c>
      <c r="E823" s="26">
        <f t="shared" ca="1" si="34"/>
        <v>0</v>
      </c>
      <c r="F823" s="26">
        <f ca="1">IF(D823=0,0,SUM($E$713:E823))</f>
        <v>0</v>
      </c>
    </row>
    <row r="824" spans="2:6" hidden="1">
      <c r="B824" s="113">
        <v>111</v>
      </c>
      <c r="C824" s="139" t="str">
        <f ca="1">IF(ISERROR(OFFSET('HARGA SATUAN'!$C$6,MATCH(B824,'HARGA SATUAN'!$N$7:$N$1495,0),0)),"",OFFSET('HARGA SATUAN'!$C$6,MATCH(B824,'HARGA SATUAN'!$N$7:$N$1495,0),0))</f>
        <v>Isolator Tumpu ( Pin Post ) 20 KV</v>
      </c>
      <c r="D824" s="139">
        <f ca="1">SUMIFS(RAB!$F$14:$F$80,RAB!$C$14:$C$80,C824)</f>
        <v>0</v>
      </c>
      <c r="E824" s="26">
        <f t="shared" ca="1" si="34"/>
        <v>0</v>
      </c>
      <c r="F824" s="26">
        <f ca="1">IF(D824=0,0,SUM($E$713:E824))</f>
        <v>0</v>
      </c>
    </row>
    <row r="825" spans="2:6" hidden="1">
      <c r="B825" s="113">
        <v>112</v>
      </c>
      <c r="C825" s="139" t="str">
        <f ca="1">IF(ISERROR(OFFSET('HARGA SATUAN'!$C$6,MATCH(B825,'HARGA SATUAN'!$N$7:$N$1495,0),0)),"",OFFSET('HARGA SATUAN'!$C$6,MATCH(B825,'HARGA SATUAN'!$N$7:$N$1495,0),0))</f>
        <v>Isolator Tumpu ( Line Post ) 20 KV</v>
      </c>
      <c r="D825" s="139">
        <f ca="1">SUMIFS(RAB!$F$14:$F$80,RAB!$C$14:$C$80,C825)</f>
        <v>0</v>
      </c>
      <c r="E825" s="26">
        <f t="shared" ca="1" si="34"/>
        <v>0</v>
      </c>
      <c r="F825" s="26">
        <f ca="1">IF(D825=0,0,SUM($E$713:E825))</f>
        <v>0</v>
      </c>
    </row>
    <row r="826" spans="2:6" hidden="1">
      <c r="B826" s="113">
        <v>113</v>
      </c>
      <c r="C826" s="139" t="str">
        <f ca="1">IF(ISERROR(OFFSET('HARGA SATUAN'!$C$6,MATCH(B826,'HARGA SATUAN'!$N$7:$N$1495,0),0)),"",OFFSET('HARGA SATUAN'!$C$6,MATCH(B826,'HARGA SATUAN'!$N$7:$N$1495,0),0))</f>
        <v>Isolator Tarik ( Strainkap Porcelain ) 20 KV</v>
      </c>
      <c r="D826" s="139">
        <f ca="1">SUMIFS(RAB!$F$14:$F$80,RAB!$C$14:$C$80,C826)</f>
        <v>0</v>
      </c>
      <c r="E826" s="26">
        <f t="shared" ca="1" si="34"/>
        <v>0</v>
      </c>
      <c r="F826" s="26">
        <f ca="1">IF(D826=0,0,SUM($E$713:E826))</f>
        <v>0</v>
      </c>
    </row>
    <row r="827" spans="2:6" hidden="1">
      <c r="B827" s="113">
        <v>114</v>
      </c>
      <c r="C827" s="139" t="str">
        <f ca="1">IF(ISERROR(OFFSET('HARGA SATUAN'!$C$6,MATCH(B827,'HARGA SATUAN'!$N$7:$N$1495,0),0)),"",OFFSET('HARGA SATUAN'!$C$6,MATCH(B827,'HARGA SATUAN'!$N$7:$N$1495,0),0))</f>
        <v>Isolator Tarik ( Porcelain ) 20 KV + Primary Dead End Clamp 70-150 mm²</v>
      </c>
      <c r="D827" s="139">
        <f ca="1">SUMIFS(RAB!$F$14:$F$80,RAB!$C$14:$C$80,C827)</f>
        <v>0</v>
      </c>
      <c r="E827" s="26">
        <f t="shared" ca="1" si="34"/>
        <v>0</v>
      </c>
      <c r="F827" s="26">
        <f ca="1">IF(D827=0,0,SUM($E$713:E827))</f>
        <v>0</v>
      </c>
    </row>
    <row r="828" spans="2:6" hidden="1">
      <c r="B828" s="113">
        <v>115</v>
      </c>
      <c r="C828" s="139" t="str">
        <f ca="1">IF(ISERROR(OFFSET('HARGA SATUAN'!$C$6,MATCH(B828,'HARGA SATUAN'!$N$7:$N$1495,0),0)),"",OFFSET('HARGA SATUAN'!$C$6,MATCH(B828,'HARGA SATUAN'!$N$7:$N$1495,0),0))</f>
        <v>Isolator Tarik ( Suspension Polymer ) 20 KV</v>
      </c>
      <c r="D828" s="139">
        <f ca="1">SUMIFS(RAB!$F$14:$F$80,RAB!$C$14:$C$80,C828)</f>
        <v>0</v>
      </c>
      <c r="E828" s="26">
        <f t="shared" ca="1" si="34"/>
        <v>0</v>
      </c>
      <c r="F828" s="26">
        <f ca="1">IF(D828=0,0,SUM($E$713:E828))</f>
        <v>0</v>
      </c>
    </row>
    <row r="829" spans="2:6" hidden="1">
      <c r="B829" s="113">
        <v>116</v>
      </c>
      <c r="C829" s="139" t="str">
        <f ca="1">IF(ISERROR(OFFSET('HARGA SATUAN'!$C$6,MATCH(B829,'HARGA SATUAN'!$N$7:$N$1495,0),0)),"",OFFSET('HARGA SATUAN'!$C$6,MATCH(B829,'HARGA SATUAN'!$N$7:$N$1495,0),0))</f>
        <v>AAAC 70 mm²</v>
      </c>
      <c r="D829" s="139">
        <f ca="1">SUMIFS(RAB!$F$14:$F$80,RAB!$C$14:$C$80,C829)</f>
        <v>2</v>
      </c>
      <c r="E829" s="26">
        <f t="shared" ca="1" si="34"/>
        <v>1</v>
      </c>
      <c r="F829" s="26">
        <f ca="1">IF(D829=0,0,SUM($E$713:E829))</f>
        <v>3</v>
      </c>
    </row>
    <row r="830" spans="2:6" hidden="1">
      <c r="B830" s="113">
        <v>117</v>
      </c>
      <c r="C830" s="139" t="str">
        <f ca="1">IF(ISERROR(OFFSET('HARGA SATUAN'!$C$6,MATCH(B830,'HARGA SATUAN'!$N$7:$N$1495,0),0)),"",OFFSET('HARGA SATUAN'!$C$6,MATCH(B830,'HARGA SATUAN'!$N$7:$N$1495,0),0))</f>
        <v>AAAC 150 mm²</v>
      </c>
      <c r="D830" s="139">
        <f ca="1">SUMIFS(RAB!$F$14:$F$80,RAB!$C$14:$C$80,C830)</f>
        <v>0</v>
      </c>
      <c r="E830" s="26">
        <f t="shared" ca="1" si="34"/>
        <v>0</v>
      </c>
      <c r="F830" s="26">
        <f ca="1">IF(D830=0,0,SUM($E$713:E830))</f>
        <v>0</v>
      </c>
    </row>
    <row r="831" spans="2:6" hidden="1">
      <c r="B831" s="113">
        <v>118</v>
      </c>
      <c r="C831" s="139" t="str">
        <f ca="1">IF(ISERROR(OFFSET('HARGA SATUAN'!$C$6,MATCH(B831,'HARGA SATUAN'!$N$7:$N$1495,0),0)),"",OFFSET('HARGA SATUAN'!$C$6,MATCH(B831,'HARGA SATUAN'!$N$7:$N$1495,0),0))</f>
        <v>AAAC 240 mm²</v>
      </c>
      <c r="D831" s="139">
        <f ca="1">SUMIFS(RAB!$F$14:$F$80,RAB!$C$14:$C$80,C831)</f>
        <v>0</v>
      </c>
      <c r="E831" s="26">
        <f t="shared" ca="1" si="34"/>
        <v>0</v>
      </c>
      <c r="F831" s="26">
        <f ca="1">IF(D831=0,0,SUM($E$713:E831))</f>
        <v>0</v>
      </c>
    </row>
    <row r="832" spans="2:6" hidden="1">
      <c r="B832" s="113">
        <v>119</v>
      </c>
      <c r="C832" s="139" t="str">
        <f ca="1">IF(ISERROR(OFFSET('HARGA SATUAN'!$C$6,MATCH(B832,'HARGA SATUAN'!$N$7:$N$1495,0),0)),"",OFFSET('HARGA SATUAN'!$C$6,MATCH(B832,'HARGA SATUAN'!$N$7:$N$1495,0),0))</f>
        <v>AAAC/S 70 mm²</v>
      </c>
      <c r="D832" s="139">
        <f ca="1">SUMIFS(RAB!$F$14:$F$80,RAB!$C$14:$C$80,C832)</f>
        <v>0</v>
      </c>
      <c r="E832" s="26">
        <f t="shared" ca="1" si="34"/>
        <v>0</v>
      </c>
      <c r="F832" s="26">
        <f ca="1">IF(D832=0,0,SUM($E$713:E832))</f>
        <v>0</v>
      </c>
    </row>
    <row r="833" spans="2:6" hidden="1">
      <c r="B833" s="113">
        <v>120</v>
      </c>
      <c r="C833" s="139" t="str">
        <f ca="1">IF(ISERROR(OFFSET('HARGA SATUAN'!$C$6,MATCH(B833,'HARGA SATUAN'!$N$7:$N$1495,0),0)),"",OFFSET('HARGA SATUAN'!$C$6,MATCH(B833,'HARGA SATUAN'!$N$7:$N$1495,0),0))</f>
        <v>AAAC/S 150 mm²</v>
      </c>
      <c r="D833" s="139">
        <f ca="1">SUMIFS(RAB!$F$14:$F$80,RAB!$C$14:$C$80,C833)</f>
        <v>0</v>
      </c>
      <c r="E833" s="26">
        <f t="shared" ca="1" si="34"/>
        <v>0</v>
      </c>
      <c r="F833" s="26">
        <f ca="1">IF(D833=0,0,SUM($E$713:E833))</f>
        <v>0</v>
      </c>
    </row>
    <row r="834" spans="2:6" hidden="1">
      <c r="B834" s="113">
        <v>121</v>
      </c>
      <c r="C834" s="139" t="str">
        <f ca="1">IF(ISERROR(OFFSET('HARGA SATUAN'!$C$6,MATCH(B834,'HARGA SATUAN'!$N$7:$N$1495,0),0)),"",OFFSET('HARGA SATUAN'!$C$6,MATCH(B834,'HARGA SATUAN'!$N$7:$N$1495,0),0))</f>
        <v>AAAC/S 240 mm²</v>
      </c>
      <c r="D834" s="139">
        <f ca="1">SUMIFS(RAB!$F$14:$F$80,RAB!$C$14:$C$80,C834)</f>
        <v>0</v>
      </c>
      <c r="E834" s="26">
        <f t="shared" ca="1" si="34"/>
        <v>0</v>
      </c>
      <c r="F834" s="26">
        <f ca="1">IF(D834=0,0,SUM($E$713:E834))</f>
        <v>0</v>
      </c>
    </row>
    <row r="835" spans="2:6" hidden="1">
      <c r="B835" s="113">
        <v>122</v>
      </c>
      <c r="C835" s="139" t="str">
        <f ca="1">IF(ISERROR(OFFSET('HARGA SATUAN'!$C$6,MATCH(B835,'HARGA SATUAN'!$N$7:$N$1495,0),0)),"",OFFSET('HARGA SATUAN'!$C$6,MATCH(B835,'HARGA SATUAN'!$N$7:$N$1495,0),0))</f>
        <v>NFA2X-T 2 x 70 + N 50 mm²</v>
      </c>
      <c r="D835" s="139">
        <f ca="1">SUMIFS(RAB!$F$14:$F$80,RAB!$C$14:$C$80,C835)</f>
        <v>0</v>
      </c>
      <c r="E835" s="26">
        <f t="shared" ca="1" si="34"/>
        <v>0</v>
      </c>
      <c r="F835" s="26">
        <f ca="1">IF(D835=0,0,SUM($E$713:E835))</f>
        <v>0</v>
      </c>
    </row>
    <row r="836" spans="2:6" hidden="1">
      <c r="B836" s="113">
        <v>123</v>
      </c>
      <c r="C836" s="139" t="str">
        <f ca="1">IF(ISERROR(OFFSET('HARGA SATUAN'!$C$6,MATCH(B836,'HARGA SATUAN'!$N$7:$N$1495,0),0)),"",OFFSET('HARGA SATUAN'!$C$6,MATCH(B836,'HARGA SATUAN'!$N$7:$N$1495,0),0))</f>
        <v>NFA2X-T 2 x 70 + N 70 mm²</v>
      </c>
      <c r="D836" s="139">
        <f ca="1">SUMIFS(RAB!$F$14:$F$80,RAB!$C$14:$C$80,C836)</f>
        <v>2</v>
      </c>
      <c r="E836" s="26">
        <f t="shared" ca="1" si="34"/>
        <v>1</v>
      </c>
      <c r="F836" s="26">
        <f ca="1">IF(D836=0,0,SUM($E$713:E836))</f>
        <v>4</v>
      </c>
    </row>
    <row r="837" spans="2:6" hidden="1">
      <c r="B837" s="113">
        <v>124</v>
      </c>
      <c r="C837" s="139" t="str">
        <f ca="1">IF(ISERROR(OFFSET('HARGA SATUAN'!$C$6,MATCH(B837,'HARGA SATUAN'!$N$7:$N$1495,0),0)),"",OFFSET('HARGA SATUAN'!$C$6,MATCH(B837,'HARGA SATUAN'!$N$7:$N$1495,0),0))</f>
        <v>NFA2X-T 3x35+1x35</v>
      </c>
      <c r="D837" s="139">
        <f ca="1">SUMIFS(RAB!$F$14:$F$80,RAB!$C$14:$C$80,C837)</f>
        <v>0</v>
      </c>
      <c r="E837" s="26">
        <f t="shared" ca="1" si="34"/>
        <v>0</v>
      </c>
      <c r="F837" s="26">
        <f ca="1">IF(D837=0,0,SUM($E$713:E837))</f>
        <v>0</v>
      </c>
    </row>
    <row r="838" spans="2:6" hidden="1">
      <c r="B838" s="113">
        <v>125</v>
      </c>
      <c r="C838" s="139" t="str">
        <f ca="1">IF(ISERROR(OFFSET('HARGA SATUAN'!$C$6,MATCH(B838,'HARGA SATUAN'!$N$7:$N$1495,0),0)),"",OFFSET('HARGA SATUAN'!$C$6,MATCH(B838,'HARGA SATUAN'!$N$7:$N$1495,0),0))</f>
        <v>NFA2X-T 3x70+1x70</v>
      </c>
      <c r="D838" s="139">
        <f ca="1">SUMIFS(RAB!$F$14:$F$80,RAB!$C$14:$C$80,C838)</f>
        <v>0</v>
      </c>
      <c r="E838" s="26">
        <f t="shared" ca="1" si="34"/>
        <v>0</v>
      </c>
      <c r="F838" s="26">
        <f ca="1">IF(D838=0,0,SUM($E$713:E838))</f>
        <v>0</v>
      </c>
    </row>
    <row r="839" spans="2:6" hidden="1">
      <c r="B839" s="113">
        <v>126</v>
      </c>
      <c r="C839" s="139" t="str">
        <f ca="1">IF(ISERROR(OFFSET('HARGA SATUAN'!$C$6,MATCH(B839,'HARGA SATUAN'!$N$7:$N$1495,0),0)),"",OFFSET('HARGA SATUAN'!$C$6,MATCH(B839,'HARGA SATUAN'!$N$7:$N$1495,0),0))</f>
        <v>NFA2X 2 x 10 mm²</v>
      </c>
      <c r="D839" s="139">
        <f ca="1">SUMIFS(RAB!$F$14:$F$80,RAB!$C$14:$C$80,C839)</f>
        <v>0</v>
      </c>
      <c r="E839" s="26">
        <f t="shared" ca="1" si="34"/>
        <v>0</v>
      </c>
      <c r="F839" s="26">
        <f ca="1">IF(D839=0,0,SUM($E$713:E839))</f>
        <v>0</v>
      </c>
    </row>
    <row r="840" spans="2:6" hidden="1">
      <c r="B840" s="113">
        <v>127</v>
      </c>
      <c r="C840" s="139" t="str">
        <f ca="1">IF(ISERROR(OFFSET('HARGA SATUAN'!$C$6,MATCH(B840,'HARGA SATUAN'!$N$7:$N$1495,0),0)),"",OFFSET('HARGA SATUAN'!$C$6,MATCH(B840,'HARGA SATUAN'!$N$7:$N$1495,0),0))</f>
        <v>NFA2X 2 x 16 mm²</v>
      </c>
      <c r="D840" s="139">
        <f ca="1">SUMIFS(RAB!$F$14:$F$80,RAB!$C$14:$C$80,C840)</f>
        <v>45</v>
      </c>
      <c r="E840" s="26">
        <f t="shared" ca="1" si="34"/>
        <v>1</v>
      </c>
      <c r="F840" s="26">
        <f ca="1">IF(D840=0,0,SUM($E$713:E840))</f>
        <v>5</v>
      </c>
    </row>
    <row r="841" spans="2:6" hidden="1">
      <c r="B841" s="113">
        <v>128</v>
      </c>
      <c r="C841" s="139" t="str">
        <f ca="1">IF(ISERROR(OFFSET('HARGA SATUAN'!$C$6,MATCH(B841,'HARGA SATUAN'!$N$7:$N$1495,0),0)),"",OFFSET('HARGA SATUAN'!$C$6,MATCH(B841,'HARGA SATUAN'!$N$7:$N$1495,0),0))</f>
        <v>NFA2X 4 x 16 mm²</v>
      </c>
      <c r="D841" s="139">
        <f ca="1">SUMIFS(RAB!$F$14:$F$80,RAB!$C$14:$C$80,C841)</f>
        <v>0</v>
      </c>
      <c r="E841" s="26">
        <f t="shared" ca="1" si="34"/>
        <v>0</v>
      </c>
      <c r="F841" s="26">
        <f ca="1">IF(D841=0,0,SUM($E$713:E841))</f>
        <v>0</v>
      </c>
    </row>
    <row r="842" spans="2:6" hidden="1">
      <c r="B842" s="113">
        <v>129</v>
      </c>
      <c r="C842" s="139" t="str">
        <f ca="1">IF(ISERROR(OFFSET('HARGA SATUAN'!$C$6,MATCH(B842,'HARGA SATUAN'!$N$7:$N$1495,0),0)),"",OFFSET('HARGA SATUAN'!$C$6,MATCH(B842,'HARGA SATUAN'!$N$7:$N$1495,0),0))</f>
        <v>NFA2X 4 x 70 mm²</v>
      </c>
      <c r="D842" s="139">
        <f ca="1">SUMIFS(RAB!$F$14:$F$80,RAB!$C$14:$C$80,C842)</f>
        <v>0</v>
      </c>
      <c r="E842" s="26">
        <f t="shared" ca="1" si="34"/>
        <v>0</v>
      </c>
      <c r="F842" s="26">
        <f ca="1">IF(D842=0,0,SUM($E$713:E842))</f>
        <v>0</v>
      </c>
    </row>
    <row r="843" spans="2:6" hidden="1">
      <c r="B843" s="113">
        <v>130</v>
      </c>
      <c r="C843" s="139" t="str">
        <f ca="1">IF(ISERROR(OFFSET('HARGA SATUAN'!$C$6,MATCH(B843,'HARGA SATUAN'!$N$7:$N$1495,0),0)),"",OFFSET('HARGA SATUAN'!$C$6,MATCH(B843,'HARGA SATUAN'!$N$7:$N$1495,0),0))</f>
        <v>Kabel NYY 1 x 70 mm²</v>
      </c>
      <c r="D843" s="139">
        <f ca="1">SUMIFS(RAB!$F$14:$F$80,RAB!$C$14:$C$80,C843)</f>
        <v>0</v>
      </c>
      <c r="E843" s="26">
        <f t="shared" ref="E843:E906" ca="1" si="35">IF(D843=0,0,1)</f>
        <v>0</v>
      </c>
      <c r="F843" s="26">
        <f ca="1">IF(D843=0,0,SUM($E$713:E843))</f>
        <v>0</v>
      </c>
    </row>
    <row r="844" spans="2:6" hidden="1">
      <c r="B844" s="113">
        <v>131</v>
      </c>
      <c r="C844" s="139" t="str">
        <f ca="1">IF(ISERROR(OFFSET('HARGA SATUAN'!$C$6,MATCH(B844,'HARGA SATUAN'!$N$7:$N$1495,0),0)),"",OFFSET('HARGA SATUAN'!$C$6,MATCH(B844,'HARGA SATUAN'!$N$7:$N$1495,0),0))</f>
        <v>Kabel NYY 1 x 95 mm²</v>
      </c>
      <c r="D844" s="139">
        <f ca="1">SUMIFS(RAB!$F$14:$F$80,RAB!$C$14:$C$80,C844)</f>
        <v>0</v>
      </c>
      <c r="E844" s="26">
        <f t="shared" ca="1" si="35"/>
        <v>0</v>
      </c>
      <c r="F844" s="26">
        <f ca="1">IF(D844=0,0,SUM($E$713:E844))</f>
        <v>0</v>
      </c>
    </row>
    <row r="845" spans="2:6" hidden="1">
      <c r="B845" s="113">
        <v>132</v>
      </c>
      <c r="C845" s="139" t="str">
        <f ca="1">IF(ISERROR(OFFSET('HARGA SATUAN'!$C$6,MATCH(B845,'HARGA SATUAN'!$N$7:$N$1495,0),0)),"",OFFSET('HARGA SATUAN'!$C$6,MATCH(B845,'HARGA SATUAN'!$N$7:$N$1495,0),0))</f>
        <v>Kabel NYY 1 x 150 mm²</v>
      </c>
      <c r="D845" s="139">
        <f ca="1">SUMIFS(RAB!$F$14:$F$80,RAB!$C$14:$C$80,C845)</f>
        <v>0</v>
      </c>
      <c r="E845" s="26">
        <f t="shared" ca="1" si="35"/>
        <v>0</v>
      </c>
      <c r="F845" s="26">
        <f ca="1">IF(D845=0,0,SUM($E$713:E845))</f>
        <v>0</v>
      </c>
    </row>
    <row r="846" spans="2:6" hidden="1">
      <c r="B846" s="113">
        <v>133</v>
      </c>
      <c r="C846" s="139" t="str">
        <f ca="1">IF(ISERROR(OFFSET('HARGA SATUAN'!$C$6,MATCH(B846,'HARGA SATUAN'!$N$7:$N$1495,0),0)),"",OFFSET('HARGA SATUAN'!$C$6,MATCH(B846,'HARGA SATUAN'!$N$7:$N$1495,0),0))</f>
        <v>Kabel NYY 1 x 240 mm²</v>
      </c>
      <c r="D846" s="139">
        <f ca="1">SUMIFS(RAB!$F$14:$F$80,RAB!$C$14:$C$80,C846)</f>
        <v>0</v>
      </c>
      <c r="E846" s="26">
        <f t="shared" ca="1" si="35"/>
        <v>0</v>
      </c>
      <c r="F846" s="26">
        <f ca="1">IF(D846=0,0,SUM($E$713:E846))</f>
        <v>0</v>
      </c>
    </row>
    <row r="847" spans="2:6" hidden="1">
      <c r="B847" s="113">
        <v>134</v>
      </c>
      <c r="C847" s="139" t="str">
        <f ca="1">IF(ISERROR(OFFSET('HARGA SATUAN'!$C$6,MATCH(B847,'HARGA SATUAN'!$N$7:$N$1495,0),0)),"",OFFSET('HARGA SATUAN'!$C$6,MATCH(B847,'HARGA SATUAN'!$N$7:$N$1495,0),0))</f>
        <v>Kabel NYY 4 x 70 mm²</v>
      </c>
      <c r="D847" s="139">
        <f ca="1">SUMIFS(RAB!$F$14:$F$80,RAB!$C$14:$C$80,C847)</f>
        <v>0</v>
      </c>
      <c r="E847" s="26">
        <f t="shared" ca="1" si="35"/>
        <v>0</v>
      </c>
      <c r="F847" s="26">
        <f ca="1">IF(D847=0,0,SUM($E$713:E847))</f>
        <v>0</v>
      </c>
    </row>
    <row r="848" spans="2:6" hidden="1">
      <c r="B848" s="113">
        <v>135</v>
      </c>
      <c r="C848" s="139" t="str">
        <f ca="1">IF(ISERROR(OFFSET('HARGA SATUAN'!$C$6,MATCH(B848,'HARGA SATUAN'!$N$7:$N$1495,0),0)),"",OFFSET('HARGA SATUAN'!$C$6,MATCH(B848,'HARGA SATUAN'!$N$7:$N$1495,0),0))</f>
        <v>Kabel NA2XSEYBY 20 KV, 3 x 150 mm²</v>
      </c>
      <c r="D848" s="139">
        <f ca="1">SUMIFS(RAB!$F$14:$F$80,RAB!$C$14:$C$80,C848)</f>
        <v>0</v>
      </c>
      <c r="E848" s="26">
        <f t="shared" ca="1" si="35"/>
        <v>0</v>
      </c>
      <c r="F848" s="26">
        <f ca="1">IF(D848=0,0,SUM($E$713:E848))</f>
        <v>0</v>
      </c>
    </row>
    <row r="849" spans="2:6" hidden="1">
      <c r="B849" s="113">
        <v>136</v>
      </c>
      <c r="C849" s="139" t="str">
        <f ca="1">IF(ISERROR(OFFSET('HARGA SATUAN'!$C$6,MATCH(B849,'HARGA SATUAN'!$N$7:$N$1495,0),0)),"",OFFSET('HARGA SATUAN'!$C$6,MATCH(B849,'HARGA SATUAN'!$N$7:$N$1495,0),0))</f>
        <v>Kabel NA2XSEYBY 20 KV, 3 x 240 mm²</v>
      </c>
      <c r="D849" s="139">
        <f ca="1">SUMIFS(RAB!$F$14:$F$80,RAB!$C$14:$C$80,C849)</f>
        <v>0</v>
      </c>
      <c r="E849" s="26">
        <f t="shared" ca="1" si="35"/>
        <v>0</v>
      </c>
      <c r="F849" s="26">
        <f ca="1">IF(D849=0,0,SUM($E$713:E849))</f>
        <v>0</v>
      </c>
    </row>
    <row r="850" spans="2:6" hidden="1">
      <c r="B850" s="113">
        <v>137</v>
      </c>
      <c r="C850" s="139" t="str">
        <f ca="1">IF(ISERROR(OFFSET('HARGA SATUAN'!$C$6,MATCH(B850,'HARGA SATUAN'!$N$7:$N$1495,0),0)),"",OFFSET('HARGA SATUAN'!$C$6,MATCH(B850,'HARGA SATUAN'!$N$7:$N$1495,0),0))</f>
        <v>Kabel NA2XSEYBY 20 KV, 3 x 300 mm²</v>
      </c>
      <c r="D850" s="139">
        <f ca="1">SUMIFS(RAB!$F$14:$F$80,RAB!$C$14:$C$80,C850)</f>
        <v>0</v>
      </c>
      <c r="E850" s="26">
        <f t="shared" ca="1" si="35"/>
        <v>0</v>
      </c>
      <c r="F850" s="26">
        <f ca="1">IF(D850=0,0,SUM($E$713:E850))</f>
        <v>0</v>
      </c>
    </row>
    <row r="851" spans="2:6" hidden="1">
      <c r="B851" s="113">
        <v>138</v>
      </c>
      <c r="C851" s="139" t="str">
        <f ca="1">IF(ISERROR(OFFSET('HARGA SATUAN'!$C$6,MATCH(B851,'HARGA SATUAN'!$N$7:$N$1495,0),0)),"",OFFSET('HARGA SATUAN'!$C$6,MATCH(B851,'HARGA SATUAN'!$N$7:$N$1495,0),0))</f>
        <v>MVTIC 3 x 150 + N 95 mm²</v>
      </c>
      <c r="D851" s="139">
        <f ca="1">SUMIFS(RAB!$F$14:$F$80,RAB!$C$14:$C$80,C851)</f>
        <v>0</v>
      </c>
      <c r="E851" s="26">
        <f t="shared" ca="1" si="35"/>
        <v>0</v>
      </c>
      <c r="F851" s="26">
        <f ca="1">IF(D851=0,0,SUM($E$713:E851))</f>
        <v>0</v>
      </c>
    </row>
    <row r="852" spans="2:6" hidden="1">
      <c r="B852" s="113">
        <v>139</v>
      </c>
      <c r="C852" s="139" t="str">
        <f ca="1">IF(ISERROR(OFFSET('HARGA SATUAN'!$C$6,MATCH(B852,'HARGA SATUAN'!$N$7:$N$1495,0),0)),"",OFFSET('HARGA SATUAN'!$C$6,MATCH(B852,'HARGA SATUAN'!$N$7:$N$1495,0),0))</f>
        <v>MVTIC 3 x 240 + N 95 mm²</v>
      </c>
      <c r="D852" s="139">
        <f ca="1">SUMIFS(RAB!$F$14:$F$80,RAB!$C$14:$C$80,C852)</f>
        <v>0</v>
      </c>
      <c r="E852" s="26">
        <f t="shared" ca="1" si="35"/>
        <v>0</v>
      </c>
      <c r="F852" s="26">
        <f ca="1">IF(D852=0,0,SUM($E$713:E852))</f>
        <v>0</v>
      </c>
    </row>
    <row r="853" spans="2:6" hidden="1">
      <c r="B853" s="113">
        <v>140</v>
      </c>
      <c r="C853" s="139" t="str">
        <f ca="1">IF(ISERROR(OFFSET('HARGA SATUAN'!$C$6,MATCH(B853,'HARGA SATUAN'!$N$7:$N$1495,0),0)),"",OFFSET('HARGA SATUAN'!$C$6,MATCH(B853,'HARGA SATUAN'!$N$7:$N$1495,0),0))</f>
        <v>KWH MPB; 3P; 4W; 230/400 V; 5(80) A; Class 1</v>
      </c>
      <c r="D853" s="139">
        <f ca="1">SUMIFS(RAB!$F$14:$F$80,RAB!$C$14:$C$80,C853)</f>
        <v>0</v>
      </c>
      <c r="E853" s="26">
        <f t="shared" ca="1" si="35"/>
        <v>0</v>
      </c>
      <c r="F853" s="26">
        <f ca="1">IF(D853=0,0,SUM($E$713:E853))</f>
        <v>0</v>
      </c>
    </row>
    <row r="854" spans="2:6" hidden="1">
      <c r="B854" s="113">
        <v>141</v>
      </c>
      <c r="C854" s="139" t="str">
        <f ca="1">IF(ISERROR(OFFSET('HARGA SATUAN'!$C$6,MATCH(B854,'HARGA SATUAN'!$N$7:$N$1495,0),0)),"",OFFSET('HARGA SATUAN'!$C$6,MATCH(B854,'HARGA SATUAN'!$N$7:$N$1495,0),0))</f>
        <v>Modem 3G/4G</v>
      </c>
      <c r="D854" s="139">
        <f ca="1">SUMIFS(RAB!$F$14:$F$80,RAB!$C$14:$C$80,C854)</f>
        <v>0</v>
      </c>
      <c r="E854" s="26">
        <f t="shared" ca="1" si="35"/>
        <v>0</v>
      </c>
      <c r="F854" s="26">
        <f ca="1">IF(D854=0,0,SUM($E$713:E854))</f>
        <v>0</v>
      </c>
    </row>
    <row r="855" spans="2:6" hidden="1">
      <c r="B855" s="113">
        <v>142</v>
      </c>
      <c r="C855" s="139" t="str">
        <f ca="1">IF(ISERROR(OFFSET('HARGA SATUAN'!$C$6,MATCH(B855,'HARGA SATUAN'!$N$7:$N$1495,0),0)),"",OFFSET('HARGA SATUAN'!$C$6,MATCH(B855,'HARGA SATUAN'!$N$7:$N$1495,0),0))</f>
        <v>MCCB 1 Fasa 40 A</v>
      </c>
      <c r="D855" s="139">
        <f ca="1">SUMIFS(RAB!$F$14:$F$80,RAB!$C$14:$C$80,C855)</f>
        <v>0</v>
      </c>
      <c r="E855" s="26">
        <f t="shared" ca="1" si="35"/>
        <v>0</v>
      </c>
      <c r="F855" s="26">
        <f ca="1">IF(D855=0,0,SUM($E$713:E855))</f>
        <v>0</v>
      </c>
    </row>
    <row r="856" spans="2:6" hidden="1">
      <c r="B856" s="113">
        <v>143</v>
      </c>
      <c r="C856" s="139" t="str">
        <f ca="1">IF(ISERROR(OFFSET('HARGA SATUAN'!$C$6,MATCH(B856,'HARGA SATUAN'!$N$7:$N$1495,0),0)),"",OFFSET('HARGA SATUAN'!$C$6,MATCH(B856,'HARGA SATUAN'!$N$7:$N$1495,0),0))</f>
        <v>MCCB 1 Fasa 63 A</v>
      </c>
      <c r="D856" s="139">
        <f ca="1">SUMIFS(RAB!$F$14:$F$80,RAB!$C$14:$C$80,C856)</f>
        <v>0</v>
      </c>
      <c r="E856" s="26">
        <f t="shared" ca="1" si="35"/>
        <v>0</v>
      </c>
      <c r="F856" s="26">
        <f ca="1">IF(D856=0,0,SUM($E$713:E856))</f>
        <v>0</v>
      </c>
    </row>
    <row r="857" spans="2:6" hidden="1">
      <c r="B857" s="113">
        <v>144</v>
      </c>
      <c r="C857" s="139" t="str">
        <f ca="1">IF(ISERROR(OFFSET('HARGA SATUAN'!$C$6,MATCH(B857,'HARGA SATUAN'!$N$7:$N$1495,0),0)),"",OFFSET('HARGA SATUAN'!$C$6,MATCH(B857,'HARGA SATUAN'!$N$7:$N$1495,0),0))</f>
        <v>MCCB 1 Fasa 80 A</v>
      </c>
      <c r="D857" s="139">
        <f ca="1">SUMIFS(RAB!$F$14:$F$80,RAB!$C$14:$C$80,C857)</f>
        <v>1</v>
      </c>
      <c r="E857" s="26">
        <f t="shared" ca="1" si="35"/>
        <v>1</v>
      </c>
      <c r="F857" s="26">
        <f ca="1">IF(D857=0,0,SUM($E$713:E857))</f>
        <v>6</v>
      </c>
    </row>
    <row r="858" spans="2:6" hidden="1">
      <c r="B858" s="113">
        <v>145</v>
      </c>
      <c r="C858" s="139" t="str">
        <f ca="1">IF(ISERROR(OFFSET('HARGA SATUAN'!$C$6,MATCH(B858,'HARGA SATUAN'!$N$7:$N$1495,0),0)),"",OFFSET('HARGA SATUAN'!$C$6,MATCH(B858,'HARGA SATUAN'!$N$7:$N$1495,0),0))</f>
        <v>MCCB 1 Fasa 100 A</v>
      </c>
      <c r="D858" s="139">
        <f ca="1">SUMIFS(RAB!$F$14:$F$80,RAB!$C$14:$C$80,C858)</f>
        <v>0</v>
      </c>
      <c r="E858" s="26">
        <f t="shared" ca="1" si="35"/>
        <v>0</v>
      </c>
      <c r="F858" s="26">
        <f ca="1">IF(D858=0,0,SUM($E$713:E858))</f>
        <v>0</v>
      </c>
    </row>
    <row r="859" spans="2:6" hidden="1">
      <c r="B859" s="113">
        <v>146</v>
      </c>
      <c r="C859" s="139" t="str">
        <f ca="1">IF(ISERROR(OFFSET('HARGA SATUAN'!$C$6,MATCH(B859,'HARGA SATUAN'!$N$7:$N$1495,0),0)),"",OFFSET('HARGA SATUAN'!$C$6,MATCH(B859,'HARGA SATUAN'!$N$7:$N$1495,0),0))</f>
        <v>MCCB 3 Fasa 80 A</v>
      </c>
      <c r="D859" s="139">
        <f ca="1">SUMIFS(RAB!$F$14:$F$80,RAB!$C$14:$C$80,C859)</f>
        <v>0</v>
      </c>
      <c r="E859" s="26">
        <f t="shared" ca="1" si="35"/>
        <v>0</v>
      </c>
      <c r="F859" s="26">
        <f ca="1">IF(D859=0,0,SUM($E$713:E859))</f>
        <v>0</v>
      </c>
    </row>
    <row r="860" spans="2:6" hidden="1">
      <c r="B860" s="113">
        <v>147</v>
      </c>
      <c r="C860" s="139" t="str">
        <f ca="1">IF(ISERROR(OFFSET('HARGA SATUAN'!$C$6,MATCH(B860,'HARGA SATUAN'!$N$7:$N$1495,0),0)),"",OFFSET('HARGA SATUAN'!$C$6,MATCH(B860,'HARGA SATUAN'!$N$7:$N$1495,0),0))</f>
        <v>MCCB 3 Fasa 100 A</v>
      </c>
      <c r="D860" s="139">
        <f ca="1">SUMIFS(RAB!$F$14:$F$80,RAB!$C$14:$C$80,C860)</f>
        <v>0</v>
      </c>
      <c r="E860" s="26">
        <f t="shared" ca="1" si="35"/>
        <v>0</v>
      </c>
      <c r="F860" s="26">
        <f ca="1">IF(D860=0,0,SUM($E$713:E860))</f>
        <v>0</v>
      </c>
    </row>
    <row r="861" spans="2:6" hidden="1">
      <c r="B861" s="113">
        <v>148</v>
      </c>
      <c r="C861" s="139" t="str">
        <f ca="1">IF(ISERROR(OFFSET('HARGA SATUAN'!$C$6,MATCH(B861,'HARGA SATUAN'!$N$7:$N$1495,0),0)),"",OFFSET('HARGA SATUAN'!$C$6,MATCH(B861,'HARGA SATUAN'!$N$7:$N$1495,0),0))</f>
        <v>MCCB 3 Fasa 125 A</v>
      </c>
      <c r="D861" s="139">
        <f ca="1">SUMIFS(RAB!$F$14:$F$80,RAB!$C$14:$C$80,C861)</f>
        <v>0</v>
      </c>
      <c r="E861" s="26">
        <f t="shared" ca="1" si="35"/>
        <v>0</v>
      </c>
      <c r="F861" s="26">
        <f ca="1">IF(D861=0,0,SUM($E$713:E861))</f>
        <v>0</v>
      </c>
    </row>
    <row r="862" spans="2:6" hidden="1">
      <c r="B862" s="113">
        <v>149</v>
      </c>
      <c r="C862" s="139" t="str">
        <f ca="1">IF(ISERROR(OFFSET('HARGA SATUAN'!$C$6,MATCH(B862,'HARGA SATUAN'!$N$7:$N$1495,0),0)),"",OFFSET('HARGA SATUAN'!$C$6,MATCH(B862,'HARGA SATUAN'!$N$7:$N$1495,0),0))</f>
        <v>MCCB 3 Fasa 160 A</v>
      </c>
      <c r="D862" s="139">
        <f ca="1">SUMIFS(RAB!$F$14:$F$80,RAB!$C$14:$C$80,C862)</f>
        <v>0</v>
      </c>
      <c r="E862" s="26">
        <f t="shared" ca="1" si="35"/>
        <v>0</v>
      </c>
      <c r="F862" s="26">
        <f ca="1">IF(D862=0,0,SUM($E$713:E862))</f>
        <v>0</v>
      </c>
    </row>
    <row r="863" spans="2:6" hidden="1">
      <c r="B863" s="113">
        <v>150</v>
      </c>
      <c r="C863" s="139" t="str">
        <f ca="1">IF(ISERROR(OFFSET('HARGA SATUAN'!$C$6,MATCH(B863,'HARGA SATUAN'!$N$7:$N$1495,0),0)),"",OFFSET('HARGA SATUAN'!$C$6,MATCH(B863,'HARGA SATUAN'!$N$7:$N$1495,0),0))</f>
        <v>MCCB 3 Fasa 200 A</v>
      </c>
      <c r="D863" s="139">
        <f ca="1">SUMIFS(RAB!$F$14:$F$80,RAB!$C$14:$C$80,C863)</f>
        <v>0</v>
      </c>
      <c r="E863" s="26">
        <f t="shared" ca="1" si="35"/>
        <v>0</v>
      </c>
      <c r="F863" s="26">
        <f ca="1">IF(D863=0,0,SUM($E$713:E863))</f>
        <v>0</v>
      </c>
    </row>
    <row r="864" spans="2:6" hidden="1">
      <c r="B864" s="113">
        <v>151</v>
      </c>
      <c r="C864" s="139" t="str">
        <f ca="1">IF(ISERROR(OFFSET('HARGA SATUAN'!$C$6,MATCH(B864,'HARGA SATUAN'!$N$7:$N$1495,0),0)),"",OFFSET('HARGA SATUAN'!$C$6,MATCH(B864,'HARGA SATUAN'!$N$7:$N$1495,0),0))</f>
        <v>MCCB 3 Fasa 225 A</v>
      </c>
      <c r="D864" s="139">
        <f ca="1">SUMIFS(RAB!$F$14:$F$80,RAB!$C$14:$C$80,C864)</f>
        <v>0</v>
      </c>
      <c r="E864" s="26">
        <f t="shared" ca="1" si="35"/>
        <v>0</v>
      </c>
      <c r="F864" s="26">
        <f ca="1">IF(D864=0,0,SUM($E$713:E864))</f>
        <v>0</v>
      </c>
    </row>
    <row r="865" spans="2:6" hidden="1">
      <c r="B865" s="113">
        <v>152</v>
      </c>
      <c r="C865" s="139" t="str">
        <f ca="1">IF(ISERROR(OFFSET('HARGA SATUAN'!$C$6,MATCH(B865,'HARGA SATUAN'!$N$7:$N$1495,0),0)),"",OFFSET('HARGA SATUAN'!$C$6,MATCH(B865,'HARGA SATUAN'!$N$7:$N$1495,0),0))</f>
        <v>MCCB 3 Fasa 250 A</v>
      </c>
      <c r="D865" s="139">
        <f ca="1">SUMIFS(RAB!$F$14:$F$80,RAB!$C$14:$C$80,C865)</f>
        <v>0</v>
      </c>
      <c r="E865" s="26">
        <f t="shared" ca="1" si="35"/>
        <v>0</v>
      </c>
      <c r="F865" s="26">
        <f ca="1">IF(D865=0,0,SUM($E$713:E865))</f>
        <v>0</v>
      </c>
    </row>
    <row r="866" spans="2:6" hidden="1">
      <c r="B866" s="113">
        <v>153</v>
      </c>
      <c r="C866" s="139" t="str">
        <f ca="1">IF(ISERROR(OFFSET('HARGA SATUAN'!$C$6,MATCH(B866,'HARGA SATUAN'!$N$7:$N$1495,0),0)),"",OFFSET('HARGA SATUAN'!$C$6,MATCH(B866,'HARGA SATUAN'!$N$7:$N$1495,0),0))</f>
        <v>MCCB 3 Fasa 300 A</v>
      </c>
      <c r="D866" s="139">
        <f ca="1">SUMIFS(RAB!$F$14:$F$80,RAB!$C$14:$C$80,C866)</f>
        <v>0</v>
      </c>
      <c r="E866" s="26">
        <f t="shared" ca="1" si="35"/>
        <v>0</v>
      </c>
      <c r="F866" s="26">
        <f ca="1">IF(D866=0,0,SUM($E$713:E866))</f>
        <v>0</v>
      </c>
    </row>
    <row r="867" spans="2:6" hidden="1">
      <c r="B867" s="113">
        <v>154</v>
      </c>
      <c r="C867" s="139" t="str">
        <f ca="1">IF(ISERROR(OFFSET('HARGA SATUAN'!$C$6,MATCH(B867,'HARGA SATUAN'!$N$7:$N$1495,0),0)),"",OFFSET('HARGA SATUAN'!$C$6,MATCH(B867,'HARGA SATUAN'!$N$7:$N$1495,0),0))</f>
        <v xml:space="preserve">CT TR ; Burden 5 VA; 50/5 A - 300/5 A Class 0.5s </v>
      </c>
      <c r="D867" s="139">
        <f ca="1">SUMIFS(RAB!$F$14:$F$80,RAB!$C$14:$C$80,C867)</f>
        <v>0</v>
      </c>
      <c r="E867" s="26">
        <f t="shared" ca="1" si="35"/>
        <v>0</v>
      </c>
      <c r="F867" s="26">
        <f ca="1">IF(D867=0,0,SUM($E$713:E867))</f>
        <v>0</v>
      </c>
    </row>
    <row r="868" spans="2:6" hidden="1">
      <c r="B868" s="113">
        <v>155</v>
      </c>
      <c r="C868" s="139" t="str">
        <f ca="1">IF(ISERROR(OFFSET('HARGA SATUAN'!$C$6,MATCH(B868,'HARGA SATUAN'!$N$7:$N$1495,0),0)),"",OFFSET('HARGA SATUAN'!$C$6,MATCH(B868,'HARGA SATUAN'!$N$7:$N$1495,0),0))</f>
        <v xml:space="preserve">CT TR ; Burden 5 VA; 100/5 A Class 0.5s </v>
      </c>
      <c r="D868" s="139">
        <f ca="1">SUMIFS(RAB!$F$14:$F$80,RAB!$C$14:$C$80,C868)</f>
        <v>0</v>
      </c>
      <c r="E868" s="26">
        <f t="shared" ca="1" si="35"/>
        <v>0</v>
      </c>
      <c r="F868" s="26">
        <f ca="1">IF(D868=0,0,SUM($E$713:E868))</f>
        <v>0</v>
      </c>
    </row>
    <row r="869" spans="2:6" hidden="1">
      <c r="B869" s="113">
        <v>156</v>
      </c>
      <c r="C869" s="139" t="str">
        <f ca="1">IF(ISERROR(OFFSET('HARGA SATUAN'!$C$6,MATCH(B869,'HARGA SATUAN'!$N$7:$N$1495,0),0)),"",OFFSET('HARGA SATUAN'!$C$6,MATCH(B869,'HARGA SATUAN'!$N$7:$N$1495,0),0))</f>
        <v/>
      </c>
      <c r="D869" s="139">
        <f ca="1">SUMIFS(RAB!$F$14:$F$80,RAB!$C$14:$C$80,C869)</f>
        <v>0</v>
      </c>
      <c r="E869" s="26">
        <f t="shared" ca="1" si="35"/>
        <v>0</v>
      </c>
      <c r="F869" s="26">
        <f ca="1">IF(D869=0,0,SUM($E$713:E869))</f>
        <v>0</v>
      </c>
    </row>
    <row r="870" spans="2:6" hidden="1">
      <c r="B870" s="113">
        <v>157</v>
      </c>
      <c r="C870" s="139" t="str">
        <f ca="1">IF(ISERROR(OFFSET('HARGA SATUAN'!$C$6,MATCH(B870,'HARGA SATUAN'!$N$7:$N$1495,0),0)),"",OFFSET('HARGA SATUAN'!$C$6,MATCH(B870,'HARGA SATUAN'!$N$7:$N$1495,0),0))</f>
        <v/>
      </c>
      <c r="D870" s="139">
        <f ca="1">SUMIFS(RAB!$F$14:$F$80,RAB!$C$14:$C$80,C870)</f>
        <v>0</v>
      </c>
      <c r="E870" s="26">
        <f t="shared" ca="1" si="35"/>
        <v>0</v>
      </c>
      <c r="F870" s="26">
        <f ca="1">IF(D870=0,0,SUM($E$713:E870))</f>
        <v>0</v>
      </c>
    </row>
    <row r="871" spans="2:6" hidden="1">
      <c r="B871" s="113">
        <v>158</v>
      </c>
      <c r="C871" s="139" t="str">
        <f ca="1">IF(ISERROR(OFFSET('HARGA SATUAN'!$C$6,MATCH(B871,'HARGA SATUAN'!$N$7:$N$1495,0),0)),"",OFFSET('HARGA SATUAN'!$C$6,MATCH(B871,'HARGA SATUAN'!$N$7:$N$1495,0),0))</f>
        <v/>
      </c>
      <c r="D871" s="139">
        <f ca="1">SUMIFS(RAB!$F$14:$F$80,RAB!$C$14:$C$80,C871)</f>
        <v>0</v>
      </c>
      <c r="E871" s="26">
        <f t="shared" ca="1" si="35"/>
        <v>0</v>
      </c>
      <c r="F871" s="26">
        <f ca="1">IF(D871=0,0,SUM($E$713:E871))</f>
        <v>0</v>
      </c>
    </row>
    <row r="872" spans="2:6" hidden="1">
      <c r="B872" s="113">
        <v>159</v>
      </c>
      <c r="C872" s="139" t="str">
        <f ca="1">IF(ISERROR(OFFSET('HARGA SATUAN'!$C$6,MATCH(B872,'HARGA SATUAN'!$N$7:$N$1495,0),0)),"",OFFSET('HARGA SATUAN'!$C$6,MATCH(B872,'HARGA SATUAN'!$N$7:$N$1495,0),0))</f>
        <v/>
      </c>
      <c r="D872" s="139">
        <f ca="1">SUMIFS(RAB!$F$14:$F$80,RAB!$C$14:$C$80,C872)</f>
        <v>0</v>
      </c>
      <c r="E872" s="26">
        <f t="shared" ca="1" si="35"/>
        <v>0</v>
      </c>
      <c r="F872" s="26">
        <f ca="1">IF(D872=0,0,SUM($E$713:E872))</f>
        <v>0</v>
      </c>
    </row>
    <row r="873" spans="2:6" hidden="1">
      <c r="B873" s="113">
        <v>160</v>
      </c>
      <c r="C873" s="139" t="str">
        <f ca="1">IF(ISERROR(OFFSET('HARGA SATUAN'!$C$6,MATCH(B873,'HARGA SATUAN'!$N$7:$N$1495,0),0)),"",OFFSET('HARGA SATUAN'!$C$6,MATCH(B873,'HARGA SATUAN'!$N$7:$N$1495,0),0))</f>
        <v/>
      </c>
      <c r="D873" s="139">
        <f ca="1">SUMIFS(RAB!$F$14:$F$80,RAB!$C$14:$C$80,C873)</f>
        <v>0</v>
      </c>
      <c r="E873" s="26">
        <f t="shared" ca="1" si="35"/>
        <v>0</v>
      </c>
      <c r="F873" s="26">
        <f ca="1">IF(D873=0,0,SUM($E$713:E873))</f>
        <v>0</v>
      </c>
    </row>
    <row r="874" spans="2:6" hidden="1">
      <c r="B874" s="113">
        <v>161</v>
      </c>
      <c r="C874" s="139" t="str">
        <f ca="1">IF(ISERROR(OFFSET('HARGA SATUAN'!$C$6,MATCH(B874,'HARGA SATUAN'!$N$7:$N$1495,0),0)),"",OFFSET('HARGA SATUAN'!$C$6,MATCH(B874,'HARGA SATUAN'!$N$7:$N$1495,0),0))</f>
        <v/>
      </c>
      <c r="D874" s="139">
        <f ca="1">SUMIFS(RAB!$F$14:$F$80,RAB!$C$14:$C$80,C874)</f>
        <v>0</v>
      </c>
      <c r="E874" s="26">
        <f t="shared" ca="1" si="35"/>
        <v>0</v>
      </c>
      <c r="F874" s="26">
        <f ca="1">IF(D874=0,0,SUM($E$713:E874))</f>
        <v>0</v>
      </c>
    </row>
    <row r="875" spans="2:6" hidden="1">
      <c r="B875" s="113">
        <v>162</v>
      </c>
      <c r="C875" s="139" t="str">
        <f ca="1">IF(ISERROR(OFFSET('HARGA SATUAN'!$C$6,MATCH(B875,'HARGA SATUAN'!$N$7:$N$1495,0),0)),"",OFFSET('HARGA SATUAN'!$C$6,MATCH(B875,'HARGA SATUAN'!$N$7:$N$1495,0),0))</f>
        <v/>
      </c>
      <c r="D875" s="139">
        <f ca="1">SUMIFS(RAB!$F$14:$F$80,RAB!$C$14:$C$80,C875)</f>
        <v>0</v>
      </c>
      <c r="E875" s="26">
        <f t="shared" ca="1" si="35"/>
        <v>0</v>
      </c>
      <c r="F875" s="26">
        <f ca="1">IF(D875=0,0,SUM($E$713:E875))</f>
        <v>0</v>
      </c>
    </row>
    <row r="876" spans="2:6" hidden="1">
      <c r="B876" s="113">
        <v>163</v>
      </c>
      <c r="C876" s="139" t="str">
        <f ca="1">IF(ISERROR(OFFSET('HARGA SATUAN'!$C$6,MATCH(B876,'HARGA SATUAN'!$N$7:$N$1495,0),0)),"",OFFSET('HARGA SATUAN'!$C$6,MATCH(B876,'HARGA SATUAN'!$N$7:$N$1495,0),0))</f>
        <v/>
      </c>
      <c r="D876" s="139">
        <f ca="1">SUMIFS(RAB!$F$14:$F$80,RAB!$C$14:$C$80,C876)</f>
        <v>0</v>
      </c>
      <c r="E876" s="26">
        <f t="shared" ca="1" si="35"/>
        <v>0</v>
      </c>
      <c r="F876" s="26">
        <f ca="1">IF(D876=0,0,SUM($E$713:E876))</f>
        <v>0</v>
      </c>
    </row>
    <row r="877" spans="2:6" hidden="1">
      <c r="B877" s="113">
        <v>164</v>
      </c>
      <c r="C877" s="139" t="str">
        <f ca="1">IF(ISERROR(OFFSET('HARGA SATUAN'!$C$6,MATCH(B877,'HARGA SATUAN'!$N$7:$N$1495,0),0)),"",OFFSET('HARGA SATUAN'!$C$6,MATCH(B877,'HARGA SATUAN'!$N$7:$N$1495,0),0))</f>
        <v/>
      </c>
      <c r="D877" s="139">
        <f ca="1">SUMIFS(RAB!$F$14:$F$80,RAB!$C$14:$C$80,C877)</f>
        <v>0</v>
      </c>
      <c r="E877" s="26">
        <f t="shared" ca="1" si="35"/>
        <v>0</v>
      </c>
      <c r="F877" s="26">
        <f ca="1">IF(D877=0,0,SUM($E$713:E877))</f>
        <v>0</v>
      </c>
    </row>
    <row r="878" spans="2:6" hidden="1">
      <c r="B878" s="113">
        <v>165</v>
      </c>
      <c r="C878" s="139" t="str">
        <f ca="1">IF(ISERROR(OFFSET('HARGA SATUAN'!$C$6,MATCH(B878,'HARGA SATUAN'!$N$7:$N$1495,0),0)),"",OFFSET('HARGA SATUAN'!$C$6,MATCH(B878,'HARGA SATUAN'!$N$7:$N$1495,0),0))</f>
        <v/>
      </c>
      <c r="D878" s="139">
        <f ca="1">SUMIFS(RAB!$F$14:$F$80,RAB!$C$14:$C$80,C878)</f>
        <v>0</v>
      </c>
      <c r="E878" s="26">
        <f t="shared" ca="1" si="35"/>
        <v>0</v>
      </c>
      <c r="F878" s="26">
        <f ca="1">IF(D878=0,0,SUM($E$713:E878))</f>
        <v>0</v>
      </c>
    </row>
    <row r="879" spans="2:6" hidden="1">
      <c r="B879" s="113">
        <v>166</v>
      </c>
      <c r="C879" s="139" t="str">
        <f ca="1">IF(ISERROR(OFFSET('HARGA SATUAN'!$C$6,MATCH(B879,'HARGA SATUAN'!$N$7:$N$1495,0),0)),"",OFFSET('HARGA SATUAN'!$C$6,MATCH(B879,'HARGA SATUAN'!$N$7:$N$1495,0),0))</f>
        <v/>
      </c>
      <c r="D879" s="139">
        <f ca="1">SUMIFS(RAB!$F$14:$F$80,RAB!$C$14:$C$80,C879)</f>
        <v>0</v>
      </c>
      <c r="E879" s="26">
        <f t="shared" ca="1" si="35"/>
        <v>0</v>
      </c>
      <c r="F879" s="26">
        <f ca="1">IF(D879=0,0,SUM($E$713:E879))</f>
        <v>0</v>
      </c>
    </row>
    <row r="880" spans="2:6" hidden="1">
      <c r="B880" s="113">
        <v>167</v>
      </c>
      <c r="C880" s="139" t="str">
        <f ca="1">IF(ISERROR(OFFSET('HARGA SATUAN'!$C$6,MATCH(B880,'HARGA SATUAN'!$N$7:$N$1495,0),0)),"",OFFSET('HARGA SATUAN'!$C$6,MATCH(B880,'HARGA SATUAN'!$N$7:$N$1495,0),0))</f>
        <v/>
      </c>
      <c r="D880" s="139">
        <f ca="1">SUMIFS(RAB!$F$14:$F$80,RAB!$C$14:$C$80,C880)</f>
        <v>0</v>
      </c>
      <c r="E880" s="26">
        <f t="shared" ca="1" si="35"/>
        <v>0</v>
      </c>
      <c r="F880" s="26">
        <f ca="1">IF(D880=0,0,SUM($E$713:E880))</f>
        <v>0</v>
      </c>
    </row>
    <row r="881" spans="2:6" hidden="1">
      <c r="B881" s="113">
        <v>168</v>
      </c>
      <c r="C881" s="139" t="str">
        <f ca="1">IF(ISERROR(OFFSET('HARGA SATUAN'!$C$6,MATCH(B881,'HARGA SATUAN'!$N$7:$N$1495,0),0)),"",OFFSET('HARGA SATUAN'!$C$6,MATCH(B881,'HARGA SATUAN'!$N$7:$N$1495,0),0))</f>
        <v/>
      </c>
      <c r="D881" s="139">
        <f ca="1">SUMIFS(RAB!$F$14:$F$80,RAB!$C$14:$C$80,C881)</f>
        <v>0</v>
      </c>
      <c r="E881" s="26">
        <f t="shared" ca="1" si="35"/>
        <v>0</v>
      </c>
      <c r="F881" s="26">
        <f ca="1">IF(D881=0,0,SUM($E$713:E881))</f>
        <v>0</v>
      </c>
    </row>
    <row r="882" spans="2:6" hidden="1">
      <c r="B882" s="113">
        <v>169</v>
      </c>
      <c r="C882" s="139" t="str">
        <f ca="1">IF(ISERROR(OFFSET('HARGA SATUAN'!$C$6,MATCH(B882,'HARGA SATUAN'!$N$7:$N$1495,0),0)),"",OFFSET('HARGA SATUAN'!$C$6,MATCH(B882,'HARGA SATUAN'!$N$7:$N$1495,0),0))</f>
        <v/>
      </c>
      <c r="D882" s="139">
        <f ca="1">SUMIFS(RAB!$F$14:$F$80,RAB!$C$14:$C$80,C882)</f>
        <v>0</v>
      </c>
      <c r="E882" s="26">
        <f t="shared" ca="1" si="35"/>
        <v>0</v>
      </c>
      <c r="F882" s="26">
        <f ca="1">IF(D882=0,0,SUM($E$713:E882))</f>
        <v>0</v>
      </c>
    </row>
    <row r="883" spans="2:6" hidden="1">
      <c r="B883" s="113">
        <v>170</v>
      </c>
      <c r="C883" s="139" t="str">
        <f ca="1">IF(ISERROR(OFFSET('HARGA SATUAN'!$C$6,MATCH(B883,'HARGA SATUAN'!$N$7:$N$1495,0),0)),"",OFFSET('HARGA SATUAN'!$C$6,MATCH(B883,'HARGA SATUAN'!$N$7:$N$1495,0),0))</f>
        <v/>
      </c>
      <c r="D883" s="139">
        <f ca="1">SUMIFS(RAB!$F$14:$F$80,RAB!$C$14:$C$80,C883)</f>
        <v>0</v>
      </c>
      <c r="E883" s="26">
        <f t="shared" ca="1" si="35"/>
        <v>0</v>
      </c>
      <c r="F883" s="26">
        <f ca="1">IF(D883=0,0,SUM($E$713:E883))</f>
        <v>0</v>
      </c>
    </row>
    <row r="884" spans="2:6" hidden="1">
      <c r="B884" s="113">
        <v>171</v>
      </c>
      <c r="C884" s="139" t="str">
        <f ca="1">IF(ISERROR(OFFSET('HARGA SATUAN'!$C$6,MATCH(B884,'HARGA SATUAN'!$N$7:$N$1495,0),0)),"",OFFSET('HARGA SATUAN'!$C$6,MATCH(B884,'HARGA SATUAN'!$N$7:$N$1495,0),0))</f>
        <v/>
      </c>
      <c r="D884" s="139">
        <f ca="1">SUMIFS(RAB!$F$14:$F$80,RAB!$C$14:$C$80,C884)</f>
        <v>0</v>
      </c>
      <c r="E884" s="26">
        <f t="shared" ca="1" si="35"/>
        <v>0</v>
      </c>
      <c r="F884" s="26">
        <f ca="1">IF(D884=0,0,SUM($E$713:E884))</f>
        <v>0</v>
      </c>
    </row>
    <row r="885" spans="2:6" hidden="1">
      <c r="B885" s="113">
        <v>172</v>
      </c>
      <c r="C885" s="139" t="str">
        <f ca="1">IF(ISERROR(OFFSET('HARGA SATUAN'!$C$6,MATCH(B885,'HARGA SATUAN'!$N$7:$N$1495,0),0)),"",OFFSET('HARGA SATUAN'!$C$6,MATCH(B885,'HARGA SATUAN'!$N$7:$N$1495,0),0))</f>
        <v/>
      </c>
      <c r="D885" s="139">
        <f ca="1">SUMIFS(RAB!$F$14:$F$80,RAB!$C$14:$C$80,C885)</f>
        <v>0</v>
      </c>
      <c r="E885" s="26">
        <f t="shared" ca="1" si="35"/>
        <v>0</v>
      </c>
      <c r="F885" s="26">
        <f ca="1">IF(D885=0,0,SUM($E$713:E885))</f>
        <v>0</v>
      </c>
    </row>
    <row r="886" spans="2:6" hidden="1">
      <c r="B886" s="113">
        <v>173</v>
      </c>
      <c r="C886" s="139" t="str">
        <f ca="1">IF(ISERROR(OFFSET('HARGA SATUAN'!$C$6,MATCH(B886,'HARGA SATUAN'!$N$7:$N$1495,0),0)),"",OFFSET('HARGA SATUAN'!$C$6,MATCH(B886,'HARGA SATUAN'!$N$7:$N$1495,0),0))</f>
        <v/>
      </c>
      <c r="D886" s="139">
        <f ca="1">SUMIFS(RAB!$F$14:$F$80,RAB!$C$14:$C$80,C886)</f>
        <v>0</v>
      </c>
      <c r="E886" s="26">
        <f t="shared" ca="1" si="35"/>
        <v>0</v>
      </c>
      <c r="F886" s="26">
        <f ca="1">IF(D886=0,0,SUM($E$713:E886))</f>
        <v>0</v>
      </c>
    </row>
    <row r="887" spans="2:6" hidden="1">
      <c r="B887" s="113">
        <v>174</v>
      </c>
      <c r="C887" s="139" t="str">
        <f ca="1">IF(ISERROR(OFFSET('HARGA SATUAN'!$C$6,MATCH(B887,'HARGA SATUAN'!$N$7:$N$1495,0),0)),"",OFFSET('HARGA SATUAN'!$C$6,MATCH(B887,'HARGA SATUAN'!$N$7:$N$1495,0),0))</f>
        <v/>
      </c>
      <c r="D887" s="139">
        <f ca="1">SUMIFS(RAB!$F$14:$F$80,RAB!$C$14:$C$80,C887)</f>
        <v>0</v>
      </c>
      <c r="E887" s="26">
        <f t="shared" ca="1" si="35"/>
        <v>0</v>
      </c>
      <c r="F887" s="26">
        <f ca="1">IF(D887=0,0,SUM($E$713:E887))</f>
        <v>0</v>
      </c>
    </row>
    <row r="888" spans="2:6" hidden="1">
      <c r="B888" s="113">
        <v>175</v>
      </c>
      <c r="C888" s="139" t="str">
        <f ca="1">IF(ISERROR(OFFSET('HARGA SATUAN'!$C$6,MATCH(B888,'HARGA SATUAN'!$N$7:$N$1495,0),0)),"",OFFSET('HARGA SATUAN'!$C$6,MATCH(B888,'HARGA SATUAN'!$N$7:$N$1495,0),0))</f>
        <v/>
      </c>
      <c r="D888" s="139">
        <f ca="1">SUMIFS(RAB!$F$14:$F$80,RAB!$C$14:$C$80,C888)</f>
        <v>0</v>
      </c>
      <c r="E888" s="26">
        <f t="shared" ca="1" si="35"/>
        <v>0</v>
      </c>
      <c r="F888" s="26">
        <f ca="1">IF(D888=0,0,SUM($E$713:E888))</f>
        <v>0</v>
      </c>
    </row>
    <row r="889" spans="2:6" hidden="1">
      <c r="B889" s="113">
        <v>176</v>
      </c>
      <c r="C889" s="139" t="str">
        <f ca="1">IF(ISERROR(OFFSET('HARGA SATUAN'!$C$6,MATCH(B889,'HARGA SATUAN'!$N$7:$N$1495,0),0)),"",OFFSET('HARGA SATUAN'!$C$6,MATCH(B889,'HARGA SATUAN'!$N$7:$N$1495,0),0))</f>
        <v/>
      </c>
      <c r="D889" s="139">
        <f ca="1">SUMIFS(RAB!$F$14:$F$80,RAB!$C$14:$C$80,C889)</f>
        <v>0</v>
      </c>
      <c r="E889" s="26">
        <f t="shared" ca="1" si="35"/>
        <v>0</v>
      </c>
      <c r="F889" s="26">
        <f ca="1">IF(D889=0,0,SUM($E$713:E889))</f>
        <v>0</v>
      </c>
    </row>
    <row r="890" spans="2:6" hidden="1">
      <c r="B890" s="113">
        <v>177</v>
      </c>
      <c r="C890" s="139" t="str">
        <f ca="1">IF(ISERROR(OFFSET('HARGA SATUAN'!$C$6,MATCH(B890,'HARGA SATUAN'!$N$7:$N$1495,0),0)),"",OFFSET('HARGA SATUAN'!$C$6,MATCH(B890,'HARGA SATUAN'!$N$7:$N$1495,0),0))</f>
        <v/>
      </c>
      <c r="D890" s="139">
        <f ca="1">SUMIFS(RAB!$F$14:$F$80,RAB!$C$14:$C$80,C890)</f>
        <v>0</v>
      </c>
      <c r="E890" s="26">
        <f t="shared" ca="1" si="35"/>
        <v>0</v>
      </c>
      <c r="F890" s="26">
        <f ca="1">IF(D890=0,0,SUM($E$713:E890))</f>
        <v>0</v>
      </c>
    </row>
    <row r="891" spans="2:6" hidden="1">
      <c r="B891" s="113">
        <v>178</v>
      </c>
      <c r="C891" s="139" t="str">
        <f ca="1">IF(ISERROR(OFFSET('HARGA SATUAN'!$C$6,MATCH(B891,'HARGA SATUAN'!$N$7:$N$1495,0),0)),"",OFFSET('HARGA SATUAN'!$C$6,MATCH(B891,'HARGA SATUAN'!$N$7:$N$1495,0),0))</f>
        <v/>
      </c>
      <c r="D891" s="139">
        <f ca="1">SUMIFS(RAB!$F$14:$F$80,RAB!$C$14:$C$80,C891)</f>
        <v>0</v>
      </c>
      <c r="E891" s="26">
        <f t="shared" ca="1" si="35"/>
        <v>0</v>
      </c>
      <c r="F891" s="26">
        <f ca="1">IF(D891=0,0,SUM($E$713:E891))</f>
        <v>0</v>
      </c>
    </row>
    <row r="892" spans="2:6" hidden="1">
      <c r="B892" s="113">
        <v>179</v>
      </c>
      <c r="C892" s="139" t="str">
        <f ca="1">IF(ISERROR(OFFSET('HARGA SATUAN'!$C$6,MATCH(B892,'HARGA SATUAN'!$N$7:$N$1495,0),0)),"",OFFSET('HARGA SATUAN'!$C$6,MATCH(B892,'HARGA SATUAN'!$N$7:$N$1495,0),0))</f>
        <v/>
      </c>
      <c r="D892" s="139">
        <f ca="1">SUMIFS(RAB!$F$14:$F$80,RAB!$C$14:$C$80,C892)</f>
        <v>0</v>
      </c>
      <c r="E892" s="26">
        <f t="shared" ca="1" si="35"/>
        <v>0</v>
      </c>
      <c r="F892" s="26">
        <f ca="1">IF(D892=0,0,SUM($E$713:E892))</f>
        <v>0</v>
      </c>
    </row>
    <row r="893" spans="2:6" hidden="1">
      <c r="B893" s="113">
        <v>180</v>
      </c>
      <c r="C893" s="139" t="str">
        <f ca="1">IF(ISERROR(OFFSET('HARGA SATUAN'!$C$6,MATCH(B893,'HARGA SATUAN'!$N$7:$N$1495,0),0)),"",OFFSET('HARGA SATUAN'!$C$6,MATCH(B893,'HARGA SATUAN'!$N$7:$N$1495,0),0))</f>
        <v/>
      </c>
      <c r="D893" s="139">
        <f ca="1">SUMIFS(RAB!$F$14:$F$80,RAB!$C$14:$C$80,C893)</f>
        <v>0</v>
      </c>
      <c r="E893" s="26">
        <f t="shared" ca="1" si="35"/>
        <v>0</v>
      </c>
      <c r="F893" s="26">
        <f ca="1">IF(D893=0,0,SUM($E$713:E893))</f>
        <v>0</v>
      </c>
    </row>
    <row r="894" spans="2:6" hidden="1">
      <c r="B894" s="113">
        <v>181</v>
      </c>
      <c r="C894" s="139" t="str">
        <f ca="1">IF(ISERROR(OFFSET('HARGA SATUAN'!$C$6,MATCH(B894,'HARGA SATUAN'!$N$7:$N$1495,0),0)),"",OFFSET('HARGA SATUAN'!$C$6,MATCH(B894,'HARGA SATUAN'!$N$7:$N$1495,0),0))</f>
        <v/>
      </c>
      <c r="D894" s="139">
        <f ca="1">SUMIFS(RAB!$F$14:$F$80,RAB!$C$14:$C$80,C894)</f>
        <v>0</v>
      </c>
      <c r="E894" s="26">
        <f t="shared" ca="1" si="35"/>
        <v>0</v>
      </c>
      <c r="F894" s="26">
        <f ca="1">IF(D894=0,0,SUM($E$713:E894))</f>
        <v>0</v>
      </c>
    </row>
    <row r="895" spans="2:6" hidden="1">
      <c r="B895" s="113">
        <v>182</v>
      </c>
      <c r="C895" s="139" t="str">
        <f ca="1">IF(ISERROR(OFFSET('HARGA SATUAN'!$C$6,MATCH(B895,'HARGA SATUAN'!$N$7:$N$1495,0),0)),"",OFFSET('HARGA SATUAN'!$C$6,MATCH(B895,'HARGA SATUAN'!$N$7:$N$1495,0),0))</f>
        <v/>
      </c>
      <c r="D895" s="139">
        <f ca="1">SUMIFS(RAB!$F$14:$F$80,RAB!$C$14:$C$80,C895)</f>
        <v>0</v>
      </c>
      <c r="E895" s="26">
        <f t="shared" ca="1" si="35"/>
        <v>0</v>
      </c>
      <c r="F895" s="26">
        <f ca="1">IF(D895=0,0,SUM($E$713:E895))</f>
        <v>0</v>
      </c>
    </row>
    <row r="896" spans="2:6" hidden="1">
      <c r="B896" s="113">
        <v>183</v>
      </c>
      <c r="C896" s="139" t="str">
        <f ca="1">IF(ISERROR(OFFSET('HARGA SATUAN'!$C$6,MATCH(B896,'HARGA SATUAN'!$N$7:$N$1495,0),0)),"",OFFSET('HARGA SATUAN'!$C$6,MATCH(B896,'HARGA SATUAN'!$N$7:$N$1495,0),0))</f>
        <v/>
      </c>
      <c r="D896" s="139">
        <f ca="1">SUMIFS(RAB!$F$14:$F$80,RAB!$C$14:$C$80,C896)</f>
        <v>0</v>
      </c>
      <c r="E896" s="26">
        <f t="shared" ca="1" si="35"/>
        <v>0</v>
      </c>
      <c r="F896" s="26">
        <f ca="1">IF(D896=0,0,SUM($E$713:E896))</f>
        <v>0</v>
      </c>
    </row>
    <row r="897" spans="2:6" hidden="1">
      <c r="B897" s="113">
        <v>184</v>
      </c>
      <c r="C897" s="139" t="str">
        <f ca="1">IF(ISERROR(OFFSET('HARGA SATUAN'!$C$6,MATCH(B897,'HARGA SATUAN'!$N$7:$N$1495,0),0)),"",OFFSET('HARGA SATUAN'!$C$6,MATCH(B897,'HARGA SATUAN'!$N$7:$N$1495,0),0))</f>
        <v/>
      </c>
      <c r="D897" s="139">
        <f ca="1">SUMIFS(RAB!$F$14:$F$80,RAB!$C$14:$C$80,C897)</f>
        <v>0</v>
      </c>
      <c r="E897" s="26">
        <f t="shared" ca="1" si="35"/>
        <v>0</v>
      </c>
      <c r="F897" s="26">
        <f ca="1">IF(D897=0,0,SUM($E$713:E897))</f>
        <v>0</v>
      </c>
    </row>
    <row r="898" spans="2:6" hidden="1">
      <c r="B898" s="113">
        <v>185</v>
      </c>
      <c r="C898" s="139" t="str">
        <f ca="1">IF(ISERROR(OFFSET('HARGA SATUAN'!$C$6,MATCH(B898,'HARGA SATUAN'!$N$7:$N$1495,0),0)),"",OFFSET('HARGA SATUAN'!$C$6,MATCH(B898,'HARGA SATUAN'!$N$7:$N$1495,0),0))</f>
        <v/>
      </c>
      <c r="D898" s="139">
        <f ca="1">SUMIFS(RAB!$F$14:$F$80,RAB!$C$14:$C$80,C898)</f>
        <v>0</v>
      </c>
      <c r="E898" s="26">
        <f t="shared" ca="1" si="35"/>
        <v>0</v>
      </c>
      <c r="F898" s="26">
        <f ca="1">IF(D898=0,0,SUM($E$713:E898))</f>
        <v>0</v>
      </c>
    </row>
    <row r="899" spans="2:6" hidden="1">
      <c r="B899" s="113">
        <v>186</v>
      </c>
      <c r="C899" s="139" t="str">
        <f ca="1">IF(ISERROR(OFFSET('HARGA SATUAN'!$C$6,MATCH(B899,'HARGA SATUAN'!$N$7:$N$1495,0),0)),"",OFFSET('HARGA SATUAN'!$C$6,MATCH(B899,'HARGA SATUAN'!$N$7:$N$1495,0),0))</f>
        <v/>
      </c>
      <c r="D899" s="139">
        <f ca="1">SUMIFS(RAB!$F$14:$F$80,RAB!$C$14:$C$80,C899)</f>
        <v>0</v>
      </c>
      <c r="E899" s="26">
        <f t="shared" ca="1" si="35"/>
        <v>0</v>
      </c>
      <c r="F899" s="26">
        <f ca="1">IF(D899=0,0,SUM($E$713:E899))</f>
        <v>0</v>
      </c>
    </row>
    <row r="900" spans="2:6" hidden="1">
      <c r="B900" s="113">
        <v>187</v>
      </c>
      <c r="C900" s="139" t="str">
        <f ca="1">IF(ISERROR(OFFSET('HARGA SATUAN'!$C$6,MATCH(B900,'HARGA SATUAN'!$N$7:$N$1495,0),0)),"",OFFSET('HARGA SATUAN'!$C$6,MATCH(B900,'HARGA SATUAN'!$N$7:$N$1495,0),0))</f>
        <v/>
      </c>
      <c r="D900" s="139">
        <f ca="1">SUMIFS(RAB!$F$14:$F$80,RAB!$C$14:$C$80,C900)</f>
        <v>0</v>
      </c>
      <c r="E900" s="26">
        <f t="shared" ca="1" si="35"/>
        <v>0</v>
      </c>
      <c r="F900" s="26">
        <f ca="1">IF(D900=0,0,SUM($E$713:E900))</f>
        <v>0</v>
      </c>
    </row>
    <row r="901" spans="2:6" hidden="1">
      <c r="B901" s="113">
        <v>188</v>
      </c>
      <c r="C901" s="139" t="str">
        <f ca="1">IF(ISERROR(OFFSET('HARGA SATUAN'!$C$6,MATCH(B901,'HARGA SATUAN'!$N$7:$N$1495,0),0)),"",OFFSET('HARGA SATUAN'!$C$6,MATCH(B901,'HARGA SATUAN'!$N$7:$N$1495,0),0))</f>
        <v/>
      </c>
      <c r="D901" s="139">
        <f ca="1">SUMIFS(RAB!$F$14:$F$80,RAB!$C$14:$C$80,C901)</f>
        <v>0</v>
      </c>
      <c r="E901" s="26">
        <f t="shared" ca="1" si="35"/>
        <v>0</v>
      </c>
      <c r="F901" s="26">
        <f ca="1">IF(D901=0,0,SUM($E$713:E901))</f>
        <v>0</v>
      </c>
    </row>
    <row r="902" spans="2:6" hidden="1">
      <c r="B902" s="113">
        <v>189</v>
      </c>
      <c r="C902" s="139" t="str">
        <f ca="1">IF(ISERROR(OFFSET('HARGA SATUAN'!$C$6,MATCH(B902,'HARGA SATUAN'!$N$7:$N$1495,0),0)),"",OFFSET('HARGA SATUAN'!$C$6,MATCH(B902,'HARGA SATUAN'!$N$7:$N$1495,0),0))</f>
        <v/>
      </c>
      <c r="D902" s="139">
        <f ca="1">SUMIFS(RAB!$F$14:$F$80,RAB!$C$14:$C$80,C902)</f>
        <v>0</v>
      </c>
      <c r="E902" s="26">
        <f t="shared" ca="1" si="35"/>
        <v>0</v>
      </c>
      <c r="F902" s="26">
        <f ca="1">IF(D902=0,0,SUM($E$713:E902))</f>
        <v>0</v>
      </c>
    </row>
    <row r="903" spans="2:6" hidden="1">
      <c r="B903" s="113">
        <v>190</v>
      </c>
      <c r="C903" s="139" t="str">
        <f ca="1">IF(ISERROR(OFFSET('HARGA SATUAN'!$C$6,MATCH(B903,'HARGA SATUAN'!$N$7:$N$1495,0),0)),"",OFFSET('HARGA SATUAN'!$C$6,MATCH(B903,'HARGA SATUAN'!$N$7:$N$1495,0),0))</f>
        <v/>
      </c>
      <c r="D903" s="139">
        <f ca="1">SUMIFS(RAB!$F$14:$F$80,RAB!$C$14:$C$80,C903)</f>
        <v>0</v>
      </c>
      <c r="E903" s="26">
        <f t="shared" ca="1" si="35"/>
        <v>0</v>
      </c>
      <c r="F903" s="26">
        <f ca="1">IF(D903=0,0,SUM($E$713:E903))</f>
        <v>0</v>
      </c>
    </row>
    <row r="904" spans="2:6" hidden="1">
      <c r="B904" s="113">
        <v>191</v>
      </c>
      <c r="C904" s="139" t="str">
        <f ca="1">IF(ISERROR(OFFSET('HARGA SATUAN'!$C$6,MATCH(B904,'HARGA SATUAN'!$N$7:$N$1495,0),0)),"",OFFSET('HARGA SATUAN'!$C$6,MATCH(B904,'HARGA SATUAN'!$N$7:$N$1495,0),0))</f>
        <v/>
      </c>
      <c r="D904" s="139">
        <f ca="1">SUMIFS(RAB!$F$14:$F$80,RAB!$C$14:$C$80,C904)</f>
        <v>0</v>
      </c>
      <c r="E904" s="26">
        <f t="shared" ca="1" si="35"/>
        <v>0</v>
      </c>
      <c r="F904" s="26">
        <f ca="1">IF(D904=0,0,SUM($E$713:E904))</f>
        <v>0</v>
      </c>
    </row>
    <row r="905" spans="2:6" hidden="1">
      <c r="B905" s="113">
        <v>192</v>
      </c>
      <c r="C905" s="139" t="str">
        <f ca="1">IF(ISERROR(OFFSET('HARGA SATUAN'!$C$6,MATCH(B905,'HARGA SATUAN'!$N$7:$N$1495,0),0)),"",OFFSET('HARGA SATUAN'!$C$6,MATCH(B905,'HARGA SATUAN'!$N$7:$N$1495,0),0))</f>
        <v/>
      </c>
      <c r="D905" s="139">
        <f ca="1">SUMIFS(RAB!$F$14:$F$80,RAB!$C$14:$C$80,C905)</f>
        <v>0</v>
      </c>
      <c r="E905" s="26">
        <f t="shared" ca="1" si="35"/>
        <v>0</v>
      </c>
      <c r="F905" s="26">
        <f ca="1">IF(D905=0,0,SUM($E$713:E905))</f>
        <v>0</v>
      </c>
    </row>
    <row r="906" spans="2:6" hidden="1">
      <c r="B906" s="113">
        <v>193</v>
      </c>
      <c r="C906" s="139" t="str">
        <f ca="1">IF(ISERROR(OFFSET('HARGA SATUAN'!$C$6,MATCH(B906,'HARGA SATUAN'!$N$7:$N$1495,0),0)),"",OFFSET('HARGA SATUAN'!$C$6,MATCH(B906,'HARGA SATUAN'!$N$7:$N$1495,0),0))</f>
        <v/>
      </c>
      <c r="D906" s="139">
        <f ca="1">SUMIFS(RAB!$F$14:$F$80,RAB!$C$14:$C$80,C906)</f>
        <v>0</v>
      </c>
      <c r="E906" s="26">
        <f t="shared" ca="1" si="35"/>
        <v>0</v>
      </c>
      <c r="F906" s="26">
        <f ca="1">IF(D906=0,0,SUM($E$713:E906))</f>
        <v>0</v>
      </c>
    </row>
    <row r="907" spans="2:6" hidden="1">
      <c r="B907" s="113">
        <v>194</v>
      </c>
      <c r="C907" s="139" t="str">
        <f ca="1">IF(ISERROR(OFFSET('HARGA SATUAN'!$C$6,MATCH(B907,'HARGA SATUAN'!$N$7:$N$1495,0),0)),"",OFFSET('HARGA SATUAN'!$C$6,MATCH(B907,'HARGA SATUAN'!$N$7:$N$1495,0),0))</f>
        <v/>
      </c>
      <c r="D907" s="139">
        <f ca="1">SUMIFS(RAB!$F$14:$F$80,RAB!$C$14:$C$80,C907)</f>
        <v>0</v>
      </c>
      <c r="E907" s="26">
        <f t="shared" ref="E907:E970" ca="1" si="36">IF(D907=0,0,1)</f>
        <v>0</v>
      </c>
      <c r="F907" s="26">
        <f ca="1">IF(D907=0,0,SUM($E$713:E907))</f>
        <v>0</v>
      </c>
    </row>
    <row r="908" spans="2:6" hidden="1">
      <c r="B908" s="113">
        <v>195</v>
      </c>
      <c r="C908" s="139" t="str">
        <f ca="1">IF(ISERROR(OFFSET('HARGA SATUAN'!$C$6,MATCH(B908,'HARGA SATUAN'!$N$7:$N$1495,0),0)),"",OFFSET('HARGA SATUAN'!$C$6,MATCH(B908,'HARGA SATUAN'!$N$7:$N$1495,0),0))</f>
        <v/>
      </c>
      <c r="D908" s="139">
        <f ca="1">SUMIFS(RAB!$F$14:$F$80,RAB!$C$14:$C$80,C908)</f>
        <v>0</v>
      </c>
      <c r="E908" s="26">
        <f t="shared" ca="1" si="36"/>
        <v>0</v>
      </c>
      <c r="F908" s="26">
        <f ca="1">IF(D908=0,0,SUM($E$713:E908))</f>
        <v>0</v>
      </c>
    </row>
    <row r="909" spans="2:6" hidden="1">
      <c r="B909" s="113">
        <v>196</v>
      </c>
      <c r="C909" s="139" t="str">
        <f ca="1">IF(ISERROR(OFFSET('HARGA SATUAN'!$C$6,MATCH(B909,'HARGA SATUAN'!$N$7:$N$1495,0),0)),"",OFFSET('HARGA SATUAN'!$C$6,MATCH(B909,'HARGA SATUAN'!$N$7:$N$1495,0),0))</f>
        <v/>
      </c>
      <c r="D909" s="139">
        <f ca="1">SUMIFS(RAB!$F$14:$F$80,RAB!$C$14:$C$80,C909)</f>
        <v>0</v>
      </c>
      <c r="E909" s="26">
        <f t="shared" ca="1" si="36"/>
        <v>0</v>
      </c>
      <c r="F909" s="26">
        <f ca="1">IF(D909=0,0,SUM($E$713:E909))</f>
        <v>0</v>
      </c>
    </row>
    <row r="910" spans="2:6" hidden="1">
      <c r="B910" s="113">
        <v>197</v>
      </c>
      <c r="C910" s="139" t="str">
        <f ca="1">IF(ISERROR(OFFSET('HARGA SATUAN'!$C$6,MATCH(B910,'HARGA SATUAN'!$N$7:$N$1495,0),0)),"",OFFSET('HARGA SATUAN'!$C$6,MATCH(B910,'HARGA SATUAN'!$N$7:$N$1495,0),0))</f>
        <v/>
      </c>
      <c r="D910" s="139">
        <f ca="1">SUMIFS(RAB!$F$14:$F$80,RAB!$C$14:$C$80,C910)</f>
        <v>0</v>
      </c>
      <c r="E910" s="26">
        <f t="shared" ca="1" si="36"/>
        <v>0</v>
      </c>
      <c r="F910" s="26">
        <f ca="1">IF(D910=0,0,SUM($E$713:E910))</f>
        <v>0</v>
      </c>
    </row>
    <row r="911" spans="2:6" hidden="1">
      <c r="B911" s="113">
        <v>198</v>
      </c>
      <c r="C911" s="139" t="str">
        <f ca="1">IF(ISERROR(OFFSET('HARGA SATUAN'!$C$6,MATCH(B911,'HARGA SATUAN'!$N$7:$N$1495,0),0)),"",OFFSET('HARGA SATUAN'!$C$6,MATCH(B911,'HARGA SATUAN'!$N$7:$N$1495,0),0))</f>
        <v/>
      </c>
      <c r="D911" s="139">
        <f ca="1">SUMIFS(RAB!$F$14:$F$80,RAB!$C$14:$C$80,C911)</f>
        <v>0</v>
      </c>
      <c r="E911" s="26">
        <f t="shared" ca="1" si="36"/>
        <v>0</v>
      </c>
      <c r="F911" s="26">
        <f ca="1">IF(D911=0,0,SUM($E$713:E911))</f>
        <v>0</v>
      </c>
    </row>
    <row r="912" spans="2:6" hidden="1">
      <c r="B912" s="113">
        <v>199</v>
      </c>
      <c r="C912" s="139" t="str">
        <f ca="1">IF(ISERROR(OFFSET('HARGA SATUAN'!$C$6,MATCH(B912,'HARGA SATUAN'!$N$7:$N$1495,0),0)),"",OFFSET('HARGA SATUAN'!$C$6,MATCH(B912,'HARGA SATUAN'!$N$7:$N$1495,0),0))</f>
        <v/>
      </c>
      <c r="D912" s="139">
        <f ca="1">SUMIFS(RAB!$F$14:$F$80,RAB!$C$14:$C$80,C912)</f>
        <v>0</v>
      </c>
      <c r="E912" s="26">
        <f t="shared" ca="1" si="36"/>
        <v>0</v>
      </c>
      <c r="F912" s="26">
        <f ca="1">IF(D912=0,0,SUM($E$713:E912))</f>
        <v>0</v>
      </c>
    </row>
    <row r="913" spans="2:6" hidden="1">
      <c r="B913" s="113">
        <v>200</v>
      </c>
      <c r="C913" s="139" t="str">
        <f ca="1">IF(ISERROR(OFFSET('HARGA SATUAN'!$C$6,MATCH(B913,'HARGA SATUAN'!$N$7:$N$1495,0),0)),"",OFFSET('HARGA SATUAN'!$C$6,MATCH(B913,'HARGA SATUAN'!$N$7:$N$1495,0),0))</f>
        <v/>
      </c>
      <c r="D913" s="139">
        <f ca="1">SUMIFS(RAB!$F$14:$F$80,RAB!$C$14:$C$80,C913)</f>
        <v>0</v>
      </c>
      <c r="E913" s="26">
        <f t="shared" ca="1" si="36"/>
        <v>0</v>
      </c>
      <c r="F913" s="26">
        <f ca="1">IF(D913=0,0,SUM($E$713:E913))</f>
        <v>0</v>
      </c>
    </row>
    <row r="914" spans="2:6" hidden="1">
      <c r="B914" s="113">
        <v>201</v>
      </c>
      <c r="C914" s="139" t="str">
        <f ca="1">IF(ISERROR(OFFSET('HARGA SATUAN'!$C$6,MATCH(B914,'HARGA SATUAN'!$N$7:$N$1495,0),0)),"",OFFSET('HARGA SATUAN'!$C$6,MATCH(B914,'HARGA SATUAN'!$N$7:$N$1495,0),0))</f>
        <v/>
      </c>
      <c r="D914" s="139">
        <f ca="1">SUMIFS(RAB!$F$14:$F$80,RAB!$C$14:$C$80,C914)</f>
        <v>0</v>
      </c>
      <c r="E914" s="26">
        <f t="shared" ca="1" si="36"/>
        <v>0</v>
      </c>
      <c r="F914" s="26">
        <f ca="1">IF(D914=0,0,SUM($E$713:E914))</f>
        <v>0</v>
      </c>
    </row>
    <row r="915" spans="2:6" hidden="1">
      <c r="B915" s="113">
        <v>202</v>
      </c>
      <c r="C915" s="139" t="str">
        <f ca="1">IF(ISERROR(OFFSET('HARGA SATUAN'!$C$6,MATCH(B915,'HARGA SATUAN'!$N$7:$N$1495,0),0)),"",OFFSET('HARGA SATUAN'!$C$6,MATCH(B915,'HARGA SATUAN'!$N$7:$N$1495,0),0))</f>
        <v/>
      </c>
      <c r="D915" s="139">
        <f ca="1">SUMIFS(RAB!$F$14:$F$80,RAB!$C$14:$C$80,C915)</f>
        <v>0</v>
      </c>
      <c r="E915" s="26">
        <f t="shared" ca="1" si="36"/>
        <v>0</v>
      </c>
      <c r="F915" s="26">
        <f ca="1">IF(D915=0,0,SUM($E$713:E915))</f>
        <v>0</v>
      </c>
    </row>
    <row r="916" spans="2:6" hidden="1">
      <c r="B916" s="113">
        <v>203</v>
      </c>
      <c r="C916" s="139" t="str">
        <f ca="1">IF(ISERROR(OFFSET('HARGA SATUAN'!$C$6,MATCH(B916,'HARGA SATUAN'!$N$7:$N$1495,0),0)),"",OFFSET('HARGA SATUAN'!$C$6,MATCH(B916,'HARGA SATUAN'!$N$7:$N$1495,0),0))</f>
        <v/>
      </c>
      <c r="D916" s="139">
        <f ca="1">SUMIFS(RAB!$F$14:$F$80,RAB!$C$14:$C$80,C916)</f>
        <v>0</v>
      </c>
      <c r="E916" s="26">
        <f t="shared" ca="1" si="36"/>
        <v>0</v>
      </c>
      <c r="F916" s="26">
        <f ca="1">IF(D916=0,0,SUM($E$713:E916))</f>
        <v>0</v>
      </c>
    </row>
    <row r="917" spans="2:6" hidden="1">
      <c r="B917" s="113">
        <v>204</v>
      </c>
      <c r="C917" s="139" t="str">
        <f ca="1">IF(ISERROR(OFFSET('HARGA SATUAN'!$C$6,MATCH(B917,'HARGA SATUAN'!$N$7:$N$1495,0),0)),"",OFFSET('HARGA SATUAN'!$C$6,MATCH(B917,'HARGA SATUAN'!$N$7:$N$1495,0),0))</f>
        <v/>
      </c>
      <c r="D917" s="139">
        <f ca="1">SUMIFS(RAB!$F$14:$F$80,RAB!$C$14:$C$80,C917)</f>
        <v>0</v>
      </c>
      <c r="E917" s="26">
        <f t="shared" ca="1" si="36"/>
        <v>0</v>
      </c>
      <c r="F917" s="26">
        <f ca="1">IF(D917=0,0,SUM($E$713:E917))</f>
        <v>0</v>
      </c>
    </row>
    <row r="918" spans="2:6" hidden="1">
      <c r="B918" s="113">
        <v>205</v>
      </c>
      <c r="C918" s="139" t="str">
        <f ca="1">IF(ISERROR(OFFSET('HARGA SATUAN'!$C$6,MATCH(B918,'HARGA SATUAN'!$N$7:$N$1495,0),0)),"",OFFSET('HARGA SATUAN'!$C$6,MATCH(B918,'HARGA SATUAN'!$N$7:$N$1495,0),0))</f>
        <v/>
      </c>
      <c r="D918" s="139">
        <f ca="1">SUMIFS(RAB!$F$14:$F$80,RAB!$C$14:$C$80,C918)</f>
        <v>0</v>
      </c>
      <c r="E918" s="26">
        <f t="shared" ca="1" si="36"/>
        <v>0</v>
      </c>
      <c r="F918" s="26">
        <f ca="1">IF(D918=0,0,SUM($E$713:E918))</f>
        <v>0</v>
      </c>
    </row>
    <row r="919" spans="2:6" hidden="1">
      <c r="B919" s="113">
        <v>206</v>
      </c>
      <c r="C919" s="139" t="str">
        <f ca="1">IF(ISERROR(OFFSET('HARGA SATUAN'!$C$6,MATCH(B919,'HARGA SATUAN'!$N$7:$N$1495,0),0)),"",OFFSET('HARGA SATUAN'!$C$6,MATCH(B919,'HARGA SATUAN'!$N$7:$N$1495,0),0))</f>
        <v/>
      </c>
      <c r="D919" s="139">
        <f ca="1">SUMIFS(RAB!$F$14:$F$80,RAB!$C$14:$C$80,C919)</f>
        <v>0</v>
      </c>
      <c r="E919" s="26">
        <f t="shared" ca="1" si="36"/>
        <v>0</v>
      </c>
      <c r="F919" s="26">
        <f ca="1">IF(D919=0,0,SUM($E$713:E919))</f>
        <v>0</v>
      </c>
    </row>
    <row r="920" spans="2:6" hidden="1">
      <c r="B920" s="113">
        <v>207</v>
      </c>
      <c r="C920" s="139" t="str">
        <f ca="1">IF(ISERROR(OFFSET('HARGA SATUAN'!$C$6,MATCH(B920,'HARGA SATUAN'!$N$7:$N$1495,0),0)),"",OFFSET('HARGA SATUAN'!$C$6,MATCH(B920,'HARGA SATUAN'!$N$7:$N$1495,0),0))</f>
        <v/>
      </c>
      <c r="D920" s="139">
        <f ca="1">SUMIFS(RAB!$F$14:$F$80,RAB!$C$14:$C$80,C920)</f>
        <v>0</v>
      </c>
      <c r="E920" s="26">
        <f t="shared" ca="1" si="36"/>
        <v>0</v>
      </c>
      <c r="F920" s="26">
        <f ca="1">IF(D920=0,0,SUM($E$713:E920))</f>
        <v>0</v>
      </c>
    </row>
    <row r="921" spans="2:6" hidden="1">
      <c r="B921" s="113">
        <v>208</v>
      </c>
      <c r="C921" s="139" t="str">
        <f ca="1">IF(ISERROR(OFFSET('HARGA SATUAN'!$C$6,MATCH(B921,'HARGA SATUAN'!$N$7:$N$1495,0),0)),"",OFFSET('HARGA SATUAN'!$C$6,MATCH(B921,'HARGA SATUAN'!$N$7:$N$1495,0),0))</f>
        <v/>
      </c>
      <c r="D921" s="139">
        <f ca="1">SUMIFS(RAB!$F$14:$F$80,RAB!$C$14:$C$80,C921)</f>
        <v>0</v>
      </c>
      <c r="E921" s="26">
        <f t="shared" ca="1" si="36"/>
        <v>0</v>
      </c>
      <c r="F921" s="26">
        <f ca="1">IF(D921=0,0,SUM($E$713:E921))</f>
        <v>0</v>
      </c>
    </row>
    <row r="922" spans="2:6" hidden="1">
      <c r="B922" s="113">
        <v>209</v>
      </c>
      <c r="C922" s="139" t="str">
        <f ca="1">IF(ISERROR(OFFSET('HARGA SATUAN'!$C$6,MATCH(B922,'HARGA SATUAN'!$N$7:$N$1495,0),0)),"",OFFSET('HARGA SATUAN'!$C$6,MATCH(B922,'HARGA SATUAN'!$N$7:$N$1495,0),0))</f>
        <v/>
      </c>
      <c r="D922" s="139">
        <f ca="1">SUMIFS(RAB!$F$14:$F$80,RAB!$C$14:$C$80,C922)</f>
        <v>0</v>
      </c>
      <c r="E922" s="26">
        <f t="shared" ca="1" si="36"/>
        <v>0</v>
      </c>
      <c r="F922" s="26">
        <f ca="1">IF(D922=0,0,SUM($E$713:E922))</f>
        <v>0</v>
      </c>
    </row>
    <row r="923" spans="2:6" hidden="1">
      <c r="B923" s="113">
        <v>210</v>
      </c>
      <c r="C923" s="139" t="str">
        <f ca="1">IF(ISERROR(OFFSET('HARGA SATUAN'!$C$6,MATCH(B923,'HARGA SATUAN'!$N$7:$N$1495,0),0)),"",OFFSET('HARGA SATUAN'!$C$6,MATCH(B923,'HARGA SATUAN'!$N$7:$N$1495,0),0))</f>
        <v/>
      </c>
      <c r="D923" s="139">
        <f ca="1">SUMIFS(RAB!$F$14:$F$80,RAB!$C$14:$C$80,C923)</f>
        <v>0</v>
      </c>
      <c r="E923" s="26">
        <f t="shared" ca="1" si="36"/>
        <v>0</v>
      </c>
      <c r="F923" s="26">
        <f ca="1">IF(D923=0,0,SUM($E$713:E923))</f>
        <v>0</v>
      </c>
    </row>
    <row r="924" spans="2:6" hidden="1">
      <c r="B924" s="113">
        <v>211</v>
      </c>
      <c r="C924" s="139" t="str">
        <f ca="1">IF(ISERROR(OFFSET('HARGA SATUAN'!$C$6,MATCH(B924,'HARGA SATUAN'!$N$7:$N$1495,0),0)),"",OFFSET('HARGA SATUAN'!$C$6,MATCH(B924,'HARGA SATUAN'!$N$7:$N$1495,0),0))</f>
        <v/>
      </c>
      <c r="D924" s="139">
        <f ca="1">SUMIFS(RAB!$F$14:$F$80,RAB!$C$14:$C$80,C924)</f>
        <v>0</v>
      </c>
      <c r="E924" s="26">
        <f t="shared" ca="1" si="36"/>
        <v>0</v>
      </c>
      <c r="F924" s="26">
        <f ca="1">IF(D924=0,0,SUM($E$713:E924))</f>
        <v>0</v>
      </c>
    </row>
    <row r="925" spans="2:6" hidden="1">
      <c r="B925" s="113">
        <v>212</v>
      </c>
      <c r="C925" s="139" t="str">
        <f ca="1">IF(ISERROR(OFFSET('HARGA SATUAN'!$C$6,MATCH(B925,'HARGA SATUAN'!$N$7:$N$1495,0),0)),"",OFFSET('HARGA SATUAN'!$C$6,MATCH(B925,'HARGA SATUAN'!$N$7:$N$1495,0),0))</f>
        <v/>
      </c>
      <c r="D925" s="139">
        <f ca="1">SUMIFS(RAB!$F$14:$F$80,RAB!$C$14:$C$80,C925)</f>
        <v>0</v>
      </c>
      <c r="E925" s="26">
        <f t="shared" ca="1" si="36"/>
        <v>0</v>
      </c>
      <c r="F925" s="26">
        <f ca="1">IF(D925=0,0,SUM($E$713:E925))</f>
        <v>0</v>
      </c>
    </row>
    <row r="926" spans="2:6" hidden="1">
      <c r="B926" s="113">
        <v>213</v>
      </c>
      <c r="C926" s="139" t="str">
        <f ca="1">IF(ISERROR(OFFSET('HARGA SATUAN'!$C$6,MATCH(B926,'HARGA SATUAN'!$N$7:$N$1495,0),0)),"",OFFSET('HARGA SATUAN'!$C$6,MATCH(B926,'HARGA SATUAN'!$N$7:$N$1495,0),0))</f>
        <v/>
      </c>
      <c r="D926" s="139">
        <f ca="1">SUMIFS(RAB!$F$14:$F$80,RAB!$C$14:$C$80,C926)</f>
        <v>0</v>
      </c>
      <c r="E926" s="26">
        <f t="shared" ca="1" si="36"/>
        <v>0</v>
      </c>
      <c r="F926" s="26">
        <f ca="1">IF(D926=0,0,SUM($E$713:E926))</f>
        <v>0</v>
      </c>
    </row>
    <row r="927" spans="2:6" hidden="1">
      <c r="B927" s="113">
        <v>214</v>
      </c>
      <c r="C927" s="139" t="str">
        <f ca="1">IF(ISERROR(OFFSET('HARGA SATUAN'!$C$6,MATCH(B927,'HARGA SATUAN'!$N$7:$N$1495,0),0)),"",OFFSET('HARGA SATUAN'!$C$6,MATCH(B927,'HARGA SATUAN'!$N$7:$N$1495,0),0))</f>
        <v/>
      </c>
      <c r="D927" s="139">
        <f ca="1">SUMIFS(RAB!$F$14:$F$80,RAB!$C$14:$C$80,C927)</f>
        <v>0</v>
      </c>
      <c r="E927" s="26">
        <f t="shared" ca="1" si="36"/>
        <v>0</v>
      </c>
      <c r="F927" s="26">
        <f ca="1">IF(D927=0,0,SUM($E$713:E927))</f>
        <v>0</v>
      </c>
    </row>
    <row r="928" spans="2:6" hidden="1">
      <c r="B928" s="113">
        <v>215</v>
      </c>
      <c r="C928" s="139" t="str">
        <f ca="1">IF(ISERROR(OFFSET('HARGA SATUAN'!$C$6,MATCH(B928,'HARGA SATUAN'!$N$7:$N$1495,0),0)),"",OFFSET('HARGA SATUAN'!$C$6,MATCH(B928,'HARGA SATUAN'!$N$7:$N$1495,0),0))</f>
        <v/>
      </c>
      <c r="D928" s="139">
        <f ca="1">SUMIFS(RAB!$F$14:$F$80,RAB!$C$14:$C$80,C928)</f>
        <v>0</v>
      </c>
      <c r="E928" s="26">
        <f t="shared" ca="1" si="36"/>
        <v>0</v>
      </c>
      <c r="F928" s="26">
        <f ca="1">IF(D928=0,0,SUM($E$713:E928))</f>
        <v>0</v>
      </c>
    </row>
    <row r="929" spans="2:6" hidden="1">
      <c r="B929" s="113">
        <v>216</v>
      </c>
      <c r="C929" s="139" t="str">
        <f ca="1">IF(ISERROR(OFFSET('HARGA SATUAN'!$C$6,MATCH(B929,'HARGA SATUAN'!$N$7:$N$1495,0),0)),"",OFFSET('HARGA SATUAN'!$C$6,MATCH(B929,'HARGA SATUAN'!$N$7:$N$1495,0),0))</f>
        <v/>
      </c>
      <c r="D929" s="139">
        <f ca="1">SUMIFS(RAB!$F$14:$F$80,RAB!$C$14:$C$80,C929)</f>
        <v>0</v>
      </c>
      <c r="E929" s="26">
        <f t="shared" ca="1" si="36"/>
        <v>0</v>
      </c>
      <c r="F929" s="26">
        <f ca="1">IF(D929=0,0,SUM($E$713:E929))</f>
        <v>0</v>
      </c>
    </row>
    <row r="930" spans="2:6" hidden="1">
      <c r="B930" s="113">
        <v>217</v>
      </c>
      <c r="C930" s="139" t="str">
        <f ca="1">IF(ISERROR(OFFSET('HARGA SATUAN'!$C$6,MATCH(B930,'HARGA SATUAN'!$N$7:$N$1495,0),0)),"",OFFSET('HARGA SATUAN'!$C$6,MATCH(B930,'HARGA SATUAN'!$N$7:$N$1495,0),0))</f>
        <v/>
      </c>
      <c r="D930" s="139">
        <f ca="1">SUMIFS(RAB!$F$14:$F$80,RAB!$C$14:$C$80,C930)</f>
        <v>0</v>
      </c>
      <c r="E930" s="26">
        <f t="shared" ca="1" si="36"/>
        <v>0</v>
      </c>
      <c r="F930" s="26">
        <f ca="1">IF(D930=0,0,SUM($E$713:E930))</f>
        <v>0</v>
      </c>
    </row>
    <row r="931" spans="2:6" hidden="1">
      <c r="B931" s="113">
        <v>218</v>
      </c>
      <c r="C931" s="139" t="str">
        <f ca="1">IF(ISERROR(OFFSET('HARGA SATUAN'!$C$6,MATCH(B931,'HARGA SATUAN'!$N$7:$N$1495,0),0)),"",OFFSET('HARGA SATUAN'!$C$6,MATCH(B931,'HARGA SATUAN'!$N$7:$N$1495,0),0))</f>
        <v/>
      </c>
      <c r="D931" s="139">
        <f ca="1">SUMIFS(RAB!$F$14:$F$80,RAB!$C$14:$C$80,C931)</f>
        <v>0</v>
      </c>
      <c r="E931" s="26">
        <f t="shared" ca="1" si="36"/>
        <v>0</v>
      </c>
      <c r="F931" s="26">
        <f ca="1">IF(D931=0,0,SUM($E$713:E931))</f>
        <v>0</v>
      </c>
    </row>
    <row r="932" spans="2:6" hidden="1">
      <c r="B932" s="113">
        <v>219</v>
      </c>
      <c r="C932" s="139" t="str">
        <f ca="1">IF(ISERROR(OFFSET('HARGA SATUAN'!$C$6,MATCH(B932,'HARGA SATUAN'!$N$7:$N$1495,0),0)),"",OFFSET('HARGA SATUAN'!$C$6,MATCH(B932,'HARGA SATUAN'!$N$7:$N$1495,0),0))</f>
        <v/>
      </c>
      <c r="D932" s="139">
        <f ca="1">SUMIFS(RAB!$F$14:$F$80,RAB!$C$14:$C$80,C932)</f>
        <v>0</v>
      </c>
      <c r="E932" s="26">
        <f t="shared" ca="1" si="36"/>
        <v>0</v>
      </c>
      <c r="F932" s="26">
        <f ca="1">IF(D932=0,0,SUM($E$713:E932))</f>
        <v>0</v>
      </c>
    </row>
    <row r="933" spans="2:6" hidden="1">
      <c r="B933" s="113">
        <v>220</v>
      </c>
      <c r="C933" s="139" t="str">
        <f ca="1">IF(ISERROR(OFFSET('HARGA SATUAN'!$C$6,MATCH(B933,'HARGA SATUAN'!$N$7:$N$1495,0),0)),"",OFFSET('HARGA SATUAN'!$C$6,MATCH(B933,'HARGA SATUAN'!$N$7:$N$1495,0),0))</f>
        <v/>
      </c>
      <c r="D933" s="139">
        <f ca="1">SUMIFS(RAB!$F$14:$F$80,RAB!$C$14:$C$80,C933)</f>
        <v>0</v>
      </c>
      <c r="E933" s="26">
        <f t="shared" ca="1" si="36"/>
        <v>0</v>
      </c>
      <c r="F933" s="26">
        <f ca="1">IF(D933=0,0,SUM($E$713:E933))</f>
        <v>0</v>
      </c>
    </row>
    <row r="934" spans="2:6" hidden="1">
      <c r="B934" s="113">
        <v>221</v>
      </c>
      <c r="C934" s="139" t="str">
        <f ca="1">IF(ISERROR(OFFSET('HARGA SATUAN'!$C$6,MATCH(B934,'HARGA SATUAN'!$N$7:$N$1495,0),0)),"",OFFSET('HARGA SATUAN'!$C$6,MATCH(B934,'HARGA SATUAN'!$N$7:$N$1495,0),0))</f>
        <v/>
      </c>
      <c r="D934" s="139">
        <f ca="1">SUMIFS(RAB!$F$14:$F$80,RAB!$C$14:$C$80,C934)</f>
        <v>0</v>
      </c>
      <c r="E934" s="26">
        <f t="shared" ca="1" si="36"/>
        <v>0</v>
      </c>
      <c r="F934" s="26">
        <f ca="1">IF(D934=0,0,SUM($E$713:E934))</f>
        <v>0</v>
      </c>
    </row>
    <row r="935" spans="2:6" hidden="1">
      <c r="B935" s="113">
        <v>222</v>
      </c>
      <c r="C935" s="139" t="str">
        <f ca="1">IF(ISERROR(OFFSET('HARGA SATUAN'!$C$6,MATCH(B935,'HARGA SATUAN'!$N$7:$N$1495,0),0)),"",OFFSET('HARGA SATUAN'!$C$6,MATCH(B935,'HARGA SATUAN'!$N$7:$N$1495,0),0))</f>
        <v/>
      </c>
      <c r="D935" s="139">
        <f ca="1">SUMIFS(RAB!$F$14:$F$80,RAB!$C$14:$C$80,C935)</f>
        <v>0</v>
      </c>
      <c r="E935" s="26">
        <f t="shared" ca="1" si="36"/>
        <v>0</v>
      </c>
      <c r="F935" s="26">
        <f ca="1">IF(D935=0,0,SUM($E$713:E935))</f>
        <v>0</v>
      </c>
    </row>
    <row r="936" spans="2:6" hidden="1">
      <c r="B936" s="113">
        <v>223</v>
      </c>
      <c r="C936" s="139" t="str">
        <f ca="1">IF(ISERROR(OFFSET('HARGA SATUAN'!$C$6,MATCH(B936,'HARGA SATUAN'!$N$7:$N$1495,0),0)),"",OFFSET('HARGA SATUAN'!$C$6,MATCH(B936,'HARGA SATUAN'!$N$7:$N$1495,0),0))</f>
        <v/>
      </c>
      <c r="D936" s="139">
        <f ca="1">SUMIFS(RAB!$F$14:$F$80,RAB!$C$14:$C$80,C936)</f>
        <v>0</v>
      </c>
      <c r="E936" s="26">
        <f t="shared" ca="1" si="36"/>
        <v>0</v>
      </c>
      <c r="F936" s="26">
        <f ca="1">IF(D936=0,0,SUM($E$713:E936))</f>
        <v>0</v>
      </c>
    </row>
    <row r="937" spans="2:6" hidden="1">
      <c r="B937" s="113">
        <v>224</v>
      </c>
      <c r="C937" s="139" t="str">
        <f ca="1">IF(ISERROR(OFFSET('HARGA SATUAN'!$C$6,MATCH(B937,'HARGA SATUAN'!$N$7:$N$1495,0),0)),"",OFFSET('HARGA SATUAN'!$C$6,MATCH(B937,'HARGA SATUAN'!$N$7:$N$1495,0),0))</f>
        <v/>
      </c>
      <c r="D937" s="139">
        <f ca="1">SUMIFS(RAB!$F$14:$F$80,RAB!$C$14:$C$80,C937)</f>
        <v>0</v>
      </c>
      <c r="E937" s="26">
        <f t="shared" ca="1" si="36"/>
        <v>0</v>
      </c>
      <c r="F937" s="26">
        <f ca="1">IF(D937=0,0,SUM($E$713:E937))</f>
        <v>0</v>
      </c>
    </row>
    <row r="938" spans="2:6" hidden="1">
      <c r="B938" s="113">
        <v>225</v>
      </c>
      <c r="C938" s="139" t="str">
        <f ca="1">IF(ISERROR(OFFSET('HARGA SATUAN'!$C$6,MATCH(B938,'HARGA SATUAN'!$N$7:$N$1495,0),0)),"",OFFSET('HARGA SATUAN'!$C$6,MATCH(B938,'HARGA SATUAN'!$N$7:$N$1495,0),0))</f>
        <v/>
      </c>
      <c r="D938" s="139">
        <f ca="1">SUMIFS(RAB!$F$14:$F$80,RAB!$C$14:$C$80,C938)</f>
        <v>0</v>
      </c>
      <c r="E938" s="26">
        <f t="shared" ca="1" si="36"/>
        <v>0</v>
      </c>
      <c r="F938" s="26">
        <f ca="1">IF(D938=0,0,SUM($E$713:E938))</f>
        <v>0</v>
      </c>
    </row>
    <row r="939" spans="2:6" hidden="1">
      <c r="B939" s="113">
        <v>226</v>
      </c>
      <c r="C939" s="139" t="str">
        <f ca="1">IF(ISERROR(OFFSET('HARGA SATUAN'!$C$6,MATCH(B939,'HARGA SATUAN'!$N$7:$N$1495,0),0)),"",OFFSET('HARGA SATUAN'!$C$6,MATCH(B939,'HARGA SATUAN'!$N$7:$N$1495,0),0))</f>
        <v/>
      </c>
      <c r="D939" s="139">
        <f ca="1">SUMIFS(RAB!$F$14:$F$80,RAB!$C$14:$C$80,C939)</f>
        <v>0</v>
      </c>
      <c r="E939" s="26">
        <f t="shared" ca="1" si="36"/>
        <v>0</v>
      </c>
      <c r="F939" s="26">
        <f ca="1">IF(D939=0,0,SUM($E$713:E939))</f>
        <v>0</v>
      </c>
    </row>
    <row r="940" spans="2:6" hidden="1">
      <c r="B940" s="113">
        <v>227</v>
      </c>
      <c r="C940" s="139" t="str">
        <f ca="1">IF(ISERROR(OFFSET('HARGA SATUAN'!$C$6,MATCH(B940,'HARGA SATUAN'!$N$7:$N$1495,0),0)),"",OFFSET('HARGA SATUAN'!$C$6,MATCH(B940,'HARGA SATUAN'!$N$7:$N$1495,0),0))</f>
        <v/>
      </c>
      <c r="D940" s="139">
        <f ca="1">SUMIFS(RAB!$F$14:$F$80,RAB!$C$14:$C$80,C940)</f>
        <v>0</v>
      </c>
      <c r="E940" s="26">
        <f t="shared" ca="1" si="36"/>
        <v>0</v>
      </c>
      <c r="F940" s="26">
        <f ca="1">IF(D940=0,0,SUM($E$713:E940))</f>
        <v>0</v>
      </c>
    </row>
    <row r="941" spans="2:6" hidden="1">
      <c r="B941" s="113">
        <v>228</v>
      </c>
      <c r="C941" s="139" t="str">
        <f ca="1">IF(ISERROR(OFFSET('HARGA SATUAN'!$C$6,MATCH(B941,'HARGA SATUAN'!$N$7:$N$1495,0),0)),"",OFFSET('HARGA SATUAN'!$C$6,MATCH(B941,'HARGA SATUAN'!$N$7:$N$1495,0),0))</f>
        <v/>
      </c>
      <c r="D941" s="139">
        <f ca="1">SUMIFS(RAB!$F$14:$F$80,RAB!$C$14:$C$80,C941)</f>
        <v>0</v>
      </c>
      <c r="E941" s="26">
        <f t="shared" ca="1" si="36"/>
        <v>0</v>
      </c>
      <c r="F941" s="26">
        <f ca="1">IF(D941=0,0,SUM($E$713:E941))</f>
        <v>0</v>
      </c>
    </row>
    <row r="942" spans="2:6" hidden="1">
      <c r="B942" s="113">
        <v>229</v>
      </c>
      <c r="C942" s="139" t="str">
        <f ca="1">IF(ISERROR(OFFSET('HARGA SATUAN'!$C$6,MATCH(B942,'HARGA SATUAN'!$N$7:$N$1495,0),0)),"",OFFSET('HARGA SATUAN'!$C$6,MATCH(B942,'HARGA SATUAN'!$N$7:$N$1495,0),0))</f>
        <v/>
      </c>
      <c r="D942" s="139">
        <f ca="1">SUMIFS(RAB!$F$14:$F$80,RAB!$C$14:$C$80,C942)</f>
        <v>0</v>
      </c>
      <c r="E942" s="26">
        <f t="shared" ca="1" si="36"/>
        <v>0</v>
      </c>
      <c r="F942" s="26">
        <f ca="1">IF(D942=0,0,SUM($E$713:E942))</f>
        <v>0</v>
      </c>
    </row>
    <row r="943" spans="2:6" hidden="1">
      <c r="B943" s="113">
        <v>230</v>
      </c>
      <c r="C943" s="139" t="str">
        <f ca="1">IF(ISERROR(OFFSET('HARGA SATUAN'!$C$6,MATCH(B943,'HARGA SATUAN'!$N$7:$N$1495,0),0)),"",OFFSET('HARGA SATUAN'!$C$6,MATCH(B943,'HARGA SATUAN'!$N$7:$N$1495,0),0))</f>
        <v/>
      </c>
      <c r="D943" s="139">
        <f ca="1">SUMIFS(RAB!$F$14:$F$80,RAB!$C$14:$C$80,C943)</f>
        <v>0</v>
      </c>
      <c r="E943" s="26">
        <f t="shared" ca="1" si="36"/>
        <v>0</v>
      </c>
      <c r="F943" s="26">
        <f ca="1">IF(D943=0,0,SUM($E$713:E943))</f>
        <v>0</v>
      </c>
    </row>
    <row r="944" spans="2:6" hidden="1">
      <c r="B944" s="113">
        <v>231</v>
      </c>
      <c r="C944" s="139" t="str">
        <f ca="1">IF(ISERROR(OFFSET('HARGA SATUAN'!$C$6,MATCH(B944,'HARGA SATUAN'!$N$7:$N$1495,0),0)),"",OFFSET('HARGA SATUAN'!$C$6,MATCH(B944,'HARGA SATUAN'!$N$7:$N$1495,0),0))</f>
        <v/>
      </c>
      <c r="D944" s="139">
        <f ca="1">SUMIFS(RAB!$F$14:$F$80,RAB!$C$14:$C$80,C944)</f>
        <v>0</v>
      </c>
      <c r="E944" s="26">
        <f t="shared" ca="1" si="36"/>
        <v>0</v>
      </c>
      <c r="F944" s="26">
        <f ca="1">IF(D944=0,0,SUM($E$713:E944))</f>
        <v>0</v>
      </c>
    </row>
    <row r="945" spans="2:6" hidden="1">
      <c r="B945" s="113">
        <v>232</v>
      </c>
      <c r="C945" s="139" t="str">
        <f ca="1">IF(ISERROR(OFFSET('HARGA SATUAN'!$C$6,MATCH(B945,'HARGA SATUAN'!$N$7:$N$1495,0),0)),"",OFFSET('HARGA SATUAN'!$C$6,MATCH(B945,'HARGA SATUAN'!$N$7:$N$1495,0),0))</f>
        <v/>
      </c>
      <c r="D945" s="139">
        <f ca="1">SUMIFS(RAB!$F$14:$F$80,RAB!$C$14:$C$80,C945)</f>
        <v>0</v>
      </c>
      <c r="E945" s="26">
        <f t="shared" ca="1" si="36"/>
        <v>0</v>
      </c>
      <c r="F945" s="26">
        <f ca="1">IF(D945=0,0,SUM($E$713:E945))</f>
        <v>0</v>
      </c>
    </row>
    <row r="946" spans="2:6" hidden="1">
      <c r="B946" s="113">
        <v>233</v>
      </c>
      <c r="C946" s="139" t="str">
        <f ca="1">IF(ISERROR(OFFSET('HARGA SATUAN'!$C$6,MATCH(B946,'HARGA SATUAN'!$N$7:$N$1495,0),0)),"",OFFSET('HARGA SATUAN'!$C$6,MATCH(B946,'HARGA SATUAN'!$N$7:$N$1495,0),0))</f>
        <v/>
      </c>
      <c r="D946" s="139">
        <f ca="1">SUMIFS(RAB!$F$14:$F$80,RAB!$C$14:$C$80,C946)</f>
        <v>0</v>
      </c>
      <c r="E946" s="26">
        <f t="shared" ca="1" si="36"/>
        <v>0</v>
      </c>
      <c r="F946" s="26">
        <f ca="1">IF(D946=0,0,SUM($E$713:E946))</f>
        <v>0</v>
      </c>
    </row>
    <row r="947" spans="2:6" hidden="1">
      <c r="B947" s="113">
        <v>234</v>
      </c>
      <c r="C947" s="139" t="str">
        <f ca="1">IF(ISERROR(OFFSET('HARGA SATUAN'!$C$6,MATCH(B947,'HARGA SATUAN'!$N$7:$N$1495,0),0)),"",OFFSET('HARGA SATUAN'!$C$6,MATCH(B947,'HARGA SATUAN'!$N$7:$N$1495,0),0))</f>
        <v/>
      </c>
      <c r="D947" s="139">
        <f ca="1">SUMIFS(RAB!$F$14:$F$80,RAB!$C$14:$C$80,C947)</f>
        <v>0</v>
      </c>
      <c r="E947" s="26">
        <f t="shared" ca="1" si="36"/>
        <v>0</v>
      </c>
      <c r="F947" s="26">
        <f ca="1">IF(D947=0,0,SUM($E$713:E947))</f>
        <v>0</v>
      </c>
    </row>
    <row r="948" spans="2:6" hidden="1">
      <c r="B948" s="113">
        <v>235</v>
      </c>
      <c r="C948" s="139" t="str">
        <f ca="1">IF(ISERROR(OFFSET('HARGA SATUAN'!$C$6,MATCH(B948,'HARGA SATUAN'!$N$7:$N$1495,0),0)),"",OFFSET('HARGA SATUAN'!$C$6,MATCH(B948,'HARGA SATUAN'!$N$7:$N$1495,0),0))</f>
        <v/>
      </c>
      <c r="D948" s="139">
        <f ca="1">SUMIFS(RAB!$F$14:$F$80,RAB!$C$14:$C$80,C948)</f>
        <v>0</v>
      </c>
      <c r="E948" s="26">
        <f t="shared" ca="1" si="36"/>
        <v>0</v>
      </c>
      <c r="F948" s="26">
        <f ca="1">IF(D948=0,0,SUM($E$713:E948))</f>
        <v>0</v>
      </c>
    </row>
    <row r="949" spans="2:6" hidden="1">
      <c r="B949" s="113">
        <v>236</v>
      </c>
      <c r="C949" s="139" t="str">
        <f ca="1">IF(ISERROR(OFFSET('HARGA SATUAN'!$C$6,MATCH(B949,'HARGA SATUAN'!$N$7:$N$1495,0),0)),"",OFFSET('HARGA SATUAN'!$C$6,MATCH(B949,'HARGA SATUAN'!$N$7:$N$1495,0),0))</f>
        <v/>
      </c>
      <c r="D949" s="139">
        <f ca="1">SUMIFS(RAB!$F$14:$F$80,RAB!$C$14:$C$80,C949)</f>
        <v>0</v>
      </c>
      <c r="E949" s="26">
        <f t="shared" ca="1" si="36"/>
        <v>0</v>
      </c>
      <c r="F949" s="26">
        <f ca="1">IF(D949=0,0,SUM($E$713:E949))</f>
        <v>0</v>
      </c>
    </row>
    <row r="950" spans="2:6" hidden="1">
      <c r="B950" s="113">
        <v>237</v>
      </c>
      <c r="C950" s="139" t="str">
        <f ca="1">IF(ISERROR(OFFSET('HARGA SATUAN'!$C$6,MATCH(B950,'HARGA SATUAN'!$N$7:$N$1495,0),0)),"",OFFSET('HARGA SATUAN'!$C$6,MATCH(B950,'HARGA SATUAN'!$N$7:$N$1495,0),0))</f>
        <v/>
      </c>
      <c r="D950" s="139">
        <f ca="1">SUMIFS(RAB!$F$14:$F$80,RAB!$C$14:$C$80,C950)</f>
        <v>0</v>
      </c>
      <c r="E950" s="26">
        <f t="shared" ca="1" si="36"/>
        <v>0</v>
      </c>
      <c r="F950" s="26">
        <f ca="1">IF(D950=0,0,SUM($E$713:E950))</f>
        <v>0</v>
      </c>
    </row>
    <row r="951" spans="2:6" hidden="1">
      <c r="B951" s="113">
        <v>238</v>
      </c>
      <c r="C951" s="139" t="str">
        <f ca="1">IF(ISERROR(OFFSET('HARGA SATUAN'!$C$6,MATCH(B951,'HARGA SATUAN'!$N$7:$N$1495,0),0)),"",OFFSET('HARGA SATUAN'!$C$6,MATCH(B951,'HARGA SATUAN'!$N$7:$N$1495,0),0))</f>
        <v/>
      </c>
      <c r="D951" s="139">
        <f ca="1">SUMIFS(RAB!$F$14:$F$80,RAB!$C$14:$C$80,C951)</f>
        <v>0</v>
      </c>
      <c r="E951" s="26">
        <f t="shared" ca="1" si="36"/>
        <v>0</v>
      </c>
      <c r="F951" s="26">
        <f ca="1">IF(D951=0,0,SUM($E$713:E951))</f>
        <v>0</v>
      </c>
    </row>
    <row r="952" spans="2:6" hidden="1">
      <c r="B952" s="113">
        <v>239</v>
      </c>
      <c r="C952" s="139" t="str">
        <f ca="1">IF(ISERROR(OFFSET('HARGA SATUAN'!$C$6,MATCH(B952,'HARGA SATUAN'!$N$7:$N$1495,0),0)),"",OFFSET('HARGA SATUAN'!$C$6,MATCH(B952,'HARGA SATUAN'!$N$7:$N$1495,0),0))</f>
        <v/>
      </c>
      <c r="D952" s="139">
        <f ca="1">SUMIFS(RAB!$F$14:$F$80,RAB!$C$14:$C$80,C952)</f>
        <v>0</v>
      </c>
      <c r="E952" s="26">
        <f t="shared" ca="1" si="36"/>
        <v>0</v>
      </c>
      <c r="F952" s="26">
        <f ca="1">IF(D952=0,0,SUM($E$713:E952))</f>
        <v>0</v>
      </c>
    </row>
    <row r="953" spans="2:6" hidden="1">
      <c r="B953" s="113">
        <v>240</v>
      </c>
      <c r="C953" s="139" t="str">
        <f ca="1">IF(ISERROR(OFFSET('HARGA SATUAN'!$C$6,MATCH(B953,'HARGA SATUAN'!$N$7:$N$1495,0),0)),"",OFFSET('HARGA SATUAN'!$C$6,MATCH(B953,'HARGA SATUAN'!$N$7:$N$1495,0),0))</f>
        <v/>
      </c>
      <c r="D953" s="139">
        <f ca="1">SUMIFS(RAB!$F$14:$F$80,RAB!$C$14:$C$80,C953)</f>
        <v>0</v>
      </c>
      <c r="E953" s="26">
        <f t="shared" ca="1" si="36"/>
        <v>0</v>
      </c>
      <c r="F953" s="26">
        <f ca="1">IF(D953=0,0,SUM($E$713:E953))</f>
        <v>0</v>
      </c>
    </row>
    <row r="954" spans="2:6" hidden="1">
      <c r="B954" s="113">
        <v>241</v>
      </c>
      <c r="C954" s="139" t="str">
        <f ca="1">IF(ISERROR(OFFSET('HARGA SATUAN'!$C$6,MATCH(B954,'HARGA SATUAN'!$N$7:$N$1495,0),0)),"",OFFSET('HARGA SATUAN'!$C$6,MATCH(B954,'HARGA SATUAN'!$N$7:$N$1495,0),0))</f>
        <v/>
      </c>
      <c r="D954" s="139">
        <f ca="1">SUMIFS(RAB!$F$14:$F$80,RAB!$C$14:$C$80,C954)</f>
        <v>0</v>
      </c>
      <c r="E954" s="26">
        <f t="shared" ca="1" si="36"/>
        <v>0</v>
      </c>
      <c r="F954" s="26">
        <f ca="1">IF(D954=0,0,SUM($E$713:E954))</f>
        <v>0</v>
      </c>
    </row>
    <row r="955" spans="2:6" hidden="1">
      <c r="B955" s="113">
        <v>242</v>
      </c>
      <c r="C955" s="139" t="str">
        <f ca="1">IF(ISERROR(OFFSET('HARGA SATUAN'!$C$6,MATCH(B955,'HARGA SATUAN'!$N$7:$N$1495,0),0)),"",OFFSET('HARGA SATUAN'!$C$6,MATCH(B955,'HARGA SATUAN'!$N$7:$N$1495,0),0))</f>
        <v/>
      </c>
      <c r="D955" s="139">
        <f ca="1">SUMIFS(RAB!$F$14:$F$80,RAB!$C$14:$C$80,C955)</f>
        <v>0</v>
      </c>
      <c r="E955" s="26">
        <f t="shared" ca="1" si="36"/>
        <v>0</v>
      </c>
      <c r="F955" s="26">
        <f ca="1">IF(D955=0,0,SUM($E$713:E955))</f>
        <v>0</v>
      </c>
    </row>
    <row r="956" spans="2:6" hidden="1">
      <c r="B956" s="113">
        <v>243</v>
      </c>
      <c r="C956" s="139" t="str">
        <f ca="1">IF(ISERROR(OFFSET('HARGA SATUAN'!$C$6,MATCH(B956,'HARGA SATUAN'!$N$7:$N$1495,0),0)),"",OFFSET('HARGA SATUAN'!$C$6,MATCH(B956,'HARGA SATUAN'!$N$7:$N$1495,0),0))</f>
        <v/>
      </c>
      <c r="D956" s="139">
        <f ca="1">SUMIFS(RAB!$F$14:$F$80,RAB!$C$14:$C$80,C956)</f>
        <v>0</v>
      </c>
      <c r="E956" s="26">
        <f t="shared" ca="1" si="36"/>
        <v>0</v>
      </c>
      <c r="F956" s="26">
        <f ca="1">IF(D956=0,0,SUM($E$713:E956))</f>
        <v>0</v>
      </c>
    </row>
    <row r="957" spans="2:6" hidden="1">
      <c r="B957" s="113">
        <v>244</v>
      </c>
      <c r="C957" s="139" t="str">
        <f ca="1">IF(ISERROR(OFFSET('HARGA SATUAN'!$C$6,MATCH(B957,'HARGA SATUAN'!$N$7:$N$1495,0),0)),"",OFFSET('HARGA SATUAN'!$C$6,MATCH(B957,'HARGA SATUAN'!$N$7:$N$1495,0),0))</f>
        <v/>
      </c>
      <c r="D957" s="139">
        <f ca="1">SUMIFS(RAB!$F$14:$F$80,RAB!$C$14:$C$80,C957)</f>
        <v>0</v>
      </c>
      <c r="E957" s="26">
        <f t="shared" ca="1" si="36"/>
        <v>0</v>
      </c>
      <c r="F957" s="26">
        <f ca="1">IF(D957=0,0,SUM($E$713:E957))</f>
        <v>0</v>
      </c>
    </row>
    <row r="958" spans="2:6" hidden="1">
      <c r="B958" s="113">
        <v>245</v>
      </c>
      <c r="C958" s="139" t="str">
        <f ca="1">IF(ISERROR(OFFSET('HARGA SATUAN'!$C$6,MATCH(B958,'HARGA SATUAN'!$N$7:$N$1495,0),0)),"",OFFSET('HARGA SATUAN'!$C$6,MATCH(B958,'HARGA SATUAN'!$N$7:$N$1495,0),0))</f>
        <v/>
      </c>
      <c r="D958" s="139">
        <f ca="1">SUMIFS(RAB!$F$14:$F$80,RAB!$C$14:$C$80,C958)</f>
        <v>0</v>
      </c>
      <c r="E958" s="26">
        <f t="shared" ca="1" si="36"/>
        <v>0</v>
      </c>
      <c r="F958" s="26">
        <f ca="1">IF(D958=0,0,SUM($E$713:E958))</f>
        <v>0</v>
      </c>
    </row>
    <row r="959" spans="2:6" hidden="1">
      <c r="B959" s="113">
        <v>246</v>
      </c>
      <c r="C959" s="139" t="str">
        <f ca="1">IF(ISERROR(OFFSET('HARGA SATUAN'!$C$6,MATCH(B959,'HARGA SATUAN'!$N$7:$N$1495,0),0)),"",OFFSET('HARGA SATUAN'!$C$6,MATCH(B959,'HARGA SATUAN'!$N$7:$N$1495,0),0))</f>
        <v/>
      </c>
      <c r="D959" s="139">
        <f ca="1">SUMIFS(RAB!$F$14:$F$80,RAB!$C$14:$C$80,C959)</f>
        <v>0</v>
      </c>
      <c r="E959" s="26">
        <f t="shared" ca="1" si="36"/>
        <v>0</v>
      </c>
      <c r="F959" s="26">
        <f ca="1">IF(D959=0,0,SUM($E$713:E959))</f>
        <v>0</v>
      </c>
    </row>
    <row r="960" spans="2:6" hidden="1">
      <c r="B960" s="113">
        <v>247</v>
      </c>
      <c r="C960" s="139" t="str">
        <f ca="1">IF(ISERROR(OFFSET('HARGA SATUAN'!$C$6,MATCH(B960,'HARGA SATUAN'!$N$7:$N$1495,0),0)),"",OFFSET('HARGA SATUAN'!$C$6,MATCH(B960,'HARGA SATUAN'!$N$7:$N$1495,0),0))</f>
        <v/>
      </c>
      <c r="D960" s="139">
        <f ca="1">SUMIFS(RAB!$F$14:$F$80,RAB!$C$14:$C$80,C960)</f>
        <v>0</v>
      </c>
      <c r="E960" s="26">
        <f t="shared" ca="1" si="36"/>
        <v>0</v>
      </c>
      <c r="F960" s="26">
        <f ca="1">IF(D960=0,0,SUM($E$713:E960))</f>
        <v>0</v>
      </c>
    </row>
    <row r="961" spans="2:6" hidden="1">
      <c r="B961" s="113">
        <v>248</v>
      </c>
      <c r="C961" s="139" t="str">
        <f ca="1">IF(ISERROR(OFFSET('HARGA SATUAN'!$C$6,MATCH(B961,'HARGA SATUAN'!$N$7:$N$1495,0),0)),"",OFFSET('HARGA SATUAN'!$C$6,MATCH(B961,'HARGA SATUAN'!$N$7:$N$1495,0),0))</f>
        <v/>
      </c>
      <c r="D961" s="139">
        <f ca="1">SUMIFS(RAB!$F$14:$F$80,RAB!$C$14:$C$80,C961)</f>
        <v>0</v>
      </c>
      <c r="E961" s="26">
        <f t="shared" ca="1" si="36"/>
        <v>0</v>
      </c>
      <c r="F961" s="26">
        <f ca="1">IF(D961=0,0,SUM($E$713:E961))</f>
        <v>0</v>
      </c>
    </row>
    <row r="962" spans="2:6" hidden="1">
      <c r="B962" s="113">
        <v>249</v>
      </c>
      <c r="C962" s="139" t="str">
        <f ca="1">IF(ISERROR(OFFSET('HARGA SATUAN'!$C$6,MATCH(B962,'HARGA SATUAN'!$N$7:$N$1495,0),0)),"",OFFSET('HARGA SATUAN'!$C$6,MATCH(B962,'HARGA SATUAN'!$N$7:$N$1495,0),0))</f>
        <v/>
      </c>
      <c r="D962" s="139">
        <f ca="1">SUMIFS(RAB!$F$14:$F$80,RAB!$C$14:$C$80,C962)</f>
        <v>0</v>
      </c>
      <c r="E962" s="26">
        <f t="shared" ca="1" si="36"/>
        <v>0</v>
      </c>
      <c r="F962" s="26">
        <f ca="1">IF(D962=0,0,SUM($E$713:E962))</f>
        <v>0</v>
      </c>
    </row>
    <row r="963" spans="2:6" hidden="1">
      <c r="B963" s="113">
        <v>250</v>
      </c>
      <c r="C963" s="139" t="str">
        <f ca="1">IF(ISERROR(OFFSET('HARGA SATUAN'!$C$6,MATCH(B963,'HARGA SATUAN'!$N$7:$N$1495,0),0)),"",OFFSET('HARGA SATUAN'!$C$6,MATCH(B963,'HARGA SATUAN'!$N$7:$N$1495,0),0))</f>
        <v/>
      </c>
      <c r="D963" s="139">
        <f ca="1">SUMIFS(RAB!$F$14:$F$80,RAB!$C$14:$C$80,C963)</f>
        <v>0</v>
      </c>
      <c r="E963" s="26">
        <f t="shared" ca="1" si="36"/>
        <v>0</v>
      </c>
      <c r="F963" s="26">
        <f ca="1">IF(D963=0,0,SUM($E$713:E963))</f>
        <v>0</v>
      </c>
    </row>
    <row r="964" spans="2:6" hidden="1">
      <c r="B964" s="113">
        <v>251</v>
      </c>
      <c r="C964" s="139" t="str">
        <f ca="1">IF(ISERROR(OFFSET('HARGA SATUAN'!$C$6,MATCH(B964,'HARGA SATUAN'!$N$7:$N$1495,0),0)),"",OFFSET('HARGA SATUAN'!$C$6,MATCH(B964,'HARGA SATUAN'!$N$7:$N$1495,0),0))</f>
        <v/>
      </c>
      <c r="D964" s="139">
        <f ca="1">SUMIFS(RAB!$F$14:$F$80,RAB!$C$14:$C$80,C964)</f>
        <v>0</v>
      </c>
      <c r="E964" s="26">
        <f t="shared" ca="1" si="36"/>
        <v>0</v>
      </c>
      <c r="F964" s="26">
        <f ca="1">IF(D964=0,0,SUM($E$713:E964))</f>
        <v>0</v>
      </c>
    </row>
    <row r="965" spans="2:6" hidden="1">
      <c r="B965" s="113">
        <v>252</v>
      </c>
      <c r="C965" s="139" t="str">
        <f ca="1">IF(ISERROR(OFFSET('HARGA SATUAN'!$C$6,MATCH(B965,'HARGA SATUAN'!$N$7:$N$1495,0),0)),"",OFFSET('HARGA SATUAN'!$C$6,MATCH(B965,'HARGA SATUAN'!$N$7:$N$1495,0),0))</f>
        <v/>
      </c>
      <c r="D965" s="139">
        <f ca="1">SUMIFS(RAB!$F$14:$F$80,RAB!$C$14:$C$80,C965)</f>
        <v>0</v>
      </c>
      <c r="E965" s="26">
        <f t="shared" ca="1" si="36"/>
        <v>0</v>
      </c>
      <c r="F965" s="26">
        <f ca="1">IF(D965=0,0,SUM($E$713:E965))</f>
        <v>0</v>
      </c>
    </row>
    <row r="966" spans="2:6" hidden="1">
      <c r="B966" s="113">
        <v>253</v>
      </c>
      <c r="C966" s="139" t="str">
        <f ca="1">IF(ISERROR(OFFSET('HARGA SATUAN'!$C$6,MATCH(B966,'HARGA SATUAN'!$N$7:$N$1495,0),0)),"",OFFSET('HARGA SATUAN'!$C$6,MATCH(B966,'HARGA SATUAN'!$N$7:$N$1495,0),0))</f>
        <v/>
      </c>
      <c r="D966" s="139">
        <f ca="1">SUMIFS(RAB!$F$14:$F$80,RAB!$C$14:$C$80,C966)</f>
        <v>0</v>
      </c>
      <c r="E966" s="26">
        <f t="shared" ca="1" si="36"/>
        <v>0</v>
      </c>
      <c r="F966" s="26">
        <f ca="1">IF(D966=0,0,SUM($E$713:E966))</f>
        <v>0</v>
      </c>
    </row>
    <row r="967" spans="2:6" hidden="1">
      <c r="B967" s="113">
        <v>254</v>
      </c>
      <c r="C967" s="139" t="str">
        <f ca="1">IF(ISERROR(OFFSET('HARGA SATUAN'!$C$6,MATCH(B967,'HARGA SATUAN'!$N$7:$N$1495,0),0)),"",OFFSET('HARGA SATUAN'!$C$6,MATCH(B967,'HARGA SATUAN'!$N$7:$N$1495,0),0))</f>
        <v/>
      </c>
      <c r="D967" s="139">
        <f ca="1">SUMIFS(RAB!$F$14:$F$80,RAB!$C$14:$C$80,C967)</f>
        <v>0</v>
      </c>
      <c r="E967" s="26">
        <f t="shared" ca="1" si="36"/>
        <v>0</v>
      </c>
      <c r="F967" s="26">
        <f ca="1">IF(D967=0,0,SUM($E$713:E967))</f>
        <v>0</v>
      </c>
    </row>
    <row r="968" spans="2:6" hidden="1">
      <c r="B968" s="113">
        <v>255</v>
      </c>
      <c r="C968" s="139" t="str">
        <f ca="1">IF(ISERROR(OFFSET('HARGA SATUAN'!$C$6,MATCH(B968,'HARGA SATUAN'!$N$7:$N$1495,0),0)),"",OFFSET('HARGA SATUAN'!$C$6,MATCH(B968,'HARGA SATUAN'!$N$7:$N$1495,0),0))</f>
        <v/>
      </c>
      <c r="D968" s="139">
        <f ca="1">SUMIFS(RAB!$F$14:$F$80,RAB!$C$14:$C$80,C968)</f>
        <v>0</v>
      </c>
      <c r="E968" s="26">
        <f t="shared" ca="1" si="36"/>
        <v>0</v>
      </c>
      <c r="F968" s="26">
        <f ca="1">IF(D968=0,0,SUM($E$713:E968))</f>
        <v>0</v>
      </c>
    </row>
    <row r="969" spans="2:6" hidden="1">
      <c r="B969" s="113">
        <v>256</v>
      </c>
      <c r="C969" s="139" t="str">
        <f ca="1">IF(ISERROR(OFFSET('HARGA SATUAN'!$C$6,MATCH(B969,'HARGA SATUAN'!$N$7:$N$1495,0),0)),"",OFFSET('HARGA SATUAN'!$C$6,MATCH(B969,'HARGA SATUAN'!$N$7:$N$1495,0),0))</f>
        <v/>
      </c>
      <c r="D969" s="139">
        <f ca="1">SUMIFS(RAB!$F$14:$F$80,RAB!$C$14:$C$80,C969)</f>
        <v>0</v>
      </c>
      <c r="E969" s="26">
        <f t="shared" ca="1" si="36"/>
        <v>0</v>
      </c>
      <c r="F969" s="26">
        <f ca="1">IF(D969=0,0,SUM($E$713:E969))</f>
        <v>0</v>
      </c>
    </row>
    <row r="970" spans="2:6" hidden="1">
      <c r="B970" s="113">
        <v>257</v>
      </c>
      <c r="C970" s="139" t="str">
        <f ca="1">IF(ISERROR(OFFSET('HARGA SATUAN'!$C$6,MATCH(B970,'HARGA SATUAN'!$N$7:$N$1495,0),0)),"",OFFSET('HARGA SATUAN'!$C$6,MATCH(B970,'HARGA SATUAN'!$N$7:$N$1495,0),0))</f>
        <v/>
      </c>
      <c r="D970" s="139">
        <f ca="1">SUMIFS(RAB!$F$14:$F$80,RAB!$C$14:$C$80,C970)</f>
        <v>0</v>
      </c>
      <c r="E970" s="26">
        <f t="shared" ca="1" si="36"/>
        <v>0</v>
      </c>
      <c r="F970" s="26">
        <f ca="1">IF(D970=0,0,SUM($E$713:E970))</f>
        <v>0</v>
      </c>
    </row>
    <row r="971" spans="2:6" hidden="1">
      <c r="B971" s="113">
        <v>258</v>
      </c>
      <c r="C971" s="139" t="str">
        <f ca="1">IF(ISERROR(OFFSET('HARGA SATUAN'!$C$6,MATCH(B971,'HARGA SATUAN'!$N$7:$N$1495,0),0)),"",OFFSET('HARGA SATUAN'!$C$6,MATCH(B971,'HARGA SATUAN'!$N$7:$N$1495,0),0))</f>
        <v/>
      </c>
      <c r="D971" s="139">
        <f ca="1">SUMIFS(RAB!$F$14:$F$80,RAB!$C$14:$C$80,C971)</f>
        <v>0</v>
      </c>
      <c r="E971" s="26">
        <f t="shared" ref="E971:E1034" ca="1" si="37">IF(D971=0,0,1)</f>
        <v>0</v>
      </c>
      <c r="F971" s="26">
        <f ca="1">IF(D971=0,0,SUM($E$713:E971))</f>
        <v>0</v>
      </c>
    </row>
    <row r="972" spans="2:6" hidden="1">
      <c r="B972" s="113">
        <v>259</v>
      </c>
      <c r="C972" s="139" t="str">
        <f ca="1">IF(ISERROR(OFFSET('HARGA SATUAN'!$C$6,MATCH(B972,'HARGA SATUAN'!$N$7:$N$1495,0),0)),"",OFFSET('HARGA SATUAN'!$C$6,MATCH(B972,'HARGA SATUAN'!$N$7:$N$1495,0),0))</f>
        <v/>
      </c>
      <c r="D972" s="139">
        <f ca="1">SUMIFS(RAB!$F$14:$F$80,RAB!$C$14:$C$80,C972)</f>
        <v>0</v>
      </c>
      <c r="E972" s="26">
        <f t="shared" ca="1" si="37"/>
        <v>0</v>
      </c>
      <c r="F972" s="26">
        <f ca="1">IF(D972=0,0,SUM($E$713:E972))</f>
        <v>0</v>
      </c>
    </row>
    <row r="973" spans="2:6" hidden="1">
      <c r="B973" s="113">
        <v>260</v>
      </c>
      <c r="C973" s="139" t="str">
        <f ca="1">IF(ISERROR(OFFSET('HARGA SATUAN'!$C$6,MATCH(B973,'HARGA SATUAN'!$N$7:$N$1495,0),0)),"",OFFSET('HARGA SATUAN'!$C$6,MATCH(B973,'HARGA SATUAN'!$N$7:$N$1495,0),0))</f>
        <v/>
      </c>
      <c r="D973" s="139">
        <f ca="1">SUMIFS(RAB!$F$14:$F$80,RAB!$C$14:$C$80,C973)</f>
        <v>0</v>
      </c>
      <c r="E973" s="26">
        <f t="shared" ca="1" si="37"/>
        <v>0</v>
      </c>
      <c r="F973" s="26">
        <f ca="1">IF(D973=0,0,SUM($E$713:E973))</f>
        <v>0</v>
      </c>
    </row>
    <row r="974" spans="2:6" hidden="1">
      <c r="B974" s="113">
        <v>261</v>
      </c>
      <c r="C974" s="139" t="str">
        <f ca="1">IF(ISERROR(OFFSET('HARGA SATUAN'!$C$6,MATCH(B974,'HARGA SATUAN'!$N$7:$N$1495,0),0)),"",OFFSET('HARGA SATUAN'!$C$6,MATCH(B974,'HARGA SATUAN'!$N$7:$N$1495,0),0))</f>
        <v/>
      </c>
      <c r="D974" s="139">
        <f ca="1">SUMIFS(RAB!$F$14:$F$80,RAB!$C$14:$C$80,C974)</f>
        <v>0</v>
      </c>
      <c r="E974" s="26">
        <f t="shared" ca="1" si="37"/>
        <v>0</v>
      </c>
      <c r="F974" s="26">
        <f ca="1">IF(D974=0,0,SUM($E$713:E974))</f>
        <v>0</v>
      </c>
    </row>
    <row r="975" spans="2:6" hidden="1">
      <c r="B975" s="113">
        <v>262</v>
      </c>
      <c r="C975" s="139" t="str">
        <f ca="1">IF(ISERROR(OFFSET('HARGA SATUAN'!$C$6,MATCH(B975,'HARGA SATUAN'!$N$7:$N$1495,0),0)),"",OFFSET('HARGA SATUAN'!$C$6,MATCH(B975,'HARGA SATUAN'!$N$7:$N$1495,0),0))</f>
        <v/>
      </c>
      <c r="D975" s="139">
        <f ca="1">SUMIFS(RAB!$F$14:$F$80,RAB!$C$14:$C$80,C975)</f>
        <v>0</v>
      </c>
      <c r="E975" s="26">
        <f t="shared" ca="1" si="37"/>
        <v>0</v>
      </c>
      <c r="F975" s="26">
        <f ca="1">IF(D975=0,0,SUM($E$713:E975))</f>
        <v>0</v>
      </c>
    </row>
    <row r="976" spans="2:6" hidden="1">
      <c r="B976" s="113">
        <v>263</v>
      </c>
      <c r="C976" s="139" t="str">
        <f ca="1">IF(ISERROR(OFFSET('HARGA SATUAN'!$C$6,MATCH(B976,'HARGA SATUAN'!$N$7:$N$1495,0),0)),"",OFFSET('HARGA SATUAN'!$C$6,MATCH(B976,'HARGA SATUAN'!$N$7:$N$1495,0),0))</f>
        <v/>
      </c>
      <c r="D976" s="139">
        <f ca="1">SUMIFS(RAB!$F$14:$F$80,RAB!$C$14:$C$80,C976)</f>
        <v>0</v>
      </c>
      <c r="E976" s="26">
        <f t="shared" ca="1" si="37"/>
        <v>0</v>
      </c>
      <c r="F976" s="26">
        <f ca="1">IF(D976=0,0,SUM($E$713:E976))</f>
        <v>0</v>
      </c>
    </row>
    <row r="977" spans="2:6" hidden="1">
      <c r="B977" s="113">
        <v>264</v>
      </c>
      <c r="C977" s="139" t="str">
        <f ca="1">IF(ISERROR(OFFSET('HARGA SATUAN'!$C$6,MATCH(B977,'HARGA SATUAN'!$N$7:$N$1495,0),0)),"",OFFSET('HARGA SATUAN'!$C$6,MATCH(B977,'HARGA SATUAN'!$N$7:$N$1495,0),0))</f>
        <v/>
      </c>
      <c r="D977" s="139">
        <f ca="1">SUMIFS(RAB!$F$14:$F$80,RAB!$C$14:$C$80,C977)</f>
        <v>0</v>
      </c>
      <c r="E977" s="26">
        <f t="shared" ca="1" si="37"/>
        <v>0</v>
      </c>
      <c r="F977" s="26">
        <f ca="1">IF(D977=0,0,SUM($E$713:E977))</f>
        <v>0</v>
      </c>
    </row>
    <row r="978" spans="2:6" hidden="1">
      <c r="B978" s="113">
        <v>265</v>
      </c>
      <c r="C978" s="139" t="str">
        <f ca="1">IF(ISERROR(OFFSET('HARGA SATUAN'!$C$6,MATCH(B978,'HARGA SATUAN'!$N$7:$N$1495,0),0)),"",OFFSET('HARGA SATUAN'!$C$6,MATCH(B978,'HARGA SATUAN'!$N$7:$N$1495,0),0))</f>
        <v/>
      </c>
      <c r="D978" s="139">
        <f ca="1">SUMIFS(RAB!$F$14:$F$80,RAB!$C$14:$C$80,C978)</f>
        <v>0</v>
      </c>
      <c r="E978" s="26">
        <f t="shared" ca="1" si="37"/>
        <v>0</v>
      </c>
      <c r="F978" s="26">
        <f ca="1">IF(D978=0,0,SUM($E$713:E978))</f>
        <v>0</v>
      </c>
    </row>
    <row r="979" spans="2:6" hidden="1">
      <c r="B979" s="113">
        <v>266</v>
      </c>
      <c r="C979" s="139" t="str">
        <f ca="1">IF(ISERROR(OFFSET('HARGA SATUAN'!$C$6,MATCH(B979,'HARGA SATUAN'!$N$7:$N$1495,0),0)),"",OFFSET('HARGA SATUAN'!$C$6,MATCH(B979,'HARGA SATUAN'!$N$7:$N$1495,0),0))</f>
        <v/>
      </c>
      <c r="D979" s="139">
        <f ca="1">SUMIFS(RAB!$F$14:$F$80,RAB!$C$14:$C$80,C979)</f>
        <v>0</v>
      </c>
      <c r="E979" s="26">
        <f t="shared" ca="1" si="37"/>
        <v>0</v>
      </c>
      <c r="F979" s="26">
        <f ca="1">IF(D979=0,0,SUM($E$713:E979))</f>
        <v>0</v>
      </c>
    </row>
    <row r="980" spans="2:6" hidden="1">
      <c r="B980" s="113">
        <v>267</v>
      </c>
      <c r="C980" s="139" t="str">
        <f ca="1">IF(ISERROR(OFFSET('HARGA SATUAN'!$C$6,MATCH(B980,'HARGA SATUAN'!$N$7:$N$1495,0),0)),"",OFFSET('HARGA SATUAN'!$C$6,MATCH(B980,'HARGA SATUAN'!$N$7:$N$1495,0),0))</f>
        <v/>
      </c>
      <c r="D980" s="139">
        <f ca="1">SUMIFS(RAB!$F$14:$F$80,RAB!$C$14:$C$80,C980)</f>
        <v>0</v>
      </c>
      <c r="E980" s="26">
        <f t="shared" ca="1" si="37"/>
        <v>0</v>
      </c>
      <c r="F980" s="26">
        <f ca="1">IF(D980=0,0,SUM($E$713:E980))</f>
        <v>0</v>
      </c>
    </row>
    <row r="981" spans="2:6" hidden="1">
      <c r="B981" s="113">
        <v>268</v>
      </c>
      <c r="C981" s="139" t="str">
        <f ca="1">IF(ISERROR(OFFSET('HARGA SATUAN'!$C$6,MATCH(B981,'HARGA SATUAN'!$N$7:$N$1495,0),0)),"",OFFSET('HARGA SATUAN'!$C$6,MATCH(B981,'HARGA SATUAN'!$N$7:$N$1495,0),0))</f>
        <v/>
      </c>
      <c r="D981" s="139">
        <f ca="1">SUMIFS(RAB!$F$14:$F$80,RAB!$C$14:$C$80,C981)</f>
        <v>0</v>
      </c>
      <c r="E981" s="26">
        <f t="shared" ca="1" si="37"/>
        <v>0</v>
      </c>
      <c r="F981" s="26">
        <f ca="1">IF(D981=0,0,SUM($E$713:E981))</f>
        <v>0</v>
      </c>
    </row>
    <row r="982" spans="2:6" hidden="1">
      <c r="B982" s="113">
        <v>269</v>
      </c>
      <c r="C982" s="139" t="str">
        <f ca="1">IF(ISERROR(OFFSET('HARGA SATUAN'!$C$6,MATCH(B982,'HARGA SATUAN'!$N$7:$N$1495,0),0)),"",OFFSET('HARGA SATUAN'!$C$6,MATCH(B982,'HARGA SATUAN'!$N$7:$N$1495,0),0))</f>
        <v/>
      </c>
      <c r="D982" s="139">
        <f ca="1">SUMIFS(RAB!$F$14:$F$80,RAB!$C$14:$C$80,C982)</f>
        <v>0</v>
      </c>
      <c r="E982" s="26">
        <f t="shared" ca="1" si="37"/>
        <v>0</v>
      </c>
      <c r="F982" s="26">
        <f ca="1">IF(D982=0,0,SUM($E$713:E982))</f>
        <v>0</v>
      </c>
    </row>
    <row r="983" spans="2:6" hidden="1">
      <c r="B983" s="113">
        <v>270</v>
      </c>
      <c r="C983" s="139" t="str">
        <f ca="1">IF(ISERROR(OFFSET('HARGA SATUAN'!$C$6,MATCH(B983,'HARGA SATUAN'!$N$7:$N$1495,0),0)),"",OFFSET('HARGA SATUAN'!$C$6,MATCH(B983,'HARGA SATUAN'!$N$7:$N$1495,0),0))</f>
        <v/>
      </c>
      <c r="D983" s="139">
        <f ca="1">SUMIFS(RAB!$F$14:$F$80,RAB!$C$14:$C$80,C983)</f>
        <v>0</v>
      </c>
      <c r="E983" s="26">
        <f t="shared" ca="1" si="37"/>
        <v>0</v>
      </c>
      <c r="F983" s="26">
        <f ca="1">IF(D983=0,0,SUM($E$713:E983))</f>
        <v>0</v>
      </c>
    </row>
    <row r="984" spans="2:6" hidden="1">
      <c r="B984" s="113">
        <v>271</v>
      </c>
      <c r="C984" s="139" t="str">
        <f ca="1">IF(ISERROR(OFFSET('HARGA SATUAN'!$C$6,MATCH(B984,'HARGA SATUAN'!$N$7:$N$1495,0),0)),"",OFFSET('HARGA SATUAN'!$C$6,MATCH(B984,'HARGA SATUAN'!$N$7:$N$1495,0),0))</f>
        <v/>
      </c>
      <c r="D984" s="139">
        <f ca="1">SUMIFS(RAB!$F$14:$F$80,RAB!$C$14:$C$80,C984)</f>
        <v>0</v>
      </c>
      <c r="E984" s="26">
        <f t="shared" ca="1" si="37"/>
        <v>0</v>
      </c>
      <c r="F984" s="26">
        <f ca="1">IF(D984=0,0,SUM($E$713:E984))</f>
        <v>0</v>
      </c>
    </row>
    <row r="985" spans="2:6" hidden="1">
      <c r="B985" s="113">
        <v>272</v>
      </c>
      <c r="C985" s="139" t="str">
        <f ca="1">IF(ISERROR(OFFSET('HARGA SATUAN'!$C$6,MATCH(B985,'HARGA SATUAN'!$N$7:$N$1495,0),0)),"",OFFSET('HARGA SATUAN'!$C$6,MATCH(B985,'HARGA SATUAN'!$N$7:$N$1495,0),0))</f>
        <v/>
      </c>
      <c r="D985" s="139">
        <f ca="1">SUMIFS(RAB!$F$14:$F$80,RAB!$C$14:$C$80,C985)</f>
        <v>0</v>
      </c>
      <c r="E985" s="26">
        <f t="shared" ca="1" si="37"/>
        <v>0</v>
      </c>
      <c r="F985" s="26">
        <f ca="1">IF(D985=0,0,SUM($E$713:E985))</f>
        <v>0</v>
      </c>
    </row>
    <row r="986" spans="2:6" hidden="1">
      <c r="B986" s="113">
        <v>273</v>
      </c>
      <c r="C986" s="139" t="str">
        <f ca="1">IF(ISERROR(OFFSET('HARGA SATUAN'!$C$6,MATCH(B986,'HARGA SATUAN'!$N$7:$N$1495,0),0)),"",OFFSET('HARGA SATUAN'!$C$6,MATCH(B986,'HARGA SATUAN'!$N$7:$N$1495,0),0))</f>
        <v/>
      </c>
      <c r="D986" s="139">
        <f ca="1">SUMIFS(RAB!$F$14:$F$80,RAB!$C$14:$C$80,C986)</f>
        <v>0</v>
      </c>
      <c r="E986" s="26">
        <f t="shared" ca="1" si="37"/>
        <v>0</v>
      </c>
      <c r="F986" s="26">
        <f ca="1">IF(D986=0,0,SUM($E$713:E986))</f>
        <v>0</v>
      </c>
    </row>
    <row r="987" spans="2:6" hidden="1">
      <c r="B987" s="113">
        <v>274</v>
      </c>
      <c r="C987" s="139" t="str">
        <f ca="1">IF(ISERROR(OFFSET('HARGA SATUAN'!$C$6,MATCH(B987,'HARGA SATUAN'!$N$7:$N$1495,0),0)),"",OFFSET('HARGA SATUAN'!$C$6,MATCH(B987,'HARGA SATUAN'!$N$7:$N$1495,0),0))</f>
        <v/>
      </c>
      <c r="D987" s="139">
        <f ca="1">SUMIFS(RAB!$F$14:$F$80,RAB!$C$14:$C$80,C987)</f>
        <v>0</v>
      </c>
      <c r="E987" s="26">
        <f t="shared" ca="1" si="37"/>
        <v>0</v>
      </c>
      <c r="F987" s="26">
        <f ca="1">IF(D987=0,0,SUM($E$713:E987))</f>
        <v>0</v>
      </c>
    </row>
    <row r="988" spans="2:6" hidden="1">
      <c r="B988" s="113">
        <v>275</v>
      </c>
      <c r="C988" s="139" t="str">
        <f ca="1">IF(ISERROR(OFFSET('HARGA SATUAN'!$C$6,MATCH(B988,'HARGA SATUAN'!$N$7:$N$1495,0),0)),"",OFFSET('HARGA SATUAN'!$C$6,MATCH(B988,'HARGA SATUAN'!$N$7:$N$1495,0),0))</f>
        <v/>
      </c>
      <c r="D988" s="139">
        <f ca="1">SUMIFS(RAB!$F$14:$F$80,RAB!$C$14:$C$80,C988)</f>
        <v>0</v>
      </c>
      <c r="E988" s="26">
        <f t="shared" ca="1" si="37"/>
        <v>0</v>
      </c>
      <c r="F988" s="26">
        <f ca="1">IF(D988=0,0,SUM($E$713:E988))</f>
        <v>0</v>
      </c>
    </row>
    <row r="989" spans="2:6" hidden="1">
      <c r="B989" s="113">
        <v>276</v>
      </c>
      <c r="C989" s="139" t="str">
        <f ca="1">IF(ISERROR(OFFSET('HARGA SATUAN'!$C$6,MATCH(B989,'HARGA SATUAN'!$N$7:$N$1495,0),0)),"",OFFSET('HARGA SATUAN'!$C$6,MATCH(B989,'HARGA SATUAN'!$N$7:$N$1495,0),0))</f>
        <v/>
      </c>
      <c r="D989" s="139">
        <f ca="1">SUMIFS(RAB!$F$14:$F$80,RAB!$C$14:$C$80,C989)</f>
        <v>0</v>
      </c>
      <c r="E989" s="26">
        <f t="shared" ca="1" si="37"/>
        <v>0</v>
      </c>
      <c r="F989" s="26">
        <f ca="1">IF(D989=0,0,SUM($E$713:E989))</f>
        <v>0</v>
      </c>
    </row>
    <row r="990" spans="2:6" hidden="1">
      <c r="B990" s="113">
        <v>277</v>
      </c>
      <c r="C990" s="139" t="str">
        <f ca="1">IF(ISERROR(OFFSET('HARGA SATUAN'!$C$6,MATCH(B990,'HARGA SATUAN'!$N$7:$N$1495,0),0)),"",OFFSET('HARGA SATUAN'!$C$6,MATCH(B990,'HARGA SATUAN'!$N$7:$N$1495,0),0))</f>
        <v/>
      </c>
      <c r="D990" s="139">
        <f ca="1">SUMIFS(RAB!$F$14:$F$80,RAB!$C$14:$C$80,C990)</f>
        <v>0</v>
      </c>
      <c r="E990" s="26">
        <f t="shared" ca="1" si="37"/>
        <v>0</v>
      </c>
      <c r="F990" s="26">
        <f ca="1">IF(D990=0,0,SUM($E$713:E990))</f>
        <v>0</v>
      </c>
    </row>
    <row r="991" spans="2:6" hidden="1">
      <c r="B991" s="113">
        <v>278</v>
      </c>
      <c r="C991" s="139" t="str">
        <f ca="1">IF(ISERROR(OFFSET('HARGA SATUAN'!$C$6,MATCH(B991,'HARGA SATUAN'!$N$7:$N$1495,0),0)),"",OFFSET('HARGA SATUAN'!$C$6,MATCH(B991,'HARGA SATUAN'!$N$7:$N$1495,0),0))</f>
        <v/>
      </c>
      <c r="D991" s="139">
        <f ca="1">SUMIFS(RAB!$F$14:$F$80,RAB!$C$14:$C$80,C991)</f>
        <v>0</v>
      </c>
      <c r="E991" s="26">
        <f t="shared" ca="1" si="37"/>
        <v>0</v>
      </c>
      <c r="F991" s="26">
        <f ca="1">IF(D991=0,0,SUM($E$713:E991))</f>
        <v>0</v>
      </c>
    </row>
    <row r="992" spans="2:6" hidden="1">
      <c r="B992" s="113">
        <v>279</v>
      </c>
      <c r="C992" s="139" t="str">
        <f ca="1">IF(ISERROR(OFFSET('HARGA SATUAN'!$C$6,MATCH(B992,'HARGA SATUAN'!$N$7:$N$1495,0),0)),"",OFFSET('HARGA SATUAN'!$C$6,MATCH(B992,'HARGA SATUAN'!$N$7:$N$1495,0),0))</f>
        <v/>
      </c>
      <c r="D992" s="139">
        <f ca="1">SUMIFS(RAB!$F$14:$F$80,RAB!$C$14:$C$80,C992)</f>
        <v>0</v>
      </c>
      <c r="E992" s="26">
        <f t="shared" ca="1" si="37"/>
        <v>0</v>
      </c>
      <c r="F992" s="26">
        <f ca="1">IF(D992=0,0,SUM($E$713:E992))</f>
        <v>0</v>
      </c>
    </row>
    <row r="993" spans="2:6" hidden="1">
      <c r="B993" s="113">
        <v>280</v>
      </c>
      <c r="C993" s="139" t="str">
        <f ca="1">IF(ISERROR(OFFSET('HARGA SATUAN'!$C$6,MATCH(B993,'HARGA SATUAN'!$N$7:$N$1495,0),0)),"",OFFSET('HARGA SATUAN'!$C$6,MATCH(B993,'HARGA SATUAN'!$N$7:$N$1495,0),0))</f>
        <v/>
      </c>
      <c r="D993" s="139">
        <f ca="1">SUMIFS(RAB!$F$14:$F$80,RAB!$C$14:$C$80,C993)</f>
        <v>0</v>
      </c>
      <c r="E993" s="26">
        <f t="shared" ca="1" si="37"/>
        <v>0</v>
      </c>
      <c r="F993" s="26">
        <f ca="1">IF(D993=0,0,SUM($E$713:E993))</f>
        <v>0</v>
      </c>
    </row>
    <row r="994" spans="2:6" hidden="1">
      <c r="B994" s="113">
        <v>281</v>
      </c>
      <c r="C994" s="139" t="str">
        <f ca="1">IF(ISERROR(OFFSET('HARGA SATUAN'!$C$6,MATCH(B994,'HARGA SATUAN'!$N$7:$N$1495,0),0)),"",OFFSET('HARGA SATUAN'!$C$6,MATCH(B994,'HARGA SATUAN'!$N$7:$N$1495,0),0))</f>
        <v/>
      </c>
      <c r="D994" s="139">
        <f ca="1">SUMIFS(RAB!$F$14:$F$80,RAB!$C$14:$C$80,C994)</f>
        <v>0</v>
      </c>
      <c r="E994" s="26">
        <f t="shared" ca="1" si="37"/>
        <v>0</v>
      </c>
      <c r="F994" s="26">
        <f ca="1">IF(D994=0,0,SUM($E$713:E994))</f>
        <v>0</v>
      </c>
    </row>
    <row r="995" spans="2:6" hidden="1">
      <c r="B995" s="113">
        <v>282</v>
      </c>
      <c r="C995" s="139" t="str">
        <f ca="1">IF(ISERROR(OFFSET('HARGA SATUAN'!$C$6,MATCH(B995,'HARGA SATUAN'!$N$7:$N$1495,0),0)),"",OFFSET('HARGA SATUAN'!$C$6,MATCH(B995,'HARGA SATUAN'!$N$7:$N$1495,0),0))</f>
        <v/>
      </c>
      <c r="D995" s="139">
        <f ca="1">SUMIFS(RAB!$F$14:$F$80,RAB!$C$14:$C$80,C995)</f>
        <v>0</v>
      </c>
      <c r="E995" s="26">
        <f t="shared" ca="1" si="37"/>
        <v>0</v>
      </c>
      <c r="F995" s="26">
        <f ca="1">IF(D995=0,0,SUM($E$713:E995))</f>
        <v>0</v>
      </c>
    </row>
    <row r="996" spans="2:6" hidden="1">
      <c r="B996" s="113">
        <v>283</v>
      </c>
      <c r="C996" s="139" t="str">
        <f ca="1">IF(ISERROR(OFFSET('HARGA SATUAN'!$C$6,MATCH(B996,'HARGA SATUAN'!$N$7:$N$1495,0),0)),"",OFFSET('HARGA SATUAN'!$C$6,MATCH(B996,'HARGA SATUAN'!$N$7:$N$1495,0),0))</f>
        <v/>
      </c>
      <c r="D996" s="139">
        <f ca="1">SUMIFS(RAB!$F$14:$F$80,RAB!$C$14:$C$80,C996)</f>
        <v>0</v>
      </c>
      <c r="E996" s="26">
        <f t="shared" ca="1" si="37"/>
        <v>0</v>
      </c>
      <c r="F996" s="26">
        <f ca="1">IF(D996=0,0,SUM($E$713:E996))</f>
        <v>0</v>
      </c>
    </row>
    <row r="997" spans="2:6" hidden="1">
      <c r="B997" s="113">
        <v>284</v>
      </c>
      <c r="C997" s="139" t="str">
        <f ca="1">IF(ISERROR(OFFSET('HARGA SATUAN'!$C$6,MATCH(B997,'HARGA SATUAN'!$N$7:$N$1495,0),0)),"",OFFSET('HARGA SATUAN'!$C$6,MATCH(B997,'HARGA SATUAN'!$N$7:$N$1495,0),0))</f>
        <v/>
      </c>
      <c r="D997" s="139">
        <f ca="1">SUMIFS(RAB!$F$14:$F$80,RAB!$C$14:$C$80,C997)</f>
        <v>0</v>
      </c>
      <c r="E997" s="26">
        <f t="shared" ca="1" si="37"/>
        <v>0</v>
      </c>
      <c r="F997" s="26">
        <f ca="1">IF(D997=0,0,SUM($E$713:E997))</f>
        <v>0</v>
      </c>
    </row>
    <row r="998" spans="2:6" hidden="1">
      <c r="B998" s="113">
        <v>285</v>
      </c>
      <c r="C998" s="139" t="str">
        <f ca="1">IF(ISERROR(OFFSET('HARGA SATUAN'!$C$6,MATCH(B998,'HARGA SATUAN'!$N$7:$N$1495,0),0)),"",OFFSET('HARGA SATUAN'!$C$6,MATCH(B998,'HARGA SATUAN'!$N$7:$N$1495,0),0))</f>
        <v/>
      </c>
      <c r="D998" s="139">
        <f ca="1">SUMIFS(RAB!$F$14:$F$80,RAB!$C$14:$C$80,C998)</f>
        <v>0</v>
      </c>
      <c r="E998" s="26">
        <f t="shared" ca="1" si="37"/>
        <v>0</v>
      </c>
      <c r="F998" s="26">
        <f ca="1">IF(D998=0,0,SUM($E$713:E998))</f>
        <v>0</v>
      </c>
    </row>
    <row r="999" spans="2:6" hidden="1">
      <c r="B999" s="113">
        <v>286</v>
      </c>
      <c r="C999" s="139" t="str">
        <f ca="1">IF(ISERROR(OFFSET('HARGA SATUAN'!$C$6,MATCH(B999,'HARGA SATUAN'!$N$7:$N$1495,0),0)),"",OFFSET('HARGA SATUAN'!$C$6,MATCH(B999,'HARGA SATUAN'!$N$7:$N$1495,0),0))</f>
        <v/>
      </c>
      <c r="D999" s="139">
        <f ca="1">SUMIFS(RAB!$F$14:$F$80,RAB!$C$14:$C$80,C999)</f>
        <v>0</v>
      </c>
      <c r="E999" s="26">
        <f t="shared" ca="1" si="37"/>
        <v>0</v>
      </c>
      <c r="F999" s="26">
        <f ca="1">IF(D999=0,0,SUM($E$713:E999))</f>
        <v>0</v>
      </c>
    </row>
    <row r="1000" spans="2:6" hidden="1">
      <c r="B1000" s="113">
        <v>287</v>
      </c>
      <c r="C1000" s="139" t="str">
        <f ca="1">IF(ISERROR(OFFSET('HARGA SATUAN'!$C$6,MATCH(B1000,'HARGA SATUAN'!$N$7:$N$1495,0),0)),"",OFFSET('HARGA SATUAN'!$C$6,MATCH(B1000,'HARGA SATUAN'!$N$7:$N$1495,0),0))</f>
        <v/>
      </c>
      <c r="D1000" s="139">
        <f ca="1">SUMIFS(RAB!$F$14:$F$80,RAB!$C$14:$C$80,C1000)</f>
        <v>0</v>
      </c>
      <c r="E1000" s="26">
        <f t="shared" ca="1" si="37"/>
        <v>0</v>
      </c>
      <c r="F1000" s="26">
        <f ca="1">IF(D1000=0,0,SUM($E$713:E1000))</f>
        <v>0</v>
      </c>
    </row>
    <row r="1001" spans="2:6" hidden="1">
      <c r="B1001" s="113">
        <v>288</v>
      </c>
      <c r="C1001" s="139" t="str">
        <f ca="1">IF(ISERROR(OFFSET('HARGA SATUAN'!$C$6,MATCH(B1001,'HARGA SATUAN'!$N$7:$N$1495,0),0)),"",OFFSET('HARGA SATUAN'!$C$6,MATCH(B1001,'HARGA SATUAN'!$N$7:$N$1495,0),0))</f>
        <v/>
      </c>
      <c r="D1001" s="139">
        <f ca="1">SUMIFS(RAB!$F$14:$F$80,RAB!$C$14:$C$80,C1001)</f>
        <v>0</v>
      </c>
      <c r="E1001" s="26">
        <f t="shared" ca="1" si="37"/>
        <v>0</v>
      </c>
      <c r="F1001" s="26">
        <f ca="1">IF(D1001=0,0,SUM($E$713:E1001))</f>
        <v>0</v>
      </c>
    </row>
    <row r="1002" spans="2:6" hidden="1">
      <c r="B1002" s="113">
        <v>289</v>
      </c>
      <c r="C1002" s="139" t="str">
        <f ca="1">IF(ISERROR(OFFSET('HARGA SATUAN'!$C$6,MATCH(B1002,'HARGA SATUAN'!$N$7:$N$1495,0),0)),"",OFFSET('HARGA SATUAN'!$C$6,MATCH(B1002,'HARGA SATUAN'!$N$7:$N$1495,0),0))</f>
        <v/>
      </c>
      <c r="D1002" s="139">
        <f ca="1">SUMIFS(RAB!$F$14:$F$80,RAB!$C$14:$C$80,C1002)</f>
        <v>0</v>
      </c>
      <c r="E1002" s="26">
        <f t="shared" ca="1" si="37"/>
        <v>0</v>
      </c>
      <c r="F1002" s="26">
        <f ca="1">IF(D1002=0,0,SUM($E$713:E1002))</f>
        <v>0</v>
      </c>
    </row>
    <row r="1003" spans="2:6" hidden="1">
      <c r="B1003" s="113">
        <v>290</v>
      </c>
      <c r="C1003" s="139" t="str">
        <f ca="1">IF(ISERROR(OFFSET('HARGA SATUAN'!$C$6,MATCH(B1003,'HARGA SATUAN'!$N$7:$N$1495,0),0)),"",OFFSET('HARGA SATUAN'!$C$6,MATCH(B1003,'HARGA SATUAN'!$N$7:$N$1495,0),0))</f>
        <v/>
      </c>
      <c r="D1003" s="139">
        <f ca="1">SUMIFS(RAB!$F$14:$F$80,RAB!$C$14:$C$80,C1003)</f>
        <v>0</v>
      </c>
      <c r="E1003" s="26">
        <f t="shared" ca="1" si="37"/>
        <v>0</v>
      </c>
      <c r="F1003" s="26">
        <f ca="1">IF(D1003=0,0,SUM($E$713:E1003))</f>
        <v>0</v>
      </c>
    </row>
    <row r="1004" spans="2:6" hidden="1">
      <c r="B1004" s="113">
        <v>291</v>
      </c>
      <c r="C1004" s="139" t="str">
        <f ca="1">IF(ISERROR(OFFSET('HARGA SATUAN'!$C$6,MATCH(B1004,'HARGA SATUAN'!$N$7:$N$1495,0),0)),"",OFFSET('HARGA SATUAN'!$C$6,MATCH(B1004,'HARGA SATUAN'!$N$7:$N$1495,0),0))</f>
        <v/>
      </c>
      <c r="D1004" s="139">
        <f ca="1">SUMIFS(RAB!$F$14:$F$80,RAB!$C$14:$C$80,C1004)</f>
        <v>0</v>
      </c>
      <c r="E1004" s="26">
        <f t="shared" ca="1" si="37"/>
        <v>0</v>
      </c>
      <c r="F1004" s="26">
        <f ca="1">IF(D1004=0,0,SUM($E$713:E1004))</f>
        <v>0</v>
      </c>
    </row>
    <row r="1005" spans="2:6" hidden="1">
      <c r="B1005" s="113">
        <v>292</v>
      </c>
      <c r="C1005" s="139" t="str">
        <f ca="1">IF(ISERROR(OFFSET('HARGA SATUAN'!$C$6,MATCH(B1005,'HARGA SATUAN'!$N$7:$N$1495,0),0)),"",OFFSET('HARGA SATUAN'!$C$6,MATCH(B1005,'HARGA SATUAN'!$N$7:$N$1495,0),0))</f>
        <v/>
      </c>
      <c r="D1005" s="139">
        <f ca="1">SUMIFS(RAB!$F$14:$F$80,RAB!$C$14:$C$80,C1005)</f>
        <v>0</v>
      </c>
      <c r="E1005" s="26">
        <f t="shared" ca="1" si="37"/>
        <v>0</v>
      </c>
      <c r="F1005" s="26">
        <f ca="1">IF(D1005=0,0,SUM($E$713:E1005))</f>
        <v>0</v>
      </c>
    </row>
    <row r="1006" spans="2:6" hidden="1">
      <c r="B1006" s="113">
        <v>293</v>
      </c>
      <c r="C1006" s="139" t="str">
        <f ca="1">IF(ISERROR(OFFSET('HARGA SATUAN'!$C$6,MATCH(B1006,'HARGA SATUAN'!$N$7:$N$1495,0),0)),"",OFFSET('HARGA SATUAN'!$C$6,MATCH(B1006,'HARGA SATUAN'!$N$7:$N$1495,0),0))</f>
        <v/>
      </c>
      <c r="D1006" s="139">
        <f ca="1">SUMIFS(RAB!$F$14:$F$80,RAB!$C$14:$C$80,C1006)</f>
        <v>0</v>
      </c>
      <c r="E1006" s="26">
        <f t="shared" ca="1" si="37"/>
        <v>0</v>
      </c>
      <c r="F1006" s="26">
        <f ca="1">IF(D1006=0,0,SUM($E$713:E1006))</f>
        <v>0</v>
      </c>
    </row>
    <row r="1007" spans="2:6" hidden="1">
      <c r="B1007" s="113">
        <v>294</v>
      </c>
      <c r="C1007" s="139" t="str">
        <f ca="1">IF(ISERROR(OFFSET('HARGA SATUAN'!$C$6,MATCH(B1007,'HARGA SATUAN'!$N$7:$N$1495,0),0)),"",OFFSET('HARGA SATUAN'!$C$6,MATCH(B1007,'HARGA SATUAN'!$N$7:$N$1495,0),0))</f>
        <v/>
      </c>
      <c r="D1007" s="139">
        <f ca="1">SUMIFS(RAB!$F$14:$F$80,RAB!$C$14:$C$80,C1007)</f>
        <v>0</v>
      </c>
      <c r="E1007" s="26">
        <f t="shared" ca="1" si="37"/>
        <v>0</v>
      </c>
      <c r="F1007" s="26">
        <f ca="1">IF(D1007=0,0,SUM($E$713:E1007))</f>
        <v>0</v>
      </c>
    </row>
    <row r="1008" spans="2:6" hidden="1">
      <c r="B1008" s="113">
        <v>295</v>
      </c>
      <c r="C1008" s="139" t="str">
        <f ca="1">IF(ISERROR(OFFSET('HARGA SATUAN'!$C$6,MATCH(B1008,'HARGA SATUAN'!$N$7:$N$1495,0),0)),"",OFFSET('HARGA SATUAN'!$C$6,MATCH(B1008,'HARGA SATUAN'!$N$7:$N$1495,0),0))</f>
        <v/>
      </c>
      <c r="D1008" s="139">
        <f ca="1">SUMIFS(RAB!$F$14:$F$80,RAB!$C$14:$C$80,C1008)</f>
        <v>0</v>
      </c>
      <c r="E1008" s="26">
        <f t="shared" ca="1" si="37"/>
        <v>0</v>
      </c>
      <c r="F1008" s="26">
        <f ca="1">IF(D1008=0,0,SUM($E$713:E1008))</f>
        <v>0</v>
      </c>
    </row>
    <row r="1009" spans="2:6" hidden="1">
      <c r="B1009" s="113">
        <v>296</v>
      </c>
      <c r="C1009" s="139" t="str">
        <f ca="1">IF(ISERROR(OFFSET('HARGA SATUAN'!$C$6,MATCH(B1009,'HARGA SATUAN'!$N$7:$N$1495,0),0)),"",OFFSET('HARGA SATUAN'!$C$6,MATCH(B1009,'HARGA SATUAN'!$N$7:$N$1495,0),0))</f>
        <v/>
      </c>
      <c r="D1009" s="139">
        <f ca="1">SUMIFS(RAB!$F$14:$F$80,RAB!$C$14:$C$80,C1009)</f>
        <v>0</v>
      </c>
      <c r="E1009" s="26">
        <f t="shared" ca="1" si="37"/>
        <v>0</v>
      </c>
      <c r="F1009" s="26">
        <f ca="1">IF(D1009=0,0,SUM($E$713:E1009))</f>
        <v>0</v>
      </c>
    </row>
    <row r="1010" spans="2:6" hidden="1">
      <c r="B1010" s="113">
        <v>297</v>
      </c>
      <c r="C1010" s="139" t="str">
        <f ca="1">IF(ISERROR(OFFSET('HARGA SATUAN'!$C$6,MATCH(B1010,'HARGA SATUAN'!$N$7:$N$1495,0),0)),"",OFFSET('HARGA SATUAN'!$C$6,MATCH(B1010,'HARGA SATUAN'!$N$7:$N$1495,0),0))</f>
        <v/>
      </c>
      <c r="D1010" s="139">
        <f ca="1">SUMIFS(RAB!$F$14:$F$80,RAB!$C$14:$C$80,C1010)</f>
        <v>0</v>
      </c>
      <c r="E1010" s="26">
        <f t="shared" ca="1" si="37"/>
        <v>0</v>
      </c>
      <c r="F1010" s="26">
        <f ca="1">IF(D1010=0,0,SUM($E$713:E1010))</f>
        <v>0</v>
      </c>
    </row>
    <row r="1011" spans="2:6" hidden="1">
      <c r="B1011" s="113">
        <v>298</v>
      </c>
      <c r="C1011" s="139" t="str">
        <f ca="1">IF(ISERROR(OFFSET('HARGA SATUAN'!$C$6,MATCH(B1011,'HARGA SATUAN'!$N$7:$N$1495,0),0)),"",OFFSET('HARGA SATUAN'!$C$6,MATCH(B1011,'HARGA SATUAN'!$N$7:$N$1495,0),0))</f>
        <v/>
      </c>
      <c r="D1011" s="139">
        <f ca="1">SUMIFS(RAB!$F$14:$F$80,RAB!$C$14:$C$80,C1011)</f>
        <v>0</v>
      </c>
      <c r="E1011" s="26">
        <f t="shared" ca="1" si="37"/>
        <v>0</v>
      </c>
      <c r="F1011" s="26">
        <f ca="1">IF(D1011=0,0,SUM($E$713:E1011))</f>
        <v>0</v>
      </c>
    </row>
    <row r="1012" spans="2:6" hidden="1">
      <c r="B1012" s="113">
        <v>299</v>
      </c>
      <c r="C1012" s="139" t="str">
        <f ca="1">IF(ISERROR(OFFSET('HARGA SATUAN'!$C$6,MATCH(B1012,'HARGA SATUAN'!$N$7:$N$1495,0),0)),"",OFFSET('HARGA SATUAN'!$C$6,MATCH(B1012,'HARGA SATUAN'!$N$7:$N$1495,0),0))</f>
        <v/>
      </c>
      <c r="D1012" s="139">
        <f ca="1">SUMIFS(RAB!$F$14:$F$80,RAB!$C$14:$C$80,C1012)</f>
        <v>0</v>
      </c>
      <c r="E1012" s="26">
        <f t="shared" ca="1" si="37"/>
        <v>0</v>
      </c>
      <c r="F1012" s="26">
        <f ca="1">IF(D1012=0,0,SUM($E$713:E1012))</f>
        <v>0</v>
      </c>
    </row>
    <row r="1013" spans="2:6" hidden="1">
      <c r="B1013" s="113">
        <v>300</v>
      </c>
      <c r="C1013" s="139" t="str">
        <f ca="1">IF(ISERROR(OFFSET('HARGA SATUAN'!$C$6,MATCH(B1013,'HARGA SATUAN'!$N$7:$N$1495,0),0)),"",OFFSET('HARGA SATUAN'!$C$6,MATCH(B1013,'HARGA SATUAN'!$N$7:$N$1495,0),0))</f>
        <v/>
      </c>
      <c r="D1013" s="139">
        <f ca="1">SUMIFS(RAB!$F$14:$F$80,RAB!$C$14:$C$80,C1013)</f>
        <v>0</v>
      </c>
      <c r="E1013" s="26">
        <f t="shared" ca="1" si="37"/>
        <v>0</v>
      </c>
      <c r="F1013" s="26">
        <f ca="1">IF(D1013=0,0,SUM($E$713:E1013))</f>
        <v>0</v>
      </c>
    </row>
    <row r="1014" spans="2:6" hidden="1">
      <c r="B1014" s="113">
        <v>301</v>
      </c>
      <c r="C1014" s="139" t="str">
        <f ca="1">IF(ISERROR(OFFSET('HARGA SATUAN'!$C$6,MATCH(B1014,'HARGA SATUAN'!$N$7:$N$1495,0),0)),"",OFFSET('HARGA SATUAN'!$C$6,MATCH(B1014,'HARGA SATUAN'!$N$7:$N$1495,0),0))</f>
        <v/>
      </c>
      <c r="D1014" s="139">
        <f ca="1">SUMIFS(RAB!$F$14:$F$80,RAB!$C$14:$C$80,C1014)</f>
        <v>0</v>
      </c>
      <c r="E1014" s="26">
        <f t="shared" ca="1" si="37"/>
        <v>0</v>
      </c>
      <c r="F1014" s="26">
        <f ca="1">IF(D1014=0,0,SUM($E$713:E1014))</f>
        <v>0</v>
      </c>
    </row>
    <row r="1015" spans="2:6" hidden="1">
      <c r="B1015" s="113">
        <v>302</v>
      </c>
      <c r="C1015" s="139" t="str">
        <f ca="1">IF(ISERROR(OFFSET('HARGA SATUAN'!$C$6,MATCH(B1015,'HARGA SATUAN'!$N$7:$N$1495,0),0)),"",OFFSET('HARGA SATUAN'!$C$6,MATCH(B1015,'HARGA SATUAN'!$N$7:$N$1495,0),0))</f>
        <v/>
      </c>
      <c r="D1015" s="139">
        <f ca="1">SUMIFS(RAB!$F$14:$F$80,RAB!$C$14:$C$80,C1015)</f>
        <v>0</v>
      </c>
      <c r="E1015" s="26">
        <f t="shared" ca="1" si="37"/>
        <v>0</v>
      </c>
      <c r="F1015" s="26">
        <f ca="1">IF(D1015=0,0,SUM($E$713:E1015))</f>
        <v>0</v>
      </c>
    </row>
    <row r="1016" spans="2:6" hidden="1">
      <c r="B1016" s="113">
        <v>303</v>
      </c>
      <c r="C1016" s="139" t="str">
        <f ca="1">IF(ISERROR(OFFSET('HARGA SATUAN'!$C$6,MATCH(B1016,'HARGA SATUAN'!$N$7:$N$1495,0),0)),"",OFFSET('HARGA SATUAN'!$C$6,MATCH(B1016,'HARGA SATUAN'!$N$7:$N$1495,0),0))</f>
        <v/>
      </c>
      <c r="D1016" s="139">
        <f ca="1">SUMIFS(RAB!$F$14:$F$80,RAB!$C$14:$C$80,C1016)</f>
        <v>0</v>
      </c>
      <c r="E1016" s="26">
        <f t="shared" ca="1" si="37"/>
        <v>0</v>
      </c>
      <c r="F1016" s="26">
        <f ca="1">IF(D1016=0,0,SUM($E$713:E1016))</f>
        <v>0</v>
      </c>
    </row>
    <row r="1017" spans="2:6" hidden="1">
      <c r="B1017" s="113">
        <v>304</v>
      </c>
      <c r="C1017" s="139" t="str">
        <f ca="1">IF(ISERROR(OFFSET('HARGA SATUAN'!$C$6,MATCH(B1017,'HARGA SATUAN'!$N$7:$N$1495,0),0)),"",OFFSET('HARGA SATUAN'!$C$6,MATCH(B1017,'HARGA SATUAN'!$N$7:$N$1495,0),0))</f>
        <v/>
      </c>
      <c r="D1017" s="139">
        <f ca="1">SUMIFS(RAB!$F$14:$F$80,RAB!$C$14:$C$80,C1017)</f>
        <v>0</v>
      </c>
      <c r="E1017" s="26">
        <f t="shared" ca="1" si="37"/>
        <v>0</v>
      </c>
      <c r="F1017" s="26">
        <f ca="1">IF(D1017=0,0,SUM($E$713:E1017))</f>
        <v>0</v>
      </c>
    </row>
    <row r="1018" spans="2:6" hidden="1">
      <c r="B1018" s="113">
        <v>305</v>
      </c>
      <c r="C1018" s="139" t="str">
        <f ca="1">IF(ISERROR(OFFSET('HARGA SATUAN'!$C$6,MATCH(B1018,'HARGA SATUAN'!$N$7:$N$1495,0),0)),"",OFFSET('HARGA SATUAN'!$C$6,MATCH(B1018,'HARGA SATUAN'!$N$7:$N$1495,0),0))</f>
        <v/>
      </c>
      <c r="D1018" s="139">
        <f ca="1">SUMIFS(RAB!$F$14:$F$80,RAB!$C$14:$C$80,C1018)</f>
        <v>0</v>
      </c>
      <c r="E1018" s="26">
        <f t="shared" ca="1" si="37"/>
        <v>0</v>
      </c>
      <c r="F1018" s="26">
        <f ca="1">IF(D1018=0,0,SUM($E$713:E1018))</f>
        <v>0</v>
      </c>
    </row>
    <row r="1019" spans="2:6" hidden="1">
      <c r="B1019" s="113">
        <v>306</v>
      </c>
      <c r="C1019" s="139" t="str">
        <f ca="1">IF(ISERROR(OFFSET('HARGA SATUAN'!$C$6,MATCH(B1019,'HARGA SATUAN'!$N$7:$N$1495,0),0)),"",OFFSET('HARGA SATUAN'!$C$6,MATCH(B1019,'HARGA SATUAN'!$N$7:$N$1495,0),0))</f>
        <v/>
      </c>
      <c r="D1019" s="139">
        <f ca="1">SUMIFS(RAB!$F$14:$F$80,RAB!$C$14:$C$80,C1019)</f>
        <v>0</v>
      </c>
      <c r="E1019" s="26">
        <f t="shared" ca="1" si="37"/>
        <v>0</v>
      </c>
      <c r="F1019" s="26">
        <f ca="1">IF(D1019=0,0,SUM($E$713:E1019))</f>
        <v>0</v>
      </c>
    </row>
    <row r="1020" spans="2:6" hidden="1">
      <c r="B1020" s="113">
        <v>307</v>
      </c>
      <c r="C1020" s="139" t="str">
        <f ca="1">IF(ISERROR(OFFSET('HARGA SATUAN'!$C$6,MATCH(B1020,'HARGA SATUAN'!$N$7:$N$1495,0),0)),"",OFFSET('HARGA SATUAN'!$C$6,MATCH(B1020,'HARGA SATUAN'!$N$7:$N$1495,0),0))</f>
        <v/>
      </c>
      <c r="D1020" s="139">
        <f ca="1">SUMIFS(RAB!$F$14:$F$80,RAB!$C$14:$C$80,C1020)</f>
        <v>0</v>
      </c>
      <c r="E1020" s="26">
        <f t="shared" ca="1" si="37"/>
        <v>0</v>
      </c>
      <c r="F1020" s="26">
        <f ca="1">IF(D1020=0,0,SUM($E$713:E1020))</f>
        <v>0</v>
      </c>
    </row>
    <row r="1021" spans="2:6" hidden="1">
      <c r="B1021" s="113">
        <v>308</v>
      </c>
      <c r="C1021" s="139" t="str">
        <f ca="1">IF(ISERROR(OFFSET('HARGA SATUAN'!$C$6,MATCH(B1021,'HARGA SATUAN'!$N$7:$N$1495,0),0)),"",OFFSET('HARGA SATUAN'!$C$6,MATCH(B1021,'HARGA SATUAN'!$N$7:$N$1495,0),0))</f>
        <v/>
      </c>
      <c r="D1021" s="139">
        <f ca="1">SUMIFS(RAB!$F$14:$F$80,RAB!$C$14:$C$80,C1021)</f>
        <v>0</v>
      </c>
      <c r="E1021" s="26">
        <f t="shared" ca="1" si="37"/>
        <v>0</v>
      </c>
      <c r="F1021" s="26">
        <f ca="1">IF(D1021=0,0,SUM($E$713:E1021))</f>
        <v>0</v>
      </c>
    </row>
    <row r="1022" spans="2:6" hidden="1">
      <c r="B1022" s="113">
        <v>309</v>
      </c>
      <c r="C1022" s="139" t="str">
        <f ca="1">IF(ISERROR(OFFSET('HARGA SATUAN'!$C$6,MATCH(B1022,'HARGA SATUAN'!$N$7:$N$1495,0),0)),"",OFFSET('HARGA SATUAN'!$C$6,MATCH(B1022,'HARGA SATUAN'!$N$7:$N$1495,0),0))</f>
        <v/>
      </c>
      <c r="D1022" s="139">
        <f ca="1">SUMIFS(RAB!$F$14:$F$80,RAB!$C$14:$C$80,C1022)</f>
        <v>0</v>
      </c>
      <c r="E1022" s="26">
        <f t="shared" ca="1" si="37"/>
        <v>0</v>
      </c>
      <c r="F1022" s="26">
        <f ca="1">IF(D1022=0,0,SUM($E$713:E1022))</f>
        <v>0</v>
      </c>
    </row>
    <row r="1023" spans="2:6" hidden="1">
      <c r="B1023" s="113">
        <v>310</v>
      </c>
      <c r="C1023" s="139" t="str">
        <f ca="1">IF(ISERROR(OFFSET('HARGA SATUAN'!$C$6,MATCH(B1023,'HARGA SATUAN'!$N$7:$N$1495,0),0)),"",OFFSET('HARGA SATUAN'!$C$6,MATCH(B1023,'HARGA SATUAN'!$N$7:$N$1495,0),0))</f>
        <v/>
      </c>
      <c r="D1023" s="139">
        <f ca="1">SUMIFS(RAB!$F$14:$F$80,RAB!$C$14:$C$80,C1023)</f>
        <v>0</v>
      </c>
      <c r="E1023" s="26">
        <f t="shared" ca="1" si="37"/>
        <v>0</v>
      </c>
      <c r="F1023" s="26">
        <f ca="1">IF(D1023=0,0,SUM($E$713:E1023))</f>
        <v>0</v>
      </c>
    </row>
    <row r="1024" spans="2:6" hidden="1">
      <c r="B1024" s="113">
        <v>311</v>
      </c>
      <c r="C1024" s="139" t="str">
        <f ca="1">IF(ISERROR(OFFSET('HARGA SATUAN'!$C$6,MATCH(B1024,'HARGA SATUAN'!$N$7:$N$1495,0),0)),"",OFFSET('HARGA SATUAN'!$C$6,MATCH(B1024,'HARGA SATUAN'!$N$7:$N$1495,0),0))</f>
        <v/>
      </c>
      <c r="D1024" s="139">
        <f ca="1">SUMIFS(RAB!$F$14:$F$80,RAB!$C$14:$C$80,C1024)</f>
        <v>0</v>
      </c>
      <c r="E1024" s="26">
        <f t="shared" ca="1" si="37"/>
        <v>0</v>
      </c>
      <c r="F1024" s="26">
        <f ca="1">IF(D1024=0,0,SUM($E$713:E1024))</f>
        <v>0</v>
      </c>
    </row>
    <row r="1025" spans="2:6" hidden="1">
      <c r="B1025" s="113">
        <v>312</v>
      </c>
      <c r="C1025" s="139" t="str">
        <f ca="1">IF(ISERROR(OFFSET('HARGA SATUAN'!$C$6,MATCH(B1025,'HARGA SATUAN'!$N$7:$N$1495,0),0)),"",OFFSET('HARGA SATUAN'!$C$6,MATCH(B1025,'HARGA SATUAN'!$N$7:$N$1495,0),0))</f>
        <v/>
      </c>
      <c r="D1025" s="139">
        <f ca="1">SUMIFS(RAB!$F$14:$F$80,RAB!$C$14:$C$80,C1025)</f>
        <v>0</v>
      </c>
      <c r="E1025" s="26">
        <f t="shared" ca="1" si="37"/>
        <v>0</v>
      </c>
      <c r="F1025" s="26">
        <f ca="1">IF(D1025=0,0,SUM($E$713:E1025))</f>
        <v>0</v>
      </c>
    </row>
    <row r="1026" spans="2:6" hidden="1">
      <c r="B1026" s="113">
        <v>313</v>
      </c>
      <c r="C1026" s="139" t="str">
        <f ca="1">IF(ISERROR(OFFSET('HARGA SATUAN'!$C$6,MATCH(B1026,'HARGA SATUAN'!$N$7:$N$1495,0),0)),"",OFFSET('HARGA SATUAN'!$C$6,MATCH(B1026,'HARGA SATUAN'!$N$7:$N$1495,0),0))</f>
        <v/>
      </c>
      <c r="D1026" s="139">
        <f ca="1">SUMIFS(RAB!$F$14:$F$80,RAB!$C$14:$C$80,C1026)</f>
        <v>0</v>
      </c>
      <c r="E1026" s="26">
        <f t="shared" ca="1" si="37"/>
        <v>0</v>
      </c>
      <c r="F1026" s="26">
        <f ca="1">IF(D1026=0,0,SUM($E$713:E1026))</f>
        <v>0</v>
      </c>
    </row>
    <row r="1027" spans="2:6" hidden="1">
      <c r="B1027" s="113">
        <v>314</v>
      </c>
      <c r="C1027" s="139" t="str">
        <f ca="1">IF(ISERROR(OFFSET('HARGA SATUAN'!$C$6,MATCH(B1027,'HARGA SATUAN'!$N$7:$N$1495,0),0)),"",OFFSET('HARGA SATUAN'!$C$6,MATCH(B1027,'HARGA SATUAN'!$N$7:$N$1495,0),0))</f>
        <v/>
      </c>
      <c r="D1027" s="139">
        <f ca="1">SUMIFS(RAB!$F$14:$F$80,RAB!$C$14:$C$80,C1027)</f>
        <v>0</v>
      </c>
      <c r="E1027" s="26">
        <f t="shared" ca="1" si="37"/>
        <v>0</v>
      </c>
      <c r="F1027" s="26">
        <f ca="1">IF(D1027=0,0,SUM($E$713:E1027))</f>
        <v>0</v>
      </c>
    </row>
    <row r="1028" spans="2:6" hidden="1">
      <c r="B1028" s="113">
        <v>315</v>
      </c>
      <c r="C1028" s="139" t="str">
        <f ca="1">IF(ISERROR(OFFSET('HARGA SATUAN'!$C$6,MATCH(B1028,'HARGA SATUAN'!$N$7:$N$1495,0),0)),"",OFFSET('HARGA SATUAN'!$C$6,MATCH(B1028,'HARGA SATUAN'!$N$7:$N$1495,0),0))</f>
        <v/>
      </c>
      <c r="D1028" s="139">
        <f ca="1">SUMIFS(RAB!$F$14:$F$80,RAB!$C$14:$C$80,C1028)</f>
        <v>0</v>
      </c>
      <c r="E1028" s="26">
        <f t="shared" ca="1" si="37"/>
        <v>0</v>
      </c>
      <c r="F1028" s="26">
        <f ca="1">IF(D1028=0,0,SUM($E$713:E1028))</f>
        <v>0</v>
      </c>
    </row>
    <row r="1029" spans="2:6" hidden="1">
      <c r="B1029" s="113">
        <v>316</v>
      </c>
      <c r="C1029" s="139" t="str">
        <f ca="1">IF(ISERROR(OFFSET('HARGA SATUAN'!$C$6,MATCH(B1029,'HARGA SATUAN'!$N$7:$N$1495,0),0)),"",OFFSET('HARGA SATUAN'!$C$6,MATCH(B1029,'HARGA SATUAN'!$N$7:$N$1495,0),0))</f>
        <v/>
      </c>
      <c r="D1029" s="139">
        <f ca="1">SUMIFS(RAB!$F$14:$F$80,RAB!$C$14:$C$80,C1029)</f>
        <v>0</v>
      </c>
      <c r="E1029" s="26">
        <f t="shared" ca="1" si="37"/>
        <v>0</v>
      </c>
      <c r="F1029" s="26">
        <f ca="1">IF(D1029=0,0,SUM($E$713:E1029))</f>
        <v>0</v>
      </c>
    </row>
    <row r="1030" spans="2:6" hidden="1">
      <c r="B1030" s="113">
        <v>317</v>
      </c>
      <c r="C1030" s="139" t="str">
        <f ca="1">IF(ISERROR(OFFSET('HARGA SATUAN'!$C$6,MATCH(B1030,'HARGA SATUAN'!$N$7:$N$1495,0),0)),"",OFFSET('HARGA SATUAN'!$C$6,MATCH(B1030,'HARGA SATUAN'!$N$7:$N$1495,0),0))</f>
        <v/>
      </c>
      <c r="D1030" s="139">
        <f ca="1">SUMIFS(RAB!$F$14:$F$80,RAB!$C$14:$C$80,C1030)</f>
        <v>0</v>
      </c>
      <c r="E1030" s="26">
        <f t="shared" ca="1" si="37"/>
        <v>0</v>
      </c>
      <c r="F1030" s="26">
        <f ca="1">IF(D1030=0,0,SUM($E$713:E1030))</f>
        <v>0</v>
      </c>
    </row>
    <row r="1031" spans="2:6" hidden="1">
      <c r="B1031" s="113">
        <v>318</v>
      </c>
      <c r="C1031" s="139" t="str">
        <f ca="1">IF(ISERROR(OFFSET('HARGA SATUAN'!$C$6,MATCH(B1031,'HARGA SATUAN'!$N$7:$N$1495,0),0)),"",OFFSET('HARGA SATUAN'!$C$6,MATCH(B1031,'HARGA SATUAN'!$N$7:$N$1495,0),0))</f>
        <v/>
      </c>
      <c r="D1031" s="139">
        <f ca="1">SUMIFS(RAB!$F$14:$F$80,RAB!$C$14:$C$80,C1031)</f>
        <v>0</v>
      </c>
      <c r="E1031" s="26">
        <f t="shared" ca="1" si="37"/>
        <v>0</v>
      </c>
      <c r="F1031" s="26">
        <f ca="1">IF(D1031=0,0,SUM($E$713:E1031))</f>
        <v>0</v>
      </c>
    </row>
    <row r="1032" spans="2:6" hidden="1">
      <c r="B1032" s="113">
        <v>319</v>
      </c>
      <c r="C1032" s="139" t="str">
        <f ca="1">IF(ISERROR(OFFSET('HARGA SATUAN'!$C$6,MATCH(B1032,'HARGA SATUAN'!$N$7:$N$1495,0),0)),"",OFFSET('HARGA SATUAN'!$C$6,MATCH(B1032,'HARGA SATUAN'!$N$7:$N$1495,0),0))</f>
        <v/>
      </c>
      <c r="D1032" s="139">
        <f ca="1">SUMIFS(RAB!$F$14:$F$80,RAB!$C$14:$C$80,C1032)</f>
        <v>0</v>
      </c>
      <c r="E1032" s="26">
        <f t="shared" ca="1" si="37"/>
        <v>0</v>
      </c>
      <c r="F1032" s="26">
        <f ca="1">IF(D1032=0,0,SUM($E$713:E1032))</f>
        <v>0</v>
      </c>
    </row>
    <row r="1033" spans="2:6" hidden="1">
      <c r="B1033" s="113">
        <v>320</v>
      </c>
      <c r="C1033" s="139" t="str">
        <f ca="1">IF(ISERROR(OFFSET('HARGA SATUAN'!$C$6,MATCH(B1033,'HARGA SATUAN'!$N$7:$N$1495,0),0)),"",OFFSET('HARGA SATUAN'!$C$6,MATCH(B1033,'HARGA SATUAN'!$N$7:$N$1495,0),0))</f>
        <v/>
      </c>
      <c r="D1033" s="139">
        <f ca="1">SUMIFS(RAB!$F$14:$F$80,RAB!$C$14:$C$80,C1033)</f>
        <v>0</v>
      </c>
      <c r="E1033" s="26">
        <f t="shared" ca="1" si="37"/>
        <v>0</v>
      </c>
      <c r="F1033" s="26">
        <f ca="1">IF(D1033=0,0,SUM($E$713:E1033))</f>
        <v>0</v>
      </c>
    </row>
    <row r="1034" spans="2:6" hidden="1">
      <c r="B1034" s="113">
        <v>321</v>
      </c>
      <c r="C1034" s="139" t="str">
        <f ca="1">IF(ISERROR(OFFSET('HARGA SATUAN'!$C$6,MATCH(B1034,'HARGA SATUAN'!$N$7:$N$1495,0),0)),"",OFFSET('HARGA SATUAN'!$C$6,MATCH(B1034,'HARGA SATUAN'!$N$7:$N$1495,0),0))</f>
        <v/>
      </c>
      <c r="D1034" s="139">
        <f ca="1">SUMIFS(RAB!$F$14:$F$80,RAB!$C$14:$C$80,C1034)</f>
        <v>0</v>
      </c>
      <c r="E1034" s="26">
        <f t="shared" ca="1" si="37"/>
        <v>0</v>
      </c>
      <c r="F1034" s="26">
        <f ca="1">IF(D1034=0,0,SUM($E$713:E1034))</f>
        <v>0</v>
      </c>
    </row>
    <row r="1035" spans="2:6" hidden="1">
      <c r="B1035" s="113">
        <v>322</v>
      </c>
      <c r="C1035" s="139" t="str">
        <f ca="1">IF(ISERROR(OFFSET('HARGA SATUAN'!$C$6,MATCH(B1035,'HARGA SATUAN'!$N$7:$N$1495,0),0)),"",OFFSET('HARGA SATUAN'!$C$6,MATCH(B1035,'HARGA SATUAN'!$N$7:$N$1495,0),0))</f>
        <v/>
      </c>
      <c r="D1035" s="139">
        <f ca="1">SUMIFS(RAB!$F$14:$F$80,RAB!$C$14:$C$80,C1035)</f>
        <v>0</v>
      </c>
      <c r="E1035" s="26">
        <f t="shared" ref="E1035:E1098" ca="1" si="38">IF(D1035=0,0,1)</f>
        <v>0</v>
      </c>
      <c r="F1035" s="26">
        <f ca="1">IF(D1035=0,0,SUM($E$713:E1035))</f>
        <v>0</v>
      </c>
    </row>
    <row r="1036" spans="2:6" hidden="1">
      <c r="B1036" s="113">
        <v>323</v>
      </c>
      <c r="C1036" s="139" t="str">
        <f ca="1">IF(ISERROR(OFFSET('HARGA SATUAN'!$C$6,MATCH(B1036,'HARGA SATUAN'!$N$7:$N$1495,0),0)),"",OFFSET('HARGA SATUAN'!$C$6,MATCH(B1036,'HARGA SATUAN'!$N$7:$N$1495,0),0))</f>
        <v/>
      </c>
      <c r="D1036" s="139">
        <f ca="1">SUMIFS(RAB!$F$14:$F$80,RAB!$C$14:$C$80,C1036)</f>
        <v>0</v>
      </c>
      <c r="E1036" s="26">
        <f t="shared" ca="1" si="38"/>
        <v>0</v>
      </c>
      <c r="F1036" s="26">
        <f ca="1">IF(D1036=0,0,SUM($E$713:E1036))</f>
        <v>0</v>
      </c>
    </row>
    <row r="1037" spans="2:6" hidden="1">
      <c r="B1037" s="113">
        <v>324</v>
      </c>
      <c r="C1037" s="139" t="str">
        <f ca="1">IF(ISERROR(OFFSET('HARGA SATUAN'!$C$6,MATCH(B1037,'HARGA SATUAN'!$N$7:$N$1495,0),0)),"",OFFSET('HARGA SATUAN'!$C$6,MATCH(B1037,'HARGA SATUAN'!$N$7:$N$1495,0),0))</f>
        <v/>
      </c>
      <c r="D1037" s="139">
        <f ca="1">SUMIFS(RAB!$F$14:$F$80,RAB!$C$14:$C$80,C1037)</f>
        <v>0</v>
      </c>
      <c r="E1037" s="26">
        <f t="shared" ca="1" si="38"/>
        <v>0</v>
      </c>
      <c r="F1037" s="26">
        <f ca="1">IF(D1037=0,0,SUM($E$713:E1037))</f>
        <v>0</v>
      </c>
    </row>
    <row r="1038" spans="2:6" hidden="1">
      <c r="B1038" s="113">
        <v>325</v>
      </c>
      <c r="C1038" s="139" t="str">
        <f ca="1">IF(ISERROR(OFFSET('HARGA SATUAN'!$C$6,MATCH(B1038,'HARGA SATUAN'!$N$7:$N$1495,0),0)),"",OFFSET('HARGA SATUAN'!$C$6,MATCH(B1038,'HARGA SATUAN'!$N$7:$N$1495,0),0))</f>
        <v/>
      </c>
      <c r="D1038" s="139">
        <f ca="1">SUMIFS(RAB!$F$14:$F$80,RAB!$C$14:$C$80,C1038)</f>
        <v>0</v>
      </c>
      <c r="E1038" s="26">
        <f t="shared" ca="1" si="38"/>
        <v>0</v>
      </c>
      <c r="F1038" s="26">
        <f ca="1">IF(D1038=0,0,SUM($E$713:E1038))</f>
        <v>0</v>
      </c>
    </row>
    <row r="1039" spans="2:6" hidden="1">
      <c r="B1039" s="113">
        <v>326</v>
      </c>
      <c r="C1039" s="139" t="str">
        <f ca="1">IF(ISERROR(OFFSET('HARGA SATUAN'!$C$6,MATCH(B1039,'HARGA SATUAN'!$N$7:$N$1495,0),0)),"",OFFSET('HARGA SATUAN'!$C$6,MATCH(B1039,'HARGA SATUAN'!$N$7:$N$1495,0),0))</f>
        <v/>
      </c>
      <c r="D1039" s="139">
        <f ca="1">SUMIFS(RAB!$F$14:$F$80,RAB!$C$14:$C$80,C1039)</f>
        <v>0</v>
      </c>
      <c r="E1039" s="26">
        <f t="shared" ca="1" si="38"/>
        <v>0</v>
      </c>
      <c r="F1039" s="26">
        <f ca="1">IF(D1039=0,0,SUM($E$713:E1039))</f>
        <v>0</v>
      </c>
    </row>
    <row r="1040" spans="2:6" hidden="1">
      <c r="B1040" s="113">
        <v>327</v>
      </c>
      <c r="C1040" s="139" t="str">
        <f ca="1">IF(ISERROR(OFFSET('HARGA SATUAN'!$C$6,MATCH(B1040,'HARGA SATUAN'!$N$7:$N$1495,0),0)),"",OFFSET('HARGA SATUAN'!$C$6,MATCH(B1040,'HARGA SATUAN'!$N$7:$N$1495,0),0))</f>
        <v/>
      </c>
      <c r="D1040" s="139">
        <f ca="1">SUMIFS(RAB!$F$14:$F$80,RAB!$C$14:$C$80,C1040)</f>
        <v>0</v>
      </c>
      <c r="E1040" s="26">
        <f t="shared" ca="1" si="38"/>
        <v>0</v>
      </c>
      <c r="F1040" s="26">
        <f ca="1">IF(D1040=0,0,SUM($E$713:E1040))</f>
        <v>0</v>
      </c>
    </row>
    <row r="1041" spans="2:6" hidden="1">
      <c r="B1041" s="113">
        <v>328</v>
      </c>
      <c r="C1041" s="139" t="str">
        <f ca="1">IF(ISERROR(OFFSET('HARGA SATUAN'!$C$6,MATCH(B1041,'HARGA SATUAN'!$N$7:$N$1495,0),0)),"",OFFSET('HARGA SATUAN'!$C$6,MATCH(B1041,'HARGA SATUAN'!$N$7:$N$1495,0),0))</f>
        <v/>
      </c>
      <c r="D1041" s="139">
        <f ca="1">SUMIFS(RAB!$F$14:$F$80,RAB!$C$14:$C$80,C1041)</f>
        <v>0</v>
      </c>
      <c r="E1041" s="26">
        <f t="shared" ca="1" si="38"/>
        <v>0</v>
      </c>
      <c r="F1041" s="26">
        <f ca="1">IF(D1041=0,0,SUM($E$713:E1041))</f>
        <v>0</v>
      </c>
    </row>
    <row r="1042" spans="2:6" hidden="1">
      <c r="B1042" s="113">
        <v>329</v>
      </c>
      <c r="C1042" s="139" t="str">
        <f ca="1">IF(ISERROR(OFFSET('HARGA SATUAN'!$C$6,MATCH(B1042,'HARGA SATUAN'!$N$7:$N$1495,0),0)),"",OFFSET('HARGA SATUAN'!$C$6,MATCH(B1042,'HARGA SATUAN'!$N$7:$N$1495,0),0))</f>
        <v/>
      </c>
      <c r="D1042" s="139">
        <f ca="1">SUMIFS(RAB!$F$14:$F$80,RAB!$C$14:$C$80,C1042)</f>
        <v>0</v>
      </c>
      <c r="E1042" s="26">
        <f t="shared" ca="1" si="38"/>
        <v>0</v>
      </c>
      <c r="F1042" s="26">
        <f ca="1">IF(D1042=0,0,SUM($E$713:E1042))</f>
        <v>0</v>
      </c>
    </row>
    <row r="1043" spans="2:6" hidden="1">
      <c r="B1043" s="113">
        <v>330</v>
      </c>
      <c r="C1043" s="139" t="str">
        <f ca="1">IF(ISERROR(OFFSET('HARGA SATUAN'!$C$6,MATCH(B1043,'HARGA SATUAN'!$N$7:$N$1495,0),0)),"",OFFSET('HARGA SATUAN'!$C$6,MATCH(B1043,'HARGA SATUAN'!$N$7:$N$1495,0),0))</f>
        <v/>
      </c>
      <c r="D1043" s="139">
        <f ca="1">SUMIFS(RAB!$F$14:$F$80,RAB!$C$14:$C$80,C1043)</f>
        <v>0</v>
      </c>
      <c r="E1043" s="26">
        <f t="shared" ca="1" si="38"/>
        <v>0</v>
      </c>
      <c r="F1043" s="26">
        <f ca="1">IF(D1043=0,0,SUM($E$713:E1043))</f>
        <v>0</v>
      </c>
    </row>
    <row r="1044" spans="2:6" hidden="1">
      <c r="B1044" s="113">
        <v>331</v>
      </c>
      <c r="C1044" s="139" t="str">
        <f ca="1">IF(ISERROR(OFFSET('HARGA SATUAN'!$C$6,MATCH(B1044,'HARGA SATUAN'!$N$7:$N$1495,0),0)),"",OFFSET('HARGA SATUAN'!$C$6,MATCH(B1044,'HARGA SATUAN'!$N$7:$N$1495,0),0))</f>
        <v/>
      </c>
      <c r="D1044" s="139">
        <f ca="1">SUMIFS(RAB!$F$14:$F$80,RAB!$C$14:$C$80,C1044)</f>
        <v>0</v>
      </c>
      <c r="E1044" s="26">
        <f t="shared" ca="1" si="38"/>
        <v>0</v>
      </c>
      <c r="F1044" s="26">
        <f ca="1">IF(D1044=0,0,SUM($E$713:E1044))</f>
        <v>0</v>
      </c>
    </row>
    <row r="1045" spans="2:6" hidden="1">
      <c r="B1045" s="113">
        <v>332</v>
      </c>
      <c r="C1045" s="139" t="str">
        <f ca="1">IF(ISERROR(OFFSET('HARGA SATUAN'!$C$6,MATCH(B1045,'HARGA SATUAN'!$N$7:$N$1495,0),0)),"",OFFSET('HARGA SATUAN'!$C$6,MATCH(B1045,'HARGA SATUAN'!$N$7:$N$1495,0),0))</f>
        <v/>
      </c>
      <c r="D1045" s="139">
        <f ca="1">SUMIFS(RAB!$F$14:$F$80,RAB!$C$14:$C$80,C1045)</f>
        <v>0</v>
      </c>
      <c r="E1045" s="26">
        <f t="shared" ca="1" si="38"/>
        <v>0</v>
      </c>
      <c r="F1045" s="26">
        <f ca="1">IF(D1045=0,0,SUM($E$713:E1045))</f>
        <v>0</v>
      </c>
    </row>
    <row r="1046" spans="2:6" hidden="1">
      <c r="B1046" s="113">
        <v>333</v>
      </c>
      <c r="C1046" s="139" t="str">
        <f ca="1">IF(ISERROR(OFFSET('HARGA SATUAN'!$C$6,MATCH(B1046,'HARGA SATUAN'!$N$7:$N$1495,0),0)),"",OFFSET('HARGA SATUAN'!$C$6,MATCH(B1046,'HARGA SATUAN'!$N$7:$N$1495,0),0))</f>
        <v/>
      </c>
      <c r="D1046" s="139">
        <f ca="1">SUMIFS(RAB!$F$14:$F$80,RAB!$C$14:$C$80,C1046)</f>
        <v>0</v>
      </c>
      <c r="E1046" s="26">
        <f t="shared" ca="1" si="38"/>
        <v>0</v>
      </c>
      <c r="F1046" s="26">
        <f ca="1">IF(D1046=0,0,SUM($E$713:E1046))</f>
        <v>0</v>
      </c>
    </row>
    <row r="1047" spans="2:6" hidden="1">
      <c r="B1047" s="113">
        <v>334</v>
      </c>
      <c r="C1047" s="139" t="str">
        <f ca="1">IF(ISERROR(OFFSET('HARGA SATUAN'!$C$6,MATCH(B1047,'HARGA SATUAN'!$N$7:$N$1495,0),0)),"",OFFSET('HARGA SATUAN'!$C$6,MATCH(B1047,'HARGA SATUAN'!$N$7:$N$1495,0),0))</f>
        <v/>
      </c>
      <c r="D1047" s="139">
        <f ca="1">SUMIFS(RAB!$F$14:$F$80,RAB!$C$14:$C$80,C1047)</f>
        <v>0</v>
      </c>
      <c r="E1047" s="26">
        <f t="shared" ca="1" si="38"/>
        <v>0</v>
      </c>
      <c r="F1047" s="26">
        <f ca="1">IF(D1047=0,0,SUM($E$713:E1047))</f>
        <v>0</v>
      </c>
    </row>
    <row r="1048" spans="2:6" hidden="1">
      <c r="B1048" s="113">
        <v>335</v>
      </c>
      <c r="C1048" s="139" t="str">
        <f ca="1">IF(ISERROR(OFFSET('HARGA SATUAN'!$C$6,MATCH(B1048,'HARGA SATUAN'!$N$7:$N$1495,0),0)),"",OFFSET('HARGA SATUAN'!$C$6,MATCH(B1048,'HARGA SATUAN'!$N$7:$N$1495,0),0))</f>
        <v/>
      </c>
      <c r="D1048" s="139">
        <f ca="1">SUMIFS(RAB!$F$14:$F$80,RAB!$C$14:$C$80,C1048)</f>
        <v>0</v>
      </c>
      <c r="E1048" s="26">
        <f t="shared" ca="1" si="38"/>
        <v>0</v>
      </c>
      <c r="F1048" s="26">
        <f ca="1">IF(D1048=0,0,SUM($E$713:E1048))</f>
        <v>0</v>
      </c>
    </row>
    <row r="1049" spans="2:6" hidden="1">
      <c r="B1049" s="113">
        <v>336</v>
      </c>
      <c r="C1049" s="139" t="str">
        <f ca="1">IF(ISERROR(OFFSET('HARGA SATUAN'!$C$6,MATCH(B1049,'HARGA SATUAN'!$N$7:$N$1495,0),0)),"",OFFSET('HARGA SATUAN'!$C$6,MATCH(B1049,'HARGA SATUAN'!$N$7:$N$1495,0),0))</f>
        <v/>
      </c>
      <c r="D1049" s="139">
        <f ca="1">SUMIFS(RAB!$F$14:$F$80,RAB!$C$14:$C$80,C1049)</f>
        <v>0</v>
      </c>
      <c r="E1049" s="26">
        <f t="shared" ca="1" si="38"/>
        <v>0</v>
      </c>
      <c r="F1049" s="26">
        <f ca="1">IF(D1049=0,0,SUM($E$713:E1049))</f>
        <v>0</v>
      </c>
    </row>
    <row r="1050" spans="2:6" hidden="1">
      <c r="B1050" s="113">
        <v>337</v>
      </c>
      <c r="C1050" s="139" t="str">
        <f ca="1">IF(ISERROR(OFFSET('HARGA SATUAN'!$C$6,MATCH(B1050,'HARGA SATUAN'!$N$7:$N$1495,0),0)),"",OFFSET('HARGA SATUAN'!$C$6,MATCH(B1050,'HARGA SATUAN'!$N$7:$N$1495,0),0))</f>
        <v/>
      </c>
      <c r="D1050" s="139">
        <f ca="1">SUMIFS(RAB!$F$14:$F$80,RAB!$C$14:$C$80,C1050)</f>
        <v>0</v>
      </c>
      <c r="E1050" s="26">
        <f t="shared" ca="1" si="38"/>
        <v>0</v>
      </c>
      <c r="F1050" s="26">
        <f ca="1">IF(D1050=0,0,SUM($E$713:E1050))</f>
        <v>0</v>
      </c>
    </row>
    <row r="1051" spans="2:6" hidden="1">
      <c r="B1051" s="113">
        <v>338</v>
      </c>
      <c r="C1051" s="139" t="str">
        <f ca="1">IF(ISERROR(OFFSET('HARGA SATUAN'!$C$6,MATCH(B1051,'HARGA SATUAN'!$N$7:$N$1495,0),0)),"",OFFSET('HARGA SATUAN'!$C$6,MATCH(B1051,'HARGA SATUAN'!$N$7:$N$1495,0),0))</f>
        <v/>
      </c>
      <c r="D1051" s="139">
        <f ca="1">SUMIFS(RAB!$F$14:$F$80,RAB!$C$14:$C$80,C1051)</f>
        <v>0</v>
      </c>
      <c r="E1051" s="26">
        <f t="shared" ca="1" si="38"/>
        <v>0</v>
      </c>
      <c r="F1051" s="26">
        <f ca="1">IF(D1051=0,0,SUM($E$713:E1051))</f>
        <v>0</v>
      </c>
    </row>
    <row r="1052" spans="2:6" hidden="1">
      <c r="B1052" s="113">
        <v>339</v>
      </c>
      <c r="C1052" s="139" t="str">
        <f ca="1">IF(ISERROR(OFFSET('HARGA SATUAN'!$C$6,MATCH(B1052,'HARGA SATUAN'!$N$7:$N$1495,0),0)),"",OFFSET('HARGA SATUAN'!$C$6,MATCH(B1052,'HARGA SATUAN'!$N$7:$N$1495,0),0))</f>
        <v/>
      </c>
      <c r="D1052" s="139">
        <f ca="1">SUMIFS(RAB!$F$14:$F$80,RAB!$C$14:$C$80,C1052)</f>
        <v>0</v>
      </c>
      <c r="E1052" s="26">
        <f t="shared" ca="1" si="38"/>
        <v>0</v>
      </c>
      <c r="F1052" s="26">
        <f ca="1">IF(D1052=0,0,SUM($E$713:E1052))</f>
        <v>0</v>
      </c>
    </row>
    <row r="1053" spans="2:6" hidden="1">
      <c r="B1053" s="113">
        <v>340</v>
      </c>
      <c r="C1053" s="139" t="str">
        <f ca="1">IF(ISERROR(OFFSET('HARGA SATUAN'!$C$6,MATCH(B1053,'HARGA SATUAN'!$N$7:$N$1495,0),0)),"",OFFSET('HARGA SATUAN'!$C$6,MATCH(B1053,'HARGA SATUAN'!$N$7:$N$1495,0),0))</f>
        <v/>
      </c>
      <c r="D1053" s="139">
        <f ca="1">SUMIFS(RAB!$F$14:$F$80,RAB!$C$14:$C$80,C1053)</f>
        <v>0</v>
      </c>
      <c r="E1053" s="26">
        <f t="shared" ca="1" si="38"/>
        <v>0</v>
      </c>
      <c r="F1053" s="26">
        <f ca="1">IF(D1053=0,0,SUM($E$713:E1053))</f>
        <v>0</v>
      </c>
    </row>
    <row r="1054" spans="2:6" hidden="1">
      <c r="B1054" s="113">
        <v>341</v>
      </c>
      <c r="C1054" s="139" t="str">
        <f ca="1">IF(ISERROR(OFFSET('HARGA SATUAN'!$C$6,MATCH(B1054,'HARGA SATUAN'!$N$7:$N$1495,0),0)),"",OFFSET('HARGA SATUAN'!$C$6,MATCH(B1054,'HARGA SATUAN'!$N$7:$N$1495,0),0))</f>
        <v/>
      </c>
      <c r="D1054" s="139">
        <f ca="1">SUMIFS(RAB!$F$14:$F$80,RAB!$C$14:$C$80,C1054)</f>
        <v>0</v>
      </c>
      <c r="E1054" s="26">
        <f t="shared" ca="1" si="38"/>
        <v>0</v>
      </c>
      <c r="F1054" s="26">
        <f ca="1">IF(D1054=0,0,SUM($E$713:E1054))</f>
        <v>0</v>
      </c>
    </row>
    <row r="1055" spans="2:6" hidden="1">
      <c r="B1055" s="113">
        <v>342</v>
      </c>
      <c r="C1055" s="139" t="str">
        <f ca="1">IF(ISERROR(OFFSET('HARGA SATUAN'!$C$6,MATCH(B1055,'HARGA SATUAN'!$N$7:$N$1495,0),0)),"",OFFSET('HARGA SATUAN'!$C$6,MATCH(B1055,'HARGA SATUAN'!$N$7:$N$1495,0),0))</f>
        <v/>
      </c>
      <c r="D1055" s="139">
        <f ca="1">SUMIFS(RAB!$F$14:$F$80,RAB!$C$14:$C$80,C1055)</f>
        <v>0</v>
      </c>
      <c r="E1055" s="26">
        <f t="shared" ca="1" si="38"/>
        <v>0</v>
      </c>
      <c r="F1055" s="26">
        <f ca="1">IF(D1055=0,0,SUM($E$713:E1055))</f>
        <v>0</v>
      </c>
    </row>
    <row r="1056" spans="2:6" hidden="1">
      <c r="B1056" s="113">
        <v>343</v>
      </c>
      <c r="C1056" s="139" t="str">
        <f ca="1">IF(ISERROR(OFFSET('HARGA SATUAN'!$C$6,MATCH(B1056,'HARGA SATUAN'!$N$7:$N$1495,0),0)),"",OFFSET('HARGA SATUAN'!$C$6,MATCH(B1056,'HARGA SATUAN'!$N$7:$N$1495,0),0))</f>
        <v/>
      </c>
      <c r="D1056" s="139">
        <f ca="1">SUMIFS(RAB!$F$14:$F$80,RAB!$C$14:$C$80,C1056)</f>
        <v>0</v>
      </c>
      <c r="E1056" s="26">
        <f t="shared" ca="1" si="38"/>
        <v>0</v>
      </c>
      <c r="F1056" s="26">
        <f ca="1">IF(D1056=0,0,SUM($E$713:E1056))</f>
        <v>0</v>
      </c>
    </row>
    <row r="1057" spans="2:6" hidden="1">
      <c r="B1057" s="113">
        <v>344</v>
      </c>
      <c r="C1057" s="139" t="str">
        <f ca="1">IF(ISERROR(OFFSET('HARGA SATUAN'!$C$6,MATCH(B1057,'HARGA SATUAN'!$N$7:$N$1495,0),0)),"",OFFSET('HARGA SATUAN'!$C$6,MATCH(B1057,'HARGA SATUAN'!$N$7:$N$1495,0),0))</f>
        <v/>
      </c>
      <c r="D1057" s="139">
        <f ca="1">SUMIFS(RAB!$F$14:$F$80,RAB!$C$14:$C$80,C1057)</f>
        <v>0</v>
      </c>
      <c r="E1057" s="26">
        <f t="shared" ca="1" si="38"/>
        <v>0</v>
      </c>
      <c r="F1057" s="26">
        <f ca="1">IF(D1057=0,0,SUM($E$713:E1057))</f>
        <v>0</v>
      </c>
    </row>
    <row r="1058" spans="2:6" hidden="1">
      <c r="B1058" s="113">
        <v>345</v>
      </c>
      <c r="C1058" s="139" t="str">
        <f ca="1">IF(ISERROR(OFFSET('HARGA SATUAN'!$C$6,MATCH(B1058,'HARGA SATUAN'!$N$7:$N$1495,0),0)),"",OFFSET('HARGA SATUAN'!$C$6,MATCH(B1058,'HARGA SATUAN'!$N$7:$N$1495,0),0))</f>
        <v/>
      </c>
      <c r="D1058" s="139">
        <f ca="1">SUMIFS(RAB!$F$14:$F$80,RAB!$C$14:$C$80,C1058)</f>
        <v>0</v>
      </c>
      <c r="E1058" s="26">
        <f t="shared" ca="1" si="38"/>
        <v>0</v>
      </c>
      <c r="F1058" s="26">
        <f ca="1">IF(D1058=0,0,SUM($E$713:E1058))</f>
        <v>0</v>
      </c>
    </row>
    <row r="1059" spans="2:6" hidden="1">
      <c r="B1059" s="113">
        <v>346</v>
      </c>
      <c r="C1059" s="139" t="str">
        <f ca="1">IF(ISERROR(OFFSET('HARGA SATUAN'!$C$6,MATCH(B1059,'HARGA SATUAN'!$N$7:$N$1495,0),0)),"",OFFSET('HARGA SATUAN'!$C$6,MATCH(B1059,'HARGA SATUAN'!$N$7:$N$1495,0),0))</f>
        <v/>
      </c>
      <c r="D1059" s="139">
        <f ca="1">SUMIFS(RAB!$F$14:$F$80,RAB!$C$14:$C$80,C1059)</f>
        <v>0</v>
      </c>
      <c r="E1059" s="26">
        <f t="shared" ca="1" si="38"/>
        <v>0</v>
      </c>
      <c r="F1059" s="26">
        <f ca="1">IF(D1059=0,0,SUM($E$713:E1059))</f>
        <v>0</v>
      </c>
    </row>
    <row r="1060" spans="2:6" hidden="1">
      <c r="B1060" s="113">
        <v>347</v>
      </c>
      <c r="C1060" s="139" t="str">
        <f ca="1">IF(ISERROR(OFFSET('HARGA SATUAN'!$C$6,MATCH(B1060,'HARGA SATUAN'!$N$7:$N$1495,0),0)),"",OFFSET('HARGA SATUAN'!$C$6,MATCH(B1060,'HARGA SATUAN'!$N$7:$N$1495,0),0))</f>
        <v/>
      </c>
      <c r="D1060" s="139">
        <f ca="1">SUMIFS(RAB!$F$14:$F$80,RAB!$C$14:$C$80,C1060)</f>
        <v>0</v>
      </c>
      <c r="E1060" s="26">
        <f t="shared" ca="1" si="38"/>
        <v>0</v>
      </c>
      <c r="F1060" s="26">
        <f ca="1">IF(D1060=0,0,SUM($E$713:E1060))</f>
        <v>0</v>
      </c>
    </row>
    <row r="1061" spans="2:6" hidden="1">
      <c r="B1061" s="113">
        <v>348</v>
      </c>
      <c r="C1061" s="139" t="str">
        <f ca="1">IF(ISERROR(OFFSET('HARGA SATUAN'!$C$6,MATCH(B1061,'HARGA SATUAN'!$N$7:$N$1495,0),0)),"",OFFSET('HARGA SATUAN'!$C$6,MATCH(B1061,'HARGA SATUAN'!$N$7:$N$1495,0),0))</f>
        <v/>
      </c>
      <c r="D1061" s="139">
        <f ca="1">SUMIFS(RAB!$F$14:$F$80,RAB!$C$14:$C$80,C1061)</f>
        <v>0</v>
      </c>
      <c r="E1061" s="26">
        <f t="shared" ca="1" si="38"/>
        <v>0</v>
      </c>
      <c r="F1061" s="26">
        <f ca="1">IF(D1061=0,0,SUM($E$713:E1061))</f>
        <v>0</v>
      </c>
    </row>
    <row r="1062" spans="2:6" hidden="1">
      <c r="B1062" s="113">
        <v>349</v>
      </c>
      <c r="C1062" s="139" t="str">
        <f ca="1">IF(ISERROR(OFFSET('HARGA SATUAN'!$C$6,MATCH(B1062,'HARGA SATUAN'!$N$7:$N$1495,0),0)),"",OFFSET('HARGA SATUAN'!$C$6,MATCH(B1062,'HARGA SATUAN'!$N$7:$N$1495,0),0))</f>
        <v/>
      </c>
      <c r="D1062" s="139">
        <f ca="1">SUMIFS(RAB!$F$14:$F$80,RAB!$C$14:$C$80,C1062)</f>
        <v>0</v>
      </c>
      <c r="E1062" s="26">
        <f t="shared" ca="1" si="38"/>
        <v>0</v>
      </c>
      <c r="F1062" s="26">
        <f ca="1">IF(D1062=0,0,SUM($E$713:E1062))</f>
        <v>0</v>
      </c>
    </row>
    <row r="1063" spans="2:6" hidden="1">
      <c r="B1063" s="113">
        <v>350</v>
      </c>
      <c r="C1063" s="139" t="str">
        <f ca="1">IF(ISERROR(OFFSET('HARGA SATUAN'!$C$6,MATCH(B1063,'HARGA SATUAN'!$N$7:$N$1495,0),0)),"",OFFSET('HARGA SATUAN'!$C$6,MATCH(B1063,'HARGA SATUAN'!$N$7:$N$1495,0),0))</f>
        <v/>
      </c>
      <c r="D1063" s="139">
        <f ca="1">SUMIFS(RAB!$F$14:$F$80,RAB!$C$14:$C$80,C1063)</f>
        <v>0</v>
      </c>
      <c r="E1063" s="26">
        <f t="shared" ca="1" si="38"/>
        <v>0</v>
      </c>
      <c r="F1063" s="26">
        <f ca="1">IF(D1063=0,0,SUM($E$713:E1063))</f>
        <v>0</v>
      </c>
    </row>
    <row r="1064" spans="2:6" hidden="1">
      <c r="B1064" s="113">
        <v>351</v>
      </c>
      <c r="C1064" s="139" t="str">
        <f ca="1">IF(ISERROR(OFFSET('HARGA SATUAN'!$C$6,MATCH(B1064,'HARGA SATUAN'!$N$7:$N$1495,0),0)),"",OFFSET('HARGA SATUAN'!$C$6,MATCH(B1064,'HARGA SATUAN'!$N$7:$N$1495,0),0))</f>
        <v/>
      </c>
      <c r="D1064" s="139">
        <f ca="1">SUMIFS(RAB!$F$14:$F$80,RAB!$C$14:$C$80,C1064)</f>
        <v>0</v>
      </c>
      <c r="E1064" s="26">
        <f t="shared" ca="1" si="38"/>
        <v>0</v>
      </c>
      <c r="F1064" s="26">
        <f ca="1">IF(D1064=0,0,SUM($E$713:E1064))</f>
        <v>0</v>
      </c>
    </row>
    <row r="1065" spans="2:6" hidden="1">
      <c r="B1065" s="113">
        <v>352</v>
      </c>
      <c r="C1065" s="139" t="str">
        <f ca="1">IF(ISERROR(OFFSET('HARGA SATUAN'!$C$6,MATCH(B1065,'HARGA SATUAN'!$N$7:$N$1495,0),0)),"",OFFSET('HARGA SATUAN'!$C$6,MATCH(B1065,'HARGA SATUAN'!$N$7:$N$1495,0),0))</f>
        <v/>
      </c>
      <c r="D1065" s="139">
        <f ca="1">SUMIFS(RAB!$F$14:$F$80,RAB!$C$14:$C$80,C1065)</f>
        <v>0</v>
      </c>
      <c r="E1065" s="26">
        <f t="shared" ca="1" si="38"/>
        <v>0</v>
      </c>
      <c r="F1065" s="26">
        <f ca="1">IF(D1065=0,0,SUM($E$713:E1065))</f>
        <v>0</v>
      </c>
    </row>
    <row r="1066" spans="2:6" hidden="1">
      <c r="B1066" s="113">
        <v>353</v>
      </c>
      <c r="C1066" s="139" t="str">
        <f ca="1">IF(ISERROR(OFFSET('HARGA SATUAN'!$C$6,MATCH(B1066,'HARGA SATUAN'!$N$7:$N$1495,0),0)),"",OFFSET('HARGA SATUAN'!$C$6,MATCH(B1066,'HARGA SATUAN'!$N$7:$N$1495,0),0))</f>
        <v/>
      </c>
      <c r="D1066" s="139">
        <f ca="1">SUMIFS(RAB!$F$14:$F$80,RAB!$C$14:$C$80,C1066)</f>
        <v>0</v>
      </c>
      <c r="E1066" s="26">
        <f t="shared" ca="1" si="38"/>
        <v>0</v>
      </c>
      <c r="F1066" s="26">
        <f ca="1">IF(D1066=0,0,SUM($E$713:E1066))</f>
        <v>0</v>
      </c>
    </row>
    <row r="1067" spans="2:6" hidden="1">
      <c r="B1067" s="113">
        <v>354</v>
      </c>
      <c r="C1067" s="139" t="str">
        <f ca="1">IF(ISERROR(OFFSET('HARGA SATUAN'!$C$6,MATCH(B1067,'HARGA SATUAN'!$N$7:$N$1495,0),0)),"",OFFSET('HARGA SATUAN'!$C$6,MATCH(B1067,'HARGA SATUAN'!$N$7:$N$1495,0),0))</f>
        <v/>
      </c>
      <c r="D1067" s="139">
        <f ca="1">SUMIFS(RAB!$F$14:$F$80,RAB!$C$14:$C$80,C1067)</f>
        <v>0</v>
      </c>
      <c r="E1067" s="26">
        <f t="shared" ca="1" si="38"/>
        <v>0</v>
      </c>
      <c r="F1067" s="26">
        <f ca="1">IF(D1067=0,0,SUM($E$713:E1067))</f>
        <v>0</v>
      </c>
    </row>
    <row r="1068" spans="2:6" hidden="1">
      <c r="B1068" s="113">
        <v>355</v>
      </c>
      <c r="C1068" s="139" t="str">
        <f ca="1">IF(ISERROR(OFFSET('HARGA SATUAN'!$C$6,MATCH(B1068,'HARGA SATUAN'!$N$7:$N$1495,0),0)),"",OFFSET('HARGA SATUAN'!$C$6,MATCH(B1068,'HARGA SATUAN'!$N$7:$N$1495,0),0))</f>
        <v/>
      </c>
      <c r="D1068" s="139">
        <f ca="1">SUMIFS(RAB!$F$14:$F$80,RAB!$C$14:$C$80,C1068)</f>
        <v>0</v>
      </c>
      <c r="E1068" s="26">
        <f t="shared" ca="1" si="38"/>
        <v>0</v>
      </c>
      <c r="F1068" s="26">
        <f ca="1">IF(D1068=0,0,SUM($E$713:E1068))</f>
        <v>0</v>
      </c>
    </row>
    <row r="1069" spans="2:6" hidden="1">
      <c r="B1069" s="113">
        <v>356</v>
      </c>
      <c r="C1069" s="139" t="str">
        <f ca="1">IF(ISERROR(OFFSET('HARGA SATUAN'!$C$6,MATCH(B1069,'HARGA SATUAN'!$N$7:$N$1495,0),0)),"",OFFSET('HARGA SATUAN'!$C$6,MATCH(B1069,'HARGA SATUAN'!$N$7:$N$1495,0),0))</f>
        <v/>
      </c>
      <c r="D1069" s="139">
        <f ca="1">SUMIFS(RAB!$F$14:$F$80,RAB!$C$14:$C$80,C1069)</f>
        <v>0</v>
      </c>
      <c r="E1069" s="26">
        <f t="shared" ca="1" si="38"/>
        <v>0</v>
      </c>
      <c r="F1069" s="26">
        <f ca="1">IF(D1069=0,0,SUM($E$713:E1069))</f>
        <v>0</v>
      </c>
    </row>
    <row r="1070" spans="2:6" hidden="1">
      <c r="B1070" s="113">
        <v>357</v>
      </c>
      <c r="C1070" s="139" t="str">
        <f ca="1">IF(ISERROR(OFFSET('HARGA SATUAN'!$C$6,MATCH(B1070,'HARGA SATUAN'!$N$7:$N$1495,0),0)),"",OFFSET('HARGA SATUAN'!$C$6,MATCH(B1070,'HARGA SATUAN'!$N$7:$N$1495,0),0))</f>
        <v/>
      </c>
      <c r="D1070" s="139">
        <f ca="1">SUMIFS(RAB!$F$14:$F$80,RAB!$C$14:$C$80,C1070)</f>
        <v>0</v>
      </c>
      <c r="E1070" s="26">
        <f t="shared" ca="1" si="38"/>
        <v>0</v>
      </c>
      <c r="F1070" s="26">
        <f ca="1">IF(D1070=0,0,SUM($E$713:E1070))</f>
        <v>0</v>
      </c>
    </row>
    <row r="1071" spans="2:6" hidden="1">
      <c r="B1071" s="113">
        <v>358</v>
      </c>
      <c r="C1071" s="139" t="str">
        <f ca="1">IF(ISERROR(OFFSET('HARGA SATUAN'!$C$6,MATCH(B1071,'HARGA SATUAN'!$N$7:$N$1495,0),0)),"",OFFSET('HARGA SATUAN'!$C$6,MATCH(B1071,'HARGA SATUAN'!$N$7:$N$1495,0),0))</f>
        <v/>
      </c>
      <c r="D1071" s="139">
        <f ca="1">SUMIFS(RAB!$F$14:$F$80,RAB!$C$14:$C$80,C1071)</f>
        <v>0</v>
      </c>
      <c r="E1071" s="26">
        <f t="shared" ca="1" si="38"/>
        <v>0</v>
      </c>
      <c r="F1071" s="26">
        <f ca="1">IF(D1071=0,0,SUM($E$713:E1071))</f>
        <v>0</v>
      </c>
    </row>
    <row r="1072" spans="2:6" hidden="1">
      <c r="B1072" s="113">
        <v>359</v>
      </c>
      <c r="C1072" s="139" t="str">
        <f ca="1">IF(ISERROR(OFFSET('HARGA SATUAN'!$C$6,MATCH(B1072,'HARGA SATUAN'!$N$7:$N$1495,0),0)),"",OFFSET('HARGA SATUAN'!$C$6,MATCH(B1072,'HARGA SATUAN'!$N$7:$N$1495,0),0))</f>
        <v/>
      </c>
      <c r="D1072" s="139">
        <f ca="1">SUMIFS(RAB!$F$14:$F$80,RAB!$C$14:$C$80,C1072)</f>
        <v>0</v>
      </c>
      <c r="E1072" s="26">
        <f t="shared" ca="1" si="38"/>
        <v>0</v>
      </c>
      <c r="F1072" s="26">
        <f ca="1">IF(D1072=0,0,SUM($E$713:E1072))</f>
        <v>0</v>
      </c>
    </row>
    <row r="1073" spans="2:6" hidden="1">
      <c r="B1073" s="113">
        <v>360</v>
      </c>
      <c r="C1073" s="139" t="str">
        <f ca="1">IF(ISERROR(OFFSET('HARGA SATUAN'!$C$6,MATCH(B1073,'HARGA SATUAN'!$N$7:$N$1495,0),0)),"",OFFSET('HARGA SATUAN'!$C$6,MATCH(B1073,'HARGA SATUAN'!$N$7:$N$1495,0),0))</f>
        <v/>
      </c>
      <c r="D1073" s="139">
        <f ca="1">SUMIFS(RAB!$F$14:$F$80,RAB!$C$14:$C$80,C1073)</f>
        <v>0</v>
      </c>
      <c r="E1073" s="26">
        <f t="shared" ca="1" si="38"/>
        <v>0</v>
      </c>
      <c r="F1073" s="26">
        <f ca="1">IF(D1073=0,0,SUM($E$713:E1073))</f>
        <v>0</v>
      </c>
    </row>
    <row r="1074" spans="2:6" hidden="1">
      <c r="B1074" s="113">
        <v>361</v>
      </c>
      <c r="C1074" s="139" t="str">
        <f ca="1">IF(ISERROR(OFFSET('HARGA SATUAN'!$C$6,MATCH(B1074,'HARGA SATUAN'!$N$7:$N$1495,0),0)),"",OFFSET('HARGA SATUAN'!$C$6,MATCH(B1074,'HARGA SATUAN'!$N$7:$N$1495,0),0))</f>
        <v/>
      </c>
      <c r="D1074" s="139">
        <f ca="1">SUMIFS(RAB!$F$14:$F$80,RAB!$C$14:$C$80,C1074)</f>
        <v>0</v>
      </c>
      <c r="E1074" s="26">
        <f t="shared" ca="1" si="38"/>
        <v>0</v>
      </c>
      <c r="F1074" s="26">
        <f ca="1">IF(D1074=0,0,SUM($E$713:E1074))</f>
        <v>0</v>
      </c>
    </row>
    <row r="1075" spans="2:6" hidden="1">
      <c r="B1075" s="113">
        <v>362</v>
      </c>
      <c r="C1075" s="139" t="str">
        <f ca="1">IF(ISERROR(OFFSET('HARGA SATUAN'!$C$6,MATCH(B1075,'HARGA SATUAN'!$N$7:$N$1495,0),0)),"",OFFSET('HARGA SATUAN'!$C$6,MATCH(B1075,'HARGA SATUAN'!$N$7:$N$1495,0),0))</f>
        <v/>
      </c>
      <c r="D1075" s="139">
        <f ca="1">SUMIFS(RAB!$F$14:$F$80,RAB!$C$14:$C$80,C1075)</f>
        <v>0</v>
      </c>
      <c r="E1075" s="26">
        <f t="shared" ca="1" si="38"/>
        <v>0</v>
      </c>
      <c r="F1075" s="26">
        <f ca="1">IF(D1075=0,0,SUM($E$713:E1075))</f>
        <v>0</v>
      </c>
    </row>
    <row r="1076" spans="2:6" hidden="1">
      <c r="B1076" s="113">
        <v>363</v>
      </c>
      <c r="C1076" s="139" t="str">
        <f ca="1">IF(ISERROR(OFFSET('HARGA SATUAN'!$C$6,MATCH(B1076,'HARGA SATUAN'!$N$7:$N$1495,0),0)),"",OFFSET('HARGA SATUAN'!$C$6,MATCH(B1076,'HARGA SATUAN'!$N$7:$N$1495,0),0))</f>
        <v/>
      </c>
      <c r="D1076" s="139">
        <f ca="1">SUMIFS(RAB!$F$14:$F$80,RAB!$C$14:$C$80,C1076)</f>
        <v>0</v>
      </c>
      <c r="E1076" s="26">
        <f t="shared" ca="1" si="38"/>
        <v>0</v>
      </c>
      <c r="F1076" s="26">
        <f ca="1">IF(D1076=0,0,SUM($E$713:E1076))</f>
        <v>0</v>
      </c>
    </row>
    <row r="1077" spans="2:6" hidden="1">
      <c r="B1077" s="113">
        <v>364</v>
      </c>
      <c r="C1077" s="139" t="str">
        <f ca="1">IF(ISERROR(OFFSET('HARGA SATUAN'!$C$6,MATCH(B1077,'HARGA SATUAN'!$N$7:$N$1495,0),0)),"",OFFSET('HARGA SATUAN'!$C$6,MATCH(B1077,'HARGA SATUAN'!$N$7:$N$1495,0),0))</f>
        <v/>
      </c>
      <c r="D1077" s="139">
        <f ca="1">SUMIFS(RAB!$F$14:$F$80,RAB!$C$14:$C$80,C1077)</f>
        <v>0</v>
      </c>
      <c r="E1077" s="26">
        <f t="shared" ca="1" si="38"/>
        <v>0</v>
      </c>
      <c r="F1077" s="26">
        <f ca="1">IF(D1077=0,0,SUM($E$713:E1077))</f>
        <v>0</v>
      </c>
    </row>
    <row r="1078" spans="2:6" hidden="1">
      <c r="B1078" s="113">
        <v>365</v>
      </c>
      <c r="C1078" s="139" t="str">
        <f ca="1">IF(ISERROR(OFFSET('HARGA SATUAN'!$C$6,MATCH(B1078,'HARGA SATUAN'!$N$7:$N$1495,0),0)),"",OFFSET('HARGA SATUAN'!$C$6,MATCH(B1078,'HARGA SATUAN'!$N$7:$N$1495,0),0))</f>
        <v/>
      </c>
      <c r="D1078" s="139">
        <f ca="1">SUMIFS(RAB!$F$14:$F$80,RAB!$C$14:$C$80,C1078)</f>
        <v>0</v>
      </c>
      <c r="E1078" s="26">
        <f t="shared" ca="1" si="38"/>
        <v>0</v>
      </c>
      <c r="F1078" s="26">
        <f ca="1">IF(D1078=0,0,SUM($E$713:E1078))</f>
        <v>0</v>
      </c>
    </row>
    <row r="1079" spans="2:6" hidden="1">
      <c r="B1079" s="113">
        <v>366</v>
      </c>
      <c r="C1079" s="139" t="str">
        <f ca="1">IF(ISERROR(OFFSET('HARGA SATUAN'!$C$6,MATCH(B1079,'HARGA SATUAN'!$N$7:$N$1495,0),0)),"",OFFSET('HARGA SATUAN'!$C$6,MATCH(B1079,'HARGA SATUAN'!$N$7:$N$1495,0),0))</f>
        <v/>
      </c>
      <c r="D1079" s="139">
        <f ca="1">SUMIFS(RAB!$F$14:$F$80,RAB!$C$14:$C$80,C1079)</f>
        <v>0</v>
      </c>
      <c r="E1079" s="26">
        <f t="shared" ca="1" si="38"/>
        <v>0</v>
      </c>
      <c r="F1079" s="26">
        <f ca="1">IF(D1079=0,0,SUM($E$713:E1079))</f>
        <v>0</v>
      </c>
    </row>
    <row r="1080" spans="2:6" hidden="1">
      <c r="B1080" s="113">
        <v>367</v>
      </c>
      <c r="C1080" s="139" t="str">
        <f ca="1">IF(ISERROR(OFFSET('HARGA SATUAN'!$C$6,MATCH(B1080,'HARGA SATUAN'!$N$7:$N$1495,0),0)),"",OFFSET('HARGA SATUAN'!$C$6,MATCH(B1080,'HARGA SATUAN'!$N$7:$N$1495,0),0))</f>
        <v/>
      </c>
      <c r="D1080" s="139">
        <f ca="1">SUMIFS(RAB!$F$14:$F$80,RAB!$C$14:$C$80,C1080)</f>
        <v>0</v>
      </c>
      <c r="E1080" s="26">
        <f t="shared" ca="1" si="38"/>
        <v>0</v>
      </c>
      <c r="F1080" s="26">
        <f ca="1">IF(D1080=0,0,SUM($E$713:E1080))</f>
        <v>0</v>
      </c>
    </row>
    <row r="1081" spans="2:6" hidden="1">
      <c r="B1081" s="113">
        <v>368</v>
      </c>
      <c r="C1081" s="139" t="str">
        <f ca="1">IF(ISERROR(OFFSET('HARGA SATUAN'!$C$6,MATCH(B1081,'HARGA SATUAN'!$N$7:$N$1495,0),0)),"",OFFSET('HARGA SATUAN'!$C$6,MATCH(B1081,'HARGA SATUAN'!$N$7:$N$1495,0),0))</f>
        <v/>
      </c>
      <c r="D1081" s="139">
        <f ca="1">SUMIFS(RAB!$F$14:$F$80,RAB!$C$14:$C$80,C1081)</f>
        <v>0</v>
      </c>
      <c r="E1081" s="26">
        <f t="shared" ca="1" si="38"/>
        <v>0</v>
      </c>
      <c r="F1081" s="26">
        <f ca="1">IF(D1081=0,0,SUM($E$713:E1081))</f>
        <v>0</v>
      </c>
    </row>
    <row r="1082" spans="2:6" hidden="1">
      <c r="B1082" s="113">
        <v>369</v>
      </c>
      <c r="C1082" s="139" t="str">
        <f ca="1">IF(ISERROR(OFFSET('HARGA SATUAN'!$C$6,MATCH(B1082,'HARGA SATUAN'!$N$7:$N$1495,0),0)),"",OFFSET('HARGA SATUAN'!$C$6,MATCH(B1082,'HARGA SATUAN'!$N$7:$N$1495,0),0))</f>
        <v/>
      </c>
      <c r="D1082" s="139">
        <f ca="1">SUMIFS(RAB!$F$14:$F$80,RAB!$C$14:$C$80,C1082)</f>
        <v>0</v>
      </c>
      <c r="E1082" s="26">
        <f t="shared" ca="1" si="38"/>
        <v>0</v>
      </c>
      <c r="F1082" s="26">
        <f ca="1">IF(D1082=0,0,SUM($E$713:E1082))</f>
        <v>0</v>
      </c>
    </row>
    <row r="1083" spans="2:6" hidden="1">
      <c r="B1083" s="113">
        <v>370</v>
      </c>
      <c r="C1083" s="139" t="str">
        <f ca="1">IF(ISERROR(OFFSET('HARGA SATUAN'!$C$6,MATCH(B1083,'HARGA SATUAN'!$N$7:$N$1495,0),0)),"",OFFSET('HARGA SATUAN'!$C$6,MATCH(B1083,'HARGA SATUAN'!$N$7:$N$1495,0),0))</f>
        <v/>
      </c>
      <c r="D1083" s="139">
        <f ca="1">SUMIFS(RAB!$F$14:$F$80,RAB!$C$14:$C$80,C1083)</f>
        <v>0</v>
      </c>
      <c r="E1083" s="26">
        <f t="shared" ca="1" si="38"/>
        <v>0</v>
      </c>
      <c r="F1083" s="26">
        <f ca="1">IF(D1083=0,0,SUM($E$713:E1083))</f>
        <v>0</v>
      </c>
    </row>
    <row r="1084" spans="2:6" hidden="1">
      <c r="B1084" s="113">
        <v>371</v>
      </c>
      <c r="C1084" s="139" t="str">
        <f ca="1">IF(ISERROR(OFFSET('HARGA SATUAN'!$C$6,MATCH(B1084,'HARGA SATUAN'!$N$7:$N$1495,0),0)),"",OFFSET('HARGA SATUAN'!$C$6,MATCH(B1084,'HARGA SATUAN'!$N$7:$N$1495,0),0))</f>
        <v/>
      </c>
      <c r="D1084" s="139">
        <f ca="1">SUMIFS(RAB!$F$14:$F$80,RAB!$C$14:$C$80,C1084)</f>
        <v>0</v>
      </c>
      <c r="E1084" s="26">
        <f t="shared" ca="1" si="38"/>
        <v>0</v>
      </c>
      <c r="F1084" s="26">
        <f ca="1">IF(D1084=0,0,SUM($E$713:E1084))</f>
        <v>0</v>
      </c>
    </row>
    <row r="1085" spans="2:6" hidden="1">
      <c r="B1085" s="113">
        <v>372</v>
      </c>
      <c r="C1085" s="139" t="str">
        <f ca="1">IF(ISERROR(OFFSET('HARGA SATUAN'!$C$6,MATCH(B1085,'HARGA SATUAN'!$N$7:$N$1495,0),0)),"",OFFSET('HARGA SATUAN'!$C$6,MATCH(B1085,'HARGA SATUAN'!$N$7:$N$1495,0),0))</f>
        <v/>
      </c>
      <c r="D1085" s="139">
        <f ca="1">SUMIFS(RAB!$F$14:$F$80,RAB!$C$14:$C$80,C1085)</f>
        <v>0</v>
      </c>
      <c r="E1085" s="26">
        <f t="shared" ca="1" si="38"/>
        <v>0</v>
      </c>
      <c r="F1085" s="26">
        <f ca="1">IF(D1085=0,0,SUM($E$713:E1085))</f>
        <v>0</v>
      </c>
    </row>
    <row r="1086" spans="2:6" hidden="1">
      <c r="B1086" s="113">
        <v>373</v>
      </c>
      <c r="C1086" s="139" t="str">
        <f ca="1">IF(ISERROR(OFFSET('HARGA SATUAN'!$C$6,MATCH(B1086,'HARGA SATUAN'!$N$7:$N$1495,0),0)),"",OFFSET('HARGA SATUAN'!$C$6,MATCH(B1086,'HARGA SATUAN'!$N$7:$N$1495,0),0))</f>
        <v/>
      </c>
      <c r="D1086" s="139">
        <f ca="1">SUMIFS(RAB!$F$14:$F$80,RAB!$C$14:$C$80,C1086)</f>
        <v>0</v>
      </c>
      <c r="E1086" s="26">
        <f t="shared" ca="1" si="38"/>
        <v>0</v>
      </c>
      <c r="F1086" s="26">
        <f ca="1">IF(D1086=0,0,SUM($E$713:E1086))</f>
        <v>0</v>
      </c>
    </row>
    <row r="1087" spans="2:6" hidden="1">
      <c r="B1087" s="113">
        <v>374</v>
      </c>
      <c r="C1087" s="139" t="str">
        <f ca="1">IF(ISERROR(OFFSET('HARGA SATUAN'!$C$6,MATCH(B1087,'HARGA SATUAN'!$N$7:$N$1495,0),0)),"",OFFSET('HARGA SATUAN'!$C$6,MATCH(B1087,'HARGA SATUAN'!$N$7:$N$1495,0),0))</f>
        <v/>
      </c>
      <c r="D1087" s="139">
        <f ca="1">SUMIFS(RAB!$F$14:$F$80,RAB!$C$14:$C$80,C1087)</f>
        <v>0</v>
      </c>
      <c r="E1087" s="26">
        <f t="shared" ca="1" si="38"/>
        <v>0</v>
      </c>
      <c r="F1087" s="26">
        <f ca="1">IF(D1087=0,0,SUM($E$713:E1087))</f>
        <v>0</v>
      </c>
    </row>
    <row r="1088" spans="2:6" hidden="1">
      <c r="B1088" s="113">
        <v>375</v>
      </c>
      <c r="C1088" s="139" t="str">
        <f ca="1">IF(ISERROR(OFFSET('HARGA SATUAN'!$C$6,MATCH(B1088,'HARGA SATUAN'!$N$7:$N$1495,0),0)),"",OFFSET('HARGA SATUAN'!$C$6,MATCH(B1088,'HARGA SATUAN'!$N$7:$N$1495,0),0))</f>
        <v/>
      </c>
      <c r="D1088" s="139">
        <f ca="1">SUMIFS(RAB!$F$14:$F$80,RAB!$C$14:$C$80,C1088)</f>
        <v>0</v>
      </c>
      <c r="E1088" s="26">
        <f t="shared" ca="1" si="38"/>
        <v>0</v>
      </c>
      <c r="F1088" s="26">
        <f ca="1">IF(D1088=0,0,SUM($E$713:E1088))</f>
        <v>0</v>
      </c>
    </row>
    <row r="1089" spans="2:6" hidden="1">
      <c r="B1089" s="113">
        <v>376</v>
      </c>
      <c r="C1089" s="139" t="str">
        <f ca="1">IF(ISERROR(OFFSET('HARGA SATUAN'!$C$6,MATCH(B1089,'HARGA SATUAN'!$N$7:$N$1495,0),0)),"",OFFSET('HARGA SATUAN'!$C$6,MATCH(B1089,'HARGA SATUAN'!$N$7:$N$1495,0),0))</f>
        <v/>
      </c>
      <c r="D1089" s="139">
        <f ca="1">SUMIFS(RAB!$F$14:$F$80,RAB!$C$14:$C$80,C1089)</f>
        <v>0</v>
      </c>
      <c r="E1089" s="26">
        <f t="shared" ca="1" si="38"/>
        <v>0</v>
      </c>
      <c r="F1089" s="26">
        <f ca="1">IF(D1089=0,0,SUM($E$713:E1089))</f>
        <v>0</v>
      </c>
    </row>
    <row r="1090" spans="2:6" hidden="1">
      <c r="B1090" s="113">
        <v>377</v>
      </c>
      <c r="C1090" s="139" t="str">
        <f ca="1">IF(ISERROR(OFFSET('HARGA SATUAN'!$C$6,MATCH(B1090,'HARGA SATUAN'!$N$7:$N$1495,0),0)),"",OFFSET('HARGA SATUAN'!$C$6,MATCH(B1090,'HARGA SATUAN'!$N$7:$N$1495,0),0))</f>
        <v/>
      </c>
      <c r="D1090" s="139">
        <f ca="1">SUMIFS(RAB!$F$14:$F$80,RAB!$C$14:$C$80,C1090)</f>
        <v>0</v>
      </c>
      <c r="E1090" s="26">
        <f t="shared" ca="1" si="38"/>
        <v>0</v>
      </c>
      <c r="F1090" s="26">
        <f ca="1">IF(D1090=0,0,SUM($E$713:E1090))</f>
        <v>0</v>
      </c>
    </row>
    <row r="1091" spans="2:6" hidden="1">
      <c r="B1091" s="113">
        <v>378</v>
      </c>
      <c r="C1091" s="139" t="str">
        <f ca="1">IF(ISERROR(OFFSET('HARGA SATUAN'!$C$6,MATCH(B1091,'HARGA SATUAN'!$N$7:$N$1495,0),0)),"",OFFSET('HARGA SATUAN'!$C$6,MATCH(B1091,'HARGA SATUAN'!$N$7:$N$1495,0),0))</f>
        <v/>
      </c>
      <c r="D1091" s="139">
        <f ca="1">SUMIFS(RAB!$F$14:$F$80,RAB!$C$14:$C$80,C1091)</f>
        <v>0</v>
      </c>
      <c r="E1091" s="26">
        <f t="shared" ca="1" si="38"/>
        <v>0</v>
      </c>
      <c r="F1091" s="26">
        <f ca="1">IF(D1091=0,0,SUM($E$713:E1091))</f>
        <v>0</v>
      </c>
    </row>
    <row r="1092" spans="2:6" hidden="1">
      <c r="B1092" s="113">
        <v>379</v>
      </c>
      <c r="C1092" s="139" t="str">
        <f ca="1">IF(ISERROR(OFFSET('HARGA SATUAN'!$C$6,MATCH(B1092,'HARGA SATUAN'!$N$7:$N$1495,0),0)),"",OFFSET('HARGA SATUAN'!$C$6,MATCH(B1092,'HARGA SATUAN'!$N$7:$N$1495,0),0))</f>
        <v/>
      </c>
      <c r="D1092" s="139">
        <f ca="1">SUMIFS(RAB!$F$14:$F$80,RAB!$C$14:$C$80,C1092)</f>
        <v>0</v>
      </c>
      <c r="E1092" s="26">
        <f t="shared" ca="1" si="38"/>
        <v>0</v>
      </c>
      <c r="F1092" s="26">
        <f ca="1">IF(D1092=0,0,SUM($E$713:E1092))</f>
        <v>0</v>
      </c>
    </row>
    <row r="1093" spans="2:6" hidden="1">
      <c r="B1093" s="113">
        <v>380</v>
      </c>
      <c r="C1093" s="139" t="str">
        <f ca="1">IF(ISERROR(OFFSET('HARGA SATUAN'!$C$6,MATCH(B1093,'HARGA SATUAN'!$N$7:$N$1495,0),0)),"",OFFSET('HARGA SATUAN'!$C$6,MATCH(B1093,'HARGA SATUAN'!$N$7:$N$1495,0),0))</f>
        <v/>
      </c>
      <c r="D1093" s="139">
        <f ca="1">SUMIFS(RAB!$F$14:$F$80,RAB!$C$14:$C$80,C1093)</f>
        <v>0</v>
      </c>
      <c r="E1093" s="26">
        <f t="shared" ca="1" si="38"/>
        <v>0</v>
      </c>
      <c r="F1093" s="26">
        <f ca="1">IF(D1093=0,0,SUM($E$713:E1093))</f>
        <v>0</v>
      </c>
    </row>
    <row r="1094" spans="2:6" hidden="1">
      <c r="B1094" s="113">
        <v>381</v>
      </c>
      <c r="C1094" s="139" t="str">
        <f ca="1">IF(ISERROR(OFFSET('HARGA SATUAN'!$C$6,MATCH(B1094,'HARGA SATUAN'!$N$7:$N$1495,0),0)),"",OFFSET('HARGA SATUAN'!$C$6,MATCH(B1094,'HARGA SATUAN'!$N$7:$N$1495,0),0))</f>
        <v/>
      </c>
      <c r="D1094" s="139">
        <f ca="1">SUMIFS(RAB!$F$14:$F$80,RAB!$C$14:$C$80,C1094)</f>
        <v>0</v>
      </c>
      <c r="E1094" s="26">
        <f t="shared" ca="1" si="38"/>
        <v>0</v>
      </c>
      <c r="F1094" s="26">
        <f ca="1">IF(D1094=0,0,SUM($E$713:E1094))</f>
        <v>0</v>
      </c>
    </row>
    <row r="1095" spans="2:6" hidden="1">
      <c r="B1095" s="113">
        <v>382</v>
      </c>
      <c r="C1095" s="139" t="str">
        <f ca="1">IF(ISERROR(OFFSET('HARGA SATUAN'!$C$6,MATCH(B1095,'HARGA SATUAN'!$N$7:$N$1495,0),0)),"",OFFSET('HARGA SATUAN'!$C$6,MATCH(B1095,'HARGA SATUAN'!$N$7:$N$1495,0),0))</f>
        <v/>
      </c>
      <c r="D1095" s="139">
        <f ca="1">SUMIFS(RAB!$F$14:$F$80,RAB!$C$14:$C$80,C1095)</f>
        <v>0</v>
      </c>
      <c r="E1095" s="26">
        <f t="shared" ca="1" si="38"/>
        <v>0</v>
      </c>
      <c r="F1095" s="26">
        <f ca="1">IF(D1095=0,0,SUM($E$713:E1095))</f>
        <v>0</v>
      </c>
    </row>
    <row r="1096" spans="2:6" hidden="1">
      <c r="B1096" s="113">
        <v>383</v>
      </c>
      <c r="C1096" s="139" t="str">
        <f ca="1">IF(ISERROR(OFFSET('HARGA SATUAN'!$C$6,MATCH(B1096,'HARGA SATUAN'!$N$7:$N$1495,0),0)),"",OFFSET('HARGA SATUAN'!$C$6,MATCH(B1096,'HARGA SATUAN'!$N$7:$N$1495,0),0))</f>
        <v/>
      </c>
      <c r="D1096" s="139">
        <f ca="1">SUMIFS(RAB!$F$14:$F$80,RAB!$C$14:$C$80,C1096)</f>
        <v>0</v>
      </c>
      <c r="E1096" s="26">
        <f t="shared" ca="1" si="38"/>
        <v>0</v>
      </c>
      <c r="F1096" s="26">
        <f ca="1">IF(D1096=0,0,SUM($E$713:E1096))</f>
        <v>0</v>
      </c>
    </row>
    <row r="1097" spans="2:6" hidden="1">
      <c r="B1097" s="113">
        <v>384</v>
      </c>
      <c r="C1097" s="139" t="str">
        <f ca="1">IF(ISERROR(OFFSET('HARGA SATUAN'!$C$6,MATCH(B1097,'HARGA SATUAN'!$N$7:$N$1495,0),0)),"",OFFSET('HARGA SATUAN'!$C$6,MATCH(B1097,'HARGA SATUAN'!$N$7:$N$1495,0),0))</f>
        <v/>
      </c>
      <c r="D1097" s="139">
        <f ca="1">SUMIFS(RAB!$F$14:$F$80,RAB!$C$14:$C$80,C1097)</f>
        <v>0</v>
      </c>
      <c r="E1097" s="26">
        <f t="shared" ca="1" si="38"/>
        <v>0</v>
      </c>
      <c r="F1097" s="26">
        <f ca="1">IF(D1097=0,0,SUM($E$713:E1097))</f>
        <v>0</v>
      </c>
    </row>
    <row r="1098" spans="2:6" hidden="1">
      <c r="B1098" s="113">
        <v>385</v>
      </c>
      <c r="C1098" s="139" t="str">
        <f ca="1">IF(ISERROR(OFFSET('HARGA SATUAN'!$C$6,MATCH(B1098,'HARGA SATUAN'!$N$7:$N$1495,0),0)),"",OFFSET('HARGA SATUAN'!$C$6,MATCH(B1098,'HARGA SATUAN'!$N$7:$N$1495,0),0))</f>
        <v/>
      </c>
      <c r="D1098" s="139">
        <f ca="1">SUMIFS(RAB!$F$14:$F$80,RAB!$C$14:$C$80,C1098)</f>
        <v>0</v>
      </c>
      <c r="E1098" s="26">
        <f t="shared" ca="1" si="38"/>
        <v>0</v>
      </c>
      <c r="F1098" s="26">
        <f ca="1">IF(D1098=0,0,SUM($E$713:E1098))</f>
        <v>0</v>
      </c>
    </row>
    <row r="1099" spans="2:6" hidden="1">
      <c r="B1099" s="113">
        <v>386</v>
      </c>
      <c r="C1099" s="139" t="str">
        <f ca="1">IF(ISERROR(OFFSET('HARGA SATUAN'!$C$6,MATCH(B1099,'HARGA SATUAN'!$N$7:$N$1495,0),0)),"",OFFSET('HARGA SATUAN'!$C$6,MATCH(B1099,'HARGA SATUAN'!$N$7:$N$1495,0),0))</f>
        <v/>
      </c>
      <c r="D1099" s="139">
        <f ca="1">SUMIFS(RAB!$F$14:$F$80,RAB!$C$14:$C$80,C1099)</f>
        <v>0</v>
      </c>
      <c r="E1099" s="26">
        <f t="shared" ref="E1099:E1162" ca="1" si="39">IF(D1099=0,0,1)</f>
        <v>0</v>
      </c>
      <c r="F1099" s="26">
        <f ca="1">IF(D1099=0,0,SUM($E$713:E1099))</f>
        <v>0</v>
      </c>
    </row>
    <row r="1100" spans="2:6" hidden="1">
      <c r="B1100" s="113">
        <v>387</v>
      </c>
      <c r="C1100" s="139" t="str">
        <f ca="1">IF(ISERROR(OFFSET('HARGA SATUAN'!$C$6,MATCH(B1100,'HARGA SATUAN'!$N$7:$N$1495,0),0)),"",OFFSET('HARGA SATUAN'!$C$6,MATCH(B1100,'HARGA SATUAN'!$N$7:$N$1495,0),0))</f>
        <v/>
      </c>
      <c r="D1100" s="139">
        <f ca="1">SUMIFS(RAB!$F$14:$F$80,RAB!$C$14:$C$80,C1100)</f>
        <v>0</v>
      </c>
      <c r="E1100" s="26">
        <f t="shared" ca="1" si="39"/>
        <v>0</v>
      </c>
      <c r="F1100" s="26">
        <f ca="1">IF(D1100=0,0,SUM($E$713:E1100))</f>
        <v>0</v>
      </c>
    </row>
    <row r="1101" spans="2:6" hidden="1">
      <c r="B1101" s="113">
        <v>388</v>
      </c>
      <c r="C1101" s="139" t="str">
        <f ca="1">IF(ISERROR(OFFSET('HARGA SATUAN'!$C$6,MATCH(B1101,'HARGA SATUAN'!$N$7:$N$1495,0),0)),"",OFFSET('HARGA SATUAN'!$C$6,MATCH(B1101,'HARGA SATUAN'!$N$7:$N$1495,0),0))</f>
        <v/>
      </c>
      <c r="D1101" s="139">
        <f ca="1">SUMIFS(RAB!$F$14:$F$80,RAB!$C$14:$C$80,C1101)</f>
        <v>0</v>
      </c>
      <c r="E1101" s="26">
        <f t="shared" ca="1" si="39"/>
        <v>0</v>
      </c>
      <c r="F1101" s="26">
        <f ca="1">IF(D1101=0,0,SUM($E$713:E1101))</f>
        <v>0</v>
      </c>
    </row>
    <row r="1102" spans="2:6" hidden="1">
      <c r="B1102" s="113">
        <v>389</v>
      </c>
      <c r="C1102" s="139" t="str">
        <f ca="1">IF(ISERROR(OFFSET('HARGA SATUAN'!$C$6,MATCH(B1102,'HARGA SATUAN'!$N$7:$N$1495,0),0)),"",OFFSET('HARGA SATUAN'!$C$6,MATCH(B1102,'HARGA SATUAN'!$N$7:$N$1495,0),0))</f>
        <v/>
      </c>
      <c r="D1102" s="139">
        <f ca="1">SUMIFS(RAB!$F$14:$F$80,RAB!$C$14:$C$80,C1102)</f>
        <v>0</v>
      </c>
      <c r="E1102" s="26">
        <f t="shared" ca="1" si="39"/>
        <v>0</v>
      </c>
      <c r="F1102" s="26">
        <f ca="1">IF(D1102=0,0,SUM($E$713:E1102))</f>
        <v>0</v>
      </c>
    </row>
    <row r="1103" spans="2:6" hidden="1">
      <c r="B1103" s="113">
        <v>390</v>
      </c>
      <c r="C1103" s="139" t="str">
        <f ca="1">IF(ISERROR(OFFSET('HARGA SATUAN'!$C$6,MATCH(B1103,'HARGA SATUAN'!$N$7:$N$1495,0),0)),"",OFFSET('HARGA SATUAN'!$C$6,MATCH(B1103,'HARGA SATUAN'!$N$7:$N$1495,0),0))</f>
        <v/>
      </c>
      <c r="D1103" s="139">
        <f ca="1">SUMIFS(RAB!$F$14:$F$80,RAB!$C$14:$C$80,C1103)</f>
        <v>0</v>
      </c>
      <c r="E1103" s="26">
        <f t="shared" ca="1" si="39"/>
        <v>0</v>
      </c>
      <c r="F1103" s="26">
        <f ca="1">IF(D1103=0,0,SUM($E$713:E1103))</f>
        <v>0</v>
      </c>
    </row>
    <row r="1104" spans="2:6" hidden="1">
      <c r="B1104" s="113">
        <v>391</v>
      </c>
      <c r="C1104" s="139" t="str">
        <f ca="1">IF(ISERROR(OFFSET('HARGA SATUAN'!$C$6,MATCH(B1104,'HARGA SATUAN'!$N$7:$N$1495,0),0)),"",OFFSET('HARGA SATUAN'!$C$6,MATCH(B1104,'HARGA SATUAN'!$N$7:$N$1495,0),0))</f>
        <v/>
      </c>
      <c r="D1104" s="139">
        <f ca="1">SUMIFS(RAB!$F$14:$F$80,RAB!$C$14:$C$80,C1104)</f>
        <v>0</v>
      </c>
      <c r="E1104" s="26">
        <f t="shared" ca="1" si="39"/>
        <v>0</v>
      </c>
      <c r="F1104" s="26">
        <f ca="1">IF(D1104=0,0,SUM($E$713:E1104))</f>
        <v>0</v>
      </c>
    </row>
    <row r="1105" spans="2:6" hidden="1">
      <c r="B1105" s="113">
        <v>392</v>
      </c>
      <c r="C1105" s="139" t="str">
        <f ca="1">IF(ISERROR(OFFSET('HARGA SATUAN'!$C$6,MATCH(B1105,'HARGA SATUAN'!$N$7:$N$1495,0),0)),"",OFFSET('HARGA SATUAN'!$C$6,MATCH(B1105,'HARGA SATUAN'!$N$7:$N$1495,0),0))</f>
        <v/>
      </c>
      <c r="D1105" s="139">
        <f ca="1">SUMIFS(RAB!$F$14:$F$80,RAB!$C$14:$C$80,C1105)</f>
        <v>0</v>
      </c>
      <c r="E1105" s="26">
        <f t="shared" ca="1" si="39"/>
        <v>0</v>
      </c>
      <c r="F1105" s="26">
        <f ca="1">IF(D1105=0,0,SUM($E$713:E1105))</f>
        <v>0</v>
      </c>
    </row>
    <row r="1106" spans="2:6" hidden="1">
      <c r="B1106" s="113">
        <v>393</v>
      </c>
      <c r="C1106" s="139" t="str">
        <f ca="1">IF(ISERROR(OFFSET('HARGA SATUAN'!$C$6,MATCH(B1106,'HARGA SATUAN'!$N$7:$N$1495,0),0)),"",OFFSET('HARGA SATUAN'!$C$6,MATCH(B1106,'HARGA SATUAN'!$N$7:$N$1495,0),0))</f>
        <v/>
      </c>
      <c r="D1106" s="139">
        <f ca="1">SUMIFS(RAB!$F$14:$F$80,RAB!$C$14:$C$80,C1106)</f>
        <v>0</v>
      </c>
      <c r="E1106" s="26">
        <f t="shared" ca="1" si="39"/>
        <v>0</v>
      </c>
      <c r="F1106" s="26">
        <f ca="1">IF(D1106=0,0,SUM($E$713:E1106))</f>
        <v>0</v>
      </c>
    </row>
    <row r="1107" spans="2:6" hidden="1">
      <c r="B1107" s="113">
        <v>394</v>
      </c>
      <c r="C1107" s="139" t="str">
        <f ca="1">IF(ISERROR(OFFSET('HARGA SATUAN'!$C$6,MATCH(B1107,'HARGA SATUAN'!$N$7:$N$1495,0),0)),"",OFFSET('HARGA SATUAN'!$C$6,MATCH(B1107,'HARGA SATUAN'!$N$7:$N$1495,0),0))</f>
        <v/>
      </c>
      <c r="D1107" s="139">
        <f ca="1">SUMIFS(RAB!$F$14:$F$80,RAB!$C$14:$C$80,C1107)</f>
        <v>0</v>
      </c>
      <c r="E1107" s="26">
        <f t="shared" ca="1" si="39"/>
        <v>0</v>
      </c>
      <c r="F1107" s="26">
        <f ca="1">IF(D1107=0,0,SUM($E$713:E1107))</f>
        <v>0</v>
      </c>
    </row>
    <row r="1108" spans="2:6" hidden="1">
      <c r="B1108" s="113">
        <v>395</v>
      </c>
      <c r="C1108" s="139" t="str">
        <f ca="1">IF(ISERROR(OFFSET('HARGA SATUAN'!$C$6,MATCH(B1108,'HARGA SATUAN'!$N$7:$N$1495,0),0)),"",OFFSET('HARGA SATUAN'!$C$6,MATCH(B1108,'HARGA SATUAN'!$N$7:$N$1495,0),0))</f>
        <v/>
      </c>
      <c r="D1108" s="139">
        <f ca="1">SUMIFS(RAB!$F$14:$F$80,RAB!$C$14:$C$80,C1108)</f>
        <v>0</v>
      </c>
      <c r="E1108" s="26">
        <f t="shared" ca="1" si="39"/>
        <v>0</v>
      </c>
      <c r="F1108" s="26">
        <f ca="1">IF(D1108=0,0,SUM($E$713:E1108))</f>
        <v>0</v>
      </c>
    </row>
    <row r="1109" spans="2:6" hidden="1">
      <c r="B1109" s="113">
        <v>396</v>
      </c>
      <c r="C1109" s="139" t="str">
        <f ca="1">IF(ISERROR(OFFSET('HARGA SATUAN'!$C$6,MATCH(B1109,'HARGA SATUAN'!$N$7:$N$1495,0),0)),"",OFFSET('HARGA SATUAN'!$C$6,MATCH(B1109,'HARGA SATUAN'!$N$7:$N$1495,0),0))</f>
        <v/>
      </c>
      <c r="D1109" s="139">
        <f ca="1">SUMIFS(RAB!$F$14:$F$80,RAB!$C$14:$C$80,C1109)</f>
        <v>0</v>
      </c>
      <c r="E1109" s="26">
        <f t="shared" ca="1" si="39"/>
        <v>0</v>
      </c>
      <c r="F1109" s="26">
        <f ca="1">IF(D1109=0,0,SUM($E$713:E1109))</f>
        <v>0</v>
      </c>
    </row>
    <row r="1110" spans="2:6" hidden="1">
      <c r="B1110" s="113">
        <v>397</v>
      </c>
      <c r="C1110" s="139" t="str">
        <f ca="1">IF(ISERROR(OFFSET('HARGA SATUAN'!$C$6,MATCH(B1110,'HARGA SATUAN'!$N$7:$N$1495,0),0)),"",OFFSET('HARGA SATUAN'!$C$6,MATCH(B1110,'HARGA SATUAN'!$N$7:$N$1495,0),0))</f>
        <v/>
      </c>
      <c r="D1110" s="139">
        <f ca="1">SUMIFS(RAB!$F$14:$F$80,RAB!$C$14:$C$80,C1110)</f>
        <v>0</v>
      </c>
      <c r="E1110" s="26">
        <f t="shared" ca="1" si="39"/>
        <v>0</v>
      </c>
      <c r="F1110" s="26">
        <f ca="1">IF(D1110=0,0,SUM($E$713:E1110))</f>
        <v>0</v>
      </c>
    </row>
    <row r="1111" spans="2:6" hidden="1">
      <c r="B1111" s="113">
        <v>398</v>
      </c>
      <c r="C1111" s="139" t="str">
        <f ca="1">IF(ISERROR(OFFSET('HARGA SATUAN'!$C$6,MATCH(B1111,'HARGA SATUAN'!$N$7:$N$1495,0),0)),"",OFFSET('HARGA SATUAN'!$C$6,MATCH(B1111,'HARGA SATUAN'!$N$7:$N$1495,0),0))</f>
        <v/>
      </c>
      <c r="D1111" s="139">
        <f ca="1">SUMIFS(RAB!$F$14:$F$80,RAB!$C$14:$C$80,C1111)</f>
        <v>0</v>
      </c>
      <c r="E1111" s="26">
        <f t="shared" ca="1" si="39"/>
        <v>0</v>
      </c>
      <c r="F1111" s="26">
        <f ca="1">IF(D1111=0,0,SUM($E$713:E1111))</f>
        <v>0</v>
      </c>
    </row>
    <row r="1112" spans="2:6" hidden="1">
      <c r="B1112" s="113">
        <v>399</v>
      </c>
      <c r="C1112" s="139" t="str">
        <f ca="1">IF(ISERROR(OFFSET('HARGA SATUAN'!$C$6,MATCH(B1112,'HARGA SATUAN'!$N$7:$N$1495,0),0)),"",OFFSET('HARGA SATUAN'!$C$6,MATCH(B1112,'HARGA SATUAN'!$N$7:$N$1495,0),0))</f>
        <v/>
      </c>
      <c r="D1112" s="139">
        <f ca="1">SUMIFS(RAB!$F$14:$F$80,RAB!$C$14:$C$80,C1112)</f>
        <v>0</v>
      </c>
      <c r="E1112" s="26">
        <f t="shared" ca="1" si="39"/>
        <v>0</v>
      </c>
      <c r="F1112" s="26">
        <f ca="1">IF(D1112=0,0,SUM($E$713:E1112))</f>
        <v>0</v>
      </c>
    </row>
    <row r="1113" spans="2:6" hidden="1">
      <c r="B1113" s="113">
        <v>400</v>
      </c>
      <c r="C1113" s="139" t="str">
        <f ca="1">IF(ISERROR(OFFSET('HARGA SATUAN'!$C$6,MATCH(B1113,'HARGA SATUAN'!$N$7:$N$1495,0),0)),"",OFFSET('HARGA SATUAN'!$C$6,MATCH(B1113,'HARGA SATUAN'!$N$7:$N$1495,0),0))</f>
        <v/>
      </c>
      <c r="D1113" s="139">
        <f ca="1">SUMIFS(RAB!$F$14:$F$80,RAB!$C$14:$C$80,C1113)</f>
        <v>0</v>
      </c>
      <c r="E1113" s="26">
        <f t="shared" ca="1" si="39"/>
        <v>0</v>
      </c>
      <c r="F1113" s="26">
        <f ca="1">IF(D1113=0,0,SUM($E$713:E1113))</f>
        <v>0</v>
      </c>
    </row>
    <row r="1114" spans="2:6" hidden="1">
      <c r="B1114" s="113">
        <v>401</v>
      </c>
      <c r="C1114" s="139" t="str">
        <f ca="1">IF(ISERROR(OFFSET('HARGA SATUAN'!$C$6,MATCH(B1114,'HARGA SATUAN'!$N$7:$N$1495,0),0)),"",OFFSET('HARGA SATUAN'!$C$6,MATCH(B1114,'HARGA SATUAN'!$N$7:$N$1495,0),0))</f>
        <v/>
      </c>
      <c r="D1114" s="139">
        <f ca="1">SUMIFS(RAB!$F$14:$F$80,RAB!$C$14:$C$80,C1114)</f>
        <v>0</v>
      </c>
      <c r="E1114" s="26">
        <f t="shared" ca="1" si="39"/>
        <v>0</v>
      </c>
      <c r="F1114" s="26">
        <f ca="1">IF(D1114=0,0,SUM($E$713:E1114))</f>
        <v>0</v>
      </c>
    </row>
    <row r="1115" spans="2:6" hidden="1">
      <c r="B1115" s="113">
        <v>402</v>
      </c>
      <c r="C1115" s="139" t="str">
        <f ca="1">IF(ISERROR(OFFSET('HARGA SATUAN'!$C$6,MATCH(B1115,'HARGA SATUAN'!$N$7:$N$1495,0),0)),"",OFFSET('HARGA SATUAN'!$C$6,MATCH(B1115,'HARGA SATUAN'!$N$7:$N$1495,0),0))</f>
        <v/>
      </c>
      <c r="D1115" s="139">
        <f ca="1">SUMIFS(RAB!$F$14:$F$80,RAB!$C$14:$C$80,C1115)</f>
        <v>0</v>
      </c>
      <c r="E1115" s="26">
        <f t="shared" ca="1" si="39"/>
        <v>0</v>
      </c>
      <c r="F1115" s="26">
        <f ca="1">IF(D1115=0,0,SUM($E$713:E1115))</f>
        <v>0</v>
      </c>
    </row>
    <row r="1116" spans="2:6" hidden="1">
      <c r="B1116" s="113">
        <v>403</v>
      </c>
      <c r="C1116" s="139" t="str">
        <f ca="1">IF(ISERROR(OFFSET('HARGA SATUAN'!$C$6,MATCH(B1116,'HARGA SATUAN'!$N$7:$N$1495,0),0)),"",OFFSET('HARGA SATUAN'!$C$6,MATCH(B1116,'HARGA SATUAN'!$N$7:$N$1495,0),0))</f>
        <v/>
      </c>
      <c r="D1116" s="139">
        <f ca="1">SUMIFS(RAB!$F$14:$F$80,RAB!$C$14:$C$80,C1116)</f>
        <v>0</v>
      </c>
      <c r="E1116" s="26">
        <f t="shared" ca="1" si="39"/>
        <v>0</v>
      </c>
      <c r="F1116" s="26">
        <f ca="1">IF(D1116=0,0,SUM($E$713:E1116))</f>
        <v>0</v>
      </c>
    </row>
    <row r="1117" spans="2:6" hidden="1">
      <c r="B1117" s="113">
        <v>404</v>
      </c>
      <c r="C1117" s="139" t="str">
        <f ca="1">IF(ISERROR(OFFSET('HARGA SATUAN'!$C$6,MATCH(B1117,'HARGA SATUAN'!$N$7:$N$1495,0),0)),"",OFFSET('HARGA SATUAN'!$C$6,MATCH(B1117,'HARGA SATUAN'!$N$7:$N$1495,0),0))</f>
        <v/>
      </c>
      <c r="D1117" s="139">
        <f ca="1">SUMIFS(RAB!$F$14:$F$80,RAB!$C$14:$C$80,C1117)</f>
        <v>0</v>
      </c>
      <c r="E1117" s="26">
        <f t="shared" ca="1" si="39"/>
        <v>0</v>
      </c>
      <c r="F1117" s="26">
        <f ca="1">IF(D1117=0,0,SUM($E$713:E1117))</f>
        <v>0</v>
      </c>
    </row>
    <row r="1118" spans="2:6" hidden="1">
      <c r="B1118" s="113">
        <v>405</v>
      </c>
      <c r="C1118" s="139" t="str">
        <f ca="1">IF(ISERROR(OFFSET('HARGA SATUAN'!$C$6,MATCH(B1118,'HARGA SATUAN'!$N$7:$N$1495,0),0)),"",OFFSET('HARGA SATUAN'!$C$6,MATCH(B1118,'HARGA SATUAN'!$N$7:$N$1495,0),0))</f>
        <v/>
      </c>
      <c r="D1118" s="139">
        <f ca="1">SUMIFS(RAB!$F$14:$F$80,RAB!$C$14:$C$80,C1118)</f>
        <v>0</v>
      </c>
      <c r="E1118" s="26">
        <f t="shared" ca="1" si="39"/>
        <v>0</v>
      </c>
      <c r="F1118" s="26">
        <f ca="1">IF(D1118=0,0,SUM($E$713:E1118))</f>
        <v>0</v>
      </c>
    </row>
    <row r="1119" spans="2:6" hidden="1">
      <c r="B1119" s="113">
        <v>406</v>
      </c>
      <c r="C1119" s="139" t="str">
        <f ca="1">IF(ISERROR(OFFSET('HARGA SATUAN'!$C$6,MATCH(B1119,'HARGA SATUAN'!$N$7:$N$1495,0),0)),"",OFFSET('HARGA SATUAN'!$C$6,MATCH(B1119,'HARGA SATUAN'!$N$7:$N$1495,0),0))</f>
        <v/>
      </c>
      <c r="D1119" s="139">
        <f ca="1">SUMIFS(RAB!$F$14:$F$80,RAB!$C$14:$C$80,C1119)</f>
        <v>0</v>
      </c>
      <c r="E1119" s="26">
        <f t="shared" ca="1" si="39"/>
        <v>0</v>
      </c>
      <c r="F1119" s="26">
        <f ca="1">IF(D1119=0,0,SUM($E$713:E1119))</f>
        <v>0</v>
      </c>
    </row>
    <row r="1120" spans="2:6" hidden="1">
      <c r="B1120" s="113">
        <v>407</v>
      </c>
      <c r="C1120" s="139" t="str">
        <f ca="1">IF(ISERROR(OFFSET('HARGA SATUAN'!$C$6,MATCH(B1120,'HARGA SATUAN'!$N$7:$N$1495,0),0)),"",OFFSET('HARGA SATUAN'!$C$6,MATCH(B1120,'HARGA SATUAN'!$N$7:$N$1495,0),0))</f>
        <v/>
      </c>
      <c r="D1120" s="139">
        <f ca="1">SUMIFS(RAB!$F$14:$F$80,RAB!$C$14:$C$80,C1120)</f>
        <v>0</v>
      </c>
      <c r="E1120" s="26">
        <f t="shared" ca="1" si="39"/>
        <v>0</v>
      </c>
      <c r="F1120" s="26">
        <f ca="1">IF(D1120=0,0,SUM($E$713:E1120))</f>
        <v>0</v>
      </c>
    </row>
    <row r="1121" spans="2:6" hidden="1">
      <c r="B1121" s="113">
        <v>408</v>
      </c>
      <c r="C1121" s="139" t="str">
        <f ca="1">IF(ISERROR(OFFSET('HARGA SATUAN'!$C$6,MATCH(B1121,'HARGA SATUAN'!$N$7:$N$1495,0),0)),"",OFFSET('HARGA SATUAN'!$C$6,MATCH(B1121,'HARGA SATUAN'!$N$7:$N$1495,0),0))</f>
        <v/>
      </c>
      <c r="D1121" s="139">
        <f ca="1">SUMIFS(RAB!$F$14:$F$80,RAB!$C$14:$C$80,C1121)</f>
        <v>0</v>
      </c>
      <c r="E1121" s="26">
        <f t="shared" ca="1" si="39"/>
        <v>0</v>
      </c>
      <c r="F1121" s="26">
        <f ca="1">IF(D1121=0,0,SUM($E$713:E1121))</f>
        <v>0</v>
      </c>
    </row>
    <row r="1122" spans="2:6" hidden="1">
      <c r="B1122" s="113">
        <v>409</v>
      </c>
      <c r="C1122" s="139" t="str">
        <f ca="1">IF(ISERROR(OFFSET('HARGA SATUAN'!$C$6,MATCH(B1122,'HARGA SATUAN'!$N$7:$N$1495,0),0)),"",OFFSET('HARGA SATUAN'!$C$6,MATCH(B1122,'HARGA SATUAN'!$N$7:$N$1495,0),0))</f>
        <v/>
      </c>
      <c r="D1122" s="139">
        <f ca="1">SUMIFS(RAB!$F$14:$F$80,RAB!$C$14:$C$80,C1122)</f>
        <v>0</v>
      </c>
      <c r="E1122" s="26">
        <f t="shared" ca="1" si="39"/>
        <v>0</v>
      </c>
      <c r="F1122" s="26">
        <f ca="1">IF(D1122=0,0,SUM($E$713:E1122))</f>
        <v>0</v>
      </c>
    </row>
    <row r="1123" spans="2:6" hidden="1">
      <c r="B1123" s="113">
        <v>410</v>
      </c>
      <c r="C1123" s="139" t="str">
        <f ca="1">IF(ISERROR(OFFSET('HARGA SATUAN'!$C$6,MATCH(B1123,'HARGA SATUAN'!$N$7:$N$1495,0),0)),"",OFFSET('HARGA SATUAN'!$C$6,MATCH(B1123,'HARGA SATUAN'!$N$7:$N$1495,0),0))</f>
        <v/>
      </c>
      <c r="D1123" s="139">
        <f ca="1">SUMIFS(RAB!$F$14:$F$80,RAB!$C$14:$C$80,C1123)</f>
        <v>0</v>
      </c>
      <c r="E1123" s="26">
        <f t="shared" ca="1" si="39"/>
        <v>0</v>
      </c>
      <c r="F1123" s="26">
        <f ca="1">IF(D1123=0,0,SUM($E$713:E1123))</f>
        <v>0</v>
      </c>
    </row>
    <row r="1124" spans="2:6" hidden="1">
      <c r="B1124" s="113">
        <v>411</v>
      </c>
      <c r="C1124" s="139" t="str">
        <f ca="1">IF(ISERROR(OFFSET('HARGA SATUAN'!$C$6,MATCH(B1124,'HARGA SATUAN'!$N$7:$N$1495,0),0)),"",OFFSET('HARGA SATUAN'!$C$6,MATCH(B1124,'HARGA SATUAN'!$N$7:$N$1495,0),0))</f>
        <v/>
      </c>
      <c r="D1124" s="139">
        <f ca="1">SUMIFS(RAB!$F$14:$F$80,RAB!$C$14:$C$80,C1124)</f>
        <v>0</v>
      </c>
      <c r="E1124" s="26">
        <f t="shared" ca="1" si="39"/>
        <v>0</v>
      </c>
      <c r="F1124" s="26">
        <f ca="1">IF(D1124=0,0,SUM($E$713:E1124))</f>
        <v>0</v>
      </c>
    </row>
    <row r="1125" spans="2:6" hidden="1">
      <c r="B1125" s="113">
        <v>412</v>
      </c>
      <c r="C1125" s="139" t="str">
        <f ca="1">IF(ISERROR(OFFSET('HARGA SATUAN'!$C$6,MATCH(B1125,'HARGA SATUAN'!$N$7:$N$1495,0),0)),"",OFFSET('HARGA SATUAN'!$C$6,MATCH(B1125,'HARGA SATUAN'!$N$7:$N$1495,0),0))</f>
        <v/>
      </c>
      <c r="D1125" s="139">
        <f ca="1">SUMIFS(RAB!$F$14:$F$80,RAB!$C$14:$C$80,C1125)</f>
        <v>0</v>
      </c>
      <c r="E1125" s="26">
        <f t="shared" ca="1" si="39"/>
        <v>0</v>
      </c>
      <c r="F1125" s="26">
        <f ca="1">IF(D1125=0,0,SUM($E$713:E1125))</f>
        <v>0</v>
      </c>
    </row>
    <row r="1126" spans="2:6" hidden="1">
      <c r="B1126" s="113">
        <v>413</v>
      </c>
      <c r="C1126" s="139" t="str">
        <f ca="1">IF(ISERROR(OFFSET('HARGA SATUAN'!$C$6,MATCH(B1126,'HARGA SATUAN'!$N$7:$N$1495,0),0)),"",OFFSET('HARGA SATUAN'!$C$6,MATCH(B1126,'HARGA SATUAN'!$N$7:$N$1495,0),0))</f>
        <v/>
      </c>
      <c r="D1126" s="139">
        <f ca="1">SUMIFS(RAB!$F$14:$F$80,RAB!$C$14:$C$80,C1126)</f>
        <v>0</v>
      </c>
      <c r="E1126" s="26">
        <f t="shared" ca="1" si="39"/>
        <v>0</v>
      </c>
      <c r="F1126" s="26">
        <f ca="1">IF(D1126=0,0,SUM($E$713:E1126))</f>
        <v>0</v>
      </c>
    </row>
    <row r="1127" spans="2:6" hidden="1">
      <c r="B1127" s="113">
        <v>414</v>
      </c>
      <c r="C1127" s="139" t="str">
        <f ca="1">IF(ISERROR(OFFSET('HARGA SATUAN'!$C$6,MATCH(B1127,'HARGA SATUAN'!$N$7:$N$1495,0),0)),"",OFFSET('HARGA SATUAN'!$C$6,MATCH(B1127,'HARGA SATUAN'!$N$7:$N$1495,0),0))</f>
        <v/>
      </c>
      <c r="D1127" s="139">
        <f ca="1">SUMIFS(RAB!$F$14:$F$80,RAB!$C$14:$C$80,C1127)</f>
        <v>0</v>
      </c>
      <c r="E1127" s="26">
        <f t="shared" ca="1" si="39"/>
        <v>0</v>
      </c>
      <c r="F1127" s="26">
        <f ca="1">IF(D1127=0,0,SUM($E$713:E1127))</f>
        <v>0</v>
      </c>
    </row>
    <row r="1128" spans="2:6" hidden="1">
      <c r="B1128" s="113">
        <v>415</v>
      </c>
      <c r="C1128" s="139" t="str">
        <f ca="1">IF(ISERROR(OFFSET('HARGA SATUAN'!$C$6,MATCH(B1128,'HARGA SATUAN'!$N$7:$N$1495,0),0)),"",OFFSET('HARGA SATUAN'!$C$6,MATCH(B1128,'HARGA SATUAN'!$N$7:$N$1495,0),0))</f>
        <v/>
      </c>
      <c r="D1128" s="139">
        <f ca="1">SUMIFS(RAB!$F$14:$F$80,RAB!$C$14:$C$80,C1128)</f>
        <v>0</v>
      </c>
      <c r="E1128" s="26">
        <f t="shared" ca="1" si="39"/>
        <v>0</v>
      </c>
      <c r="F1128" s="26">
        <f ca="1">IF(D1128=0,0,SUM($E$713:E1128))</f>
        <v>0</v>
      </c>
    </row>
    <row r="1129" spans="2:6" hidden="1">
      <c r="B1129" s="113">
        <v>416</v>
      </c>
      <c r="C1129" s="139" t="str">
        <f ca="1">IF(ISERROR(OFFSET('HARGA SATUAN'!$C$6,MATCH(B1129,'HARGA SATUAN'!$N$7:$N$1495,0),0)),"",OFFSET('HARGA SATUAN'!$C$6,MATCH(B1129,'HARGA SATUAN'!$N$7:$N$1495,0),0))</f>
        <v/>
      </c>
      <c r="D1129" s="139">
        <f ca="1">SUMIFS(RAB!$F$14:$F$80,RAB!$C$14:$C$80,C1129)</f>
        <v>0</v>
      </c>
      <c r="E1129" s="26">
        <f t="shared" ca="1" si="39"/>
        <v>0</v>
      </c>
      <c r="F1129" s="26">
        <f ca="1">IF(D1129=0,0,SUM($E$713:E1129))</f>
        <v>0</v>
      </c>
    </row>
    <row r="1130" spans="2:6" hidden="1">
      <c r="B1130" s="113">
        <v>417</v>
      </c>
      <c r="C1130" s="139" t="str">
        <f ca="1">IF(ISERROR(OFFSET('HARGA SATUAN'!$C$6,MATCH(B1130,'HARGA SATUAN'!$N$7:$N$1495,0),0)),"",OFFSET('HARGA SATUAN'!$C$6,MATCH(B1130,'HARGA SATUAN'!$N$7:$N$1495,0),0))</f>
        <v/>
      </c>
      <c r="D1130" s="139">
        <f ca="1">SUMIFS(RAB!$F$14:$F$80,RAB!$C$14:$C$80,C1130)</f>
        <v>0</v>
      </c>
      <c r="E1130" s="26">
        <f t="shared" ca="1" si="39"/>
        <v>0</v>
      </c>
      <c r="F1130" s="26">
        <f ca="1">IF(D1130=0,0,SUM($E$713:E1130))</f>
        <v>0</v>
      </c>
    </row>
    <row r="1131" spans="2:6" hidden="1">
      <c r="B1131" s="113">
        <v>418</v>
      </c>
      <c r="C1131" s="139" t="str">
        <f ca="1">IF(ISERROR(OFFSET('HARGA SATUAN'!$C$6,MATCH(B1131,'HARGA SATUAN'!$N$7:$N$1495,0),0)),"",OFFSET('HARGA SATUAN'!$C$6,MATCH(B1131,'HARGA SATUAN'!$N$7:$N$1495,0),0))</f>
        <v/>
      </c>
      <c r="D1131" s="139">
        <f ca="1">SUMIFS(RAB!$F$14:$F$80,RAB!$C$14:$C$80,C1131)</f>
        <v>0</v>
      </c>
      <c r="E1131" s="26">
        <f t="shared" ca="1" si="39"/>
        <v>0</v>
      </c>
      <c r="F1131" s="26">
        <f ca="1">IF(D1131=0,0,SUM($E$713:E1131))</f>
        <v>0</v>
      </c>
    </row>
    <row r="1132" spans="2:6" hidden="1">
      <c r="B1132" s="113">
        <v>419</v>
      </c>
      <c r="C1132" s="139" t="str">
        <f ca="1">IF(ISERROR(OFFSET('HARGA SATUAN'!$C$6,MATCH(B1132,'HARGA SATUAN'!$N$7:$N$1495,0),0)),"",OFFSET('HARGA SATUAN'!$C$6,MATCH(B1132,'HARGA SATUAN'!$N$7:$N$1495,0),0))</f>
        <v/>
      </c>
      <c r="D1132" s="139">
        <f ca="1">SUMIFS(RAB!$F$14:$F$80,RAB!$C$14:$C$80,C1132)</f>
        <v>0</v>
      </c>
      <c r="E1132" s="26">
        <f t="shared" ca="1" si="39"/>
        <v>0</v>
      </c>
      <c r="F1132" s="26">
        <f ca="1">IF(D1132=0,0,SUM($E$713:E1132))</f>
        <v>0</v>
      </c>
    </row>
    <row r="1133" spans="2:6" hidden="1">
      <c r="B1133" s="113">
        <v>420</v>
      </c>
      <c r="C1133" s="139" t="str">
        <f ca="1">IF(ISERROR(OFFSET('HARGA SATUAN'!$C$6,MATCH(B1133,'HARGA SATUAN'!$N$7:$N$1495,0),0)),"",OFFSET('HARGA SATUAN'!$C$6,MATCH(B1133,'HARGA SATUAN'!$N$7:$N$1495,0),0))</f>
        <v/>
      </c>
      <c r="D1133" s="139">
        <f ca="1">SUMIFS(RAB!$F$14:$F$80,RAB!$C$14:$C$80,C1133)</f>
        <v>0</v>
      </c>
      <c r="E1133" s="26">
        <f t="shared" ca="1" si="39"/>
        <v>0</v>
      </c>
      <c r="F1133" s="26">
        <f ca="1">IF(D1133=0,0,SUM($E$713:E1133))</f>
        <v>0</v>
      </c>
    </row>
    <row r="1134" spans="2:6" hidden="1">
      <c r="B1134" s="113">
        <v>421</v>
      </c>
      <c r="C1134" s="139" t="str">
        <f ca="1">IF(ISERROR(OFFSET('HARGA SATUAN'!$C$6,MATCH(B1134,'HARGA SATUAN'!$N$7:$N$1495,0),0)),"",OFFSET('HARGA SATUAN'!$C$6,MATCH(B1134,'HARGA SATUAN'!$N$7:$N$1495,0),0))</f>
        <v/>
      </c>
      <c r="D1134" s="139">
        <f ca="1">SUMIFS(RAB!$F$14:$F$80,RAB!$C$14:$C$80,C1134)</f>
        <v>0</v>
      </c>
      <c r="E1134" s="26">
        <f t="shared" ca="1" si="39"/>
        <v>0</v>
      </c>
      <c r="F1134" s="26">
        <f ca="1">IF(D1134=0,0,SUM($E$713:E1134))</f>
        <v>0</v>
      </c>
    </row>
    <row r="1135" spans="2:6" hidden="1">
      <c r="B1135" s="113">
        <v>422</v>
      </c>
      <c r="C1135" s="139" t="str">
        <f ca="1">IF(ISERROR(OFFSET('HARGA SATUAN'!$C$6,MATCH(B1135,'HARGA SATUAN'!$N$7:$N$1495,0),0)),"",OFFSET('HARGA SATUAN'!$C$6,MATCH(B1135,'HARGA SATUAN'!$N$7:$N$1495,0),0))</f>
        <v/>
      </c>
      <c r="D1135" s="139">
        <f ca="1">SUMIFS(RAB!$F$14:$F$80,RAB!$C$14:$C$80,C1135)</f>
        <v>0</v>
      </c>
      <c r="E1135" s="26">
        <f t="shared" ca="1" si="39"/>
        <v>0</v>
      </c>
      <c r="F1135" s="26">
        <f ca="1">IF(D1135=0,0,SUM($E$713:E1135))</f>
        <v>0</v>
      </c>
    </row>
    <row r="1136" spans="2:6" hidden="1">
      <c r="B1136" s="113">
        <v>423</v>
      </c>
      <c r="C1136" s="139" t="str">
        <f ca="1">IF(ISERROR(OFFSET('HARGA SATUAN'!$C$6,MATCH(B1136,'HARGA SATUAN'!$N$7:$N$1495,0),0)),"",OFFSET('HARGA SATUAN'!$C$6,MATCH(B1136,'HARGA SATUAN'!$N$7:$N$1495,0),0))</f>
        <v/>
      </c>
      <c r="D1136" s="139">
        <f ca="1">SUMIFS(RAB!$F$14:$F$80,RAB!$C$14:$C$80,C1136)</f>
        <v>0</v>
      </c>
      <c r="E1136" s="26">
        <f t="shared" ca="1" si="39"/>
        <v>0</v>
      </c>
      <c r="F1136" s="26">
        <f ca="1">IF(D1136=0,0,SUM($E$713:E1136))</f>
        <v>0</v>
      </c>
    </row>
    <row r="1137" spans="2:6" hidden="1">
      <c r="B1137" s="113">
        <v>424</v>
      </c>
      <c r="C1137" s="139" t="str">
        <f ca="1">IF(ISERROR(OFFSET('HARGA SATUAN'!$C$6,MATCH(B1137,'HARGA SATUAN'!$N$7:$N$1495,0),0)),"",OFFSET('HARGA SATUAN'!$C$6,MATCH(B1137,'HARGA SATUAN'!$N$7:$N$1495,0),0))</f>
        <v/>
      </c>
      <c r="D1137" s="139">
        <f ca="1">SUMIFS(RAB!$F$14:$F$80,RAB!$C$14:$C$80,C1137)</f>
        <v>0</v>
      </c>
      <c r="E1137" s="26">
        <f t="shared" ca="1" si="39"/>
        <v>0</v>
      </c>
      <c r="F1137" s="26">
        <f ca="1">IF(D1137=0,0,SUM($E$713:E1137))</f>
        <v>0</v>
      </c>
    </row>
    <row r="1138" spans="2:6" hidden="1">
      <c r="B1138" s="113">
        <v>425</v>
      </c>
      <c r="C1138" s="139" t="str">
        <f ca="1">IF(ISERROR(OFFSET('HARGA SATUAN'!$C$6,MATCH(B1138,'HARGA SATUAN'!$N$7:$N$1495,0),0)),"",OFFSET('HARGA SATUAN'!$C$6,MATCH(B1138,'HARGA SATUAN'!$N$7:$N$1495,0),0))</f>
        <v/>
      </c>
      <c r="D1138" s="139">
        <f ca="1">SUMIFS(RAB!$F$14:$F$80,RAB!$C$14:$C$80,C1138)</f>
        <v>0</v>
      </c>
      <c r="E1138" s="26">
        <f t="shared" ca="1" si="39"/>
        <v>0</v>
      </c>
      <c r="F1138" s="26">
        <f ca="1">IF(D1138=0,0,SUM($E$713:E1138))</f>
        <v>0</v>
      </c>
    </row>
    <row r="1139" spans="2:6" hidden="1">
      <c r="B1139" s="113">
        <v>426</v>
      </c>
      <c r="C1139" s="139" t="str">
        <f ca="1">IF(ISERROR(OFFSET('HARGA SATUAN'!$C$6,MATCH(B1139,'HARGA SATUAN'!$N$7:$N$1495,0),0)),"",OFFSET('HARGA SATUAN'!$C$6,MATCH(B1139,'HARGA SATUAN'!$N$7:$N$1495,0),0))</f>
        <v/>
      </c>
      <c r="D1139" s="139">
        <f ca="1">SUMIFS(RAB!$F$14:$F$80,RAB!$C$14:$C$80,C1139)</f>
        <v>0</v>
      </c>
      <c r="E1139" s="26">
        <f t="shared" ca="1" si="39"/>
        <v>0</v>
      </c>
      <c r="F1139" s="26">
        <f ca="1">IF(D1139=0,0,SUM($E$713:E1139))</f>
        <v>0</v>
      </c>
    </row>
    <row r="1140" spans="2:6" hidden="1">
      <c r="B1140" s="113">
        <v>427</v>
      </c>
      <c r="C1140" s="139" t="str">
        <f ca="1">IF(ISERROR(OFFSET('HARGA SATUAN'!$C$6,MATCH(B1140,'HARGA SATUAN'!$N$7:$N$1495,0),0)),"",OFFSET('HARGA SATUAN'!$C$6,MATCH(B1140,'HARGA SATUAN'!$N$7:$N$1495,0),0))</f>
        <v/>
      </c>
      <c r="D1140" s="139">
        <f ca="1">SUMIFS(RAB!$F$14:$F$80,RAB!$C$14:$C$80,C1140)</f>
        <v>0</v>
      </c>
      <c r="E1140" s="26">
        <f t="shared" ca="1" si="39"/>
        <v>0</v>
      </c>
      <c r="F1140" s="26">
        <f ca="1">IF(D1140=0,0,SUM($E$713:E1140))</f>
        <v>0</v>
      </c>
    </row>
    <row r="1141" spans="2:6" hidden="1">
      <c r="B1141" s="113">
        <v>428</v>
      </c>
      <c r="C1141" s="139" t="str">
        <f ca="1">IF(ISERROR(OFFSET('HARGA SATUAN'!$C$6,MATCH(B1141,'HARGA SATUAN'!$N$7:$N$1495,0),0)),"",OFFSET('HARGA SATUAN'!$C$6,MATCH(B1141,'HARGA SATUAN'!$N$7:$N$1495,0),0))</f>
        <v/>
      </c>
      <c r="D1141" s="139">
        <f ca="1">SUMIFS(RAB!$F$14:$F$80,RAB!$C$14:$C$80,C1141)</f>
        <v>0</v>
      </c>
      <c r="E1141" s="26">
        <f t="shared" ca="1" si="39"/>
        <v>0</v>
      </c>
      <c r="F1141" s="26">
        <f ca="1">IF(D1141=0,0,SUM($E$713:E1141))</f>
        <v>0</v>
      </c>
    </row>
    <row r="1142" spans="2:6" hidden="1">
      <c r="B1142" s="113">
        <v>429</v>
      </c>
      <c r="C1142" s="139" t="str">
        <f ca="1">IF(ISERROR(OFFSET('HARGA SATUAN'!$C$6,MATCH(B1142,'HARGA SATUAN'!$N$7:$N$1495,0),0)),"",OFFSET('HARGA SATUAN'!$C$6,MATCH(B1142,'HARGA SATUAN'!$N$7:$N$1495,0),0))</f>
        <v/>
      </c>
      <c r="D1142" s="139">
        <f ca="1">SUMIFS(RAB!$F$14:$F$80,RAB!$C$14:$C$80,C1142)</f>
        <v>0</v>
      </c>
      <c r="E1142" s="26">
        <f t="shared" ca="1" si="39"/>
        <v>0</v>
      </c>
      <c r="F1142" s="26">
        <f ca="1">IF(D1142=0,0,SUM($E$713:E1142))</f>
        <v>0</v>
      </c>
    </row>
    <row r="1143" spans="2:6" hidden="1">
      <c r="B1143" s="113">
        <v>430</v>
      </c>
      <c r="C1143" s="139" t="str">
        <f ca="1">IF(ISERROR(OFFSET('HARGA SATUAN'!$C$6,MATCH(B1143,'HARGA SATUAN'!$N$7:$N$1495,0),0)),"",OFFSET('HARGA SATUAN'!$C$6,MATCH(B1143,'HARGA SATUAN'!$N$7:$N$1495,0),0))</f>
        <v/>
      </c>
      <c r="D1143" s="139">
        <f ca="1">SUMIFS(RAB!$F$14:$F$80,RAB!$C$14:$C$80,C1143)</f>
        <v>0</v>
      </c>
      <c r="E1143" s="26">
        <f t="shared" ca="1" si="39"/>
        <v>0</v>
      </c>
      <c r="F1143" s="26">
        <f ca="1">IF(D1143=0,0,SUM($E$713:E1143))</f>
        <v>0</v>
      </c>
    </row>
    <row r="1144" spans="2:6" hidden="1">
      <c r="B1144" s="113">
        <v>431</v>
      </c>
      <c r="C1144" s="139" t="str">
        <f ca="1">IF(ISERROR(OFFSET('HARGA SATUAN'!$C$6,MATCH(B1144,'HARGA SATUAN'!$N$7:$N$1495,0),0)),"",OFFSET('HARGA SATUAN'!$C$6,MATCH(B1144,'HARGA SATUAN'!$N$7:$N$1495,0),0))</f>
        <v/>
      </c>
      <c r="D1144" s="139">
        <f ca="1">SUMIFS(RAB!$F$14:$F$80,RAB!$C$14:$C$80,C1144)</f>
        <v>0</v>
      </c>
      <c r="E1144" s="26">
        <f t="shared" ca="1" si="39"/>
        <v>0</v>
      </c>
      <c r="F1144" s="26">
        <f ca="1">IF(D1144=0,0,SUM($E$713:E1144))</f>
        <v>0</v>
      </c>
    </row>
    <row r="1145" spans="2:6" hidden="1">
      <c r="B1145" s="113">
        <v>432</v>
      </c>
      <c r="C1145" s="139" t="str">
        <f ca="1">IF(ISERROR(OFFSET('HARGA SATUAN'!$C$6,MATCH(B1145,'HARGA SATUAN'!$N$7:$N$1495,0),0)),"",OFFSET('HARGA SATUAN'!$C$6,MATCH(B1145,'HARGA SATUAN'!$N$7:$N$1495,0),0))</f>
        <v/>
      </c>
      <c r="D1145" s="139">
        <f ca="1">SUMIFS(RAB!$F$14:$F$80,RAB!$C$14:$C$80,C1145)</f>
        <v>0</v>
      </c>
      <c r="E1145" s="26">
        <f t="shared" ca="1" si="39"/>
        <v>0</v>
      </c>
      <c r="F1145" s="26">
        <f ca="1">IF(D1145=0,0,SUM($E$713:E1145))</f>
        <v>0</v>
      </c>
    </row>
    <row r="1146" spans="2:6" hidden="1">
      <c r="B1146" s="113">
        <v>433</v>
      </c>
      <c r="C1146" s="139" t="str">
        <f ca="1">IF(ISERROR(OFFSET('HARGA SATUAN'!$C$6,MATCH(B1146,'HARGA SATUAN'!$N$7:$N$1495,0),0)),"",OFFSET('HARGA SATUAN'!$C$6,MATCH(B1146,'HARGA SATUAN'!$N$7:$N$1495,0),0))</f>
        <v/>
      </c>
      <c r="D1146" s="139">
        <f ca="1">SUMIFS(RAB!$F$14:$F$80,RAB!$C$14:$C$80,C1146)</f>
        <v>0</v>
      </c>
      <c r="E1146" s="26">
        <f t="shared" ca="1" si="39"/>
        <v>0</v>
      </c>
      <c r="F1146" s="26">
        <f ca="1">IF(D1146=0,0,SUM($E$713:E1146))</f>
        <v>0</v>
      </c>
    </row>
    <row r="1147" spans="2:6" hidden="1">
      <c r="B1147" s="113">
        <v>434</v>
      </c>
      <c r="C1147" s="139" t="str">
        <f ca="1">IF(ISERROR(OFFSET('HARGA SATUAN'!$C$6,MATCH(B1147,'HARGA SATUAN'!$N$7:$N$1495,0),0)),"",OFFSET('HARGA SATUAN'!$C$6,MATCH(B1147,'HARGA SATUAN'!$N$7:$N$1495,0),0))</f>
        <v/>
      </c>
      <c r="D1147" s="139">
        <f ca="1">SUMIFS(RAB!$F$14:$F$80,RAB!$C$14:$C$80,C1147)</f>
        <v>0</v>
      </c>
      <c r="E1147" s="26">
        <f t="shared" ca="1" si="39"/>
        <v>0</v>
      </c>
      <c r="F1147" s="26">
        <f ca="1">IF(D1147=0,0,SUM($E$713:E1147))</f>
        <v>0</v>
      </c>
    </row>
    <row r="1148" spans="2:6" hidden="1">
      <c r="B1148" s="113">
        <v>435</v>
      </c>
      <c r="C1148" s="139" t="str">
        <f ca="1">IF(ISERROR(OFFSET('HARGA SATUAN'!$C$6,MATCH(B1148,'HARGA SATUAN'!$N$7:$N$1495,0),0)),"",OFFSET('HARGA SATUAN'!$C$6,MATCH(B1148,'HARGA SATUAN'!$N$7:$N$1495,0),0))</f>
        <v/>
      </c>
      <c r="D1148" s="139">
        <f ca="1">SUMIFS(RAB!$F$14:$F$80,RAB!$C$14:$C$80,C1148)</f>
        <v>0</v>
      </c>
      <c r="E1148" s="26">
        <f t="shared" ca="1" si="39"/>
        <v>0</v>
      </c>
      <c r="F1148" s="26">
        <f ca="1">IF(D1148=0,0,SUM($E$713:E1148))</f>
        <v>0</v>
      </c>
    </row>
    <row r="1149" spans="2:6" hidden="1">
      <c r="B1149" s="113">
        <v>436</v>
      </c>
      <c r="C1149" s="139" t="str">
        <f ca="1">IF(ISERROR(OFFSET('HARGA SATUAN'!$C$6,MATCH(B1149,'HARGA SATUAN'!$N$7:$N$1495,0),0)),"",OFFSET('HARGA SATUAN'!$C$6,MATCH(B1149,'HARGA SATUAN'!$N$7:$N$1495,0),0))</f>
        <v/>
      </c>
      <c r="D1149" s="139">
        <f ca="1">SUMIFS(RAB!$F$14:$F$80,RAB!$C$14:$C$80,C1149)</f>
        <v>0</v>
      </c>
      <c r="E1149" s="26">
        <f t="shared" ca="1" si="39"/>
        <v>0</v>
      </c>
      <c r="F1149" s="26">
        <f ca="1">IF(D1149=0,0,SUM($E$713:E1149))</f>
        <v>0</v>
      </c>
    </row>
    <row r="1150" spans="2:6" hidden="1">
      <c r="B1150" s="113">
        <v>437</v>
      </c>
      <c r="C1150" s="139" t="str">
        <f ca="1">IF(ISERROR(OFFSET('HARGA SATUAN'!$C$6,MATCH(B1150,'HARGA SATUAN'!$N$7:$N$1495,0),0)),"",OFFSET('HARGA SATUAN'!$C$6,MATCH(B1150,'HARGA SATUAN'!$N$7:$N$1495,0),0))</f>
        <v/>
      </c>
      <c r="D1150" s="139">
        <f ca="1">SUMIFS(RAB!$F$14:$F$80,RAB!$C$14:$C$80,C1150)</f>
        <v>0</v>
      </c>
      <c r="E1150" s="26">
        <f t="shared" ca="1" si="39"/>
        <v>0</v>
      </c>
      <c r="F1150" s="26">
        <f ca="1">IF(D1150=0,0,SUM($E$713:E1150))</f>
        <v>0</v>
      </c>
    </row>
    <row r="1151" spans="2:6" hidden="1">
      <c r="B1151" s="113">
        <v>438</v>
      </c>
      <c r="C1151" s="139" t="str">
        <f ca="1">IF(ISERROR(OFFSET('HARGA SATUAN'!$C$6,MATCH(B1151,'HARGA SATUAN'!$N$7:$N$1495,0),0)),"",OFFSET('HARGA SATUAN'!$C$6,MATCH(B1151,'HARGA SATUAN'!$N$7:$N$1495,0),0))</f>
        <v/>
      </c>
      <c r="D1151" s="139">
        <f ca="1">SUMIFS(RAB!$F$14:$F$80,RAB!$C$14:$C$80,C1151)</f>
        <v>0</v>
      </c>
      <c r="E1151" s="26">
        <f t="shared" ca="1" si="39"/>
        <v>0</v>
      </c>
      <c r="F1151" s="26">
        <f ca="1">IF(D1151=0,0,SUM($E$713:E1151))</f>
        <v>0</v>
      </c>
    </row>
    <row r="1152" spans="2:6" hidden="1">
      <c r="B1152" s="113">
        <v>439</v>
      </c>
      <c r="C1152" s="139" t="str">
        <f ca="1">IF(ISERROR(OFFSET('HARGA SATUAN'!$C$6,MATCH(B1152,'HARGA SATUAN'!$N$7:$N$1495,0),0)),"",OFFSET('HARGA SATUAN'!$C$6,MATCH(B1152,'HARGA SATUAN'!$N$7:$N$1495,0),0))</f>
        <v/>
      </c>
      <c r="D1152" s="139">
        <f ca="1">SUMIFS(RAB!$F$14:$F$80,RAB!$C$14:$C$80,C1152)</f>
        <v>0</v>
      </c>
      <c r="E1152" s="26">
        <f t="shared" ca="1" si="39"/>
        <v>0</v>
      </c>
      <c r="F1152" s="26">
        <f ca="1">IF(D1152=0,0,SUM($E$713:E1152))</f>
        <v>0</v>
      </c>
    </row>
    <row r="1153" spans="2:6" hidden="1">
      <c r="B1153" s="113">
        <v>440</v>
      </c>
      <c r="C1153" s="139" t="str">
        <f ca="1">IF(ISERROR(OFFSET('HARGA SATUAN'!$C$6,MATCH(B1153,'HARGA SATUAN'!$N$7:$N$1495,0),0)),"",OFFSET('HARGA SATUAN'!$C$6,MATCH(B1153,'HARGA SATUAN'!$N$7:$N$1495,0),0))</f>
        <v/>
      </c>
      <c r="D1153" s="139">
        <f ca="1">SUMIFS(RAB!$F$14:$F$80,RAB!$C$14:$C$80,C1153)</f>
        <v>0</v>
      </c>
      <c r="E1153" s="26">
        <f t="shared" ca="1" si="39"/>
        <v>0</v>
      </c>
      <c r="F1153" s="26">
        <f ca="1">IF(D1153=0,0,SUM($E$713:E1153))</f>
        <v>0</v>
      </c>
    </row>
    <row r="1154" spans="2:6" hidden="1">
      <c r="B1154" s="113">
        <v>441</v>
      </c>
      <c r="C1154" s="139" t="str">
        <f ca="1">IF(ISERROR(OFFSET('HARGA SATUAN'!$C$6,MATCH(B1154,'HARGA SATUAN'!$N$7:$N$1495,0),0)),"",OFFSET('HARGA SATUAN'!$C$6,MATCH(B1154,'HARGA SATUAN'!$N$7:$N$1495,0),0))</f>
        <v/>
      </c>
      <c r="D1154" s="139">
        <f ca="1">SUMIFS(RAB!$F$14:$F$80,RAB!$C$14:$C$80,C1154)</f>
        <v>0</v>
      </c>
      <c r="E1154" s="26">
        <f t="shared" ca="1" si="39"/>
        <v>0</v>
      </c>
      <c r="F1154" s="26">
        <f ca="1">IF(D1154=0,0,SUM($E$713:E1154))</f>
        <v>0</v>
      </c>
    </row>
    <row r="1155" spans="2:6" hidden="1">
      <c r="B1155" s="113">
        <v>442</v>
      </c>
      <c r="C1155" s="139" t="str">
        <f ca="1">IF(ISERROR(OFFSET('HARGA SATUAN'!$C$6,MATCH(B1155,'HARGA SATUAN'!$N$7:$N$1495,0),0)),"",OFFSET('HARGA SATUAN'!$C$6,MATCH(B1155,'HARGA SATUAN'!$N$7:$N$1495,0),0))</f>
        <v/>
      </c>
      <c r="D1155" s="139">
        <f ca="1">SUMIFS(RAB!$F$14:$F$80,RAB!$C$14:$C$80,C1155)</f>
        <v>0</v>
      </c>
      <c r="E1155" s="26">
        <f t="shared" ca="1" si="39"/>
        <v>0</v>
      </c>
      <c r="F1155" s="26">
        <f ca="1">IF(D1155=0,0,SUM($E$713:E1155))</f>
        <v>0</v>
      </c>
    </row>
    <row r="1156" spans="2:6" hidden="1">
      <c r="B1156" s="113">
        <v>443</v>
      </c>
      <c r="C1156" s="139" t="str">
        <f ca="1">IF(ISERROR(OFFSET('HARGA SATUAN'!$C$6,MATCH(B1156,'HARGA SATUAN'!$N$7:$N$1495,0),0)),"",OFFSET('HARGA SATUAN'!$C$6,MATCH(B1156,'HARGA SATUAN'!$N$7:$N$1495,0),0))</f>
        <v/>
      </c>
      <c r="D1156" s="139">
        <f ca="1">SUMIFS(RAB!$F$14:$F$80,RAB!$C$14:$C$80,C1156)</f>
        <v>0</v>
      </c>
      <c r="E1156" s="26">
        <f t="shared" ca="1" si="39"/>
        <v>0</v>
      </c>
      <c r="F1156" s="26">
        <f ca="1">IF(D1156=0,0,SUM($E$713:E1156))</f>
        <v>0</v>
      </c>
    </row>
    <row r="1157" spans="2:6" hidden="1">
      <c r="B1157" s="113">
        <v>444</v>
      </c>
      <c r="C1157" s="139" t="str">
        <f ca="1">IF(ISERROR(OFFSET('HARGA SATUAN'!$C$6,MATCH(B1157,'HARGA SATUAN'!$N$7:$N$1495,0),0)),"",OFFSET('HARGA SATUAN'!$C$6,MATCH(B1157,'HARGA SATUAN'!$N$7:$N$1495,0),0))</f>
        <v/>
      </c>
      <c r="D1157" s="139">
        <f ca="1">SUMIFS(RAB!$F$14:$F$80,RAB!$C$14:$C$80,C1157)</f>
        <v>0</v>
      </c>
      <c r="E1157" s="26">
        <f t="shared" ca="1" si="39"/>
        <v>0</v>
      </c>
      <c r="F1157" s="26">
        <f ca="1">IF(D1157=0,0,SUM($E$713:E1157))</f>
        <v>0</v>
      </c>
    </row>
    <row r="1158" spans="2:6" hidden="1">
      <c r="B1158" s="113">
        <v>445</v>
      </c>
      <c r="C1158" s="139" t="str">
        <f ca="1">IF(ISERROR(OFFSET('HARGA SATUAN'!$C$6,MATCH(B1158,'HARGA SATUAN'!$N$7:$N$1495,0),0)),"",OFFSET('HARGA SATUAN'!$C$6,MATCH(B1158,'HARGA SATUAN'!$N$7:$N$1495,0),0))</f>
        <v/>
      </c>
      <c r="D1158" s="139">
        <f ca="1">SUMIFS(RAB!$F$14:$F$80,RAB!$C$14:$C$80,C1158)</f>
        <v>0</v>
      </c>
      <c r="E1158" s="26">
        <f t="shared" ca="1" si="39"/>
        <v>0</v>
      </c>
      <c r="F1158" s="26">
        <f ca="1">IF(D1158=0,0,SUM($E$713:E1158))</f>
        <v>0</v>
      </c>
    </row>
    <row r="1159" spans="2:6" hidden="1">
      <c r="B1159" s="113">
        <v>446</v>
      </c>
      <c r="C1159" s="139" t="str">
        <f ca="1">IF(ISERROR(OFFSET('HARGA SATUAN'!$C$6,MATCH(B1159,'HARGA SATUAN'!$N$7:$N$1495,0),0)),"",OFFSET('HARGA SATUAN'!$C$6,MATCH(B1159,'HARGA SATUAN'!$N$7:$N$1495,0),0))</f>
        <v/>
      </c>
      <c r="D1159" s="139">
        <f ca="1">SUMIFS(RAB!$F$14:$F$80,RAB!$C$14:$C$80,C1159)</f>
        <v>0</v>
      </c>
      <c r="E1159" s="26">
        <f t="shared" ca="1" si="39"/>
        <v>0</v>
      </c>
      <c r="F1159" s="26">
        <f ca="1">IF(D1159=0,0,SUM($E$713:E1159))</f>
        <v>0</v>
      </c>
    </row>
    <row r="1160" spans="2:6" hidden="1">
      <c r="B1160" s="113">
        <v>447</v>
      </c>
      <c r="C1160" s="139" t="str">
        <f ca="1">IF(ISERROR(OFFSET('HARGA SATUAN'!$C$6,MATCH(B1160,'HARGA SATUAN'!$N$7:$N$1495,0),0)),"",OFFSET('HARGA SATUAN'!$C$6,MATCH(B1160,'HARGA SATUAN'!$N$7:$N$1495,0),0))</f>
        <v/>
      </c>
      <c r="D1160" s="139">
        <f ca="1">SUMIFS(RAB!$F$14:$F$80,RAB!$C$14:$C$80,C1160)</f>
        <v>0</v>
      </c>
      <c r="E1160" s="26">
        <f t="shared" ca="1" si="39"/>
        <v>0</v>
      </c>
      <c r="F1160" s="26">
        <f ca="1">IF(D1160=0,0,SUM($E$713:E1160))</f>
        <v>0</v>
      </c>
    </row>
    <row r="1161" spans="2:6" hidden="1">
      <c r="B1161" s="113">
        <v>448</v>
      </c>
      <c r="C1161" s="139" t="str">
        <f ca="1">IF(ISERROR(OFFSET('HARGA SATUAN'!$C$6,MATCH(B1161,'HARGA SATUAN'!$N$7:$N$1495,0),0)),"",OFFSET('HARGA SATUAN'!$C$6,MATCH(B1161,'HARGA SATUAN'!$N$7:$N$1495,0),0))</f>
        <v/>
      </c>
      <c r="D1161" s="139">
        <f ca="1">SUMIFS(RAB!$F$14:$F$80,RAB!$C$14:$C$80,C1161)</f>
        <v>0</v>
      </c>
      <c r="E1161" s="26">
        <f t="shared" ca="1" si="39"/>
        <v>0</v>
      </c>
      <c r="F1161" s="26">
        <f ca="1">IF(D1161=0,0,SUM($E$713:E1161))</f>
        <v>0</v>
      </c>
    </row>
    <row r="1162" spans="2:6" hidden="1">
      <c r="B1162" s="113">
        <v>449</v>
      </c>
      <c r="C1162" s="139" t="str">
        <f ca="1">IF(ISERROR(OFFSET('HARGA SATUAN'!$C$6,MATCH(B1162,'HARGA SATUAN'!$N$7:$N$1495,0),0)),"",OFFSET('HARGA SATUAN'!$C$6,MATCH(B1162,'HARGA SATUAN'!$N$7:$N$1495,0),0))</f>
        <v/>
      </c>
      <c r="D1162" s="139">
        <f ca="1">SUMIFS(RAB!$F$14:$F$80,RAB!$C$14:$C$80,C1162)</f>
        <v>0</v>
      </c>
      <c r="E1162" s="26">
        <f t="shared" ca="1" si="39"/>
        <v>0</v>
      </c>
      <c r="F1162" s="26">
        <f ca="1">IF(D1162=0,0,SUM($E$713:E1162))</f>
        <v>0</v>
      </c>
    </row>
    <row r="1163" spans="2:6" hidden="1">
      <c r="B1163" s="113">
        <v>450</v>
      </c>
      <c r="C1163" s="139" t="str">
        <f ca="1">IF(ISERROR(OFFSET('HARGA SATUAN'!$C$6,MATCH(B1163,'HARGA SATUAN'!$N$7:$N$1495,0),0)),"",OFFSET('HARGA SATUAN'!$C$6,MATCH(B1163,'HARGA SATUAN'!$N$7:$N$1495,0),0))</f>
        <v/>
      </c>
      <c r="D1163" s="139">
        <f ca="1">SUMIFS(RAB!$F$14:$F$80,RAB!$C$14:$C$80,C1163)</f>
        <v>0</v>
      </c>
      <c r="E1163" s="26">
        <f t="shared" ref="E1163:E1226" ca="1" si="40">IF(D1163=0,0,1)</f>
        <v>0</v>
      </c>
      <c r="F1163" s="26">
        <f ca="1">IF(D1163=0,0,SUM($E$713:E1163))</f>
        <v>0</v>
      </c>
    </row>
    <row r="1164" spans="2:6" hidden="1">
      <c r="B1164" s="113">
        <v>451</v>
      </c>
      <c r="C1164" s="139" t="str">
        <f ca="1">IF(ISERROR(OFFSET('HARGA SATUAN'!$C$6,MATCH(B1164,'HARGA SATUAN'!$N$7:$N$1495,0),0)),"",OFFSET('HARGA SATUAN'!$C$6,MATCH(B1164,'HARGA SATUAN'!$N$7:$N$1495,0),0))</f>
        <v/>
      </c>
      <c r="D1164" s="139">
        <f ca="1">SUMIFS(RAB!$F$14:$F$80,RAB!$C$14:$C$80,C1164)</f>
        <v>0</v>
      </c>
      <c r="E1164" s="26">
        <f t="shared" ca="1" si="40"/>
        <v>0</v>
      </c>
      <c r="F1164" s="26">
        <f ca="1">IF(D1164=0,0,SUM($E$713:E1164))</f>
        <v>0</v>
      </c>
    </row>
    <row r="1165" spans="2:6" hidden="1">
      <c r="B1165" s="113">
        <v>452</v>
      </c>
      <c r="C1165" s="139" t="str">
        <f ca="1">IF(ISERROR(OFFSET('HARGA SATUAN'!$C$6,MATCH(B1165,'HARGA SATUAN'!$N$7:$N$1495,0),0)),"",OFFSET('HARGA SATUAN'!$C$6,MATCH(B1165,'HARGA SATUAN'!$N$7:$N$1495,0),0))</f>
        <v/>
      </c>
      <c r="D1165" s="139">
        <f ca="1">SUMIFS(RAB!$F$14:$F$80,RAB!$C$14:$C$80,C1165)</f>
        <v>0</v>
      </c>
      <c r="E1165" s="26">
        <f t="shared" ca="1" si="40"/>
        <v>0</v>
      </c>
      <c r="F1165" s="26">
        <f ca="1">IF(D1165=0,0,SUM($E$713:E1165))</f>
        <v>0</v>
      </c>
    </row>
    <row r="1166" spans="2:6" hidden="1">
      <c r="B1166" s="113">
        <v>453</v>
      </c>
      <c r="C1166" s="139" t="str">
        <f ca="1">IF(ISERROR(OFFSET('HARGA SATUAN'!$C$6,MATCH(B1166,'HARGA SATUAN'!$N$7:$N$1495,0),0)),"",OFFSET('HARGA SATUAN'!$C$6,MATCH(B1166,'HARGA SATUAN'!$N$7:$N$1495,0),0))</f>
        <v/>
      </c>
      <c r="D1166" s="139">
        <f ca="1">SUMIFS(RAB!$F$14:$F$80,RAB!$C$14:$C$80,C1166)</f>
        <v>0</v>
      </c>
      <c r="E1166" s="26">
        <f t="shared" ca="1" si="40"/>
        <v>0</v>
      </c>
      <c r="F1166" s="26">
        <f ca="1">IF(D1166=0,0,SUM($E$713:E1166))</f>
        <v>0</v>
      </c>
    </row>
    <row r="1167" spans="2:6" hidden="1">
      <c r="B1167" s="113">
        <v>454</v>
      </c>
      <c r="C1167" s="139" t="str">
        <f ca="1">IF(ISERROR(OFFSET('HARGA SATUAN'!$C$6,MATCH(B1167,'HARGA SATUAN'!$N$7:$N$1495,0),0)),"",OFFSET('HARGA SATUAN'!$C$6,MATCH(B1167,'HARGA SATUAN'!$N$7:$N$1495,0),0))</f>
        <v/>
      </c>
      <c r="D1167" s="139">
        <f ca="1">SUMIFS(RAB!$F$14:$F$80,RAB!$C$14:$C$80,C1167)</f>
        <v>0</v>
      </c>
      <c r="E1167" s="26">
        <f t="shared" ca="1" si="40"/>
        <v>0</v>
      </c>
      <c r="F1167" s="26">
        <f ca="1">IF(D1167=0,0,SUM($E$713:E1167))</f>
        <v>0</v>
      </c>
    </row>
    <row r="1168" spans="2:6" hidden="1">
      <c r="B1168" s="113">
        <v>455</v>
      </c>
      <c r="C1168" s="139" t="str">
        <f ca="1">IF(ISERROR(OFFSET('HARGA SATUAN'!$C$6,MATCH(B1168,'HARGA SATUAN'!$N$7:$N$1495,0),0)),"",OFFSET('HARGA SATUAN'!$C$6,MATCH(B1168,'HARGA SATUAN'!$N$7:$N$1495,0),0))</f>
        <v/>
      </c>
      <c r="D1168" s="139">
        <f ca="1">SUMIFS(RAB!$F$14:$F$80,RAB!$C$14:$C$80,C1168)</f>
        <v>0</v>
      </c>
      <c r="E1168" s="26">
        <f t="shared" ca="1" si="40"/>
        <v>0</v>
      </c>
      <c r="F1168" s="26">
        <f ca="1">IF(D1168=0,0,SUM($E$713:E1168))</f>
        <v>0</v>
      </c>
    </row>
    <row r="1169" spans="2:6" hidden="1">
      <c r="B1169" s="113">
        <v>456</v>
      </c>
      <c r="C1169" s="139" t="str">
        <f ca="1">IF(ISERROR(OFFSET('HARGA SATUAN'!$C$6,MATCH(B1169,'HARGA SATUAN'!$N$7:$N$1495,0),0)),"",OFFSET('HARGA SATUAN'!$C$6,MATCH(B1169,'HARGA SATUAN'!$N$7:$N$1495,0),0))</f>
        <v/>
      </c>
      <c r="D1169" s="139">
        <f ca="1">SUMIFS(RAB!$F$14:$F$80,RAB!$C$14:$C$80,C1169)</f>
        <v>0</v>
      </c>
      <c r="E1169" s="26">
        <f t="shared" ca="1" si="40"/>
        <v>0</v>
      </c>
      <c r="F1169" s="26">
        <f ca="1">IF(D1169=0,0,SUM($E$713:E1169))</f>
        <v>0</v>
      </c>
    </row>
    <row r="1170" spans="2:6" hidden="1">
      <c r="B1170" s="113">
        <v>457</v>
      </c>
      <c r="C1170" s="139" t="str">
        <f ca="1">IF(ISERROR(OFFSET('HARGA SATUAN'!$C$6,MATCH(B1170,'HARGA SATUAN'!$N$7:$N$1495,0),0)),"",OFFSET('HARGA SATUAN'!$C$6,MATCH(B1170,'HARGA SATUAN'!$N$7:$N$1495,0),0))</f>
        <v/>
      </c>
      <c r="D1170" s="139">
        <f ca="1">SUMIFS(RAB!$F$14:$F$80,RAB!$C$14:$C$80,C1170)</f>
        <v>0</v>
      </c>
      <c r="E1170" s="26">
        <f t="shared" ca="1" si="40"/>
        <v>0</v>
      </c>
      <c r="F1170" s="26">
        <f ca="1">IF(D1170=0,0,SUM($E$713:E1170))</f>
        <v>0</v>
      </c>
    </row>
    <row r="1171" spans="2:6" hidden="1">
      <c r="B1171" s="113">
        <v>458</v>
      </c>
      <c r="C1171" s="139" t="str">
        <f ca="1">IF(ISERROR(OFFSET('HARGA SATUAN'!$C$6,MATCH(B1171,'HARGA SATUAN'!$N$7:$N$1495,0),0)),"",OFFSET('HARGA SATUAN'!$C$6,MATCH(B1171,'HARGA SATUAN'!$N$7:$N$1495,0),0))</f>
        <v/>
      </c>
      <c r="D1171" s="139">
        <f ca="1">SUMIFS(RAB!$F$14:$F$80,RAB!$C$14:$C$80,C1171)</f>
        <v>0</v>
      </c>
      <c r="E1171" s="26">
        <f t="shared" ca="1" si="40"/>
        <v>0</v>
      </c>
      <c r="F1171" s="26">
        <f ca="1">IF(D1171=0,0,SUM($E$713:E1171))</f>
        <v>0</v>
      </c>
    </row>
    <row r="1172" spans="2:6" hidden="1">
      <c r="B1172" s="113">
        <v>459</v>
      </c>
      <c r="C1172" s="139" t="str">
        <f ca="1">IF(ISERROR(OFFSET('HARGA SATUAN'!$C$6,MATCH(B1172,'HARGA SATUAN'!$N$7:$N$1495,0),0)),"",OFFSET('HARGA SATUAN'!$C$6,MATCH(B1172,'HARGA SATUAN'!$N$7:$N$1495,0),0))</f>
        <v/>
      </c>
      <c r="D1172" s="139">
        <f ca="1">SUMIFS(RAB!$F$14:$F$80,RAB!$C$14:$C$80,C1172)</f>
        <v>0</v>
      </c>
      <c r="E1172" s="26">
        <f t="shared" ca="1" si="40"/>
        <v>0</v>
      </c>
      <c r="F1172" s="26">
        <f ca="1">IF(D1172=0,0,SUM($E$713:E1172))</f>
        <v>0</v>
      </c>
    </row>
    <row r="1173" spans="2:6" hidden="1">
      <c r="B1173" s="113">
        <v>460</v>
      </c>
      <c r="C1173" s="139" t="str">
        <f ca="1">IF(ISERROR(OFFSET('HARGA SATUAN'!$C$6,MATCH(B1173,'HARGA SATUAN'!$N$7:$N$1495,0),0)),"",OFFSET('HARGA SATUAN'!$C$6,MATCH(B1173,'HARGA SATUAN'!$N$7:$N$1495,0),0))</f>
        <v/>
      </c>
      <c r="D1173" s="139">
        <f ca="1">SUMIFS(RAB!$F$14:$F$80,RAB!$C$14:$C$80,C1173)</f>
        <v>0</v>
      </c>
      <c r="E1173" s="26">
        <f t="shared" ca="1" si="40"/>
        <v>0</v>
      </c>
      <c r="F1173" s="26">
        <f ca="1">IF(D1173=0,0,SUM($E$713:E1173))</f>
        <v>0</v>
      </c>
    </row>
    <row r="1174" spans="2:6" hidden="1">
      <c r="B1174" s="113">
        <v>461</v>
      </c>
      <c r="C1174" s="139" t="str">
        <f ca="1">IF(ISERROR(OFFSET('HARGA SATUAN'!$C$6,MATCH(B1174,'HARGA SATUAN'!$N$7:$N$1495,0),0)),"",OFFSET('HARGA SATUAN'!$C$6,MATCH(B1174,'HARGA SATUAN'!$N$7:$N$1495,0),0))</f>
        <v/>
      </c>
      <c r="D1174" s="139">
        <f ca="1">SUMIFS(RAB!$F$14:$F$80,RAB!$C$14:$C$80,C1174)</f>
        <v>0</v>
      </c>
      <c r="E1174" s="26">
        <f t="shared" ca="1" si="40"/>
        <v>0</v>
      </c>
      <c r="F1174" s="26">
        <f ca="1">IF(D1174=0,0,SUM($E$713:E1174))</f>
        <v>0</v>
      </c>
    </row>
    <row r="1175" spans="2:6" hidden="1">
      <c r="B1175" s="113">
        <v>462</v>
      </c>
      <c r="C1175" s="139" t="str">
        <f ca="1">IF(ISERROR(OFFSET('HARGA SATUAN'!$C$6,MATCH(B1175,'HARGA SATUAN'!$N$7:$N$1495,0),0)),"",OFFSET('HARGA SATUAN'!$C$6,MATCH(B1175,'HARGA SATUAN'!$N$7:$N$1495,0),0))</f>
        <v/>
      </c>
      <c r="D1175" s="139">
        <f ca="1">SUMIFS(RAB!$F$14:$F$80,RAB!$C$14:$C$80,C1175)</f>
        <v>0</v>
      </c>
      <c r="E1175" s="26">
        <f t="shared" ca="1" si="40"/>
        <v>0</v>
      </c>
      <c r="F1175" s="26">
        <f ca="1">IF(D1175=0,0,SUM($E$713:E1175))</f>
        <v>0</v>
      </c>
    </row>
    <row r="1176" spans="2:6" hidden="1">
      <c r="B1176" s="113">
        <v>463</v>
      </c>
      <c r="C1176" s="139" t="str">
        <f ca="1">IF(ISERROR(OFFSET('HARGA SATUAN'!$C$6,MATCH(B1176,'HARGA SATUAN'!$N$7:$N$1495,0),0)),"",OFFSET('HARGA SATUAN'!$C$6,MATCH(B1176,'HARGA SATUAN'!$N$7:$N$1495,0),0))</f>
        <v/>
      </c>
      <c r="D1176" s="139">
        <f ca="1">SUMIFS(RAB!$F$14:$F$80,RAB!$C$14:$C$80,C1176)</f>
        <v>0</v>
      </c>
      <c r="E1176" s="26">
        <f t="shared" ca="1" si="40"/>
        <v>0</v>
      </c>
      <c r="F1176" s="26">
        <f ca="1">IF(D1176=0,0,SUM($E$713:E1176))</f>
        <v>0</v>
      </c>
    </row>
    <row r="1177" spans="2:6" hidden="1">
      <c r="B1177" s="113">
        <v>464</v>
      </c>
      <c r="C1177" s="139" t="str">
        <f ca="1">IF(ISERROR(OFFSET('HARGA SATUAN'!$C$6,MATCH(B1177,'HARGA SATUAN'!$N$7:$N$1495,0),0)),"",OFFSET('HARGA SATUAN'!$C$6,MATCH(B1177,'HARGA SATUAN'!$N$7:$N$1495,0),0))</f>
        <v/>
      </c>
      <c r="D1177" s="139">
        <f ca="1">SUMIFS(RAB!$F$14:$F$80,RAB!$C$14:$C$80,C1177)</f>
        <v>0</v>
      </c>
      <c r="E1177" s="26">
        <f t="shared" ca="1" si="40"/>
        <v>0</v>
      </c>
      <c r="F1177" s="26">
        <f ca="1">IF(D1177=0,0,SUM($E$713:E1177))</f>
        <v>0</v>
      </c>
    </row>
    <row r="1178" spans="2:6" hidden="1">
      <c r="B1178" s="113">
        <v>465</v>
      </c>
      <c r="C1178" s="139" t="str">
        <f ca="1">IF(ISERROR(OFFSET('HARGA SATUAN'!$C$6,MATCH(B1178,'HARGA SATUAN'!$N$7:$N$1495,0),0)),"",OFFSET('HARGA SATUAN'!$C$6,MATCH(B1178,'HARGA SATUAN'!$N$7:$N$1495,0),0))</f>
        <v/>
      </c>
      <c r="D1178" s="139">
        <f ca="1">SUMIFS(RAB!$F$14:$F$80,RAB!$C$14:$C$80,C1178)</f>
        <v>0</v>
      </c>
      <c r="E1178" s="26">
        <f t="shared" ca="1" si="40"/>
        <v>0</v>
      </c>
      <c r="F1178" s="26">
        <f ca="1">IF(D1178=0,0,SUM($E$713:E1178))</f>
        <v>0</v>
      </c>
    </row>
    <row r="1179" spans="2:6" hidden="1">
      <c r="B1179" s="113">
        <v>466</v>
      </c>
      <c r="C1179" s="139" t="str">
        <f ca="1">IF(ISERROR(OFFSET('HARGA SATUAN'!$C$6,MATCH(B1179,'HARGA SATUAN'!$N$7:$N$1495,0),0)),"",OFFSET('HARGA SATUAN'!$C$6,MATCH(B1179,'HARGA SATUAN'!$N$7:$N$1495,0),0))</f>
        <v/>
      </c>
      <c r="D1179" s="139">
        <f ca="1">SUMIFS(RAB!$F$14:$F$80,RAB!$C$14:$C$80,C1179)</f>
        <v>0</v>
      </c>
      <c r="E1179" s="26">
        <f t="shared" ca="1" si="40"/>
        <v>0</v>
      </c>
      <c r="F1179" s="26">
        <f ca="1">IF(D1179=0,0,SUM($E$713:E1179))</f>
        <v>0</v>
      </c>
    </row>
    <row r="1180" spans="2:6" hidden="1">
      <c r="B1180" s="113">
        <v>467</v>
      </c>
      <c r="C1180" s="139" t="str">
        <f ca="1">IF(ISERROR(OFFSET('HARGA SATUAN'!$C$6,MATCH(B1180,'HARGA SATUAN'!$N$7:$N$1495,0),0)),"",OFFSET('HARGA SATUAN'!$C$6,MATCH(B1180,'HARGA SATUAN'!$N$7:$N$1495,0),0))</f>
        <v/>
      </c>
      <c r="D1180" s="139">
        <f ca="1">SUMIFS(RAB!$F$14:$F$80,RAB!$C$14:$C$80,C1180)</f>
        <v>0</v>
      </c>
      <c r="E1180" s="26">
        <f t="shared" ca="1" si="40"/>
        <v>0</v>
      </c>
      <c r="F1180" s="26">
        <f ca="1">IF(D1180=0,0,SUM($E$713:E1180))</f>
        <v>0</v>
      </c>
    </row>
    <row r="1181" spans="2:6" hidden="1">
      <c r="B1181" s="113">
        <v>468</v>
      </c>
      <c r="C1181" s="139" t="str">
        <f ca="1">IF(ISERROR(OFFSET('HARGA SATUAN'!$C$6,MATCH(B1181,'HARGA SATUAN'!$N$7:$N$1495,0),0)),"",OFFSET('HARGA SATUAN'!$C$6,MATCH(B1181,'HARGA SATUAN'!$N$7:$N$1495,0),0))</f>
        <v/>
      </c>
      <c r="D1181" s="139">
        <f ca="1">SUMIFS(RAB!$F$14:$F$80,RAB!$C$14:$C$80,C1181)</f>
        <v>0</v>
      </c>
      <c r="E1181" s="26">
        <f t="shared" ca="1" si="40"/>
        <v>0</v>
      </c>
      <c r="F1181" s="26">
        <f ca="1">IF(D1181=0,0,SUM($E$713:E1181))</f>
        <v>0</v>
      </c>
    </row>
    <row r="1182" spans="2:6" hidden="1">
      <c r="B1182" s="113">
        <v>469</v>
      </c>
      <c r="C1182" s="139" t="str">
        <f ca="1">IF(ISERROR(OFFSET('HARGA SATUAN'!$C$6,MATCH(B1182,'HARGA SATUAN'!$N$7:$N$1495,0),0)),"",OFFSET('HARGA SATUAN'!$C$6,MATCH(B1182,'HARGA SATUAN'!$N$7:$N$1495,0),0))</f>
        <v/>
      </c>
      <c r="D1182" s="139">
        <f ca="1">SUMIFS(RAB!$F$14:$F$80,RAB!$C$14:$C$80,C1182)</f>
        <v>0</v>
      </c>
      <c r="E1182" s="26">
        <f t="shared" ca="1" si="40"/>
        <v>0</v>
      </c>
      <c r="F1182" s="26">
        <f ca="1">IF(D1182=0,0,SUM($E$713:E1182))</f>
        <v>0</v>
      </c>
    </row>
    <row r="1183" spans="2:6" hidden="1">
      <c r="B1183" s="113">
        <v>470</v>
      </c>
      <c r="C1183" s="139" t="str">
        <f ca="1">IF(ISERROR(OFFSET('HARGA SATUAN'!$C$6,MATCH(B1183,'HARGA SATUAN'!$N$7:$N$1495,0),0)),"",OFFSET('HARGA SATUAN'!$C$6,MATCH(B1183,'HARGA SATUAN'!$N$7:$N$1495,0),0))</f>
        <v/>
      </c>
      <c r="D1183" s="139">
        <f ca="1">SUMIFS(RAB!$F$14:$F$80,RAB!$C$14:$C$80,C1183)</f>
        <v>0</v>
      </c>
      <c r="E1183" s="26">
        <f t="shared" ca="1" si="40"/>
        <v>0</v>
      </c>
      <c r="F1183" s="26">
        <f ca="1">IF(D1183=0,0,SUM($E$713:E1183))</f>
        <v>0</v>
      </c>
    </row>
    <row r="1184" spans="2:6" hidden="1">
      <c r="B1184" s="113">
        <v>471</v>
      </c>
      <c r="C1184" s="139" t="str">
        <f ca="1">IF(ISERROR(OFFSET('HARGA SATUAN'!$C$6,MATCH(B1184,'HARGA SATUAN'!$N$7:$N$1495,0),0)),"",OFFSET('HARGA SATUAN'!$C$6,MATCH(B1184,'HARGA SATUAN'!$N$7:$N$1495,0),0))</f>
        <v/>
      </c>
      <c r="D1184" s="139">
        <f ca="1">SUMIFS(RAB!$F$14:$F$80,RAB!$C$14:$C$80,C1184)</f>
        <v>0</v>
      </c>
      <c r="E1184" s="26">
        <f t="shared" ca="1" si="40"/>
        <v>0</v>
      </c>
      <c r="F1184" s="26">
        <f ca="1">IF(D1184=0,0,SUM($E$713:E1184))</f>
        <v>0</v>
      </c>
    </row>
    <row r="1185" spans="2:6" hidden="1">
      <c r="B1185" s="113">
        <v>472</v>
      </c>
      <c r="C1185" s="139" t="str">
        <f ca="1">IF(ISERROR(OFFSET('HARGA SATUAN'!$C$6,MATCH(B1185,'HARGA SATUAN'!$N$7:$N$1495,0),0)),"",OFFSET('HARGA SATUAN'!$C$6,MATCH(B1185,'HARGA SATUAN'!$N$7:$N$1495,0),0))</f>
        <v/>
      </c>
      <c r="D1185" s="139">
        <f ca="1">SUMIFS(RAB!$F$14:$F$80,RAB!$C$14:$C$80,C1185)</f>
        <v>0</v>
      </c>
      <c r="E1185" s="26">
        <f t="shared" ca="1" si="40"/>
        <v>0</v>
      </c>
      <c r="F1185" s="26">
        <f ca="1">IF(D1185=0,0,SUM($E$713:E1185))</f>
        <v>0</v>
      </c>
    </row>
    <row r="1186" spans="2:6" hidden="1">
      <c r="B1186" s="113">
        <v>473</v>
      </c>
      <c r="C1186" s="139" t="str">
        <f ca="1">IF(ISERROR(OFFSET('HARGA SATUAN'!$C$6,MATCH(B1186,'HARGA SATUAN'!$N$7:$N$1495,0),0)),"",OFFSET('HARGA SATUAN'!$C$6,MATCH(B1186,'HARGA SATUAN'!$N$7:$N$1495,0),0))</f>
        <v/>
      </c>
      <c r="D1186" s="139">
        <f ca="1">SUMIFS(RAB!$F$14:$F$80,RAB!$C$14:$C$80,C1186)</f>
        <v>0</v>
      </c>
      <c r="E1186" s="26">
        <f t="shared" ca="1" si="40"/>
        <v>0</v>
      </c>
      <c r="F1186" s="26">
        <f ca="1">IF(D1186=0,0,SUM($E$713:E1186))</f>
        <v>0</v>
      </c>
    </row>
    <row r="1187" spans="2:6" hidden="1">
      <c r="B1187" s="113">
        <v>474</v>
      </c>
      <c r="C1187" s="139" t="str">
        <f ca="1">IF(ISERROR(OFFSET('HARGA SATUAN'!$C$6,MATCH(B1187,'HARGA SATUAN'!$N$7:$N$1495,0),0)),"",OFFSET('HARGA SATUAN'!$C$6,MATCH(B1187,'HARGA SATUAN'!$N$7:$N$1495,0),0))</f>
        <v/>
      </c>
      <c r="D1187" s="139">
        <f ca="1">SUMIFS(RAB!$F$14:$F$80,RAB!$C$14:$C$80,C1187)</f>
        <v>0</v>
      </c>
      <c r="E1187" s="26">
        <f t="shared" ca="1" si="40"/>
        <v>0</v>
      </c>
      <c r="F1187" s="26">
        <f ca="1">IF(D1187=0,0,SUM($E$713:E1187))</f>
        <v>0</v>
      </c>
    </row>
    <row r="1188" spans="2:6" hidden="1">
      <c r="B1188" s="113">
        <v>475</v>
      </c>
      <c r="C1188" s="139" t="str">
        <f ca="1">IF(ISERROR(OFFSET('HARGA SATUAN'!$C$6,MATCH(B1188,'HARGA SATUAN'!$N$7:$N$1495,0),0)),"",OFFSET('HARGA SATUAN'!$C$6,MATCH(B1188,'HARGA SATUAN'!$N$7:$N$1495,0),0))</f>
        <v/>
      </c>
      <c r="D1188" s="139">
        <f ca="1">SUMIFS(RAB!$F$14:$F$80,RAB!$C$14:$C$80,C1188)</f>
        <v>0</v>
      </c>
      <c r="E1188" s="26">
        <f t="shared" ca="1" si="40"/>
        <v>0</v>
      </c>
      <c r="F1188" s="26">
        <f ca="1">IF(D1188=0,0,SUM($E$713:E1188))</f>
        <v>0</v>
      </c>
    </row>
    <row r="1189" spans="2:6" hidden="1">
      <c r="B1189" s="113">
        <v>476</v>
      </c>
      <c r="C1189" s="139" t="str">
        <f ca="1">IF(ISERROR(OFFSET('HARGA SATUAN'!$C$6,MATCH(B1189,'HARGA SATUAN'!$N$7:$N$1495,0),0)),"",OFFSET('HARGA SATUAN'!$C$6,MATCH(B1189,'HARGA SATUAN'!$N$7:$N$1495,0),0))</f>
        <v/>
      </c>
      <c r="D1189" s="139">
        <f ca="1">SUMIFS(RAB!$F$14:$F$80,RAB!$C$14:$C$80,C1189)</f>
        <v>0</v>
      </c>
      <c r="E1189" s="26">
        <f t="shared" ca="1" si="40"/>
        <v>0</v>
      </c>
      <c r="F1189" s="26">
        <f ca="1">IF(D1189=0,0,SUM($E$713:E1189))</f>
        <v>0</v>
      </c>
    </row>
    <row r="1190" spans="2:6" hidden="1">
      <c r="B1190" s="113">
        <v>477</v>
      </c>
      <c r="C1190" s="139" t="str">
        <f ca="1">IF(ISERROR(OFFSET('HARGA SATUAN'!$C$6,MATCH(B1190,'HARGA SATUAN'!$N$7:$N$1495,0),0)),"",OFFSET('HARGA SATUAN'!$C$6,MATCH(B1190,'HARGA SATUAN'!$N$7:$N$1495,0),0))</f>
        <v/>
      </c>
      <c r="D1190" s="139">
        <f ca="1">SUMIFS(RAB!$F$14:$F$80,RAB!$C$14:$C$80,C1190)</f>
        <v>0</v>
      </c>
      <c r="E1190" s="26">
        <f t="shared" ca="1" si="40"/>
        <v>0</v>
      </c>
      <c r="F1190" s="26">
        <f ca="1">IF(D1190=0,0,SUM($E$713:E1190))</f>
        <v>0</v>
      </c>
    </row>
    <row r="1191" spans="2:6" hidden="1">
      <c r="B1191" s="113">
        <v>478</v>
      </c>
      <c r="C1191" s="139" t="str">
        <f ca="1">IF(ISERROR(OFFSET('HARGA SATUAN'!$C$6,MATCH(B1191,'HARGA SATUAN'!$N$7:$N$1495,0),0)),"",OFFSET('HARGA SATUAN'!$C$6,MATCH(B1191,'HARGA SATUAN'!$N$7:$N$1495,0),0))</f>
        <v/>
      </c>
      <c r="D1191" s="139">
        <f ca="1">SUMIFS(RAB!$F$14:$F$80,RAB!$C$14:$C$80,C1191)</f>
        <v>0</v>
      </c>
      <c r="E1191" s="26">
        <f t="shared" ca="1" si="40"/>
        <v>0</v>
      </c>
      <c r="F1191" s="26">
        <f ca="1">IF(D1191=0,0,SUM($E$713:E1191))</f>
        <v>0</v>
      </c>
    </row>
    <row r="1192" spans="2:6" hidden="1">
      <c r="B1192" s="113">
        <v>479</v>
      </c>
      <c r="C1192" s="139" t="str">
        <f ca="1">IF(ISERROR(OFFSET('HARGA SATUAN'!$C$6,MATCH(B1192,'HARGA SATUAN'!$N$7:$N$1495,0),0)),"",OFFSET('HARGA SATUAN'!$C$6,MATCH(B1192,'HARGA SATUAN'!$N$7:$N$1495,0),0))</f>
        <v/>
      </c>
      <c r="D1192" s="139">
        <f ca="1">SUMIFS(RAB!$F$14:$F$80,RAB!$C$14:$C$80,C1192)</f>
        <v>0</v>
      </c>
      <c r="E1192" s="26">
        <f t="shared" ca="1" si="40"/>
        <v>0</v>
      </c>
      <c r="F1192" s="26">
        <f ca="1">IF(D1192=0,0,SUM($E$713:E1192))</f>
        <v>0</v>
      </c>
    </row>
    <row r="1193" spans="2:6" hidden="1">
      <c r="B1193" s="113">
        <v>480</v>
      </c>
      <c r="C1193" s="139" t="str">
        <f ca="1">IF(ISERROR(OFFSET('HARGA SATUAN'!$C$6,MATCH(B1193,'HARGA SATUAN'!$N$7:$N$1495,0),0)),"",OFFSET('HARGA SATUAN'!$C$6,MATCH(B1193,'HARGA SATUAN'!$N$7:$N$1495,0),0))</f>
        <v/>
      </c>
      <c r="D1193" s="139">
        <f ca="1">SUMIFS(RAB!$F$14:$F$80,RAB!$C$14:$C$80,C1193)</f>
        <v>0</v>
      </c>
      <c r="E1193" s="26">
        <f t="shared" ca="1" si="40"/>
        <v>0</v>
      </c>
      <c r="F1193" s="26">
        <f ca="1">IF(D1193=0,0,SUM($E$713:E1193))</f>
        <v>0</v>
      </c>
    </row>
    <row r="1194" spans="2:6" hidden="1">
      <c r="B1194" s="113">
        <v>481</v>
      </c>
      <c r="C1194" s="139" t="str">
        <f ca="1">IF(ISERROR(OFFSET('HARGA SATUAN'!$C$6,MATCH(B1194,'HARGA SATUAN'!$N$7:$N$1495,0),0)),"",OFFSET('HARGA SATUAN'!$C$6,MATCH(B1194,'HARGA SATUAN'!$N$7:$N$1495,0),0))</f>
        <v/>
      </c>
      <c r="D1194" s="139">
        <f ca="1">SUMIFS(RAB!$F$14:$F$80,RAB!$C$14:$C$80,C1194)</f>
        <v>0</v>
      </c>
      <c r="E1194" s="26">
        <f t="shared" ca="1" si="40"/>
        <v>0</v>
      </c>
      <c r="F1194" s="26">
        <f ca="1">IF(D1194=0,0,SUM($E$713:E1194))</f>
        <v>0</v>
      </c>
    </row>
    <row r="1195" spans="2:6" hidden="1">
      <c r="B1195" s="113">
        <v>482</v>
      </c>
      <c r="C1195" s="139" t="str">
        <f ca="1">IF(ISERROR(OFFSET('HARGA SATUAN'!$C$6,MATCH(B1195,'HARGA SATUAN'!$N$7:$N$1495,0),0)),"",OFFSET('HARGA SATUAN'!$C$6,MATCH(B1195,'HARGA SATUAN'!$N$7:$N$1495,0),0))</f>
        <v/>
      </c>
      <c r="D1195" s="139">
        <f ca="1">SUMIFS(RAB!$F$14:$F$80,RAB!$C$14:$C$80,C1195)</f>
        <v>0</v>
      </c>
      <c r="E1195" s="26">
        <f t="shared" ca="1" si="40"/>
        <v>0</v>
      </c>
      <c r="F1195" s="26">
        <f ca="1">IF(D1195=0,0,SUM($E$713:E1195))</f>
        <v>0</v>
      </c>
    </row>
    <row r="1196" spans="2:6" hidden="1">
      <c r="B1196" s="113">
        <v>483</v>
      </c>
      <c r="C1196" s="139" t="str">
        <f ca="1">IF(ISERROR(OFFSET('HARGA SATUAN'!$C$6,MATCH(B1196,'HARGA SATUAN'!$N$7:$N$1495,0),0)),"",OFFSET('HARGA SATUAN'!$C$6,MATCH(B1196,'HARGA SATUAN'!$N$7:$N$1495,0),0))</f>
        <v/>
      </c>
      <c r="D1196" s="139">
        <f ca="1">SUMIFS(RAB!$F$14:$F$80,RAB!$C$14:$C$80,C1196)</f>
        <v>0</v>
      </c>
      <c r="E1196" s="26">
        <f t="shared" ca="1" si="40"/>
        <v>0</v>
      </c>
      <c r="F1196" s="26">
        <f ca="1">IF(D1196=0,0,SUM($E$713:E1196))</f>
        <v>0</v>
      </c>
    </row>
    <row r="1197" spans="2:6" hidden="1">
      <c r="B1197" s="113">
        <v>484</v>
      </c>
      <c r="C1197" s="139" t="str">
        <f ca="1">IF(ISERROR(OFFSET('HARGA SATUAN'!$C$6,MATCH(B1197,'HARGA SATUAN'!$N$7:$N$1495,0),0)),"",OFFSET('HARGA SATUAN'!$C$6,MATCH(B1197,'HARGA SATUAN'!$N$7:$N$1495,0),0))</f>
        <v/>
      </c>
      <c r="D1197" s="139">
        <f ca="1">SUMIFS(RAB!$F$14:$F$80,RAB!$C$14:$C$80,C1197)</f>
        <v>0</v>
      </c>
      <c r="E1197" s="26">
        <f t="shared" ca="1" si="40"/>
        <v>0</v>
      </c>
      <c r="F1197" s="26">
        <f ca="1">IF(D1197=0,0,SUM($E$713:E1197))</f>
        <v>0</v>
      </c>
    </row>
    <row r="1198" spans="2:6" hidden="1">
      <c r="B1198" s="113">
        <v>485</v>
      </c>
      <c r="C1198" s="139" t="str">
        <f ca="1">IF(ISERROR(OFFSET('HARGA SATUAN'!$C$6,MATCH(B1198,'HARGA SATUAN'!$N$7:$N$1495,0),0)),"",OFFSET('HARGA SATUAN'!$C$6,MATCH(B1198,'HARGA SATUAN'!$N$7:$N$1495,0),0))</f>
        <v/>
      </c>
      <c r="D1198" s="139">
        <f ca="1">SUMIFS(RAB!$F$14:$F$80,RAB!$C$14:$C$80,C1198)</f>
        <v>0</v>
      </c>
      <c r="E1198" s="26">
        <f t="shared" ca="1" si="40"/>
        <v>0</v>
      </c>
      <c r="F1198" s="26">
        <f ca="1">IF(D1198=0,0,SUM($E$713:E1198))</f>
        <v>0</v>
      </c>
    </row>
    <row r="1199" spans="2:6" hidden="1">
      <c r="B1199" s="113">
        <v>486</v>
      </c>
      <c r="C1199" s="139" t="str">
        <f ca="1">IF(ISERROR(OFFSET('HARGA SATUAN'!$C$6,MATCH(B1199,'HARGA SATUAN'!$N$7:$N$1495,0),0)),"",OFFSET('HARGA SATUAN'!$C$6,MATCH(B1199,'HARGA SATUAN'!$N$7:$N$1495,0),0))</f>
        <v/>
      </c>
      <c r="D1199" s="139">
        <f ca="1">SUMIFS(RAB!$F$14:$F$80,RAB!$C$14:$C$80,C1199)</f>
        <v>0</v>
      </c>
      <c r="E1199" s="26">
        <f t="shared" ca="1" si="40"/>
        <v>0</v>
      </c>
      <c r="F1199" s="26">
        <f ca="1">IF(D1199=0,0,SUM($E$713:E1199))</f>
        <v>0</v>
      </c>
    </row>
    <row r="1200" spans="2:6" hidden="1">
      <c r="B1200" s="113">
        <v>487</v>
      </c>
      <c r="C1200" s="139" t="str">
        <f ca="1">IF(ISERROR(OFFSET('HARGA SATUAN'!$C$6,MATCH(B1200,'HARGA SATUAN'!$N$7:$N$1495,0),0)),"",OFFSET('HARGA SATUAN'!$C$6,MATCH(B1200,'HARGA SATUAN'!$N$7:$N$1495,0),0))</f>
        <v/>
      </c>
      <c r="D1200" s="139">
        <f ca="1">SUMIFS(RAB!$F$14:$F$80,RAB!$C$14:$C$80,C1200)</f>
        <v>0</v>
      </c>
      <c r="E1200" s="26">
        <f t="shared" ca="1" si="40"/>
        <v>0</v>
      </c>
      <c r="F1200" s="26">
        <f ca="1">IF(D1200=0,0,SUM($E$713:E1200))</f>
        <v>0</v>
      </c>
    </row>
    <row r="1201" spans="2:6" hidden="1">
      <c r="B1201" s="113">
        <v>488</v>
      </c>
      <c r="C1201" s="139" t="str">
        <f ca="1">IF(ISERROR(OFFSET('HARGA SATUAN'!$C$6,MATCH(B1201,'HARGA SATUAN'!$N$7:$N$1495,0),0)),"",OFFSET('HARGA SATUAN'!$C$6,MATCH(B1201,'HARGA SATUAN'!$N$7:$N$1495,0),0))</f>
        <v/>
      </c>
      <c r="D1201" s="139">
        <f ca="1">SUMIFS(RAB!$F$14:$F$80,RAB!$C$14:$C$80,C1201)</f>
        <v>0</v>
      </c>
      <c r="E1201" s="26">
        <f t="shared" ca="1" si="40"/>
        <v>0</v>
      </c>
      <c r="F1201" s="26">
        <f ca="1">IF(D1201=0,0,SUM($E$713:E1201))</f>
        <v>0</v>
      </c>
    </row>
    <row r="1202" spans="2:6" hidden="1">
      <c r="B1202" s="113">
        <v>489</v>
      </c>
      <c r="C1202" s="139" t="str">
        <f ca="1">IF(ISERROR(OFFSET('HARGA SATUAN'!$C$6,MATCH(B1202,'HARGA SATUAN'!$N$7:$N$1495,0),0)),"",OFFSET('HARGA SATUAN'!$C$6,MATCH(B1202,'HARGA SATUAN'!$N$7:$N$1495,0),0))</f>
        <v/>
      </c>
      <c r="D1202" s="139">
        <f ca="1">SUMIFS(RAB!$F$14:$F$80,RAB!$C$14:$C$80,C1202)</f>
        <v>0</v>
      </c>
      <c r="E1202" s="26">
        <f t="shared" ca="1" si="40"/>
        <v>0</v>
      </c>
      <c r="F1202" s="26">
        <f ca="1">IF(D1202=0,0,SUM($E$713:E1202))</f>
        <v>0</v>
      </c>
    </row>
    <row r="1203" spans="2:6" hidden="1">
      <c r="B1203" s="113">
        <v>490</v>
      </c>
      <c r="C1203" s="139" t="str">
        <f ca="1">IF(ISERROR(OFFSET('HARGA SATUAN'!$C$6,MATCH(B1203,'HARGA SATUAN'!$N$7:$N$1495,0),0)),"",OFFSET('HARGA SATUAN'!$C$6,MATCH(B1203,'HARGA SATUAN'!$N$7:$N$1495,0),0))</f>
        <v/>
      </c>
      <c r="D1203" s="139">
        <f ca="1">SUMIFS(RAB!$F$14:$F$80,RAB!$C$14:$C$80,C1203)</f>
        <v>0</v>
      </c>
      <c r="E1203" s="26">
        <f t="shared" ca="1" si="40"/>
        <v>0</v>
      </c>
      <c r="F1203" s="26">
        <f ca="1">IF(D1203=0,0,SUM($E$713:E1203))</f>
        <v>0</v>
      </c>
    </row>
    <row r="1204" spans="2:6" hidden="1">
      <c r="B1204" s="113">
        <v>491</v>
      </c>
      <c r="C1204" s="139" t="str">
        <f ca="1">IF(ISERROR(OFFSET('HARGA SATUAN'!$C$6,MATCH(B1204,'HARGA SATUAN'!$N$7:$N$1495,0),0)),"",OFFSET('HARGA SATUAN'!$C$6,MATCH(B1204,'HARGA SATUAN'!$N$7:$N$1495,0),0))</f>
        <v/>
      </c>
      <c r="D1204" s="139">
        <f ca="1">SUMIFS(RAB!$F$14:$F$80,RAB!$C$14:$C$80,C1204)</f>
        <v>0</v>
      </c>
      <c r="E1204" s="26">
        <f t="shared" ca="1" si="40"/>
        <v>0</v>
      </c>
      <c r="F1204" s="26">
        <f ca="1">IF(D1204=0,0,SUM($E$713:E1204))</f>
        <v>0</v>
      </c>
    </row>
    <row r="1205" spans="2:6" hidden="1">
      <c r="B1205" s="113">
        <v>492</v>
      </c>
      <c r="C1205" s="139" t="str">
        <f ca="1">IF(ISERROR(OFFSET('HARGA SATUAN'!$C$6,MATCH(B1205,'HARGA SATUAN'!$N$7:$N$1495,0),0)),"",OFFSET('HARGA SATUAN'!$C$6,MATCH(B1205,'HARGA SATUAN'!$N$7:$N$1495,0),0))</f>
        <v/>
      </c>
      <c r="D1205" s="139">
        <f ca="1">SUMIFS(RAB!$F$14:$F$80,RAB!$C$14:$C$80,C1205)</f>
        <v>0</v>
      </c>
      <c r="E1205" s="26">
        <f t="shared" ca="1" si="40"/>
        <v>0</v>
      </c>
      <c r="F1205" s="26">
        <f ca="1">IF(D1205=0,0,SUM($E$713:E1205))</f>
        <v>0</v>
      </c>
    </row>
    <row r="1206" spans="2:6" hidden="1">
      <c r="B1206" s="113">
        <v>493</v>
      </c>
      <c r="C1206" s="139" t="str">
        <f ca="1">IF(ISERROR(OFFSET('HARGA SATUAN'!$C$6,MATCH(B1206,'HARGA SATUAN'!$N$7:$N$1495,0),0)),"",OFFSET('HARGA SATUAN'!$C$6,MATCH(B1206,'HARGA SATUAN'!$N$7:$N$1495,0),0))</f>
        <v/>
      </c>
      <c r="D1206" s="139">
        <f ca="1">SUMIFS(RAB!$F$14:$F$80,RAB!$C$14:$C$80,C1206)</f>
        <v>0</v>
      </c>
      <c r="E1206" s="26">
        <f t="shared" ca="1" si="40"/>
        <v>0</v>
      </c>
      <c r="F1206" s="26">
        <f ca="1">IF(D1206=0,0,SUM($E$713:E1206))</f>
        <v>0</v>
      </c>
    </row>
    <row r="1207" spans="2:6" hidden="1">
      <c r="B1207" s="113">
        <v>494</v>
      </c>
      <c r="C1207" s="139" t="str">
        <f ca="1">IF(ISERROR(OFFSET('HARGA SATUAN'!$C$6,MATCH(B1207,'HARGA SATUAN'!$N$7:$N$1495,0),0)),"",OFFSET('HARGA SATUAN'!$C$6,MATCH(B1207,'HARGA SATUAN'!$N$7:$N$1495,0),0))</f>
        <v/>
      </c>
      <c r="D1207" s="139">
        <f ca="1">SUMIFS(RAB!$F$14:$F$80,RAB!$C$14:$C$80,C1207)</f>
        <v>0</v>
      </c>
      <c r="E1207" s="26">
        <f t="shared" ca="1" si="40"/>
        <v>0</v>
      </c>
      <c r="F1207" s="26">
        <f ca="1">IF(D1207=0,0,SUM($E$713:E1207))</f>
        <v>0</v>
      </c>
    </row>
    <row r="1208" spans="2:6" hidden="1">
      <c r="B1208" s="113">
        <v>495</v>
      </c>
      <c r="C1208" s="139" t="str">
        <f ca="1">IF(ISERROR(OFFSET('HARGA SATUAN'!$C$6,MATCH(B1208,'HARGA SATUAN'!$N$7:$N$1495,0),0)),"",OFFSET('HARGA SATUAN'!$C$6,MATCH(B1208,'HARGA SATUAN'!$N$7:$N$1495,0),0))</f>
        <v/>
      </c>
      <c r="D1208" s="139">
        <f ca="1">SUMIFS(RAB!$F$14:$F$80,RAB!$C$14:$C$80,C1208)</f>
        <v>0</v>
      </c>
      <c r="E1208" s="26">
        <f t="shared" ca="1" si="40"/>
        <v>0</v>
      </c>
      <c r="F1208" s="26">
        <f ca="1">IF(D1208=0,0,SUM($E$713:E1208))</f>
        <v>0</v>
      </c>
    </row>
    <row r="1209" spans="2:6" hidden="1">
      <c r="B1209" s="113">
        <v>496</v>
      </c>
      <c r="C1209" s="139" t="str">
        <f ca="1">IF(ISERROR(OFFSET('HARGA SATUAN'!$C$6,MATCH(B1209,'HARGA SATUAN'!$N$7:$N$1495,0),0)),"",OFFSET('HARGA SATUAN'!$C$6,MATCH(B1209,'HARGA SATUAN'!$N$7:$N$1495,0),0))</f>
        <v/>
      </c>
      <c r="D1209" s="139">
        <f ca="1">SUMIFS(RAB!$F$14:$F$80,RAB!$C$14:$C$80,C1209)</f>
        <v>0</v>
      </c>
      <c r="E1209" s="26">
        <f t="shared" ca="1" si="40"/>
        <v>0</v>
      </c>
      <c r="F1209" s="26">
        <f ca="1">IF(D1209=0,0,SUM($E$713:E1209))</f>
        <v>0</v>
      </c>
    </row>
    <row r="1210" spans="2:6" hidden="1">
      <c r="B1210" s="113">
        <v>497</v>
      </c>
      <c r="C1210" s="139" t="str">
        <f ca="1">IF(ISERROR(OFFSET('HARGA SATUAN'!$C$6,MATCH(B1210,'HARGA SATUAN'!$N$7:$N$1495,0),0)),"",OFFSET('HARGA SATUAN'!$C$6,MATCH(B1210,'HARGA SATUAN'!$N$7:$N$1495,0),0))</f>
        <v/>
      </c>
      <c r="D1210" s="139">
        <f ca="1">SUMIFS(RAB!$F$14:$F$80,RAB!$C$14:$C$80,C1210)</f>
        <v>0</v>
      </c>
      <c r="E1210" s="26">
        <f t="shared" ca="1" si="40"/>
        <v>0</v>
      </c>
      <c r="F1210" s="26">
        <f ca="1">IF(D1210=0,0,SUM($E$713:E1210))</f>
        <v>0</v>
      </c>
    </row>
    <row r="1211" spans="2:6" hidden="1">
      <c r="B1211" s="113">
        <v>498</v>
      </c>
      <c r="C1211" s="139" t="str">
        <f ca="1">IF(ISERROR(OFFSET('HARGA SATUAN'!$C$6,MATCH(B1211,'HARGA SATUAN'!$N$7:$N$1495,0),0)),"",OFFSET('HARGA SATUAN'!$C$6,MATCH(B1211,'HARGA SATUAN'!$N$7:$N$1495,0),0))</f>
        <v/>
      </c>
      <c r="D1211" s="139">
        <f ca="1">SUMIFS(RAB!$F$14:$F$80,RAB!$C$14:$C$80,C1211)</f>
        <v>0</v>
      </c>
      <c r="E1211" s="26">
        <f t="shared" ca="1" si="40"/>
        <v>0</v>
      </c>
      <c r="F1211" s="26">
        <f ca="1">IF(D1211=0,0,SUM($E$713:E1211))</f>
        <v>0</v>
      </c>
    </row>
    <row r="1212" spans="2:6" hidden="1">
      <c r="B1212" s="113">
        <v>499</v>
      </c>
      <c r="C1212" s="139" t="str">
        <f ca="1">IF(ISERROR(OFFSET('HARGA SATUAN'!$C$6,MATCH(B1212,'HARGA SATUAN'!$N$7:$N$1495,0),0)),"",OFFSET('HARGA SATUAN'!$C$6,MATCH(B1212,'HARGA SATUAN'!$N$7:$N$1495,0),0))</f>
        <v/>
      </c>
      <c r="D1212" s="139">
        <f ca="1">SUMIFS(RAB!$F$14:$F$80,RAB!$C$14:$C$80,C1212)</f>
        <v>0</v>
      </c>
      <c r="E1212" s="26">
        <f t="shared" ca="1" si="40"/>
        <v>0</v>
      </c>
      <c r="F1212" s="26">
        <f ca="1">IF(D1212=0,0,SUM($E$713:E1212))</f>
        <v>0</v>
      </c>
    </row>
    <row r="1213" spans="2:6" hidden="1">
      <c r="B1213" s="113">
        <v>500</v>
      </c>
      <c r="C1213" s="139" t="str">
        <f ca="1">IF(ISERROR(OFFSET('HARGA SATUAN'!$C$6,MATCH(B1213,'HARGA SATUAN'!$N$7:$N$1495,0),0)),"",OFFSET('HARGA SATUAN'!$C$6,MATCH(B1213,'HARGA SATUAN'!$N$7:$N$1495,0),0))</f>
        <v/>
      </c>
      <c r="D1213" s="139">
        <f ca="1">SUMIFS(RAB!$F$14:$F$80,RAB!$C$14:$C$80,C1213)</f>
        <v>0</v>
      </c>
      <c r="E1213" s="26">
        <f t="shared" ca="1" si="40"/>
        <v>0</v>
      </c>
      <c r="F1213" s="26">
        <f ca="1">IF(D1213=0,0,SUM($E$713:E1213))</f>
        <v>0</v>
      </c>
    </row>
    <row r="1214" spans="2:6" hidden="1">
      <c r="B1214" s="113">
        <v>501</v>
      </c>
      <c r="C1214" s="139" t="str">
        <f ca="1">IF(ISERROR(OFFSET('HARGA SATUAN'!$C$6,MATCH(B1214,'HARGA SATUAN'!$N$7:$N$1495,0),0)),"",OFFSET('HARGA SATUAN'!$C$6,MATCH(B1214,'HARGA SATUAN'!$N$7:$N$1495,0),0))</f>
        <v/>
      </c>
      <c r="D1214" s="139">
        <f ca="1">SUMIFS(RAB!$F$14:$F$80,RAB!$C$14:$C$80,C1214)</f>
        <v>0</v>
      </c>
      <c r="E1214" s="26">
        <f t="shared" ca="1" si="40"/>
        <v>0</v>
      </c>
      <c r="F1214" s="26">
        <f ca="1">IF(D1214=0,0,SUM($E$713:E1214))</f>
        <v>0</v>
      </c>
    </row>
    <row r="1215" spans="2:6" hidden="1">
      <c r="B1215" s="113">
        <v>502</v>
      </c>
      <c r="C1215" s="139" t="str">
        <f ca="1">IF(ISERROR(OFFSET('HARGA SATUAN'!$C$6,MATCH(B1215,'HARGA SATUAN'!$N$7:$N$1495,0),0)),"",OFFSET('HARGA SATUAN'!$C$6,MATCH(B1215,'HARGA SATUAN'!$N$7:$N$1495,0),0))</f>
        <v/>
      </c>
      <c r="D1215" s="139">
        <f ca="1">SUMIFS(RAB!$F$14:$F$80,RAB!$C$14:$C$80,C1215)</f>
        <v>0</v>
      </c>
      <c r="E1215" s="26">
        <f t="shared" ca="1" si="40"/>
        <v>0</v>
      </c>
      <c r="F1215" s="26">
        <f ca="1">IF(D1215=0,0,SUM($E$713:E1215))</f>
        <v>0</v>
      </c>
    </row>
    <row r="1216" spans="2:6" hidden="1">
      <c r="B1216" s="113">
        <v>503</v>
      </c>
      <c r="C1216" s="139" t="str">
        <f ca="1">IF(ISERROR(OFFSET('HARGA SATUAN'!$C$6,MATCH(B1216,'HARGA SATUAN'!$N$7:$N$1495,0),0)),"",OFFSET('HARGA SATUAN'!$C$6,MATCH(B1216,'HARGA SATUAN'!$N$7:$N$1495,0),0))</f>
        <v/>
      </c>
      <c r="D1216" s="139">
        <f ca="1">SUMIFS(RAB!$F$14:$F$80,RAB!$C$14:$C$80,C1216)</f>
        <v>0</v>
      </c>
      <c r="E1216" s="26">
        <f t="shared" ca="1" si="40"/>
        <v>0</v>
      </c>
      <c r="F1216" s="26">
        <f ca="1">IF(D1216=0,0,SUM($E$713:E1216))</f>
        <v>0</v>
      </c>
    </row>
    <row r="1217" spans="2:6" hidden="1">
      <c r="B1217" s="113">
        <v>504</v>
      </c>
      <c r="C1217" s="139" t="str">
        <f ca="1">IF(ISERROR(OFFSET('HARGA SATUAN'!$C$6,MATCH(B1217,'HARGA SATUAN'!$N$7:$N$1495,0),0)),"",OFFSET('HARGA SATUAN'!$C$6,MATCH(B1217,'HARGA SATUAN'!$N$7:$N$1495,0),0))</f>
        <v/>
      </c>
      <c r="D1217" s="139">
        <f ca="1">SUMIFS(RAB!$F$14:$F$80,RAB!$C$14:$C$80,C1217)</f>
        <v>0</v>
      </c>
      <c r="E1217" s="26">
        <f t="shared" ca="1" si="40"/>
        <v>0</v>
      </c>
      <c r="F1217" s="26">
        <f ca="1">IF(D1217=0,0,SUM($E$713:E1217))</f>
        <v>0</v>
      </c>
    </row>
    <row r="1218" spans="2:6" hidden="1">
      <c r="B1218" s="113">
        <v>505</v>
      </c>
      <c r="C1218" s="139" t="str">
        <f ca="1">IF(ISERROR(OFFSET('HARGA SATUAN'!$C$6,MATCH(B1218,'HARGA SATUAN'!$N$7:$N$1495,0),0)),"",OFFSET('HARGA SATUAN'!$C$6,MATCH(B1218,'HARGA SATUAN'!$N$7:$N$1495,0),0))</f>
        <v/>
      </c>
      <c r="D1218" s="139">
        <f ca="1">SUMIFS(RAB!$F$14:$F$80,RAB!$C$14:$C$80,C1218)</f>
        <v>0</v>
      </c>
      <c r="E1218" s="26">
        <f t="shared" ca="1" si="40"/>
        <v>0</v>
      </c>
      <c r="F1218" s="26">
        <f ca="1">IF(D1218=0,0,SUM($E$713:E1218))</f>
        <v>0</v>
      </c>
    </row>
    <row r="1219" spans="2:6" hidden="1">
      <c r="B1219" s="113">
        <v>506</v>
      </c>
      <c r="C1219" s="139" t="str">
        <f ca="1">IF(ISERROR(OFFSET('HARGA SATUAN'!$C$6,MATCH(B1219,'HARGA SATUAN'!$N$7:$N$1495,0),0)),"",OFFSET('HARGA SATUAN'!$C$6,MATCH(B1219,'HARGA SATUAN'!$N$7:$N$1495,0),0))</f>
        <v/>
      </c>
      <c r="D1219" s="139">
        <f ca="1">SUMIFS(RAB!$F$14:$F$80,RAB!$C$14:$C$80,C1219)</f>
        <v>0</v>
      </c>
      <c r="E1219" s="26">
        <f t="shared" ca="1" si="40"/>
        <v>0</v>
      </c>
      <c r="F1219" s="26">
        <f ca="1">IF(D1219=0,0,SUM($E$713:E1219))</f>
        <v>0</v>
      </c>
    </row>
    <row r="1220" spans="2:6" hidden="1">
      <c r="B1220" s="113">
        <v>507</v>
      </c>
      <c r="C1220" s="139" t="str">
        <f ca="1">IF(ISERROR(OFFSET('HARGA SATUAN'!$C$6,MATCH(B1220,'HARGA SATUAN'!$N$7:$N$1495,0),0)),"",OFFSET('HARGA SATUAN'!$C$6,MATCH(B1220,'HARGA SATUAN'!$N$7:$N$1495,0),0))</f>
        <v/>
      </c>
      <c r="D1220" s="139">
        <f ca="1">SUMIFS(RAB!$F$14:$F$80,RAB!$C$14:$C$80,C1220)</f>
        <v>0</v>
      </c>
      <c r="E1220" s="26">
        <f t="shared" ca="1" si="40"/>
        <v>0</v>
      </c>
      <c r="F1220" s="26">
        <f ca="1">IF(D1220=0,0,SUM($E$713:E1220))</f>
        <v>0</v>
      </c>
    </row>
    <row r="1221" spans="2:6" hidden="1">
      <c r="B1221" s="113">
        <v>508</v>
      </c>
      <c r="C1221" s="139" t="str">
        <f ca="1">IF(ISERROR(OFFSET('HARGA SATUAN'!$C$6,MATCH(B1221,'HARGA SATUAN'!$N$7:$N$1495,0),0)),"",OFFSET('HARGA SATUAN'!$C$6,MATCH(B1221,'HARGA SATUAN'!$N$7:$N$1495,0),0))</f>
        <v/>
      </c>
      <c r="D1221" s="139">
        <f ca="1">SUMIFS(RAB!$F$14:$F$80,RAB!$C$14:$C$80,C1221)</f>
        <v>0</v>
      </c>
      <c r="E1221" s="26">
        <f t="shared" ca="1" si="40"/>
        <v>0</v>
      </c>
      <c r="F1221" s="26">
        <f ca="1">IF(D1221=0,0,SUM($E$713:E1221))</f>
        <v>0</v>
      </c>
    </row>
    <row r="1222" spans="2:6" hidden="1">
      <c r="B1222" s="113">
        <v>509</v>
      </c>
      <c r="C1222" s="139" t="str">
        <f ca="1">IF(ISERROR(OFFSET('HARGA SATUAN'!$C$6,MATCH(B1222,'HARGA SATUAN'!$N$7:$N$1495,0),0)),"",OFFSET('HARGA SATUAN'!$C$6,MATCH(B1222,'HARGA SATUAN'!$N$7:$N$1495,0),0))</f>
        <v/>
      </c>
      <c r="D1222" s="139">
        <f ca="1">SUMIFS(RAB!$F$14:$F$80,RAB!$C$14:$C$80,C1222)</f>
        <v>0</v>
      </c>
      <c r="E1222" s="26">
        <f t="shared" ca="1" si="40"/>
        <v>0</v>
      </c>
      <c r="F1222" s="26">
        <f ca="1">IF(D1222=0,0,SUM($E$713:E1222))</f>
        <v>0</v>
      </c>
    </row>
    <row r="1223" spans="2:6" hidden="1">
      <c r="B1223" s="113">
        <v>510</v>
      </c>
      <c r="C1223" s="139" t="str">
        <f ca="1">IF(ISERROR(OFFSET('HARGA SATUAN'!$C$6,MATCH(B1223,'HARGA SATUAN'!$N$7:$N$1495,0),0)),"",OFFSET('HARGA SATUAN'!$C$6,MATCH(B1223,'HARGA SATUAN'!$N$7:$N$1495,0),0))</f>
        <v/>
      </c>
      <c r="D1223" s="139">
        <f ca="1">SUMIFS(RAB!$F$14:$F$80,RAB!$C$14:$C$80,C1223)</f>
        <v>0</v>
      </c>
      <c r="E1223" s="26">
        <f t="shared" ca="1" si="40"/>
        <v>0</v>
      </c>
      <c r="F1223" s="26">
        <f ca="1">IF(D1223=0,0,SUM($E$713:E1223))</f>
        <v>0</v>
      </c>
    </row>
    <row r="1224" spans="2:6" hidden="1">
      <c r="B1224" s="113">
        <v>511</v>
      </c>
      <c r="C1224" s="139" t="str">
        <f ca="1">IF(ISERROR(OFFSET('HARGA SATUAN'!$C$6,MATCH(B1224,'HARGA SATUAN'!$N$7:$N$1495,0),0)),"",OFFSET('HARGA SATUAN'!$C$6,MATCH(B1224,'HARGA SATUAN'!$N$7:$N$1495,0),0))</f>
        <v/>
      </c>
      <c r="D1224" s="139">
        <f ca="1">SUMIFS(RAB!$F$14:$F$80,RAB!$C$14:$C$80,C1224)</f>
        <v>0</v>
      </c>
      <c r="E1224" s="26">
        <f t="shared" ca="1" si="40"/>
        <v>0</v>
      </c>
      <c r="F1224" s="26">
        <f ca="1">IF(D1224=0,0,SUM($E$713:E1224))</f>
        <v>0</v>
      </c>
    </row>
    <row r="1225" spans="2:6" hidden="1">
      <c r="B1225" s="113">
        <v>512</v>
      </c>
      <c r="C1225" s="139" t="str">
        <f ca="1">IF(ISERROR(OFFSET('HARGA SATUAN'!$C$6,MATCH(B1225,'HARGA SATUAN'!$N$7:$N$1495,0),0)),"",OFFSET('HARGA SATUAN'!$C$6,MATCH(B1225,'HARGA SATUAN'!$N$7:$N$1495,0),0))</f>
        <v/>
      </c>
      <c r="D1225" s="139">
        <f ca="1">SUMIFS(RAB!$F$14:$F$80,RAB!$C$14:$C$80,C1225)</f>
        <v>0</v>
      </c>
      <c r="E1225" s="26">
        <f t="shared" ca="1" si="40"/>
        <v>0</v>
      </c>
      <c r="F1225" s="26">
        <f ca="1">IF(D1225=0,0,SUM($E$713:E1225))</f>
        <v>0</v>
      </c>
    </row>
    <row r="1226" spans="2:6" hidden="1">
      <c r="B1226" s="113">
        <v>513</v>
      </c>
      <c r="C1226" s="139" t="str">
        <f ca="1">IF(ISERROR(OFFSET('HARGA SATUAN'!$C$6,MATCH(B1226,'HARGA SATUAN'!$N$7:$N$1495,0),0)),"",OFFSET('HARGA SATUAN'!$C$6,MATCH(B1226,'HARGA SATUAN'!$N$7:$N$1495,0),0))</f>
        <v/>
      </c>
      <c r="D1226" s="139">
        <f ca="1">SUMIFS(RAB!$F$14:$F$80,RAB!$C$14:$C$80,C1226)</f>
        <v>0</v>
      </c>
      <c r="E1226" s="26">
        <f t="shared" ca="1" si="40"/>
        <v>0</v>
      </c>
      <c r="F1226" s="26">
        <f ca="1">IF(D1226=0,0,SUM($E$713:E1226))</f>
        <v>0</v>
      </c>
    </row>
    <row r="1227" spans="2:6" hidden="1">
      <c r="B1227" s="113">
        <v>514</v>
      </c>
      <c r="C1227" s="139" t="str">
        <f ca="1">IF(ISERROR(OFFSET('HARGA SATUAN'!$C$6,MATCH(B1227,'HARGA SATUAN'!$N$7:$N$1495,0),0)),"",OFFSET('HARGA SATUAN'!$C$6,MATCH(B1227,'HARGA SATUAN'!$N$7:$N$1495,0),0))</f>
        <v/>
      </c>
      <c r="D1227" s="139">
        <f ca="1">SUMIFS(RAB!$F$14:$F$80,RAB!$C$14:$C$80,C1227)</f>
        <v>0</v>
      </c>
      <c r="E1227" s="26">
        <f t="shared" ref="E1227:E1290" ca="1" si="41">IF(D1227=0,0,1)</f>
        <v>0</v>
      </c>
      <c r="F1227" s="26">
        <f ca="1">IF(D1227=0,0,SUM($E$713:E1227))</f>
        <v>0</v>
      </c>
    </row>
    <row r="1228" spans="2:6" hidden="1">
      <c r="B1228" s="113">
        <v>515</v>
      </c>
      <c r="C1228" s="139" t="str">
        <f ca="1">IF(ISERROR(OFFSET('HARGA SATUAN'!$C$6,MATCH(B1228,'HARGA SATUAN'!$N$7:$N$1495,0),0)),"",OFFSET('HARGA SATUAN'!$C$6,MATCH(B1228,'HARGA SATUAN'!$N$7:$N$1495,0),0))</f>
        <v/>
      </c>
      <c r="D1228" s="139">
        <f ca="1">SUMIFS(RAB!$F$14:$F$80,RAB!$C$14:$C$80,C1228)</f>
        <v>0</v>
      </c>
      <c r="E1228" s="26">
        <f t="shared" ca="1" si="41"/>
        <v>0</v>
      </c>
      <c r="F1228" s="26">
        <f ca="1">IF(D1228=0,0,SUM($E$713:E1228))</f>
        <v>0</v>
      </c>
    </row>
    <row r="1229" spans="2:6" hidden="1">
      <c r="B1229" s="113">
        <v>516</v>
      </c>
      <c r="C1229" s="139" t="str">
        <f ca="1">IF(ISERROR(OFFSET('HARGA SATUAN'!$C$6,MATCH(B1229,'HARGA SATUAN'!$N$7:$N$1495,0),0)),"",OFFSET('HARGA SATUAN'!$C$6,MATCH(B1229,'HARGA SATUAN'!$N$7:$N$1495,0),0))</f>
        <v/>
      </c>
      <c r="D1229" s="139">
        <f ca="1">SUMIFS(RAB!$F$14:$F$80,RAB!$C$14:$C$80,C1229)</f>
        <v>0</v>
      </c>
      <c r="E1229" s="26">
        <f t="shared" ca="1" si="41"/>
        <v>0</v>
      </c>
      <c r="F1229" s="26">
        <f ca="1">IF(D1229=0,0,SUM($E$713:E1229))</f>
        <v>0</v>
      </c>
    </row>
    <row r="1230" spans="2:6" hidden="1">
      <c r="B1230" s="113">
        <v>517</v>
      </c>
      <c r="C1230" s="139" t="str">
        <f ca="1">IF(ISERROR(OFFSET('HARGA SATUAN'!$C$6,MATCH(B1230,'HARGA SATUAN'!$N$7:$N$1495,0),0)),"",OFFSET('HARGA SATUAN'!$C$6,MATCH(B1230,'HARGA SATUAN'!$N$7:$N$1495,0),0))</f>
        <v/>
      </c>
      <c r="D1230" s="139">
        <f ca="1">SUMIFS(RAB!$F$14:$F$80,RAB!$C$14:$C$80,C1230)</f>
        <v>0</v>
      </c>
      <c r="E1230" s="26">
        <f t="shared" ca="1" si="41"/>
        <v>0</v>
      </c>
      <c r="F1230" s="26">
        <f ca="1">IF(D1230=0,0,SUM($E$713:E1230))</f>
        <v>0</v>
      </c>
    </row>
    <row r="1231" spans="2:6" hidden="1">
      <c r="B1231" s="113">
        <v>518</v>
      </c>
      <c r="C1231" s="139" t="str">
        <f ca="1">IF(ISERROR(OFFSET('HARGA SATUAN'!$C$6,MATCH(B1231,'HARGA SATUAN'!$N$7:$N$1495,0),0)),"",OFFSET('HARGA SATUAN'!$C$6,MATCH(B1231,'HARGA SATUAN'!$N$7:$N$1495,0),0))</f>
        <v/>
      </c>
      <c r="D1231" s="139">
        <f ca="1">SUMIFS(RAB!$F$14:$F$80,RAB!$C$14:$C$80,C1231)</f>
        <v>0</v>
      </c>
      <c r="E1231" s="26">
        <f t="shared" ca="1" si="41"/>
        <v>0</v>
      </c>
      <c r="F1231" s="26">
        <f ca="1">IF(D1231=0,0,SUM($E$713:E1231))</f>
        <v>0</v>
      </c>
    </row>
    <row r="1232" spans="2:6" hidden="1">
      <c r="B1232" s="113">
        <v>519</v>
      </c>
      <c r="C1232" s="139" t="str">
        <f ca="1">IF(ISERROR(OFFSET('HARGA SATUAN'!$C$6,MATCH(B1232,'HARGA SATUAN'!$N$7:$N$1495,0),0)),"",OFFSET('HARGA SATUAN'!$C$6,MATCH(B1232,'HARGA SATUAN'!$N$7:$N$1495,0),0))</f>
        <v/>
      </c>
      <c r="D1232" s="139">
        <f ca="1">SUMIFS(RAB!$F$14:$F$80,RAB!$C$14:$C$80,C1232)</f>
        <v>0</v>
      </c>
      <c r="E1232" s="26">
        <f t="shared" ca="1" si="41"/>
        <v>0</v>
      </c>
      <c r="F1232" s="26">
        <f ca="1">IF(D1232=0,0,SUM($E$713:E1232))</f>
        <v>0</v>
      </c>
    </row>
    <row r="1233" spans="2:6" hidden="1">
      <c r="B1233" s="113">
        <v>520</v>
      </c>
      <c r="C1233" s="139" t="str">
        <f ca="1">IF(ISERROR(OFFSET('HARGA SATUAN'!$C$6,MATCH(B1233,'HARGA SATUAN'!$N$7:$N$1495,0),0)),"",OFFSET('HARGA SATUAN'!$C$6,MATCH(B1233,'HARGA SATUAN'!$N$7:$N$1495,0),0))</f>
        <v/>
      </c>
      <c r="D1233" s="139">
        <f ca="1">SUMIFS(RAB!$F$14:$F$80,RAB!$C$14:$C$80,C1233)</f>
        <v>0</v>
      </c>
      <c r="E1233" s="26">
        <f t="shared" ca="1" si="41"/>
        <v>0</v>
      </c>
      <c r="F1233" s="26">
        <f ca="1">IF(D1233=0,0,SUM($E$713:E1233))</f>
        <v>0</v>
      </c>
    </row>
    <row r="1234" spans="2:6" hidden="1">
      <c r="B1234" s="113">
        <v>521</v>
      </c>
      <c r="C1234" s="139" t="str">
        <f ca="1">IF(ISERROR(OFFSET('HARGA SATUAN'!$C$6,MATCH(B1234,'HARGA SATUAN'!$N$7:$N$1495,0),0)),"",OFFSET('HARGA SATUAN'!$C$6,MATCH(B1234,'HARGA SATUAN'!$N$7:$N$1495,0),0))</f>
        <v/>
      </c>
      <c r="D1234" s="139">
        <f ca="1">SUMIFS(RAB!$F$14:$F$80,RAB!$C$14:$C$80,C1234)</f>
        <v>0</v>
      </c>
      <c r="E1234" s="26">
        <f t="shared" ca="1" si="41"/>
        <v>0</v>
      </c>
      <c r="F1234" s="26">
        <f ca="1">IF(D1234=0,0,SUM($E$713:E1234))</f>
        <v>0</v>
      </c>
    </row>
    <row r="1235" spans="2:6" hidden="1">
      <c r="B1235" s="113">
        <v>522</v>
      </c>
      <c r="C1235" s="139" t="str">
        <f ca="1">IF(ISERROR(OFFSET('HARGA SATUAN'!$C$6,MATCH(B1235,'HARGA SATUAN'!$N$7:$N$1495,0),0)),"",OFFSET('HARGA SATUAN'!$C$6,MATCH(B1235,'HARGA SATUAN'!$N$7:$N$1495,0),0))</f>
        <v/>
      </c>
      <c r="D1235" s="139">
        <f ca="1">SUMIFS(RAB!$F$14:$F$80,RAB!$C$14:$C$80,C1235)</f>
        <v>0</v>
      </c>
      <c r="E1235" s="26">
        <f t="shared" ca="1" si="41"/>
        <v>0</v>
      </c>
      <c r="F1235" s="26">
        <f ca="1">IF(D1235=0,0,SUM($E$713:E1235))</f>
        <v>0</v>
      </c>
    </row>
    <row r="1236" spans="2:6" hidden="1">
      <c r="B1236" s="113">
        <v>523</v>
      </c>
      <c r="C1236" s="139" t="str">
        <f ca="1">IF(ISERROR(OFFSET('HARGA SATUAN'!$C$6,MATCH(B1236,'HARGA SATUAN'!$N$7:$N$1495,0),0)),"",OFFSET('HARGA SATUAN'!$C$6,MATCH(B1236,'HARGA SATUAN'!$N$7:$N$1495,0),0))</f>
        <v/>
      </c>
      <c r="D1236" s="139">
        <f ca="1">SUMIFS(RAB!$F$14:$F$80,RAB!$C$14:$C$80,C1236)</f>
        <v>0</v>
      </c>
      <c r="E1236" s="26">
        <f t="shared" ca="1" si="41"/>
        <v>0</v>
      </c>
      <c r="F1236" s="26">
        <f ca="1">IF(D1236=0,0,SUM($E$713:E1236))</f>
        <v>0</v>
      </c>
    </row>
    <row r="1237" spans="2:6" hidden="1">
      <c r="B1237" s="113">
        <v>524</v>
      </c>
      <c r="C1237" s="139" t="str">
        <f ca="1">IF(ISERROR(OFFSET('HARGA SATUAN'!$C$6,MATCH(B1237,'HARGA SATUAN'!$N$7:$N$1495,0),0)),"",OFFSET('HARGA SATUAN'!$C$6,MATCH(B1237,'HARGA SATUAN'!$N$7:$N$1495,0),0))</f>
        <v/>
      </c>
      <c r="D1237" s="139">
        <f ca="1">SUMIFS(RAB!$F$14:$F$80,RAB!$C$14:$C$80,C1237)</f>
        <v>0</v>
      </c>
      <c r="E1237" s="26">
        <f t="shared" ca="1" si="41"/>
        <v>0</v>
      </c>
      <c r="F1237" s="26">
        <f ca="1">IF(D1237=0,0,SUM($E$713:E1237))</f>
        <v>0</v>
      </c>
    </row>
    <row r="1238" spans="2:6" hidden="1">
      <c r="B1238" s="113">
        <v>525</v>
      </c>
      <c r="C1238" s="139" t="str">
        <f ca="1">IF(ISERROR(OFFSET('HARGA SATUAN'!$C$6,MATCH(B1238,'HARGA SATUAN'!$N$7:$N$1495,0),0)),"",OFFSET('HARGA SATUAN'!$C$6,MATCH(B1238,'HARGA SATUAN'!$N$7:$N$1495,0),0))</f>
        <v/>
      </c>
      <c r="D1238" s="139">
        <f ca="1">SUMIFS(RAB!$F$14:$F$80,RAB!$C$14:$C$80,C1238)</f>
        <v>0</v>
      </c>
      <c r="E1238" s="26">
        <f t="shared" ca="1" si="41"/>
        <v>0</v>
      </c>
      <c r="F1238" s="26">
        <f ca="1">IF(D1238=0,0,SUM($E$713:E1238))</f>
        <v>0</v>
      </c>
    </row>
    <row r="1239" spans="2:6" hidden="1">
      <c r="B1239" s="113">
        <v>526</v>
      </c>
      <c r="C1239" s="139" t="str">
        <f ca="1">IF(ISERROR(OFFSET('HARGA SATUAN'!$C$6,MATCH(B1239,'HARGA SATUAN'!$N$7:$N$1495,0),0)),"",OFFSET('HARGA SATUAN'!$C$6,MATCH(B1239,'HARGA SATUAN'!$N$7:$N$1495,0),0))</f>
        <v/>
      </c>
      <c r="D1239" s="139">
        <f ca="1">SUMIFS(RAB!$F$14:$F$80,RAB!$C$14:$C$80,C1239)</f>
        <v>0</v>
      </c>
      <c r="E1239" s="26">
        <f t="shared" ca="1" si="41"/>
        <v>0</v>
      </c>
      <c r="F1239" s="26">
        <f ca="1">IF(D1239=0,0,SUM($E$713:E1239))</f>
        <v>0</v>
      </c>
    </row>
    <row r="1240" spans="2:6" hidden="1">
      <c r="B1240" s="113">
        <v>527</v>
      </c>
      <c r="C1240" s="139" t="str">
        <f ca="1">IF(ISERROR(OFFSET('HARGA SATUAN'!$C$6,MATCH(B1240,'HARGA SATUAN'!$N$7:$N$1495,0),0)),"",OFFSET('HARGA SATUAN'!$C$6,MATCH(B1240,'HARGA SATUAN'!$N$7:$N$1495,0),0))</f>
        <v/>
      </c>
      <c r="D1240" s="139">
        <f ca="1">SUMIFS(RAB!$F$14:$F$80,RAB!$C$14:$C$80,C1240)</f>
        <v>0</v>
      </c>
      <c r="E1240" s="26">
        <f t="shared" ca="1" si="41"/>
        <v>0</v>
      </c>
      <c r="F1240" s="26">
        <f ca="1">IF(D1240=0,0,SUM($E$713:E1240))</f>
        <v>0</v>
      </c>
    </row>
    <row r="1241" spans="2:6" hidden="1">
      <c r="B1241" s="113">
        <v>528</v>
      </c>
      <c r="C1241" s="139" t="str">
        <f ca="1">IF(ISERROR(OFFSET('HARGA SATUAN'!$C$6,MATCH(B1241,'HARGA SATUAN'!$N$7:$N$1495,0),0)),"",OFFSET('HARGA SATUAN'!$C$6,MATCH(B1241,'HARGA SATUAN'!$N$7:$N$1495,0),0))</f>
        <v/>
      </c>
      <c r="D1241" s="139">
        <f ca="1">SUMIFS(RAB!$F$14:$F$80,RAB!$C$14:$C$80,C1241)</f>
        <v>0</v>
      </c>
      <c r="E1241" s="26">
        <f t="shared" ca="1" si="41"/>
        <v>0</v>
      </c>
      <c r="F1241" s="26">
        <f ca="1">IF(D1241=0,0,SUM($E$713:E1241))</f>
        <v>0</v>
      </c>
    </row>
    <row r="1242" spans="2:6" hidden="1">
      <c r="B1242" s="113">
        <v>529</v>
      </c>
      <c r="C1242" s="139" t="str">
        <f ca="1">IF(ISERROR(OFFSET('HARGA SATUAN'!$C$6,MATCH(B1242,'HARGA SATUAN'!$N$7:$N$1495,0),0)),"",OFFSET('HARGA SATUAN'!$C$6,MATCH(B1242,'HARGA SATUAN'!$N$7:$N$1495,0),0))</f>
        <v/>
      </c>
      <c r="D1242" s="139">
        <f ca="1">SUMIFS(RAB!$F$14:$F$80,RAB!$C$14:$C$80,C1242)</f>
        <v>0</v>
      </c>
      <c r="E1242" s="26">
        <f t="shared" ca="1" si="41"/>
        <v>0</v>
      </c>
      <c r="F1242" s="26">
        <f ca="1">IF(D1242=0,0,SUM($E$713:E1242))</f>
        <v>0</v>
      </c>
    </row>
    <row r="1243" spans="2:6" hidden="1">
      <c r="B1243" s="113">
        <v>530</v>
      </c>
      <c r="C1243" s="139" t="str">
        <f ca="1">IF(ISERROR(OFFSET('HARGA SATUAN'!$C$6,MATCH(B1243,'HARGA SATUAN'!$N$7:$N$1495,0),0)),"",OFFSET('HARGA SATUAN'!$C$6,MATCH(B1243,'HARGA SATUAN'!$N$7:$N$1495,0),0))</f>
        <v/>
      </c>
      <c r="D1243" s="139">
        <f ca="1">SUMIFS(RAB!$F$14:$F$80,RAB!$C$14:$C$80,C1243)</f>
        <v>0</v>
      </c>
      <c r="E1243" s="26">
        <f t="shared" ca="1" si="41"/>
        <v>0</v>
      </c>
      <c r="F1243" s="26">
        <f ca="1">IF(D1243=0,0,SUM($E$713:E1243))</f>
        <v>0</v>
      </c>
    </row>
    <row r="1244" spans="2:6" hidden="1">
      <c r="B1244" s="113">
        <v>531</v>
      </c>
      <c r="C1244" s="139" t="str">
        <f ca="1">IF(ISERROR(OFFSET('HARGA SATUAN'!$C$6,MATCH(B1244,'HARGA SATUAN'!$N$7:$N$1495,0),0)),"",OFFSET('HARGA SATUAN'!$C$6,MATCH(B1244,'HARGA SATUAN'!$N$7:$N$1495,0),0))</f>
        <v/>
      </c>
      <c r="D1244" s="139">
        <f ca="1">SUMIFS(RAB!$F$14:$F$80,RAB!$C$14:$C$80,C1244)</f>
        <v>0</v>
      </c>
      <c r="E1244" s="26">
        <f t="shared" ca="1" si="41"/>
        <v>0</v>
      </c>
      <c r="F1244" s="26">
        <f ca="1">IF(D1244=0,0,SUM($E$713:E1244))</f>
        <v>0</v>
      </c>
    </row>
    <row r="1245" spans="2:6" hidden="1">
      <c r="B1245" s="113">
        <v>532</v>
      </c>
      <c r="C1245" s="139" t="str">
        <f ca="1">IF(ISERROR(OFFSET('HARGA SATUAN'!$C$6,MATCH(B1245,'HARGA SATUAN'!$N$7:$N$1495,0),0)),"",OFFSET('HARGA SATUAN'!$C$6,MATCH(B1245,'HARGA SATUAN'!$N$7:$N$1495,0),0))</f>
        <v/>
      </c>
      <c r="D1245" s="139">
        <f ca="1">SUMIFS(RAB!$F$14:$F$80,RAB!$C$14:$C$80,C1245)</f>
        <v>0</v>
      </c>
      <c r="E1245" s="26">
        <f t="shared" ca="1" si="41"/>
        <v>0</v>
      </c>
      <c r="F1245" s="26">
        <f ca="1">IF(D1245=0,0,SUM($E$713:E1245))</f>
        <v>0</v>
      </c>
    </row>
    <row r="1246" spans="2:6" hidden="1">
      <c r="B1246" s="113">
        <v>533</v>
      </c>
      <c r="C1246" s="139" t="str">
        <f ca="1">IF(ISERROR(OFFSET('HARGA SATUAN'!$C$6,MATCH(B1246,'HARGA SATUAN'!$N$7:$N$1495,0),0)),"",OFFSET('HARGA SATUAN'!$C$6,MATCH(B1246,'HARGA SATUAN'!$N$7:$N$1495,0),0))</f>
        <v/>
      </c>
      <c r="D1246" s="139">
        <f ca="1">SUMIFS(RAB!$F$14:$F$80,RAB!$C$14:$C$80,C1246)</f>
        <v>0</v>
      </c>
      <c r="E1246" s="26">
        <f t="shared" ca="1" si="41"/>
        <v>0</v>
      </c>
      <c r="F1246" s="26">
        <f ca="1">IF(D1246=0,0,SUM($E$713:E1246))</f>
        <v>0</v>
      </c>
    </row>
    <row r="1247" spans="2:6" hidden="1">
      <c r="B1247" s="113">
        <v>534</v>
      </c>
      <c r="C1247" s="139" t="str">
        <f ca="1">IF(ISERROR(OFFSET('HARGA SATUAN'!$C$6,MATCH(B1247,'HARGA SATUAN'!$N$7:$N$1495,0),0)),"",OFFSET('HARGA SATUAN'!$C$6,MATCH(B1247,'HARGA SATUAN'!$N$7:$N$1495,0),0))</f>
        <v/>
      </c>
      <c r="D1247" s="139">
        <f ca="1">SUMIFS(RAB!$F$14:$F$80,RAB!$C$14:$C$80,C1247)</f>
        <v>0</v>
      </c>
      <c r="E1247" s="26">
        <f t="shared" ca="1" si="41"/>
        <v>0</v>
      </c>
      <c r="F1247" s="26">
        <f ca="1">IF(D1247=0,0,SUM($E$713:E1247))</f>
        <v>0</v>
      </c>
    </row>
    <row r="1248" spans="2:6" hidden="1">
      <c r="B1248" s="113">
        <v>535</v>
      </c>
      <c r="C1248" s="139" t="str">
        <f ca="1">IF(ISERROR(OFFSET('HARGA SATUAN'!$C$6,MATCH(B1248,'HARGA SATUAN'!$N$7:$N$1495,0),0)),"",OFFSET('HARGA SATUAN'!$C$6,MATCH(B1248,'HARGA SATUAN'!$N$7:$N$1495,0),0))</f>
        <v/>
      </c>
      <c r="D1248" s="139">
        <f ca="1">SUMIFS(RAB!$F$14:$F$80,RAB!$C$14:$C$80,C1248)</f>
        <v>0</v>
      </c>
      <c r="E1248" s="26">
        <f t="shared" ca="1" si="41"/>
        <v>0</v>
      </c>
      <c r="F1248" s="26">
        <f ca="1">IF(D1248=0,0,SUM($E$713:E1248))</f>
        <v>0</v>
      </c>
    </row>
    <row r="1249" spans="2:6" hidden="1">
      <c r="B1249" s="113">
        <v>536</v>
      </c>
      <c r="C1249" s="139" t="str">
        <f ca="1">IF(ISERROR(OFFSET('HARGA SATUAN'!$C$6,MATCH(B1249,'HARGA SATUAN'!$N$7:$N$1495,0),0)),"",OFFSET('HARGA SATUAN'!$C$6,MATCH(B1249,'HARGA SATUAN'!$N$7:$N$1495,0),0))</f>
        <v/>
      </c>
      <c r="D1249" s="139">
        <f ca="1">SUMIFS(RAB!$F$14:$F$80,RAB!$C$14:$C$80,C1249)</f>
        <v>0</v>
      </c>
      <c r="E1249" s="26">
        <f t="shared" ca="1" si="41"/>
        <v>0</v>
      </c>
      <c r="F1249" s="26">
        <f ca="1">IF(D1249=0,0,SUM($E$713:E1249))</f>
        <v>0</v>
      </c>
    </row>
    <row r="1250" spans="2:6" hidden="1">
      <c r="B1250" s="113">
        <v>537</v>
      </c>
      <c r="C1250" s="139" t="str">
        <f ca="1">IF(ISERROR(OFFSET('HARGA SATUAN'!$C$6,MATCH(B1250,'HARGA SATUAN'!$N$7:$N$1495,0),0)),"",OFFSET('HARGA SATUAN'!$C$6,MATCH(B1250,'HARGA SATUAN'!$N$7:$N$1495,0),0))</f>
        <v/>
      </c>
      <c r="D1250" s="139">
        <f ca="1">SUMIFS(RAB!$F$14:$F$80,RAB!$C$14:$C$80,C1250)</f>
        <v>0</v>
      </c>
      <c r="E1250" s="26">
        <f t="shared" ca="1" si="41"/>
        <v>0</v>
      </c>
      <c r="F1250" s="26">
        <f ca="1">IF(D1250=0,0,SUM($E$713:E1250))</f>
        <v>0</v>
      </c>
    </row>
    <row r="1251" spans="2:6" hidden="1">
      <c r="B1251" s="113">
        <v>538</v>
      </c>
      <c r="C1251" s="139" t="str">
        <f ca="1">IF(ISERROR(OFFSET('HARGA SATUAN'!$C$6,MATCH(B1251,'HARGA SATUAN'!$N$7:$N$1495,0),0)),"",OFFSET('HARGA SATUAN'!$C$6,MATCH(B1251,'HARGA SATUAN'!$N$7:$N$1495,0),0))</f>
        <v/>
      </c>
      <c r="D1251" s="139">
        <f ca="1">SUMIFS(RAB!$F$14:$F$80,RAB!$C$14:$C$80,C1251)</f>
        <v>0</v>
      </c>
      <c r="E1251" s="26">
        <f t="shared" ca="1" si="41"/>
        <v>0</v>
      </c>
      <c r="F1251" s="26">
        <f ca="1">IF(D1251=0,0,SUM($E$713:E1251))</f>
        <v>0</v>
      </c>
    </row>
    <row r="1252" spans="2:6" hidden="1">
      <c r="B1252" s="113">
        <v>539</v>
      </c>
      <c r="C1252" s="139" t="str">
        <f ca="1">IF(ISERROR(OFFSET('HARGA SATUAN'!$C$6,MATCH(B1252,'HARGA SATUAN'!$N$7:$N$1495,0),0)),"",OFFSET('HARGA SATUAN'!$C$6,MATCH(B1252,'HARGA SATUAN'!$N$7:$N$1495,0),0))</f>
        <v/>
      </c>
      <c r="D1252" s="139">
        <f ca="1">SUMIFS(RAB!$F$14:$F$80,RAB!$C$14:$C$80,C1252)</f>
        <v>0</v>
      </c>
      <c r="E1252" s="26">
        <f t="shared" ca="1" si="41"/>
        <v>0</v>
      </c>
      <c r="F1252" s="26">
        <f ca="1">IF(D1252=0,0,SUM($E$713:E1252))</f>
        <v>0</v>
      </c>
    </row>
    <row r="1253" spans="2:6" hidden="1">
      <c r="B1253" s="113">
        <v>540</v>
      </c>
      <c r="C1253" s="139" t="str">
        <f ca="1">IF(ISERROR(OFFSET('HARGA SATUAN'!$C$6,MATCH(B1253,'HARGA SATUAN'!$N$7:$N$1495,0),0)),"",OFFSET('HARGA SATUAN'!$C$6,MATCH(B1253,'HARGA SATUAN'!$N$7:$N$1495,0),0))</f>
        <v/>
      </c>
      <c r="D1253" s="139">
        <f ca="1">SUMIFS(RAB!$F$14:$F$80,RAB!$C$14:$C$80,C1253)</f>
        <v>0</v>
      </c>
      <c r="E1253" s="26">
        <f t="shared" ca="1" si="41"/>
        <v>0</v>
      </c>
      <c r="F1253" s="26">
        <f ca="1">IF(D1253=0,0,SUM($E$713:E1253))</f>
        <v>0</v>
      </c>
    </row>
    <row r="1254" spans="2:6" hidden="1">
      <c r="B1254" s="113">
        <v>541</v>
      </c>
      <c r="C1254" s="139" t="str">
        <f ca="1">IF(ISERROR(OFFSET('HARGA SATUAN'!$C$6,MATCH(B1254,'HARGA SATUAN'!$N$7:$N$1495,0),0)),"",OFFSET('HARGA SATUAN'!$C$6,MATCH(B1254,'HARGA SATUAN'!$N$7:$N$1495,0),0))</f>
        <v/>
      </c>
      <c r="D1254" s="139">
        <f ca="1">SUMIFS(RAB!$F$14:$F$80,RAB!$C$14:$C$80,C1254)</f>
        <v>0</v>
      </c>
      <c r="E1254" s="26">
        <f t="shared" ca="1" si="41"/>
        <v>0</v>
      </c>
      <c r="F1254" s="26">
        <f ca="1">IF(D1254=0,0,SUM($E$713:E1254))</f>
        <v>0</v>
      </c>
    </row>
    <row r="1255" spans="2:6" hidden="1">
      <c r="B1255" s="113">
        <v>542</v>
      </c>
      <c r="C1255" s="139" t="str">
        <f ca="1">IF(ISERROR(OFFSET('HARGA SATUAN'!$C$6,MATCH(B1255,'HARGA SATUAN'!$N$7:$N$1495,0),0)),"",OFFSET('HARGA SATUAN'!$C$6,MATCH(B1255,'HARGA SATUAN'!$N$7:$N$1495,0),0))</f>
        <v/>
      </c>
      <c r="D1255" s="139">
        <f ca="1">SUMIFS(RAB!$F$14:$F$80,RAB!$C$14:$C$80,C1255)</f>
        <v>0</v>
      </c>
      <c r="E1255" s="26">
        <f t="shared" ca="1" si="41"/>
        <v>0</v>
      </c>
      <c r="F1255" s="26">
        <f ca="1">IF(D1255=0,0,SUM($E$713:E1255))</f>
        <v>0</v>
      </c>
    </row>
    <row r="1256" spans="2:6" hidden="1">
      <c r="B1256" s="113">
        <v>543</v>
      </c>
      <c r="C1256" s="139" t="str">
        <f ca="1">IF(ISERROR(OFFSET('HARGA SATUAN'!$C$6,MATCH(B1256,'HARGA SATUAN'!$N$7:$N$1495,0),0)),"",OFFSET('HARGA SATUAN'!$C$6,MATCH(B1256,'HARGA SATUAN'!$N$7:$N$1495,0),0))</f>
        <v/>
      </c>
      <c r="D1256" s="139">
        <f ca="1">SUMIFS(RAB!$F$14:$F$80,RAB!$C$14:$C$80,C1256)</f>
        <v>0</v>
      </c>
      <c r="E1256" s="26">
        <f t="shared" ca="1" si="41"/>
        <v>0</v>
      </c>
      <c r="F1256" s="26">
        <f ca="1">IF(D1256=0,0,SUM($E$713:E1256))</f>
        <v>0</v>
      </c>
    </row>
    <row r="1257" spans="2:6" hidden="1">
      <c r="B1257" s="113">
        <v>544</v>
      </c>
      <c r="C1257" s="139" t="str">
        <f ca="1">IF(ISERROR(OFFSET('HARGA SATUAN'!$C$6,MATCH(B1257,'HARGA SATUAN'!$N$7:$N$1495,0),0)),"",OFFSET('HARGA SATUAN'!$C$6,MATCH(B1257,'HARGA SATUAN'!$N$7:$N$1495,0),0))</f>
        <v/>
      </c>
      <c r="D1257" s="139">
        <f ca="1">SUMIFS(RAB!$F$14:$F$80,RAB!$C$14:$C$80,C1257)</f>
        <v>0</v>
      </c>
      <c r="E1257" s="26">
        <f t="shared" ca="1" si="41"/>
        <v>0</v>
      </c>
      <c r="F1257" s="26">
        <f ca="1">IF(D1257=0,0,SUM($E$713:E1257))</f>
        <v>0</v>
      </c>
    </row>
    <row r="1258" spans="2:6" hidden="1">
      <c r="B1258" s="113">
        <v>545</v>
      </c>
      <c r="C1258" s="139" t="str">
        <f ca="1">IF(ISERROR(OFFSET('HARGA SATUAN'!$C$6,MATCH(B1258,'HARGA SATUAN'!$N$7:$N$1495,0),0)),"",OFFSET('HARGA SATUAN'!$C$6,MATCH(B1258,'HARGA SATUAN'!$N$7:$N$1495,0),0))</f>
        <v/>
      </c>
      <c r="D1258" s="139">
        <f ca="1">SUMIFS(RAB!$F$14:$F$80,RAB!$C$14:$C$80,C1258)</f>
        <v>0</v>
      </c>
      <c r="E1258" s="26">
        <f t="shared" ca="1" si="41"/>
        <v>0</v>
      </c>
      <c r="F1258" s="26">
        <f ca="1">IF(D1258=0,0,SUM($E$713:E1258))</f>
        <v>0</v>
      </c>
    </row>
    <row r="1259" spans="2:6" hidden="1">
      <c r="B1259" s="113">
        <v>546</v>
      </c>
      <c r="C1259" s="139" t="str">
        <f ca="1">IF(ISERROR(OFFSET('HARGA SATUAN'!$C$6,MATCH(B1259,'HARGA SATUAN'!$N$7:$N$1495,0),0)),"",OFFSET('HARGA SATUAN'!$C$6,MATCH(B1259,'HARGA SATUAN'!$N$7:$N$1495,0),0))</f>
        <v/>
      </c>
      <c r="D1259" s="139">
        <f ca="1">SUMIFS(RAB!$F$14:$F$80,RAB!$C$14:$C$80,C1259)</f>
        <v>0</v>
      </c>
      <c r="E1259" s="26">
        <f t="shared" ca="1" si="41"/>
        <v>0</v>
      </c>
      <c r="F1259" s="26">
        <f ca="1">IF(D1259=0,0,SUM($E$713:E1259))</f>
        <v>0</v>
      </c>
    </row>
    <row r="1260" spans="2:6" hidden="1">
      <c r="B1260" s="113">
        <v>547</v>
      </c>
      <c r="C1260" s="139" t="str">
        <f ca="1">IF(ISERROR(OFFSET('HARGA SATUAN'!$C$6,MATCH(B1260,'HARGA SATUAN'!$N$7:$N$1495,0),0)),"",OFFSET('HARGA SATUAN'!$C$6,MATCH(B1260,'HARGA SATUAN'!$N$7:$N$1495,0),0))</f>
        <v/>
      </c>
      <c r="D1260" s="139">
        <f ca="1">SUMIFS(RAB!$F$14:$F$80,RAB!$C$14:$C$80,C1260)</f>
        <v>0</v>
      </c>
      <c r="E1260" s="26">
        <f t="shared" ca="1" si="41"/>
        <v>0</v>
      </c>
      <c r="F1260" s="26">
        <f ca="1">IF(D1260=0,0,SUM($E$713:E1260))</f>
        <v>0</v>
      </c>
    </row>
    <row r="1261" spans="2:6" hidden="1">
      <c r="B1261" s="113">
        <v>548</v>
      </c>
      <c r="C1261" s="139" t="str">
        <f ca="1">IF(ISERROR(OFFSET('HARGA SATUAN'!$C$6,MATCH(B1261,'HARGA SATUAN'!$N$7:$N$1495,0),0)),"",OFFSET('HARGA SATUAN'!$C$6,MATCH(B1261,'HARGA SATUAN'!$N$7:$N$1495,0),0))</f>
        <v/>
      </c>
      <c r="D1261" s="139">
        <f ca="1">SUMIFS(RAB!$F$14:$F$80,RAB!$C$14:$C$80,C1261)</f>
        <v>0</v>
      </c>
      <c r="E1261" s="26">
        <f t="shared" ca="1" si="41"/>
        <v>0</v>
      </c>
      <c r="F1261" s="26">
        <f ca="1">IF(D1261=0,0,SUM($E$713:E1261))</f>
        <v>0</v>
      </c>
    </row>
    <row r="1262" spans="2:6" hidden="1">
      <c r="B1262" s="113">
        <v>549</v>
      </c>
      <c r="C1262" s="139" t="str">
        <f ca="1">IF(ISERROR(OFFSET('HARGA SATUAN'!$C$6,MATCH(B1262,'HARGA SATUAN'!$N$7:$N$1495,0),0)),"",OFFSET('HARGA SATUAN'!$C$6,MATCH(B1262,'HARGA SATUAN'!$N$7:$N$1495,0),0))</f>
        <v/>
      </c>
      <c r="D1262" s="139">
        <f ca="1">SUMIFS(RAB!$F$14:$F$80,RAB!$C$14:$C$80,C1262)</f>
        <v>0</v>
      </c>
      <c r="E1262" s="26">
        <f t="shared" ca="1" si="41"/>
        <v>0</v>
      </c>
      <c r="F1262" s="26">
        <f ca="1">IF(D1262=0,0,SUM($E$713:E1262))</f>
        <v>0</v>
      </c>
    </row>
    <row r="1263" spans="2:6" hidden="1">
      <c r="B1263" s="113">
        <v>550</v>
      </c>
      <c r="C1263" s="139" t="str">
        <f ca="1">IF(ISERROR(OFFSET('HARGA SATUAN'!$C$6,MATCH(B1263,'HARGA SATUAN'!$N$7:$N$1495,0),0)),"",OFFSET('HARGA SATUAN'!$C$6,MATCH(B1263,'HARGA SATUAN'!$N$7:$N$1495,0),0))</f>
        <v/>
      </c>
      <c r="D1263" s="139">
        <f ca="1">SUMIFS(RAB!$F$14:$F$80,RAB!$C$14:$C$80,C1263)</f>
        <v>0</v>
      </c>
      <c r="E1263" s="26">
        <f t="shared" ca="1" si="41"/>
        <v>0</v>
      </c>
      <c r="F1263" s="26">
        <f ca="1">IF(D1263=0,0,SUM($E$713:E1263))</f>
        <v>0</v>
      </c>
    </row>
    <row r="1264" spans="2:6" hidden="1">
      <c r="B1264" s="113">
        <v>551</v>
      </c>
      <c r="C1264" s="139" t="str">
        <f ca="1">IF(ISERROR(OFFSET('HARGA SATUAN'!$C$6,MATCH(B1264,'HARGA SATUAN'!$N$7:$N$1495,0),0)),"",OFFSET('HARGA SATUAN'!$C$6,MATCH(B1264,'HARGA SATUAN'!$N$7:$N$1495,0),0))</f>
        <v/>
      </c>
      <c r="D1264" s="139">
        <f ca="1">SUMIFS(RAB!$F$14:$F$80,RAB!$C$14:$C$80,C1264)</f>
        <v>0</v>
      </c>
      <c r="E1264" s="26">
        <f t="shared" ca="1" si="41"/>
        <v>0</v>
      </c>
      <c r="F1264" s="26">
        <f ca="1">IF(D1264=0,0,SUM($E$713:E1264))</f>
        <v>0</v>
      </c>
    </row>
    <row r="1265" spans="2:6" hidden="1">
      <c r="B1265" s="113">
        <v>552</v>
      </c>
      <c r="C1265" s="139" t="str">
        <f ca="1">IF(ISERROR(OFFSET('HARGA SATUAN'!$C$6,MATCH(B1265,'HARGA SATUAN'!$N$7:$N$1495,0),0)),"",OFFSET('HARGA SATUAN'!$C$6,MATCH(B1265,'HARGA SATUAN'!$N$7:$N$1495,0),0))</f>
        <v/>
      </c>
      <c r="D1265" s="139">
        <f ca="1">SUMIFS(RAB!$F$14:$F$80,RAB!$C$14:$C$80,C1265)</f>
        <v>0</v>
      </c>
      <c r="E1265" s="26">
        <f t="shared" ca="1" si="41"/>
        <v>0</v>
      </c>
      <c r="F1265" s="26">
        <f ca="1">IF(D1265=0,0,SUM($E$713:E1265))</f>
        <v>0</v>
      </c>
    </row>
    <row r="1266" spans="2:6" hidden="1">
      <c r="B1266" s="113">
        <v>553</v>
      </c>
      <c r="C1266" s="139" t="str">
        <f ca="1">IF(ISERROR(OFFSET('HARGA SATUAN'!$C$6,MATCH(B1266,'HARGA SATUAN'!$N$7:$N$1495,0),0)),"",OFFSET('HARGA SATUAN'!$C$6,MATCH(B1266,'HARGA SATUAN'!$N$7:$N$1495,0),0))</f>
        <v/>
      </c>
      <c r="D1266" s="139">
        <f ca="1">SUMIFS(RAB!$F$14:$F$80,RAB!$C$14:$C$80,C1266)</f>
        <v>0</v>
      </c>
      <c r="E1266" s="26">
        <f t="shared" ca="1" si="41"/>
        <v>0</v>
      </c>
      <c r="F1266" s="26">
        <f ca="1">IF(D1266=0,0,SUM($E$713:E1266))</f>
        <v>0</v>
      </c>
    </row>
    <row r="1267" spans="2:6" hidden="1">
      <c r="B1267" s="113">
        <v>554</v>
      </c>
      <c r="C1267" s="139" t="str">
        <f ca="1">IF(ISERROR(OFFSET('HARGA SATUAN'!$C$6,MATCH(B1267,'HARGA SATUAN'!$N$7:$N$1495,0),0)),"",OFFSET('HARGA SATUAN'!$C$6,MATCH(B1267,'HARGA SATUAN'!$N$7:$N$1495,0),0))</f>
        <v/>
      </c>
      <c r="D1267" s="139">
        <f ca="1">SUMIFS(RAB!$F$14:$F$80,RAB!$C$14:$C$80,C1267)</f>
        <v>0</v>
      </c>
      <c r="E1267" s="26">
        <f t="shared" ca="1" si="41"/>
        <v>0</v>
      </c>
      <c r="F1267" s="26">
        <f ca="1">IF(D1267=0,0,SUM($E$713:E1267))</f>
        <v>0</v>
      </c>
    </row>
    <row r="1268" spans="2:6" hidden="1">
      <c r="B1268" s="113">
        <v>555</v>
      </c>
      <c r="C1268" s="139" t="str">
        <f ca="1">IF(ISERROR(OFFSET('HARGA SATUAN'!$C$6,MATCH(B1268,'HARGA SATUAN'!$N$7:$N$1495,0),0)),"",OFFSET('HARGA SATUAN'!$C$6,MATCH(B1268,'HARGA SATUAN'!$N$7:$N$1495,0),0))</f>
        <v/>
      </c>
      <c r="D1268" s="139">
        <f ca="1">SUMIFS(RAB!$F$14:$F$80,RAB!$C$14:$C$80,C1268)</f>
        <v>0</v>
      </c>
      <c r="E1268" s="26">
        <f t="shared" ca="1" si="41"/>
        <v>0</v>
      </c>
      <c r="F1268" s="26">
        <f ca="1">IF(D1268=0,0,SUM($E$713:E1268))</f>
        <v>0</v>
      </c>
    </row>
    <row r="1269" spans="2:6" hidden="1">
      <c r="B1269" s="113">
        <v>556</v>
      </c>
      <c r="C1269" s="139" t="str">
        <f ca="1">IF(ISERROR(OFFSET('HARGA SATUAN'!$C$6,MATCH(B1269,'HARGA SATUAN'!$N$7:$N$1495,0),0)),"",OFFSET('HARGA SATUAN'!$C$6,MATCH(B1269,'HARGA SATUAN'!$N$7:$N$1495,0),0))</f>
        <v/>
      </c>
      <c r="D1269" s="139">
        <f ca="1">SUMIFS(RAB!$F$14:$F$80,RAB!$C$14:$C$80,C1269)</f>
        <v>0</v>
      </c>
      <c r="E1269" s="26">
        <f t="shared" ca="1" si="41"/>
        <v>0</v>
      </c>
      <c r="F1269" s="26">
        <f ca="1">IF(D1269=0,0,SUM($E$713:E1269))</f>
        <v>0</v>
      </c>
    </row>
    <row r="1270" spans="2:6" hidden="1">
      <c r="B1270" s="113">
        <v>557</v>
      </c>
      <c r="C1270" s="139" t="str">
        <f ca="1">IF(ISERROR(OFFSET('HARGA SATUAN'!$C$6,MATCH(B1270,'HARGA SATUAN'!$N$7:$N$1495,0),0)),"",OFFSET('HARGA SATUAN'!$C$6,MATCH(B1270,'HARGA SATUAN'!$N$7:$N$1495,0),0))</f>
        <v/>
      </c>
      <c r="D1270" s="139">
        <f ca="1">SUMIFS(RAB!$F$14:$F$80,RAB!$C$14:$C$80,C1270)</f>
        <v>0</v>
      </c>
      <c r="E1270" s="26">
        <f t="shared" ca="1" si="41"/>
        <v>0</v>
      </c>
      <c r="F1270" s="26">
        <f ca="1">IF(D1270=0,0,SUM($E$713:E1270))</f>
        <v>0</v>
      </c>
    </row>
    <row r="1271" spans="2:6" hidden="1">
      <c r="B1271" s="113">
        <v>558</v>
      </c>
      <c r="C1271" s="139" t="str">
        <f ca="1">IF(ISERROR(OFFSET('HARGA SATUAN'!$C$6,MATCH(B1271,'HARGA SATUAN'!$N$7:$N$1495,0),0)),"",OFFSET('HARGA SATUAN'!$C$6,MATCH(B1271,'HARGA SATUAN'!$N$7:$N$1495,0),0))</f>
        <v/>
      </c>
      <c r="D1271" s="139">
        <f ca="1">SUMIFS(RAB!$F$14:$F$80,RAB!$C$14:$C$80,C1271)</f>
        <v>0</v>
      </c>
      <c r="E1271" s="26">
        <f t="shared" ca="1" si="41"/>
        <v>0</v>
      </c>
      <c r="F1271" s="26">
        <f ca="1">IF(D1271=0,0,SUM($E$713:E1271))</f>
        <v>0</v>
      </c>
    </row>
    <row r="1272" spans="2:6" hidden="1">
      <c r="B1272" s="113">
        <v>559</v>
      </c>
      <c r="C1272" s="139" t="str">
        <f ca="1">IF(ISERROR(OFFSET('HARGA SATUAN'!$C$6,MATCH(B1272,'HARGA SATUAN'!$N$7:$N$1495,0),0)),"",OFFSET('HARGA SATUAN'!$C$6,MATCH(B1272,'HARGA SATUAN'!$N$7:$N$1495,0),0))</f>
        <v/>
      </c>
      <c r="D1272" s="139">
        <f ca="1">SUMIFS(RAB!$F$14:$F$80,RAB!$C$14:$C$80,C1272)</f>
        <v>0</v>
      </c>
      <c r="E1272" s="26">
        <f t="shared" ca="1" si="41"/>
        <v>0</v>
      </c>
      <c r="F1272" s="26">
        <f ca="1">IF(D1272=0,0,SUM($E$713:E1272))</f>
        <v>0</v>
      </c>
    </row>
    <row r="1273" spans="2:6" hidden="1">
      <c r="B1273" s="113">
        <v>560</v>
      </c>
      <c r="C1273" s="139" t="str">
        <f ca="1">IF(ISERROR(OFFSET('HARGA SATUAN'!$C$6,MATCH(B1273,'HARGA SATUAN'!$N$7:$N$1495,0),0)),"",OFFSET('HARGA SATUAN'!$C$6,MATCH(B1273,'HARGA SATUAN'!$N$7:$N$1495,0),0))</f>
        <v/>
      </c>
      <c r="D1273" s="139">
        <f ca="1">SUMIFS(RAB!$F$14:$F$80,RAB!$C$14:$C$80,C1273)</f>
        <v>0</v>
      </c>
      <c r="E1273" s="26">
        <f t="shared" ca="1" si="41"/>
        <v>0</v>
      </c>
      <c r="F1273" s="26">
        <f ca="1">IF(D1273=0,0,SUM($E$713:E1273))</f>
        <v>0</v>
      </c>
    </row>
    <row r="1274" spans="2:6" hidden="1">
      <c r="B1274" s="113">
        <v>561</v>
      </c>
      <c r="C1274" s="139" t="str">
        <f ca="1">IF(ISERROR(OFFSET('HARGA SATUAN'!$C$6,MATCH(B1274,'HARGA SATUAN'!$N$7:$N$1495,0),0)),"",OFFSET('HARGA SATUAN'!$C$6,MATCH(B1274,'HARGA SATUAN'!$N$7:$N$1495,0),0))</f>
        <v/>
      </c>
      <c r="D1274" s="139">
        <f ca="1">SUMIFS(RAB!$F$14:$F$80,RAB!$C$14:$C$80,C1274)</f>
        <v>0</v>
      </c>
      <c r="E1274" s="26">
        <f t="shared" ca="1" si="41"/>
        <v>0</v>
      </c>
      <c r="F1274" s="26">
        <f ca="1">IF(D1274=0,0,SUM($E$713:E1274))</f>
        <v>0</v>
      </c>
    </row>
    <row r="1275" spans="2:6" hidden="1">
      <c r="B1275" s="113">
        <v>562</v>
      </c>
      <c r="C1275" s="139" t="str">
        <f ca="1">IF(ISERROR(OFFSET('HARGA SATUAN'!$C$6,MATCH(B1275,'HARGA SATUAN'!$N$7:$N$1495,0),0)),"",OFFSET('HARGA SATUAN'!$C$6,MATCH(B1275,'HARGA SATUAN'!$N$7:$N$1495,0),0))</f>
        <v/>
      </c>
      <c r="D1275" s="139">
        <f ca="1">SUMIFS(RAB!$F$14:$F$80,RAB!$C$14:$C$80,C1275)</f>
        <v>0</v>
      </c>
      <c r="E1275" s="26">
        <f t="shared" ca="1" si="41"/>
        <v>0</v>
      </c>
      <c r="F1275" s="26">
        <f ca="1">IF(D1275=0,0,SUM($E$713:E1275))</f>
        <v>0</v>
      </c>
    </row>
    <row r="1276" spans="2:6" hidden="1">
      <c r="B1276" s="113">
        <v>563</v>
      </c>
      <c r="C1276" s="139" t="str">
        <f ca="1">IF(ISERROR(OFFSET('HARGA SATUAN'!$C$6,MATCH(B1276,'HARGA SATUAN'!$N$7:$N$1495,0),0)),"",OFFSET('HARGA SATUAN'!$C$6,MATCH(B1276,'HARGA SATUAN'!$N$7:$N$1495,0),0))</f>
        <v/>
      </c>
      <c r="D1276" s="139">
        <f ca="1">SUMIFS(RAB!$F$14:$F$80,RAB!$C$14:$C$80,C1276)</f>
        <v>0</v>
      </c>
      <c r="E1276" s="26">
        <f t="shared" ca="1" si="41"/>
        <v>0</v>
      </c>
      <c r="F1276" s="26">
        <f ca="1">IF(D1276=0,0,SUM($E$713:E1276))</f>
        <v>0</v>
      </c>
    </row>
    <row r="1277" spans="2:6" hidden="1">
      <c r="B1277" s="113">
        <v>564</v>
      </c>
      <c r="C1277" s="139" t="str">
        <f ca="1">IF(ISERROR(OFFSET('HARGA SATUAN'!$C$6,MATCH(B1277,'HARGA SATUAN'!$N$7:$N$1495,0),0)),"",OFFSET('HARGA SATUAN'!$C$6,MATCH(B1277,'HARGA SATUAN'!$N$7:$N$1495,0),0))</f>
        <v/>
      </c>
      <c r="D1277" s="139">
        <f ca="1">SUMIFS(RAB!$F$14:$F$80,RAB!$C$14:$C$80,C1277)</f>
        <v>0</v>
      </c>
      <c r="E1277" s="26">
        <f t="shared" ca="1" si="41"/>
        <v>0</v>
      </c>
      <c r="F1277" s="26">
        <f ca="1">IF(D1277=0,0,SUM($E$713:E1277))</f>
        <v>0</v>
      </c>
    </row>
    <row r="1278" spans="2:6" hidden="1">
      <c r="B1278" s="113">
        <v>565</v>
      </c>
      <c r="C1278" s="139" t="str">
        <f ca="1">IF(ISERROR(OFFSET('HARGA SATUAN'!$C$6,MATCH(B1278,'HARGA SATUAN'!$N$7:$N$1495,0),0)),"",OFFSET('HARGA SATUAN'!$C$6,MATCH(B1278,'HARGA SATUAN'!$N$7:$N$1495,0),0))</f>
        <v/>
      </c>
      <c r="D1278" s="139">
        <f ca="1">SUMIFS(RAB!$F$14:$F$80,RAB!$C$14:$C$80,C1278)</f>
        <v>0</v>
      </c>
      <c r="E1278" s="26">
        <f t="shared" ca="1" si="41"/>
        <v>0</v>
      </c>
      <c r="F1278" s="26">
        <f ca="1">IF(D1278=0,0,SUM($E$713:E1278))</f>
        <v>0</v>
      </c>
    </row>
    <row r="1279" spans="2:6" hidden="1">
      <c r="B1279" s="113">
        <v>566</v>
      </c>
      <c r="C1279" s="139" t="str">
        <f ca="1">IF(ISERROR(OFFSET('HARGA SATUAN'!$C$6,MATCH(B1279,'HARGA SATUAN'!$N$7:$N$1495,0),0)),"",OFFSET('HARGA SATUAN'!$C$6,MATCH(B1279,'HARGA SATUAN'!$N$7:$N$1495,0),0))</f>
        <v/>
      </c>
      <c r="D1279" s="139">
        <f ca="1">SUMIFS(RAB!$F$14:$F$80,RAB!$C$14:$C$80,C1279)</f>
        <v>0</v>
      </c>
      <c r="E1279" s="26">
        <f t="shared" ca="1" si="41"/>
        <v>0</v>
      </c>
      <c r="F1279" s="26">
        <f ca="1">IF(D1279=0,0,SUM($E$713:E1279))</f>
        <v>0</v>
      </c>
    </row>
    <row r="1280" spans="2:6" hidden="1">
      <c r="B1280" s="113">
        <v>567</v>
      </c>
      <c r="C1280" s="139" t="str">
        <f ca="1">IF(ISERROR(OFFSET('HARGA SATUAN'!$C$6,MATCH(B1280,'HARGA SATUAN'!$N$7:$N$1495,0),0)),"",OFFSET('HARGA SATUAN'!$C$6,MATCH(B1280,'HARGA SATUAN'!$N$7:$N$1495,0),0))</f>
        <v/>
      </c>
      <c r="D1280" s="139">
        <f ca="1">SUMIFS(RAB!$F$14:$F$80,RAB!$C$14:$C$80,C1280)</f>
        <v>0</v>
      </c>
      <c r="E1280" s="26">
        <f t="shared" ca="1" si="41"/>
        <v>0</v>
      </c>
      <c r="F1280" s="26">
        <f ca="1">IF(D1280=0,0,SUM($E$713:E1280))</f>
        <v>0</v>
      </c>
    </row>
    <row r="1281" spans="2:6" hidden="1">
      <c r="B1281" s="113">
        <v>568</v>
      </c>
      <c r="C1281" s="139" t="str">
        <f ca="1">IF(ISERROR(OFFSET('HARGA SATUAN'!$C$6,MATCH(B1281,'HARGA SATUAN'!$N$7:$N$1495,0),0)),"",OFFSET('HARGA SATUAN'!$C$6,MATCH(B1281,'HARGA SATUAN'!$N$7:$N$1495,0),0))</f>
        <v/>
      </c>
      <c r="D1281" s="139">
        <f ca="1">SUMIFS(RAB!$F$14:$F$80,RAB!$C$14:$C$80,C1281)</f>
        <v>0</v>
      </c>
      <c r="E1281" s="26">
        <f t="shared" ca="1" si="41"/>
        <v>0</v>
      </c>
      <c r="F1281" s="26">
        <f ca="1">IF(D1281=0,0,SUM($E$713:E1281))</f>
        <v>0</v>
      </c>
    </row>
    <row r="1282" spans="2:6" hidden="1">
      <c r="B1282" s="113">
        <v>569</v>
      </c>
      <c r="C1282" s="139" t="str">
        <f ca="1">IF(ISERROR(OFFSET('HARGA SATUAN'!$C$6,MATCH(B1282,'HARGA SATUAN'!$N$7:$N$1495,0),0)),"",OFFSET('HARGA SATUAN'!$C$6,MATCH(B1282,'HARGA SATUAN'!$N$7:$N$1495,0),0))</f>
        <v/>
      </c>
      <c r="D1282" s="139">
        <f ca="1">SUMIFS(RAB!$F$14:$F$80,RAB!$C$14:$C$80,C1282)</f>
        <v>0</v>
      </c>
      <c r="E1282" s="26">
        <f t="shared" ca="1" si="41"/>
        <v>0</v>
      </c>
      <c r="F1282" s="26">
        <f ca="1">IF(D1282=0,0,SUM($E$713:E1282))</f>
        <v>0</v>
      </c>
    </row>
    <row r="1283" spans="2:6" hidden="1">
      <c r="B1283" s="113">
        <v>570</v>
      </c>
      <c r="C1283" s="139" t="str">
        <f ca="1">IF(ISERROR(OFFSET('HARGA SATUAN'!$C$6,MATCH(B1283,'HARGA SATUAN'!$N$7:$N$1495,0),0)),"",OFFSET('HARGA SATUAN'!$C$6,MATCH(B1283,'HARGA SATUAN'!$N$7:$N$1495,0),0))</f>
        <v/>
      </c>
      <c r="D1283" s="139">
        <f ca="1">SUMIFS(RAB!$F$14:$F$80,RAB!$C$14:$C$80,C1283)</f>
        <v>0</v>
      </c>
      <c r="E1283" s="26">
        <f t="shared" ca="1" si="41"/>
        <v>0</v>
      </c>
      <c r="F1283" s="26">
        <f ca="1">IF(D1283=0,0,SUM($E$713:E1283))</f>
        <v>0</v>
      </c>
    </row>
    <row r="1284" spans="2:6" hidden="1">
      <c r="B1284" s="113">
        <v>571</v>
      </c>
      <c r="C1284" s="139" t="str">
        <f ca="1">IF(ISERROR(OFFSET('HARGA SATUAN'!$C$6,MATCH(B1284,'HARGA SATUAN'!$N$7:$N$1495,0),0)),"",OFFSET('HARGA SATUAN'!$C$6,MATCH(B1284,'HARGA SATUAN'!$N$7:$N$1495,0),0))</f>
        <v/>
      </c>
      <c r="D1284" s="139">
        <f ca="1">SUMIFS(RAB!$F$14:$F$80,RAB!$C$14:$C$80,C1284)</f>
        <v>0</v>
      </c>
      <c r="E1284" s="26">
        <f t="shared" ca="1" si="41"/>
        <v>0</v>
      </c>
      <c r="F1284" s="26">
        <f ca="1">IF(D1284=0,0,SUM($E$713:E1284))</f>
        <v>0</v>
      </c>
    </row>
    <row r="1285" spans="2:6" hidden="1">
      <c r="B1285" s="113">
        <v>572</v>
      </c>
      <c r="C1285" s="139" t="str">
        <f ca="1">IF(ISERROR(OFFSET('HARGA SATUAN'!$C$6,MATCH(B1285,'HARGA SATUAN'!$N$7:$N$1495,0),0)),"",OFFSET('HARGA SATUAN'!$C$6,MATCH(B1285,'HARGA SATUAN'!$N$7:$N$1495,0),0))</f>
        <v/>
      </c>
      <c r="D1285" s="139">
        <f ca="1">SUMIFS(RAB!$F$14:$F$80,RAB!$C$14:$C$80,C1285)</f>
        <v>0</v>
      </c>
      <c r="E1285" s="26">
        <f t="shared" ca="1" si="41"/>
        <v>0</v>
      </c>
      <c r="F1285" s="26">
        <f ca="1">IF(D1285=0,0,SUM($E$713:E1285))</f>
        <v>0</v>
      </c>
    </row>
    <row r="1286" spans="2:6" hidden="1">
      <c r="B1286" s="113">
        <v>573</v>
      </c>
      <c r="C1286" s="139" t="str">
        <f ca="1">IF(ISERROR(OFFSET('HARGA SATUAN'!$C$6,MATCH(B1286,'HARGA SATUAN'!$N$7:$N$1495,0),0)),"",OFFSET('HARGA SATUAN'!$C$6,MATCH(B1286,'HARGA SATUAN'!$N$7:$N$1495,0),0))</f>
        <v/>
      </c>
      <c r="D1286" s="139">
        <f ca="1">SUMIFS(RAB!$F$14:$F$80,RAB!$C$14:$C$80,C1286)</f>
        <v>0</v>
      </c>
      <c r="E1286" s="26">
        <f t="shared" ca="1" si="41"/>
        <v>0</v>
      </c>
      <c r="F1286" s="26">
        <f ca="1">IF(D1286=0,0,SUM($E$713:E1286))</f>
        <v>0</v>
      </c>
    </row>
    <row r="1287" spans="2:6" hidden="1">
      <c r="B1287" s="113">
        <v>574</v>
      </c>
      <c r="C1287" s="139" t="str">
        <f ca="1">IF(ISERROR(OFFSET('HARGA SATUAN'!$C$6,MATCH(B1287,'HARGA SATUAN'!$N$7:$N$1495,0),0)),"",OFFSET('HARGA SATUAN'!$C$6,MATCH(B1287,'HARGA SATUAN'!$N$7:$N$1495,0),0))</f>
        <v/>
      </c>
      <c r="D1287" s="139">
        <f ca="1">SUMIFS(RAB!$F$14:$F$80,RAB!$C$14:$C$80,C1287)</f>
        <v>0</v>
      </c>
      <c r="E1287" s="26">
        <f t="shared" ca="1" si="41"/>
        <v>0</v>
      </c>
      <c r="F1287" s="26">
        <f ca="1">IF(D1287=0,0,SUM($E$713:E1287))</f>
        <v>0</v>
      </c>
    </row>
    <row r="1288" spans="2:6" hidden="1">
      <c r="B1288" s="113">
        <v>575</v>
      </c>
      <c r="C1288" s="139" t="str">
        <f ca="1">IF(ISERROR(OFFSET('HARGA SATUAN'!$C$6,MATCH(B1288,'HARGA SATUAN'!$N$7:$N$1495,0),0)),"",OFFSET('HARGA SATUAN'!$C$6,MATCH(B1288,'HARGA SATUAN'!$N$7:$N$1495,0),0))</f>
        <v/>
      </c>
      <c r="D1288" s="139">
        <f ca="1">SUMIFS(RAB!$F$14:$F$80,RAB!$C$14:$C$80,C1288)</f>
        <v>0</v>
      </c>
      <c r="E1288" s="26">
        <f t="shared" ca="1" si="41"/>
        <v>0</v>
      </c>
      <c r="F1288" s="26">
        <f ca="1">IF(D1288=0,0,SUM($E$713:E1288))</f>
        <v>0</v>
      </c>
    </row>
    <row r="1289" spans="2:6" hidden="1">
      <c r="B1289" s="113">
        <v>576</v>
      </c>
      <c r="C1289" s="139" t="str">
        <f ca="1">IF(ISERROR(OFFSET('HARGA SATUAN'!$C$6,MATCH(B1289,'HARGA SATUAN'!$N$7:$N$1495,0),0)),"",OFFSET('HARGA SATUAN'!$C$6,MATCH(B1289,'HARGA SATUAN'!$N$7:$N$1495,0),0))</f>
        <v/>
      </c>
      <c r="D1289" s="139">
        <f ca="1">SUMIFS(RAB!$F$14:$F$80,RAB!$C$14:$C$80,C1289)</f>
        <v>0</v>
      </c>
      <c r="E1289" s="26">
        <f t="shared" ca="1" si="41"/>
        <v>0</v>
      </c>
      <c r="F1289" s="26">
        <f ca="1">IF(D1289=0,0,SUM($E$713:E1289))</f>
        <v>0</v>
      </c>
    </row>
    <row r="1290" spans="2:6" hidden="1">
      <c r="B1290" s="113">
        <v>577</v>
      </c>
      <c r="C1290" s="139" t="str">
        <f ca="1">IF(ISERROR(OFFSET('HARGA SATUAN'!$C$6,MATCH(B1290,'HARGA SATUAN'!$N$7:$N$1495,0),0)),"",OFFSET('HARGA SATUAN'!$C$6,MATCH(B1290,'HARGA SATUAN'!$N$7:$N$1495,0),0))</f>
        <v/>
      </c>
      <c r="D1290" s="139">
        <f ca="1">SUMIFS(RAB!$F$14:$F$80,RAB!$C$14:$C$80,C1290)</f>
        <v>0</v>
      </c>
      <c r="E1290" s="26">
        <f t="shared" ca="1" si="41"/>
        <v>0</v>
      </c>
      <c r="F1290" s="26">
        <f ca="1">IF(D1290=0,0,SUM($E$713:E1290))</f>
        <v>0</v>
      </c>
    </row>
    <row r="1291" spans="2:6" hidden="1">
      <c r="B1291" s="113">
        <v>578</v>
      </c>
      <c r="C1291" s="139" t="str">
        <f ca="1">IF(ISERROR(OFFSET('HARGA SATUAN'!$C$6,MATCH(B1291,'HARGA SATUAN'!$N$7:$N$1495,0),0)),"",OFFSET('HARGA SATUAN'!$C$6,MATCH(B1291,'HARGA SATUAN'!$N$7:$N$1495,0),0))</f>
        <v/>
      </c>
      <c r="D1291" s="139">
        <f ca="1">SUMIFS(RAB!$F$14:$F$80,RAB!$C$14:$C$80,C1291)</f>
        <v>0</v>
      </c>
      <c r="E1291" s="26">
        <f t="shared" ref="E1291:E1320" ca="1" si="42">IF(D1291=0,0,1)</f>
        <v>0</v>
      </c>
      <c r="F1291" s="26">
        <f ca="1">IF(D1291=0,0,SUM($E$713:E1291))</f>
        <v>0</v>
      </c>
    </row>
    <row r="1292" spans="2:6" hidden="1">
      <c r="B1292" s="113">
        <v>579</v>
      </c>
      <c r="C1292" s="139" t="str">
        <f ca="1">IF(ISERROR(OFFSET('HARGA SATUAN'!$C$6,MATCH(B1292,'HARGA SATUAN'!$N$7:$N$1495,0),0)),"",OFFSET('HARGA SATUAN'!$C$6,MATCH(B1292,'HARGA SATUAN'!$N$7:$N$1495,0),0))</f>
        <v/>
      </c>
      <c r="D1292" s="139">
        <f ca="1">SUMIFS(RAB!$F$14:$F$80,RAB!$C$14:$C$80,C1292)</f>
        <v>0</v>
      </c>
      <c r="E1292" s="26">
        <f t="shared" ca="1" si="42"/>
        <v>0</v>
      </c>
      <c r="F1292" s="26">
        <f ca="1">IF(D1292=0,0,SUM($E$713:E1292))</f>
        <v>0</v>
      </c>
    </row>
    <row r="1293" spans="2:6" hidden="1">
      <c r="B1293" s="113">
        <v>580</v>
      </c>
      <c r="C1293" s="139" t="str">
        <f ca="1">IF(ISERROR(OFFSET('HARGA SATUAN'!$C$6,MATCH(B1293,'HARGA SATUAN'!$N$7:$N$1495,0),0)),"",OFFSET('HARGA SATUAN'!$C$6,MATCH(B1293,'HARGA SATUAN'!$N$7:$N$1495,0),0))</f>
        <v/>
      </c>
      <c r="D1293" s="139">
        <f ca="1">SUMIFS(RAB!$F$14:$F$80,RAB!$C$14:$C$80,C1293)</f>
        <v>0</v>
      </c>
      <c r="E1293" s="26">
        <f t="shared" ca="1" si="42"/>
        <v>0</v>
      </c>
      <c r="F1293" s="26">
        <f ca="1">IF(D1293=0,0,SUM($E$713:E1293))</f>
        <v>0</v>
      </c>
    </row>
    <row r="1294" spans="2:6" hidden="1">
      <c r="B1294" s="113">
        <v>581</v>
      </c>
      <c r="C1294" s="139" t="str">
        <f ca="1">IF(ISERROR(OFFSET('HARGA SATUAN'!$C$6,MATCH(B1294,'HARGA SATUAN'!$N$7:$N$1495,0),0)),"",OFFSET('HARGA SATUAN'!$C$6,MATCH(B1294,'HARGA SATUAN'!$N$7:$N$1495,0),0))</f>
        <v/>
      </c>
      <c r="D1294" s="139">
        <f ca="1">SUMIFS(RAB!$F$14:$F$80,RAB!$C$14:$C$80,C1294)</f>
        <v>0</v>
      </c>
      <c r="E1294" s="26">
        <f t="shared" ca="1" si="42"/>
        <v>0</v>
      </c>
      <c r="F1294" s="26">
        <f ca="1">IF(D1294=0,0,SUM($E$713:E1294))</f>
        <v>0</v>
      </c>
    </row>
    <row r="1295" spans="2:6" hidden="1">
      <c r="B1295" s="113">
        <v>582</v>
      </c>
      <c r="C1295" s="139" t="str">
        <f ca="1">IF(ISERROR(OFFSET('HARGA SATUAN'!$C$6,MATCH(B1295,'HARGA SATUAN'!$N$7:$N$1495,0),0)),"",OFFSET('HARGA SATUAN'!$C$6,MATCH(B1295,'HARGA SATUAN'!$N$7:$N$1495,0),0))</f>
        <v/>
      </c>
      <c r="D1295" s="139">
        <f ca="1">SUMIFS(RAB!$F$14:$F$80,RAB!$C$14:$C$80,C1295)</f>
        <v>0</v>
      </c>
      <c r="E1295" s="26">
        <f t="shared" ca="1" si="42"/>
        <v>0</v>
      </c>
      <c r="F1295" s="26">
        <f ca="1">IF(D1295=0,0,SUM($E$713:E1295))</f>
        <v>0</v>
      </c>
    </row>
    <row r="1296" spans="2:6" hidden="1">
      <c r="B1296" s="113">
        <v>583</v>
      </c>
      <c r="C1296" s="139" t="str">
        <f ca="1">IF(ISERROR(OFFSET('HARGA SATUAN'!$C$6,MATCH(B1296,'HARGA SATUAN'!$N$7:$N$1495,0),0)),"",OFFSET('HARGA SATUAN'!$C$6,MATCH(B1296,'HARGA SATUAN'!$N$7:$N$1495,0),0))</f>
        <v/>
      </c>
      <c r="D1296" s="139">
        <f ca="1">SUMIFS(RAB!$F$14:$F$80,RAB!$C$14:$C$80,C1296)</f>
        <v>0</v>
      </c>
      <c r="E1296" s="26">
        <f t="shared" ca="1" si="42"/>
        <v>0</v>
      </c>
      <c r="F1296" s="26">
        <f ca="1">IF(D1296=0,0,SUM($E$713:E1296))</f>
        <v>0</v>
      </c>
    </row>
    <row r="1297" spans="2:6" hidden="1">
      <c r="B1297" s="113">
        <v>584</v>
      </c>
      <c r="C1297" s="139" t="str">
        <f ca="1">IF(ISERROR(OFFSET('HARGA SATUAN'!$C$6,MATCH(B1297,'HARGA SATUAN'!$N$7:$N$1495,0),0)),"",OFFSET('HARGA SATUAN'!$C$6,MATCH(B1297,'HARGA SATUAN'!$N$7:$N$1495,0),0))</f>
        <v/>
      </c>
      <c r="D1297" s="139">
        <f ca="1">SUMIFS(RAB!$F$14:$F$80,RAB!$C$14:$C$80,C1297)</f>
        <v>0</v>
      </c>
      <c r="E1297" s="26">
        <f t="shared" ca="1" si="42"/>
        <v>0</v>
      </c>
      <c r="F1297" s="26">
        <f ca="1">IF(D1297=0,0,SUM($E$713:E1297))</f>
        <v>0</v>
      </c>
    </row>
    <row r="1298" spans="2:6" hidden="1">
      <c r="B1298" s="113">
        <v>585</v>
      </c>
      <c r="C1298" s="139" t="str">
        <f ca="1">IF(ISERROR(OFFSET('HARGA SATUAN'!$C$6,MATCH(B1298,'HARGA SATUAN'!$N$7:$N$1495,0),0)),"",OFFSET('HARGA SATUAN'!$C$6,MATCH(B1298,'HARGA SATUAN'!$N$7:$N$1495,0),0))</f>
        <v/>
      </c>
      <c r="D1298" s="139">
        <f ca="1">SUMIFS(RAB!$F$14:$F$80,RAB!$C$14:$C$80,C1298)</f>
        <v>0</v>
      </c>
      <c r="E1298" s="26">
        <f t="shared" ca="1" si="42"/>
        <v>0</v>
      </c>
      <c r="F1298" s="26">
        <f ca="1">IF(D1298=0,0,SUM($E$713:E1298))</f>
        <v>0</v>
      </c>
    </row>
    <row r="1299" spans="2:6" hidden="1">
      <c r="B1299" s="113">
        <v>586</v>
      </c>
      <c r="C1299" s="139" t="str">
        <f ca="1">IF(ISERROR(OFFSET('HARGA SATUAN'!$C$6,MATCH(B1299,'HARGA SATUAN'!$N$7:$N$1495,0),0)),"",OFFSET('HARGA SATUAN'!$C$6,MATCH(B1299,'HARGA SATUAN'!$N$7:$N$1495,0),0))</f>
        <v/>
      </c>
      <c r="D1299" s="139">
        <f ca="1">SUMIFS(RAB!$F$14:$F$80,RAB!$C$14:$C$80,C1299)</f>
        <v>0</v>
      </c>
      <c r="E1299" s="26">
        <f t="shared" ca="1" si="42"/>
        <v>0</v>
      </c>
      <c r="F1299" s="26">
        <f ca="1">IF(D1299=0,0,SUM($E$713:E1299))</f>
        <v>0</v>
      </c>
    </row>
    <row r="1300" spans="2:6" hidden="1">
      <c r="B1300" s="113">
        <v>587</v>
      </c>
      <c r="C1300" s="139" t="str">
        <f ca="1">IF(ISERROR(OFFSET('HARGA SATUAN'!$C$6,MATCH(B1300,'HARGA SATUAN'!$N$7:$N$1495,0),0)),"",OFFSET('HARGA SATUAN'!$C$6,MATCH(B1300,'HARGA SATUAN'!$N$7:$N$1495,0),0))</f>
        <v/>
      </c>
      <c r="D1300" s="139">
        <f ca="1">SUMIFS(RAB!$F$14:$F$80,RAB!$C$14:$C$80,C1300)</f>
        <v>0</v>
      </c>
      <c r="E1300" s="26">
        <f t="shared" ca="1" si="42"/>
        <v>0</v>
      </c>
      <c r="F1300" s="26">
        <f ca="1">IF(D1300=0,0,SUM($E$713:E1300))</f>
        <v>0</v>
      </c>
    </row>
    <row r="1301" spans="2:6" hidden="1">
      <c r="B1301" s="113">
        <v>588</v>
      </c>
      <c r="C1301" s="139" t="str">
        <f ca="1">IF(ISERROR(OFFSET('HARGA SATUAN'!$C$6,MATCH(B1301,'HARGA SATUAN'!$N$7:$N$1495,0),0)),"",OFFSET('HARGA SATUAN'!$C$6,MATCH(B1301,'HARGA SATUAN'!$N$7:$N$1495,0),0))</f>
        <v/>
      </c>
      <c r="D1301" s="139">
        <f ca="1">SUMIFS(RAB!$F$14:$F$80,RAB!$C$14:$C$80,C1301)</f>
        <v>0</v>
      </c>
      <c r="E1301" s="26">
        <f t="shared" ca="1" si="42"/>
        <v>0</v>
      </c>
      <c r="F1301" s="26">
        <f ca="1">IF(D1301=0,0,SUM($E$713:E1301))</f>
        <v>0</v>
      </c>
    </row>
    <row r="1302" spans="2:6" hidden="1">
      <c r="B1302" s="113">
        <v>589</v>
      </c>
      <c r="C1302" s="139" t="str">
        <f ca="1">IF(ISERROR(OFFSET('HARGA SATUAN'!$C$6,MATCH(B1302,'HARGA SATUAN'!$N$7:$N$1495,0),0)),"",OFFSET('HARGA SATUAN'!$C$6,MATCH(B1302,'HARGA SATUAN'!$N$7:$N$1495,0),0))</f>
        <v/>
      </c>
      <c r="D1302" s="139">
        <f ca="1">SUMIFS(RAB!$F$14:$F$80,RAB!$C$14:$C$80,C1302)</f>
        <v>0</v>
      </c>
      <c r="E1302" s="26">
        <f t="shared" ca="1" si="42"/>
        <v>0</v>
      </c>
      <c r="F1302" s="26">
        <f ca="1">IF(D1302=0,0,SUM($E$713:E1302))</f>
        <v>0</v>
      </c>
    </row>
    <row r="1303" spans="2:6" hidden="1">
      <c r="B1303" s="113">
        <v>590</v>
      </c>
      <c r="C1303" s="139" t="str">
        <f ca="1">IF(ISERROR(OFFSET('HARGA SATUAN'!$C$6,MATCH(B1303,'HARGA SATUAN'!$N$7:$N$1495,0),0)),"",OFFSET('HARGA SATUAN'!$C$6,MATCH(B1303,'HARGA SATUAN'!$N$7:$N$1495,0),0))</f>
        <v/>
      </c>
      <c r="D1303" s="139">
        <f ca="1">SUMIFS(RAB!$F$14:$F$80,RAB!$C$14:$C$80,C1303)</f>
        <v>0</v>
      </c>
      <c r="E1303" s="26">
        <f t="shared" ca="1" si="42"/>
        <v>0</v>
      </c>
      <c r="F1303" s="26">
        <f ca="1">IF(D1303=0,0,SUM($E$713:E1303))</f>
        <v>0</v>
      </c>
    </row>
    <row r="1304" spans="2:6" hidden="1">
      <c r="B1304" s="113">
        <v>591</v>
      </c>
      <c r="C1304" s="139" t="str">
        <f ca="1">IF(ISERROR(OFFSET('HARGA SATUAN'!$C$6,MATCH(B1304,'HARGA SATUAN'!$N$7:$N$1495,0),0)),"",OFFSET('HARGA SATUAN'!$C$6,MATCH(B1304,'HARGA SATUAN'!$N$7:$N$1495,0),0))</f>
        <v/>
      </c>
      <c r="D1304" s="139">
        <f ca="1">SUMIFS(RAB!$F$14:$F$80,RAB!$C$14:$C$80,C1304)</f>
        <v>0</v>
      </c>
      <c r="E1304" s="26">
        <f t="shared" ca="1" si="42"/>
        <v>0</v>
      </c>
      <c r="F1304" s="26">
        <f ca="1">IF(D1304=0,0,SUM($E$713:E1304))</f>
        <v>0</v>
      </c>
    </row>
    <row r="1305" spans="2:6" hidden="1">
      <c r="B1305" s="113">
        <v>592</v>
      </c>
      <c r="C1305" s="139" t="str">
        <f ca="1">IF(ISERROR(OFFSET('HARGA SATUAN'!$C$6,MATCH(B1305,'HARGA SATUAN'!$N$7:$N$1495,0),0)),"",OFFSET('HARGA SATUAN'!$C$6,MATCH(B1305,'HARGA SATUAN'!$N$7:$N$1495,0),0))</f>
        <v/>
      </c>
      <c r="D1305" s="139">
        <f ca="1">SUMIFS(RAB!$F$14:$F$80,RAB!$C$14:$C$80,C1305)</f>
        <v>0</v>
      </c>
      <c r="E1305" s="26">
        <f t="shared" ca="1" si="42"/>
        <v>0</v>
      </c>
      <c r="F1305" s="26">
        <f ca="1">IF(D1305=0,0,SUM($E$713:E1305))</f>
        <v>0</v>
      </c>
    </row>
    <row r="1306" spans="2:6" hidden="1">
      <c r="B1306" s="113">
        <v>593</v>
      </c>
      <c r="C1306" s="139" t="str">
        <f ca="1">IF(ISERROR(OFFSET('HARGA SATUAN'!$C$6,MATCH(B1306,'HARGA SATUAN'!$N$7:$N$1495,0),0)),"",OFFSET('HARGA SATUAN'!$C$6,MATCH(B1306,'HARGA SATUAN'!$N$7:$N$1495,0),0))</f>
        <v/>
      </c>
      <c r="D1306" s="139">
        <f ca="1">SUMIFS(RAB!$F$14:$F$80,RAB!$C$14:$C$80,C1306)</f>
        <v>0</v>
      </c>
      <c r="E1306" s="26">
        <f t="shared" ca="1" si="42"/>
        <v>0</v>
      </c>
      <c r="F1306" s="26">
        <f ca="1">IF(D1306=0,0,SUM($E$713:E1306))</f>
        <v>0</v>
      </c>
    </row>
    <row r="1307" spans="2:6" hidden="1">
      <c r="B1307" s="113">
        <v>594</v>
      </c>
      <c r="C1307" s="139" t="str">
        <f ca="1">IF(ISERROR(OFFSET('HARGA SATUAN'!$C$6,MATCH(B1307,'HARGA SATUAN'!$N$7:$N$1495,0),0)),"",OFFSET('HARGA SATUAN'!$C$6,MATCH(B1307,'HARGA SATUAN'!$N$7:$N$1495,0),0))</f>
        <v/>
      </c>
      <c r="D1307" s="139">
        <f ca="1">SUMIFS(RAB!$F$14:$F$80,RAB!$C$14:$C$80,C1307)</f>
        <v>0</v>
      </c>
      <c r="E1307" s="26">
        <f t="shared" ca="1" si="42"/>
        <v>0</v>
      </c>
      <c r="F1307" s="26">
        <f ca="1">IF(D1307=0,0,SUM($E$713:E1307))</f>
        <v>0</v>
      </c>
    </row>
    <row r="1308" spans="2:6" hidden="1">
      <c r="B1308" s="113">
        <v>595</v>
      </c>
      <c r="C1308" s="139" t="str">
        <f ca="1">IF(ISERROR(OFFSET('HARGA SATUAN'!$C$6,MATCH(B1308,'HARGA SATUAN'!$N$7:$N$1495,0),0)),"",OFFSET('HARGA SATUAN'!$C$6,MATCH(B1308,'HARGA SATUAN'!$N$7:$N$1495,0),0))</f>
        <v/>
      </c>
      <c r="D1308" s="139">
        <f ca="1">SUMIFS(RAB!$F$14:$F$80,RAB!$C$14:$C$80,C1308)</f>
        <v>0</v>
      </c>
      <c r="E1308" s="26">
        <f t="shared" ca="1" si="42"/>
        <v>0</v>
      </c>
      <c r="F1308" s="26">
        <f ca="1">IF(D1308=0,0,SUM($E$713:E1308))</f>
        <v>0</v>
      </c>
    </row>
    <row r="1309" spans="2:6" hidden="1">
      <c r="B1309" s="113">
        <v>596</v>
      </c>
      <c r="C1309" s="139" t="str">
        <f ca="1">IF(ISERROR(OFFSET('HARGA SATUAN'!$C$6,MATCH(B1309,'HARGA SATUAN'!$N$7:$N$1495,0),0)),"",OFFSET('HARGA SATUAN'!$C$6,MATCH(B1309,'HARGA SATUAN'!$N$7:$N$1495,0),0))</f>
        <v/>
      </c>
      <c r="D1309" s="139">
        <f ca="1">SUMIFS(RAB!$F$14:$F$80,RAB!$C$14:$C$80,C1309)</f>
        <v>0</v>
      </c>
      <c r="E1309" s="26">
        <f t="shared" ca="1" si="42"/>
        <v>0</v>
      </c>
      <c r="F1309" s="26">
        <f ca="1">IF(D1309=0,0,SUM($E$713:E1309))</f>
        <v>0</v>
      </c>
    </row>
    <row r="1310" spans="2:6" hidden="1">
      <c r="B1310" s="113">
        <v>597</v>
      </c>
      <c r="C1310" s="139" t="str">
        <f ca="1">IF(ISERROR(OFFSET('HARGA SATUAN'!$C$6,MATCH(B1310,'HARGA SATUAN'!$N$7:$N$1495,0),0)),"",OFFSET('HARGA SATUAN'!$C$6,MATCH(B1310,'HARGA SATUAN'!$N$7:$N$1495,0),0))</f>
        <v/>
      </c>
      <c r="D1310" s="139">
        <f ca="1">SUMIFS(RAB!$F$14:$F$80,RAB!$C$14:$C$80,C1310)</f>
        <v>0</v>
      </c>
      <c r="E1310" s="26">
        <f t="shared" ca="1" si="42"/>
        <v>0</v>
      </c>
      <c r="F1310" s="26">
        <f ca="1">IF(D1310=0,0,SUM($E$713:E1310))</f>
        <v>0</v>
      </c>
    </row>
    <row r="1311" spans="2:6" hidden="1">
      <c r="B1311" s="113">
        <v>598</v>
      </c>
      <c r="C1311" s="139" t="str">
        <f ca="1">IF(ISERROR(OFFSET('HARGA SATUAN'!$C$6,MATCH(B1311,'HARGA SATUAN'!$N$7:$N$1495,0),0)),"",OFFSET('HARGA SATUAN'!$C$6,MATCH(B1311,'HARGA SATUAN'!$N$7:$N$1495,0),0))</f>
        <v/>
      </c>
      <c r="D1311" s="139">
        <f ca="1">SUMIFS(RAB!$F$14:$F$80,RAB!$C$14:$C$80,C1311)</f>
        <v>0</v>
      </c>
      <c r="E1311" s="26">
        <f t="shared" ca="1" si="42"/>
        <v>0</v>
      </c>
      <c r="F1311" s="26">
        <f ca="1">IF(D1311=0,0,SUM($E$713:E1311))</f>
        <v>0</v>
      </c>
    </row>
    <row r="1312" spans="2:6" hidden="1">
      <c r="B1312" s="113">
        <v>599</v>
      </c>
      <c r="C1312" s="139" t="str">
        <f ca="1">IF(ISERROR(OFFSET('HARGA SATUAN'!$C$6,MATCH(B1312,'HARGA SATUAN'!$N$7:$N$1495,0),0)),"",OFFSET('HARGA SATUAN'!$C$6,MATCH(B1312,'HARGA SATUAN'!$N$7:$N$1495,0),0))</f>
        <v/>
      </c>
      <c r="D1312" s="139">
        <f ca="1">SUMIFS(RAB!$F$14:$F$80,RAB!$C$14:$C$80,C1312)</f>
        <v>0</v>
      </c>
      <c r="E1312" s="26">
        <f t="shared" ca="1" si="42"/>
        <v>0</v>
      </c>
      <c r="F1312" s="26">
        <f ca="1">IF(D1312=0,0,SUM($E$713:E1312))</f>
        <v>0</v>
      </c>
    </row>
    <row r="1313" spans="2:6" hidden="1">
      <c r="B1313" s="113">
        <v>600</v>
      </c>
      <c r="C1313" s="139" t="str">
        <f ca="1">IF(ISERROR(OFFSET('HARGA SATUAN'!$C$6,MATCH(B1313,'HARGA SATUAN'!$N$7:$N$1495,0),0)),"",OFFSET('HARGA SATUAN'!$C$6,MATCH(B1313,'HARGA SATUAN'!$N$7:$N$1495,0),0))</f>
        <v/>
      </c>
      <c r="D1313" s="139">
        <f ca="1">SUMIFS(RAB!$F$14:$F$80,RAB!$C$14:$C$80,C1313)</f>
        <v>0</v>
      </c>
      <c r="E1313" s="26">
        <f t="shared" ca="1" si="42"/>
        <v>0</v>
      </c>
      <c r="F1313" s="26">
        <f ca="1">IF(D1313=0,0,SUM($E$713:E1313))</f>
        <v>0</v>
      </c>
    </row>
    <row r="1314" spans="2:6" hidden="1">
      <c r="B1314" s="113">
        <v>601</v>
      </c>
      <c r="C1314" s="139" t="str">
        <f ca="1">IF(ISERROR(OFFSET('HARGA SATUAN'!$C$6,MATCH(B1314,'HARGA SATUAN'!$N$7:$N$1495,0),0)),"",OFFSET('HARGA SATUAN'!$C$6,MATCH(B1314,'HARGA SATUAN'!$N$7:$N$1495,0),0))</f>
        <v/>
      </c>
      <c r="D1314" s="139">
        <f ca="1">SUMIFS(RAB!$F$14:$F$80,RAB!$C$14:$C$80,C1314)</f>
        <v>0</v>
      </c>
      <c r="E1314" s="26">
        <f t="shared" ca="1" si="42"/>
        <v>0</v>
      </c>
      <c r="F1314" s="26">
        <f ca="1">IF(D1314=0,0,SUM($E$713:E1314))</f>
        <v>0</v>
      </c>
    </row>
    <row r="1315" spans="2:6" hidden="1">
      <c r="B1315" s="113">
        <v>602</v>
      </c>
      <c r="C1315" s="139" t="str">
        <f ca="1">IF(ISERROR(OFFSET('HARGA SATUAN'!$C$6,MATCH(B1315,'HARGA SATUAN'!$N$7:$N$1495,0),0)),"",OFFSET('HARGA SATUAN'!$C$6,MATCH(B1315,'HARGA SATUAN'!$N$7:$N$1495,0),0))</f>
        <v/>
      </c>
      <c r="D1315" s="139">
        <f ca="1">SUMIFS(RAB!$F$14:$F$80,RAB!$C$14:$C$80,C1315)</f>
        <v>0</v>
      </c>
      <c r="E1315" s="26">
        <f t="shared" ca="1" si="42"/>
        <v>0</v>
      </c>
      <c r="F1315" s="26">
        <f ca="1">IF(D1315=0,0,SUM($E$713:E1315))</f>
        <v>0</v>
      </c>
    </row>
    <row r="1316" spans="2:6" hidden="1">
      <c r="B1316" s="113">
        <v>603</v>
      </c>
      <c r="C1316" s="139" t="str">
        <f ca="1">IF(ISERROR(OFFSET('HARGA SATUAN'!$C$6,MATCH(B1316,'HARGA SATUAN'!$N$7:$N$1495,0),0)),"",OFFSET('HARGA SATUAN'!$C$6,MATCH(B1316,'HARGA SATUAN'!$N$7:$N$1495,0),0))</f>
        <v/>
      </c>
      <c r="D1316" s="139">
        <f ca="1">SUMIFS(RAB!$F$14:$F$80,RAB!$C$14:$C$80,C1316)</f>
        <v>0</v>
      </c>
      <c r="E1316" s="26">
        <f t="shared" ca="1" si="42"/>
        <v>0</v>
      </c>
      <c r="F1316" s="26">
        <f ca="1">IF(D1316=0,0,SUM($E$713:E1316))</f>
        <v>0</v>
      </c>
    </row>
    <row r="1317" spans="2:6" hidden="1">
      <c r="B1317" s="113">
        <v>604</v>
      </c>
      <c r="C1317" s="139" t="str">
        <f ca="1">IF(ISERROR(OFFSET('HARGA SATUAN'!$C$6,MATCH(B1317,'HARGA SATUAN'!$N$7:$N$1495,0),0)),"",OFFSET('HARGA SATUAN'!$C$6,MATCH(B1317,'HARGA SATUAN'!$N$7:$N$1495,0),0))</f>
        <v/>
      </c>
      <c r="D1317" s="139">
        <f ca="1">SUMIFS(RAB!$F$14:$F$80,RAB!$C$14:$C$80,C1317)</f>
        <v>0</v>
      </c>
      <c r="E1317" s="26">
        <f t="shared" ca="1" si="42"/>
        <v>0</v>
      </c>
      <c r="F1317" s="26">
        <f ca="1">IF(D1317=0,0,SUM($E$713:E1317))</f>
        <v>0</v>
      </c>
    </row>
    <row r="1318" spans="2:6" hidden="1">
      <c r="B1318" s="113">
        <v>605</v>
      </c>
      <c r="C1318" s="139" t="str">
        <f ca="1">IF(ISERROR(OFFSET('HARGA SATUAN'!$C$6,MATCH(B1318,'HARGA SATUAN'!$N$7:$N$1495,0),0)),"",OFFSET('HARGA SATUAN'!$C$6,MATCH(B1318,'HARGA SATUAN'!$N$7:$N$1495,0),0))</f>
        <v/>
      </c>
      <c r="D1318" s="139">
        <f ca="1">SUMIFS(RAB!$F$14:$F$80,RAB!$C$14:$C$80,C1318)</f>
        <v>0</v>
      </c>
      <c r="E1318" s="26">
        <f t="shared" ca="1" si="42"/>
        <v>0</v>
      </c>
      <c r="F1318" s="26">
        <f ca="1">IF(D1318=0,0,SUM($E$713:E1318))</f>
        <v>0</v>
      </c>
    </row>
    <row r="1319" spans="2:6" hidden="1">
      <c r="B1319" s="113">
        <v>606</v>
      </c>
      <c r="C1319" s="139" t="str">
        <f ca="1">IF(ISERROR(OFFSET('HARGA SATUAN'!$C$6,MATCH(B1319,'HARGA SATUAN'!$N$7:$N$1495,0),0)),"",OFFSET('HARGA SATUAN'!$C$6,MATCH(B1319,'HARGA SATUAN'!$N$7:$N$1495,0),0))</f>
        <v/>
      </c>
      <c r="D1319" s="139">
        <f ca="1">SUMIFS(RAB!$F$14:$F$80,RAB!$C$14:$C$80,C1319)</f>
        <v>0</v>
      </c>
      <c r="E1319" s="26">
        <f t="shared" ca="1" si="42"/>
        <v>0</v>
      </c>
      <c r="F1319" s="26">
        <f ca="1">IF(D1319=0,0,SUM($E$713:E1319))</f>
        <v>0</v>
      </c>
    </row>
    <row r="1320" spans="2:6" hidden="1">
      <c r="B1320" s="113">
        <v>607</v>
      </c>
      <c r="C1320" s="139" t="str">
        <f ca="1">IF(ISERROR(OFFSET('HARGA SATUAN'!$C$6,MATCH(B1320,'HARGA SATUAN'!$N$7:$N$1495,0),0)),"",OFFSET('HARGA SATUAN'!$C$6,MATCH(B1320,'HARGA SATUAN'!$N$7:$N$1495,0),0))</f>
        <v/>
      </c>
      <c r="D1320" s="139">
        <f ca="1">SUMIFS(RAB!$F$14:$F$80,RAB!$C$14:$C$80,C1320)</f>
        <v>0</v>
      </c>
      <c r="E1320" s="26">
        <f t="shared" ca="1" si="42"/>
        <v>0</v>
      </c>
      <c r="F1320" s="26">
        <f ca="1">IF(D1320=0,0,SUM($E$713:E1320))</f>
        <v>0</v>
      </c>
    </row>
    <row r="1321" spans="2:6" hidden="1"/>
  </sheetData>
  <sheetProtection sort="0" autoFilter="0"/>
  <protectedRanges>
    <protectedRange sqref="C12:C711" name="Range1"/>
  </protectedRanges>
  <mergeCells count="11">
    <mergeCell ref="K7:L9"/>
    <mergeCell ref="H7:H9"/>
    <mergeCell ref="I7:I9"/>
    <mergeCell ref="J7:J9"/>
    <mergeCell ref="B4:H4"/>
    <mergeCell ref="B7:B9"/>
    <mergeCell ref="C7:C9"/>
    <mergeCell ref="D7:D9"/>
    <mergeCell ref="E7:E9"/>
    <mergeCell ref="F7:F9"/>
    <mergeCell ref="G7:G9"/>
  </mergeCells>
  <conditionalFormatting sqref="A1:K7">
    <cfRule type="cellIs" dxfId="52" priority="5" operator="equal">
      <formula>0</formula>
    </cfRule>
  </conditionalFormatting>
  <conditionalFormatting sqref="A10:L65536">
    <cfRule type="cellIs" dxfId="51" priority="1" operator="equal">
      <formula>0</formula>
    </cfRule>
  </conditionalFormatting>
  <conditionalFormatting sqref="C12:C711">
    <cfRule type="cellIs" dxfId="50" priority="66" stopIfTrue="1" operator="equal">
      <formula>0</formula>
    </cfRule>
  </conditionalFormatting>
  <conditionalFormatting sqref="E712:E65536">
    <cfRule type="cellIs" dxfId="49" priority="16" stopIfTrue="1" operator="equal">
      <formula>0</formula>
    </cfRule>
  </conditionalFormatting>
  <conditionalFormatting sqref="G1:G11 E6:E11 E1:E3 H7 H10:H11 F10:F711 G712:G65536">
    <cfRule type="cellIs" dxfId="48" priority="69" stopIfTrue="1" operator="equal">
      <formula>0</formula>
    </cfRule>
  </conditionalFormatting>
  <conditionalFormatting sqref="G12:H711">
    <cfRule type="cellIs" dxfId="47" priority="12" stopIfTrue="1" operator="equal">
      <formula>0</formula>
    </cfRule>
  </conditionalFormatting>
  <conditionalFormatting sqref="I7:K7">
    <cfRule type="cellIs" dxfId="46" priority="4" stopIfTrue="1" operator="equal">
      <formula>0</formula>
    </cfRule>
  </conditionalFormatting>
  <conditionalFormatting sqref="I10:L711">
    <cfRule type="cellIs" dxfId="45" priority="2" stopIfTrue="1" operator="equal">
      <formula>0</formula>
    </cfRule>
  </conditionalFormatting>
  <conditionalFormatting sqref="L1:L6">
    <cfRule type="cellIs" dxfId="44" priority="10" operator="equal">
      <formula>0</formula>
    </cfRule>
  </conditionalFormatting>
  <conditionalFormatting sqref="M1:IV1048576 A8:G9">
    <cfRule type="cellIs" dxfId="43" priority="68" operator="equal">
      <formula>0</formula>
    </cfRule>
  </conditionalFormatting>
  <dataValidations count="1">
    <dataValidation allowBlank="1" showInputMessage="1" showErrorMessage="1" errorTitle="PERINGATAN !!!" error="MDU / UPAH SALAH BOZ...." sqref="H7:K7 H10:L711" xr:uid="{00000000-0002-0000-0800-000000000000}"/>
  </dataValidations>
  <printOptions horizontalCentered="1"/>
  <pageMargins left="0.27559055118110237" right="0.3" top="0.31496062992125984" bottom="0.59055118110236227" header="0.31496062992125984" footer="0.31496062992125984"/>
  <pageSetup paperSize="9" scale="91" fitToHeight="12"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846A-A521-4A13-B4AE-809B153CABAE}">
  <sheetPr>
    <tabColor rgb="FF92D050"/>
  </sheetPr>
  <dimension ref="C1:AD55"/>
  <sheetViews>
    <sheetView showGridLines="0" topLeftCell="A16" zoomScaleNormal="100" zoomScaleSheetLayoutView="100" workbookViewId="0">
      <selection activeCell="N45" sqref="N45"/>
    </sheetView>
  </sheetViews>
  <sheetFormatPr defaultColWidth="9.140625" defaultRowHeight="12"/>
  <cols>
    <col min="1" max="2" width="1.42578125" style="465" customWidth="1"/>
    <col min="3" max="3" width="7.42578125" style="465" customWidth="1"/>
    <col min="4" max="23" width="5.7109375" style="465" customWidth="1"/>
    <col min="24" max="24" width="6.28515625" style="465" customWidth="1"/>
    <col min="25" max="26" width="5.7109375" style="465" customWidth="1"/>
    <col min="27" max="27" width="6.5703125" style="465" customWidth="1"/>
    <col min="28" max="118" width="5.7109375" style="465" customWidth="1"/>
    <col min="119" max="16384" width="9.140625" style="465"/>
  </cols>
  <sheetData>
    <row r="1" spans="3:30" ht="12.75" thickBot="1"/>
    <row r="2" spans="3:30" ht="12.75" customHeight="1">
      <c r="C2" s="466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67"/>
      <c r="P2" s="467"/>
      <c r="Q2" s="467"/>
      <c r="R2" s="467"/>
      <c r="S2" s="467"/>
      <c r="T2" s="467"/>
      <c r="U2" s="467"/>
      <c r="V2" s="467"/>
      <c r="W2" s="702" t="s">
        <v>1438</v>
      </c>
      <c r="X2" s="703"/>
      <c r="Y2" s="703"/>
      <c r="Z2" s="703"/>
      <c r="AA2" s="703"/>
      <c r="AB2" s="703"/>
      <c r="AC2" s="703"/>
      <c r="AD2" s="704"/>
    </row>
    <row r="3" spans="3:30">
      <c r="C3" s="468"/>
      <c r="W3" s="705"/>
      <c r="X3" s="706"/>
      <c r="Y3" s="706"/>
      <c r="Z3" s="706"/>
      <c r="AA3" s="706"/>
      <c r="AB3" s="706"/>
      <c r="AC3" s="706"/>
      <c r="AD3" s="707"/>
    </row>
    <row r="4" spans="3:30">
      <c r="C4" s="468"/>
      <c r="G4" s="469" t="s">
        <v>1630</v>
      </c>
      <c r="W4" s="470" t="s">
        <v>987</v>
      </c>
      <c r="AD4" s="471"/>
    </row>
    <row r="5" spans="3:30">
      <c r="C5" s="468"/>
      <c r="W5" s="472" t="s">
        <v>991</v>
      </c>
      <c r="X5" s="649" t="s">
        <v>990</v>
      </c>
      <c r="Y5" s="649"/>
      <c r="Z5" s="649"/>
      <c r="AA5" s="649" t="s">
        <v>988</v>
      </c>
      <c r="AB5" s="649"/>
      <c r="AC5" s="649" t="s">
        <v>989</v>
      </c>
      <c r="AD5" s="650"/>
    </row>
    <row r="6" spans="3:30">
      <c r="C6" s="468"/>
      <c r="W6" s="472">
        <v>1</v>
      </c>
      <c r="X6" s="649" t="s">
        <v>993</v>
      </c>
      <c r="Y6" s="649"/>
      <c r="Z6" s="649"/>
      <c r="AA6" s="649"/>
      <c r="AB6" s="649"/>
      <c r="AC6" s="649"/>
      <c r="AD6" s="650"/>
    </row>
    <row r="7" spans="3:30">
      <c r="C7" s="468"/>
      <c r="W7" s="472">
        <v>2</v>
      </c>
      <c r="X7" s="649" t="s">
        <v>994</v>
      </c>
      <c r="Y7" s="649"/>
      <c r="Z7" s="649"/>
      <c r="AA7" s="649"/>
      <c r="AB7" s="649"/>
      <c r="AC7" s="649"/>
      <c r="AD7" s="650"/>
    </row>
    <row r="8" spans="3:30">
      <c r="C8" s="468"/>
      <c r="W8" s="472">
        <v>3</v>
      </c>
      <c r="X8" s="649" t="s">
        <v>995</v>
      </c>
      <c r="Y8" s="649"/>
      <c r="Z8" s="649"/>
      <c r="AA8" s="649"/>
      <c r="AB8" s="649"/>
      <c r="AC8" s="649"/>
      <c r="AD8" s="650"/>
    </row>
    <row r="9" spans="3:30">
      <c r="C9" s="468"/>
      <c r="W9" s="472">
        <v>4</v>
      </c>
      <c r="X9" s="649" t="s">
        <v>996</v>
      </c>
      <c r="Y9" s="649"/>
      <c r="Z9" s="649"/>
      <c r="AA9" s="649"/>
      <c r="AB9" s="649"/>
      <c r="AC9" s="649"/>
      <c r="AD9" s="650"/>
    </row>
    <row r="10" spans="3:30">
      <c r="C10" s="468"/>
      <c r="W10" s="472">
        <v>5</v>
      </c>
      <c r="X10" s="649" t="s">
        <v>997</v>
      </c>
      <c r="Y10" s="649"/>
      <c r="Z10" s="649"/>
      <c r="AA10" s="649"/>
      <c r="AB10" s="649"/>
      <c r="AC10" s="649"/>
      <c r="AD10" s="650"/>
    </row>
    <row r="11" spans="3:30">
      <c r="C11" s="468"/>
      <c r="W11" s="472">
        <v>6</v>
      </c>
      <c r="X11" s="649" t="s">
        <v>998</v>
      </c>
      <c r="Y11" s="649"/>
      <c r="Z11" s="649"/>
      <c r="AA11" s="649"/>
      <c r="AB11" s="649"/>
      <c r="AC11" s="649"/>
      <c r="AD11" s="650"/>
    </row>
    <row r="12" spans="3:30">
      <c r="C12" s="468"/>
      <c r="W12" s="472">
        <v>7</v>
      </c>
      <c r="X12" s="649" t="s">
        <v>999</v>
      </c>
      <c r="Y12" s="649"/>
      <c r="Z12" s="649"/>
      <c r="AA12" s="649"/>
      <c r="AB12" s="649"/>
      <c r="AC12" s="649"/>
      <c r="AD12" s="650"/>
    </row>
    <row r="13" spans="3:30" ht="12.75" customHeight="1">
      <c r="C13" s="468"/>
      <c r="W13" s="472">
        <v>8</v>
      </c>
      <c r="X13" s="649" t="s">
        <v>1000</v>
      </c>
      <c r="Y13" s="649"/>
      <c r="Z13" s="649"/>
      <c r="AA13" s="649"/>
      <c r="AB13" s="649"/>
      <c r="AC13" s="649"/>
      <c r="AD13" s="650"/>
    </row>
    <row r="14" spans="3:30">
      <c r="C14" s="468"/>
      <c r="W14" s="472">
        <v>9</v>
      </c>
      <c r="X14" s="649" t="s">
        <v>1001</v>
      </c>
      <c r="Y14" s="649"/>
      <c r="Z14" s="649"/>
      <c r="AA14" s="649"/>
      <c r="AB14" s="649"/>
      <c r="AC14" s="649"/>
      <c r="AD14" s="650"/>
    </row>
    <row r="15" spans="3:30">
      <c r="C15" s="468"/>
      <c r="W15" s="472">
        <v>10</v>
      </c>
      <c r="X15" s="649" t="s">
        <v>1010</v>
      </c>
      <c r="Y15" s="649"/>
      <c r="Z15" s="649"/>
      <c r="AA15" s="649"/>
      <c r="AB15" s="649"/>
      <c r="AC15" s="649"/>
      <c r="AD15" s="650"/>
    </row>
    <row r="16" spans="3:30">
      <c r="C16" s="468"/>
      <c r="W16" s="472">
        <v>11</v>
      </c>
      <c r="X16" s="649" t="s">
        <v>1454</v>
      </c>
      <c r="Y16" s="649"/>
      <c r="Z16" s="649"/>
      <c r="AA16" s="649"/>
      <c r="AB16" s="649"/>
      <c r="AC16" s="649"/>
      <c r="AD16" s="650"/>
    </row>
    <row r="17" spans="3:30">
      <c r="C17" s="468"/>
      <c r="S17" s="474"/>
      <c r="W17" s="472">
        <v>12</v>
      </c>
      <c r="X17" s="649" t="s">
        <v>1011</v>
      </c>
      <c r="Y17" s="649"/>
      <c r="Z17" s="649"/>
      <c r="AA17" s="649"/>
      <c r="AB17" s="649"/>
      <c r="AC17" s="649"/>
      <c r="AD17" s="650"/>
    </row>
    <row r="18" spans="3:30">
      <c r="C18" s="475"/>
      <c r="D18" s="476"/>
      <c r="E18" s="476"/>
      <c r="W18" s="472">
        <v>13</v>
      </c>
      <c r="X18" s="649"/>
      <c r="Y18" s="649"/>
      <c r="Z18" s="649"/>
      <c r="AA18" s="649"/>
      <c r="AB18" s="649"/>
      <c r="AC18" s="649"/>
      <c r="AD18" s="650"/>
    </row>
    <row r="19" spans="3:30">
      <c r="C19" s="468"/>
      <c r="W19" s="477"/>
      <c r="X19" s="691"/>
      <c r="Y19" s="691"/>
      <c r="Z19" s="691"/>
      <c r="AA19" s="691"/>
      <c r="AB19" s="691"/>
      <c r="AC19" s="691"/>
      <c r="AD19" s="692"/>
    </row>
    <row r="20" spans="3:30">
      <c r="C20" s="468"/>
      <c r="Q20" s="478"/>
      <c r="W20" s="693" t="s">
        <v>992</v>
      </c>
      <c r="X20" s="694"/>
      <c r="Y20" s="694"/>
      <c r="Z20" s="694"/>
      <c r="AA20" s="694"/>
      <c r="AB20" s="694"/>
      <c r="AC20" s="694"/>
      <c r="AD20" s="695"/>
    </row>
    <row r="21" spans="3:30">
      <c r="C21" s="468"/>
      <c r="W21" s="696" t="s">
        <v>985</v>
      </c>
      <c r="X21" s="697"/>
      <c r="Y21" s="697"/>
      <c r="Z21" s="698"/>
      <c r="AA21" s="699" t="s">
        <v>986</v>
      </c>
      <c r="AB21" s="700"/>
      <c r="AC21" s="700"/>
      <c r="AD21" s="701"/>
    </row>
    <row r="22" spans="3:30">
      <c r="C22" s="468"/>
      <c r="S22" s="479"/>
      <c r="W22" s="685" t="s">
        <v>1613</v>
      </c>
      <c r="X22" s="686"/>
      <c r="Y22" s="480" t="s">
        <v>1621</v>
      </c>
      <c r="Z22" s="481">
        <v>2</v>
      </c>
      <c r="AA22" s="687"/>
      <c r="AB22" s="688"/>
      <c r="AC22" s="482"/>
      <c r="AD22" s="483"/>
    </row>
    <row r="23" spans="3:30">
      <c r="C23" s="468"/>
      <c r="W23" s="685" t="s">
        <v>1626</v>
      </c>
      <c r="X23" s="686"/>
      <c r="Y23" s="480" t="s">
        <v>1621</v>
      </c>
      <c r="Z23" s="481">
        <v>1</v>
      </c>
      <c r="AA23" s="677"/>
      <c r="AB23" s="678"/>
      <c r="AC23" s="482"/>
      <c r="AD23" s="483"/>
    </row>
    <row r="24" spans="3:30">
      <c r="C24" s="468"/>
      <c r="N24" s="479"/>
      <c r="W24" s="685" t="s">
        <v>1629</v>
      </c>
      <c r="X24" s="686"/>
      <c r="Y24" s="480" t="s">
        <v>1621</v>
      </c>
      <c r="Z24" s="481">
        <v>1</v>
      </c>
      <c r="AA24" s="689"/>
      <c r="AB24" s="690"/>
      <c r="AC24" s="482"/>
      <c r="AD24" s="483"/>
    </row>
    <row r="25" spans="3:30">
      <c r="C25" s="468"/>
      <c r="W25" s="685"/>
      <c r="X25" s="686"/>
      <c r="Y25" s="480"/>
      <c r="Z25" s="481"/>
      <c r="AA25" s="677"/>
      <c r="AB25" s="678"/>
      <c r="AC25" s="482"/>
      <c r="AD25" s="483"/>
    </row>
    <row r="26" spans="3:30">
      <c r="C26" s="468"/>
      <c r="W26" s="683"/>
      <c r="X26" s="684"/>
      <c r="Y26" s="480"/>
      <c r="Z26" s="481"/>
      <c r="AA26" s="677"/>
      <c r="AB26" s="678"/>
      <c r="AC26" s="482"/>
      <c r="AD26" s="483"/>
    </row>
    <row r="27" spans="3:30">
      <c r="C27" s="468"/>
      <c r="W27" s="683"/>
      <c r="X27" s="684"/>
      <c r="Y27" s="480"/>
      <c r="Z27" s="481"/>
      <c r="AA27" s="677"/>
      <c r="AB27" s="678"/>
      <c r="AC27" s="482"/>
      <c r="AD27" s="483"/>
    </row>
    <row r="28" spans="3:30">
      <c r="C28" s="468"/>
      <c r="W28" s="675"/>
      <c r="X28" s="676"/>
      <c r="Y28" s="480"/>
      <c r="Z28" s="481"/>
      <c r="AA28" s="677"/>
      <c r="AB28" s="678"/>
      <c r="AC28" s="482"/>
      <c r="AD28" s="483"/>
    </row>
    <row r="29" spans="3:30">
      <c r="C29" s="468"/>
      <c r="W29" s="683"/>
      <c r="X29" s="684"/>
      <c r="Y29" s="480"/>
      <c r="Z29" s="481"/>
      <c r="AA29" s="677"/>
      <c r="AB29" s="678"/>
      <c r="AC29" s="482"/>
      <c r="AD29" s="483"/>
    </row>
    <row r="30" spans="3:30" ht="11.25" customHeight="1">
      <c r="C30" s="468"/>
      <c r="W30" s="675"/>
      <c r="X30" s="676"/>
      <c r="Y30" s="480"/>
      <c r="Z30" s="481"/>
      <c r="AA30" s="677"/>
      <c r="AB30" s="678"/>
      <c r="AC30" s="482"/>
      <c r="AD30" s="483"/>
    </row>
    <row r="31" spans="3:30">
      <c r="C31" s="468"/>
      <c r="U31" s="488"/>
      <c r="W31" s="486"/>
      <c r="X31" s="487"/>
      <c r="Y31" s="480"/>
      <c r="Z31" s="481"/>
      <c r="AA31" s="677"/>
      <c r="AB31" s="678"/>
      <c r="AC31" s="482"/>
      <c r="AD31" s="483"/>
    </row>
    <row r="32" spans="3:30">
      <c r="C32" s="468"/>
      <c r="U32" s="488"/>
      <c r="W32" s="484"/>
      <c r="X32" s="485"/>
      <c r="Y32" s="480"/>
      <c r="Z32" s="481"/>
      <c r="AA32" s="677"/>
      <c r="AB32" s="678"/>
      <c r="AC32" s="482"/>
      <c r="AD32" s="483"/>
    </row>
    <row r="33" spans="3:30">
      <c r="C33" s="468"/>
      <c r="W33" s="675"/>
      <c r="X33" s="676"/>
      <c r="Y33" s="480"/>
      <c r="Z33" s="481"/>
      <c r="AA33" s="677"/>
      <c r="AB33" s="678"/>
      <c r="AC33" s="482"/>
      <c r="AD33" s="483"/>
    </row>
    <row r="34" spans="3:30">
      <c r="C34" s="468"/>
      <c r="Q34" s="465" t="s">
        <v>1607</v>
      </c>
      <c r="W34" s="675"/>
      <c r="X34" s="676"/>
      <c r="Y34" s="480"/>
      <c r="Z34" s="481"/>
      <c r="AA34" s="677"/>
      <c r="AB34" s="678"/>
      <c r="AC34" s="482"/>
      <c r="AD34" s="483"/>
    </row>
    <row r="35" spans="3:30">
      <c r="C35" s="468"/>
      <c r="W35" s="675"/>
      <c r="X35" s="676"/>
      <c r="Y35" s="480"/>
      <c r="Z35" s="481"/>
      <c r="AA35" s="677"/>
      <c r="AB35" s="678"/>
      <c r="AC35" s="482"/>
      <c r="AD35" s="483"/>
    </row>
    <row r="36" spans="3:30">
      <c r="C36" s="468"/>
      <c r="W36" s="675"/>
      <c r="X36" s="676"/>
      <c r="Y36" s="480"/>
      <c r="Z36" s="481"/>
      <c r="AA36" s="677"/>
      <c r="AB36" s="678"/>
      <c r="AC36" s="482"/>
      <c r="AD36" s="483"/>
    </row>
    <row r="37" spans="3:30" ht="12.75" customHeight="1">
      <c r="C37" s="468"/>
      <c r="W37" s="486"/>
      <c r="X37" s="489"/>
      <c r="Y37" s="480"/>
      <c r="Z37" s="481"/>
      <c r="AA37" s="679"/>
      <c r="AB37" s="680"/>
      <c r="AC37" s="482"/>
      <c r="AD37" s="490"/>
    </row>
    <row r="38" spans="3:30" ht="12.75" customHeight="1">
      <c r="C38" s="468"/>
      <c r="W38" s="491"/>
      <c r="X38" s="492"/>
      <c r="Y38" s="480"/>
      <c r="Z38" s="493"/>
      <c r="AA38" s="681"/>
      <c r="AB38" s="682"/>
      <c r="AC38" s="482"/>
      <c r="AD38" s="490"/>
    </row>
    <row r="39" spans="3:30" ht="12" customHeight="1">
      <c r="C39" s="468"/>
      <c r="W39" s="491"/>
      <c r="X39" s="492"/>
      <c r="Y39" s="480"/>
      <c r="Z39" s="493"/>
      <c r="AA39" s="663"/>
      <c r="AB39" s="664"/>
      <c r="AC39" s="482"/>
      <c r="AD39" s="490"/>
    </row>
    <row r="40" spans="3:30" ht="12" customHeight="1">
      <c r="C40" s="468"/>
      <c r="W40" s="494"/>
      <c r="X40" s="495"/>
      <c r="Y40" s="496"/>
      <c r="Z40" s="493"/>
      <c r="AA40" s="497"/>
      <c r="AB40" s="498"/>
      <c r="AC40" s="499"/>
      <c r="AD40" s="500"/>
    </row>
    <row r="41" spans="3:30" ht="12" customHeight="1">
      <c r="C41" s="468"/>
      <c r="W41" s="665"/>
      <c r="X41" s="666"/>
      <c r="Y41" s="501"/>
      <c r="Z41" s="502"/>
      <c r="AA41" s="667"/>
      <c r="AB41" s="668"/>
      <c r="AC41" s="499"/>
      <c r="AD41" s="500"/>
    </row>
    <row r="42" spans="3:30" ht="12" customHeight="1">
      <c r="C42" s="468"/>
      <c r="W42" s="669" t="s">
        <v>1627</v>
      </c>
      <c r="X42" s="670"/>
      <c r="Y42" s="670"/>
      <c r="Z42" s="670"/>
      <c r="AA42" s="670"/>
      <c r="AB42" s="670"/>
      <c r="AC42" s="670"/>
      <c r="AD42" s="671"/>
    </row>
    <row r="43" spans="3:30" ht="12" customHeight="1">
      <c r="C43" s="468"/>
      <c r="V43" s="503"/>
      <c r="W43" s="672"/>
      <c r="X43" s="673"/>
      <c r="Y43" s="673"/>
      <c r="Z43" s="673"/>
      <c r="AA43" s="673"/>
      <c r="AB43" s="673"/>
      <c r="AC43" s="673"/>
      <c r="AD43" s="674"/>
    </row>
    <row r="44" spans="3:30">
      <c r="C44" s="504"/>
      <c r="D44" s="505"/>
      <c r="E44" s="505"/>
      <c r="F44" s="505"/>
      <c r="G44" s="505"/>
      <c r="H44" s="505"/>
      <c r="I44" s="505"/>
      <c r="N44" s="505"/>
      <c r="O44" s="505"/>
      <c r="P44" s="505"/>
      <c r="Q44" s="505"/>
      <c r="R44" s="505"/>
      <c r="S44" s="505"/>
      <c r="T44" s="505"/>
      <c r="U44" s="505"/>
      <c r="V44" s="503"/>
      <c r="W44" s="661" t="s">
        <v>11</v>
      </c>
      <c r="X44" s="648"/>
      <c r="Y44" s="649"/>
      <c r="Z44" s="649"/>
      <c r="AA44" s="649"/>
      <c r="AB44" s="649"/>
      <c r="AC44" s="649"/>
      <c r="AD44" s="650"/>
    </row>
    <row r="45" spans="3:30">
      <c r="C45" s="504"/>
      <c r="D45" s="505"/>
      <c r="E45" s="505"/>
      <c r="F45" s="505"/>
      <c r="G45" s="505"/>
      <c r="H45" s="505"/>
      <c r="I45" s="505"/>
      <c r="N45" s="505"/>
      <c r="O45" s="505"/>
      <c r="P45" s="505"/>
      <c r="Q45" s="505"/>
      <c r="R45" s="505"/>
      <c r="S45" s="505"/>
      <c r="T45" s="505"/>
      <c r="U45" s="505"/>
      <c r="V45" s="503"/>
      <c r="W45" s="661" t="s">
        <v>984</v>
      </c>
      <c r="X45" s="648"/>
      <c r="Y45" s="649">
        <v>1</v>
      </c>
      <c r="Z45" s="649"/>
      <c r="AA45" s="649"/>
      <c r="AB45" s="649" t="s">
        <v>12</v>
      </c>
      <c r="AC45" s="649"/>
      <c r="AD45" s="473" t="s">
        <v>13</v>
      </c>
    </row>
    <row r="46" spans="3:30">
      <c r="C46" s="504"/>
      <c r="D46" s="505"/>
      <c r="E46" s="505"/>
      <c r="F46" s="505"/>
      <c r="G46" s="505"/>
      <c r="H46" s="505"/>
      <c r="I46" s="505"/>
      <c r="J46" s="505"/>
      <c r="K46" s="505"/>
      <c r="L46" s="505"/>
      <c r="M46" s="505"/>
      <c r="N46" s="505"/>
      <c r="O46" s="505"/>
      <c r="P46" s="505"/>
      <c r="Q46" s="505"/>
      <c r="R46" s="505"/>
      <c r="S46" s="505"/>
      <c r="T46" s="505"/>
      <c r="U46" s="505"/>
      <c r="V46" s="503"/>
      <c r="W46" s="661" t="s">
        <v>15</v>
      </c>
      <c r="X46" s="648"/>
      <c r="Y46" s="662"/>
      <c r="Z46" s="662"/>
      <c r="AA46" s="662"/>
      <c r="AB46" s="649" t="s">
        <v>16</v>
      </c>
      <c r="AC46" s="649"/>
      <c r="AD46" s="506"/>
    </row>
    <row r="47" spans="3:30">
      <c r="C47" s="504"/>
      <c r="D47" s="505"/>
      <c r="E47" s="505"/>
      <c r="F47" s="505"/>
      <c r="G47" s="505"/>
      <c r="H47" s="505"/>
      <c r="I47" s="505"/>
      <c r="J47" s="505"/>
      <c r="K47" s="505"/>
      <c r="L47" s="505"/>
      <c r="M47" s="505"/>
      <c r="N47" s="505"/>
      <c r="O47" s="505"/>
      <c r="P47" s="505"/>
      <c r="Q47" s="505"/>
      <c r="R47" s="505"/>
      <c r="S47" s="505"/>
      <c r="T47" s="505"/>
      <c r="U47" s="505"/>
      <c r="V47" s="503"/>
      <c r="W47" s="655" t="s">
        <v>17</v>
      </c>
      <c r="X47" s="655"/>
      <c r="Y47" s="655"/>
      <c r="Z47" s="655"/>
      <c r="AA47" s="655"/>
      <c r="AB47" s="655"/>
      <c r="AC47" s="655"/>
      <c r="AD47" s="656"/>
    </row>
    <row r="48" spans="3:30" ht="12.75" customHeight="1">
      <c r="C48" s="504"/>
      <c r="D48" s="505"/>
      <c r="E48" s="505"/>
      <c r="F48" s="505"/>
      <c r="G48" s="505"/>
      <c r="H48" s="505"/>
      <c r="I48" s="505"/>
      <c r="J48" s="505"/>
      <c r="K48" s="505"/>
      <c r="L48" s="505"/>
      <c r="M48" s="505"/>
      <c r="R48" s="505"/>
      <c r="S48" s="505"/>
      <c r="T48" s="505"/>
      <c r="U48" s="505"/>
      <c r="V48" s="503"/>
      <c r="W48" s="657" t="s">
        <v>1631</v>
      </c>
      <c r="X48" s="657"/>
      <c r="Y48" s="657"/>
      <c r="Z48" s="657"/>
      <c r="AA48" s="657"/>
      <c r="AB48" s="657"/>
      <c r="AC48" s="657"/>
      <c r="AD48" s="658"/>
    </row>
    <row r="49" spans="3:30">
      <c r="C49" s="504"/>
      <c r="D49" s="507"/>
      <c r="E49" s="505"/>
      <c r="F49" s="505"/>
      <c r="G49" s="505"/>
      <c r="I49" s="505"/>
      <c r="J49" s="505"/>
      <c r="K49" s="505"/>
      <c r="L49" s="505"/>
      <c r="M49" s="505"/>
      <c r="R49" s="505"/>
      <c r="S49" s="505"/>
      <c r="T49" s="505"/>
      <c r="U49" s="505"/>
      <c r="V49" s="508"/>
      <c r="W49" s="657"/>
      <c r="X49" s="657"/>
      <c r="Y49" s="657"/>
      <c r="Z49" s="657"/>
      <c r="AA49" s="657"/>
      <c r="AB49" s="657"/>
      <c r="AC49" s="657"/>
      <c r="AD49" s="658"/>
    </row>
    <row r="50" spans="3:30">
      <c r="C50" s="504"/>
      <c r="D50" s="509"/>
      <c r="E50" s="509"/>
      <c r="F50" s="509"/>
      <c r="G50" s="509"/>
      <c r="I50" s="505"/>
      <c r="J50" s="505"/>
      <c r="K50" s="505"/>
      <c r="L50" s="505"/>
      <c r="M50" s="505"/>
      <c r="N50" s="505"/>
      <c r="O50" s="505"/>
      <c r="P50" s="505"/>
      <c r="Q50" s="505"/>
      <c r="R50" s="505"/>
      <c r="S50" s="505"/>
      <c r="T50" s="505"/>
      <c r="U50" s="505"/>
      <c r="V50" s="508"/>
      <c r="W50" s="657"/>
      <c r="X50" s="657"/>
      <c r="Y50" s="657"/>
      <c r="Z50" s="657"/>
      <c r="AA50" s="657"/>
      <c r="AB50" s="657"/>
      <c r="AC50" s="657"/>
      <c r="AD50" s="658"/>
    </row>
    <row r="51" spans="3:30" ht="19.5" customHeight="1">
      <c r="C51" s="504"/>
      <c r="D51" s="509"/>
      <c r="E51" s="509"/>
      <c r="F51" s="509"/>
      <c r="G51" s="509"/>
      <c r="I51" s="505"/>
      <c r="J51" s="505"/>
      <c r="K51" s="505"/>
      <c r="L51" s="505"/>
      <c r="M51" s="505"/>
      <c r="N51" s="505"/>
      <c r="O51" s="505"/>
      <c r="P51" s="505"/>
      <c r="Q51" s="505"/>
      <c r="R51" s="505"/>
      <c r="S51" s="505"/>
      <c r="T51" s="505"/>
      <c r="U51" s="505"/>
      <c r="V51" s="508"/>
      <c r="W51" s="659"/>
      <c r="X51" s="659"/>
      <c r="Y51" s="659"/>
      <c r="Z51" s="659"/>
      <c r="AA51" s="659"/>
      <c r="AB51" s="659"/>
      <c r="AC51" s="659"/>
      <c r="AD51" s="660"/>
    </row>
    <row r="52" spans="3:30">
      <c r="C52" s="504"/>
      <c r="D52" s="510"/>
      <c r="E52" s="510"/>
      <c r="F52" s="510"/>
      <c r="G52" s="510"/>
      <c r="I52" s="505"/>
      <c r="J52" s="505"/>
      <c r="K52" s="505"/>
      <c r="L52" s="423"/>
      <c r="M52" s="505"/>
      <c r="N52" s="505"/>
      <c r="O52" s="505"/>
      <c r="P52" s="505"/>
      <c r="Q52" s="505"/>
      <c r="R52" s="505"/>
      <c r="S52" s="505"/>
      <c r="T52" s="505"/>
      <c r="U52" s="505"/>
      <c r="V52" s="503"/>
      <c r="W52" s="647" t="s">
        <v>18</v>
      </c>
      <c r="X52" s="648"/>
      <c r="Y52" s="649" t="s">
        <v>1625</v>
      </c>
      <c r="Z52" s="649"/>
      <c r="AA52" s="649"/>
      <c r="AB52" s="649"/>
      <c r="AC52" s="649"/>
      <c r="AD52" s="650"/>
    </row>
    <row r="53" spans="3:30">
      <c r="C53" s="504"/>
      <c r="D53" s="509"/>
      <c r="E53" s="509"/>
      <c r="F53" s="509"/>
      <c r="G53" s="509"/>
      <c r="I53" s="505"/>
      <c r="J53" s="505"/>
      <c r="K53" s="505"/>
      <c r="L53" s="505"/>
      <c r="M53" s="505"/>
      <c r="N53" s="505"/>
      <c r="O53" s="505"/>
      <c r="P53" s="505"/>
      <c r="Q53" s="505"/>
      <c r="R53" s="505"/>
      <c r="S53" s="505"/>
      <c r="T53" s="505"/>
      <c r="V53" s="503"/>
      <c r="W53" s="647" t="s">
        <v>19</v>
      </c>
      <c r="X53" s="648"/>
      <c r="Y53" s="649" t="s">
        <v>1624</v>
      </c>
      <c r="Z53" s="649"/>
      <c r="AA53" s="649"/>
      <c r="AB53" s="649"/>
      <c r="AC53" s="649"/>
      <c r="AD53" s="650"/>
    </row>
    <row r="54" spans="3:30">
      <c r="C54" s="504"/>
      <c r="D54" s="424"/>
      <c r="E54" s="424"/>
      <c r="F54" s="424"/>
      <c r="G54" s="424"/>
      <c r="I54" s="505"/>
      <c r="J54" s="505"/>
      <c r="K54" s="505"/>
      <c r="L54" s="505"/>
      <c r="M54" s="505"/>
      <c r="N54" s="505"/>
      <c r="O54" s="505"/>
      <c r="P54" s="505"/>
      <c r="Q54" s="505"/>
      <c r="R54" s="505"/>
      <c r="S54" s="505"/>
      <c r="T54" s="505"/>
      <c r="V54" s="503"/>
      <c r="W54" s="647" t="s">
        <v>20</v>
      </c>
      <c r="X54" s="648"/>
      <c r="Y54" s="649" t="s">
        <v>1624</v>
      </c>
      <c r="Z54" s="649"/>
      <c r="AA54" s="649"/>
      <c r="AB54" s="649"/>
      <c r="AC54" s="649"/>
      <c r="AD54" s="650"/>
    </row>
    <row r="55" spans="3:30" ht="12.75" thickBot="1">
      <c r="C55" s="511"/>
      <c r="D55" s="512"/>
      <c r="E55" s="512"/>
      <c r="F55" s="512"/>
      <c r="G55" s="512"/>
      <c r="H55" s="512"/>
      <c r="I55" s="512"/>
      <c r="J55" s="512"/>
      <c r="K55" s="512"/>
      <c r="L55" s="512"/>
      <c r="M55" s="512"/>
      <c r="N55" s="512"/>
      <c r="O55" s="512"/>
      <c r="P55" s="512"/>
      <c r="Q55" s="512"/>
      <c r="R55" s="512"/>
      <c r="S55" s="512"/>
      <c r="T55" s="512"/>
      <c r="U55" s="513"/>
      <c r="V55" s="514"/>
      <c r="W55" s="651" t="s">
        <v>21</v>
      </c>
      <c r="X55" s="652"/>
      <c r="Y55" s="653" t="s">
        <v>1623</v>
      </c>
      <c r="Z55" s="653"/>
      <c r="AA55" s="653"/>
      <c r="AB55" s="653"/>
      <c r="AC55" s="653"/>
      <c r="AD55" s="654"/>
    </row>
  </sheetData>
  <mergeCells count="105">
    <mergeCell ref="W2:AD3"/>
    <mergeCell ref="X5:Z5"/>
    <mergeCell ref="AA5:AB5"/>
    <mergeCell ref="AC5:AD5"/>
    <mergeCell ref="X6:Z6"/>
    <mergeCell ref="AA6:AB6"/>
    <mergeCell ref="AC6:AD6"/>
    <mergeCell ref="X9:Z9"/>
    <mergeCell ref="AA9:AB9"/>
    <mergeCell ref="AC9:AD9"/>
    <mergeCell ref="X10:Z10"/>
    <mergeCell ref="AA10:AB10"/>
    <mergeCell ref="AC10:AD10"/>
    <mergeCell ref="X7:Z7"/>
    <mergeCell ref="AA7:AB7"/>
    <mergeCell ref="AC7:AD7"/>
    <mergeCell ref="X8:Z8"/>
    <mergeCell ref="AA8:AB8"/>
    <mergeCell ref="AC8:AD8"/>
    <mergeCell ref="X13:Z13"/>
    <mergeCell ref="AA13:AB13"/>
    <mergeCell ref="AC13:AD13"/>
    <mergeCell ref="X14:Z14"/>
    <mergeCell ref="AA14:AB14"/>
    <mergeCell ref="AC14:AD14"/>
    <mergeCell ref="X11:Z11"/>
    <mergeCell ref="AA11:AB11"/>
    <mergeCell ref="AC11:AD11"/>
    <mergeCell ref="X12:Z12"/>
    <mergeCell ref="AA12:AB12"/>
    <mergeCell ref="AC12:AD12"/>
    <mergeCell ref="X17:Z17"/>
    <mergeCell ref="AA17:AB17"/>
    <mergeCell ref="AC17:AD17"/>
    <mergeCell ref="X18:Z18"/>
    <mergeCell ref="AA18:AB18"/>
    <mergeCell ref="AC18:AD18"/>
    <mergeCell ref="X15:Z15"/>
    <mergeCell ref="AA15:AB15"/>
    <mergeCell ref="AC15:AD15"/>
    <mergeCell ref="X16:Z16"/>
    <mergeCell ref="AA16:AB16"/>
    <mergeCell ref="AC16:AD16"/>
    <mergeCell ref="W22:X22"/>
    <mergeCell ref="AA22:AB22"/>
    <mergeCell ref="W23:X23"/>
    <mergeCell ref="AA23:AB23"/>
    <mergeCell ref="W24:X24"/>
    <mergeCell ref="AA24:AB24"/>
    <mergeCell ref="X19:Z19"/>
    <mergeCell ref="AA19:AB19"/>
    <mergeCell ref="AC19:AD19"/>
    <mergeCell ref="W20:AD20"/>
    <mergeCell ref="W21:Z21"/>
    <mergeCell ref="AA21:AD21"/>
    <mergeCell ref="W28:X28"/>
    <mergeCell ref="AA28:AB28"/>
    <mergeCell ref="W29:X29"/>
    <mergeCell ref="AA29:AB29"/>
    <mergeCell ref="W30:X30"/>
    <mergeCell ref="AA30:AB30"/>
    <mergeCell ref="W25:X25"/>
    <mergeCell ref="AA25:AB25"/>
    <mergeCell ref="W26:X26"/>
    <mergeCell ref="AA26:AB26"/>
    <mergeCell ref="W27:X27"/>
    <mergeCell ref="AA27:AB27"/>
    <mergeCell ref="W35:X35"/>
    <mergeCell ref="AA35:AB35"/>
    <mergeCell ref="W36:X36"/>
    <mergeCell ref="AA36:AB36"/>
    <mergeCell ref="AA37:AB37"/>
    <mergeCell ref="AA38:AB38"/>
    <mergeCell ref="AA31:AB31"/>
    <mergeCell ref="AA32:AB32"/>
    <mergeCell ref="W33:X33"/>
    <mergeCell ref="AA33:AB33"/>
    <mergeCell ref="W34:X34"/>
    <mergeCell ref="AA34:AB34"/>
    <mergeCell ref="W45:X45"/>
    <mergeCell ref="Y45:AA45"/>
    <mergeCell ref="AB45:AC45"/>
    <mergeCell ref="W46:X46"/>
    <mergeCell ref="Y46:AA46"/>
    <mergeCell ref="AB46:AC46"/>
    <mergeCell ref="AA39:AB39"/>
    <mergeCell ref="W41:X41"/>
    <mergeCell ref="AA41:AB41"/>
    <mergeCell ref="W42:AD43"/>
    <mergeCell ref="W44:X44"/>
    <mergeCell ref="Y44:AD44"/>
    <mergeCell ref="W54:X54"/>
    <mergeCell ref="Y54:AA54"/>
    <mergeCell ref="AB54:AD54"/>
    <mergeCell ref="W55:X55"/>
    <mergeCell ref="Y55:AA55"/>
    <mergeCell ref="AB55:AD55"/>
    <mergeCell ref="W47:AD47"/>
    <mergeCell ref="W48:AD51"/>
    <mergeCell ref="W52:X52"/>
    <mergeCell ref="Y52:AA52"/>
    <mergeCell ref="AB52:AD52"/>
    <mergeCell ref="W53:X53"/>
    <mergeCell ref="Y53:AA53"/>
    <mergeCell ref="AB53:AD53"/>
  </mergeCells>
  <printOptions verticalCentered="1"/>
  <pageMargins left="0.5" right="0.25" top="0.25" bottom="0.25" header="0" footer="0"/>
  <pageSetup paperSize="9" scale="82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891A-C800-4924-951D-787C68082451}">
  <sheetPr>
    <tabColor rgb="FFFF66FF"/>
  </sheetPr>
  <dimension ref="B1:AE122"/>
  <sheetViews>
    <sheetView view="pageBreakPreview" zoomScale="47" zoomScaleNormal="40" zoomScaleSheetLayoutView="103" workbookViewId="0">
      <selection activeCell="C6" sqref="C6"/>
    </sheetView>
  </sheetViews>
  <sheetFormatPr defaultColWidth="9.140625" defaultRowHeight="12.75"/>
  <cols>
    <col min="1" max="1" width="1.7109375" style="425" customWidth="1"/>
    <col min="2" max="2" width="10.7109375" style="425" customWidth="1"/>
    <col min="3" max="3" width="2.5703125" style="425" customWidth="1"/>
    <col min="4" max="20" width="9.140625" style="425"/>
    <col min="21" max="21" width="14.5703125" style="425" customWidth="1"/>
    <col min="22" max="22" width="3.140625" style="425" customWidth="1"/>
    <col min="23" max="26" width="9.140625" style="425"/>
    <col min="27" max="27" width="2.85546875" style="425" customWidth="1"/>
    <col min="28" max="30" width="4.7109375" style="425" customWidth="1"/>
    <col min="31" max="31" width="1.7109375" style="425" customWidth="1"/>
    <col min="32" max="16384" width="9.140625" style="425"/>
  </cols>
  <sheetData>
    <row r="1" spans="2:31" ht="13.5" thickBot="1"/>
    <row r="2" spans="2:31" ht="13.5" thickBot="1">
      <c r="B2" s="426"/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  <c r="P2" s="427"/>
      <c r="Q2" s="427"/>
      <c r="R2" s="427"/>
      <c r="S2" s="427"/>
      <c r="T2" s="427"/>
      <c r="U2" s="427"/>
      <c r="V2" s="427"/>
      <c r="W2" s="427"/>
      <c r="X2" s="427"/>
      <c r="Y2" s="427"/>
      <c r="Z2" s="427"/>
      <c r="AA2" s="427"/>
      <c r="AB2" s="427"/>
      <c r="AC2" s="427"/>
      <c r="AD2" s="428"/>
      <c r="AE2" s="429"/>
    </row>
    <row r="3" spans="2:31" ht="12.75" customHeight="1" thickTop="1">
      <c r="B3" s="430"/>
      <c r="C3" s="708" t="s">
        <v>1628</v>
      </c>
      <c r="D3" s="709"/>
      <c r="E3" s="709"/>
      <c r="F3" s="709"/>
      <c r="G3" s="709"/>
      <c r="H3" s="709"/>
      <c r="I3" s="709"/>
      <c r="J3" s="709"/>
      <c r="K3" s="709"/>
      <c r="L3" s="709"/>
      <c r="M3" s="709"/>
      <c r="N3" s="709"/>
      <c r="O3" s="709"/>
      <c r="P3" s="709"/>
      <c r="Q3" s="709"/>
      <c r="R3" s="709"/>
      <c r="S3" s="709"/>
      <c r="T3" s="709"/>
      <c r="U3" s="709"/>
      <c r="V3" s="709"/>
      <c r="W3" s="709"/>
      <c r="X3" s="709"/>
      <c r="Y3" s="709"/>
      <c r="Z3" s="709"/>
      <c r="AA3" s="709"/>
      <c r="AB3" s="710"/>
      <c r="AC3" s="431"/>
      <c r="AD3" s="429"/>
      <c r="AE3" s="429"/>
    </row>
    <row r="4" spans="2:31" ht="13.5" customHeight="1" thickBot="1">
      <c r="B4" s="430"/>
      <c r="C4" s="711"/>
      <c r="D4" s="712"/>
      <c r="E4" s="712"/>
      <c r="F4" s="712"/>
      <c r="G4" s="712"/>
      <c r="H4" s="712"/>
      <c r="I4" s="712"/>
      <c r="J4" s="712"/>
      <c r="K4" s="712"/>
      <c r="L4" s="712"/>
      <c r="M4" s="712"/>
      <c r="N4" s="712"/>
      <c r="O4" s="712"/>
      <c r="P4" s="712"/>
      <c r="Q4" s="712"/>
      <c r="R4" s="712"/>
      <c r="S4" s="712"/>
      <c r="T4" s="712"/>
      <c r="U4" s="712"/>
      <c r="V4" s="712"/>
      <c r="W4" s="712"/>
      <c r="X4" s="712"/>
      <c r="Y4" s="712"/>
      <c r="Z4" s="712"/>
      <c r="AA4" s="712"/>
      <c r="AB4" s="713"/>
      <c r="AC4" s="431"/>
      <c r="AD4" s="429"/>
      <c r="AE4" s="429"/>
    </row>
    <row r="5" spans="2:31" ht="12.75" customHeight="1" thickTop="1">
      <c r="B5" s="430"/>
      <c r="C5" s="432"/>
      <c r="AD5" s="429"/>
      <c r="AE5" s="429"/>
    </row>
    <row r="6" spans="2:31" ht="12.75" customHeight="1">
      <c r="B6" s="430"/>
      <c r="Y6" s="433"/>
      <c r="Z6" s="433"/>
      <c r="AA6" s="433"/>
      <c r="AB6" s="434"/>
      <c r="AC6" s="434"/>
      <c r="AD6" s="429"/>
      <c r="AE6" s="429"/>
    </row>
    <row r="7" spans="2:31" ht="12.75" customHeight="1">
      <c r="B7" s="430"/>
      <c r="Y7" s="433"/>
      <c r="Z7" s="433"/>
      <c r="AA7" s="433"/>
      <c r="AB7" s="434"/>
      <c r="AC7" s="434"/>
      <c r="AD7" s="429"/>
      <c r="AE7" s="429"/>
    </row>
    <row r="8" spans="2:31" ht="12.75" customHeight="1">
      <c r="B8" s="430"/>
      <c r="AD8" s="429"/>
      <c r="AE8" s="429"/>
    </row>
    <row r="9" spans="2:31" ht="12.75" customHeight="1">
      <c r="B9" s="430"/>
      <c r="AD9" s="429"/>
      <c r="AE9" s="429"/>
    </row>
    <row r="10" spans="2:31">
      <c r="B10" s="430"/>
      <c r="AD10" s="429"/>
      <c r="AE10" s="429"/>
    </row>
    <row r="11" spans="2:31">
      <c r="B11" s="430"/>
      <c r="AD11" s="429"/>
      <c r="AE11" s="429"/>
    </row>
    <row r="12" spans="2:31">
      <c r="B12" s="430"/>
      <c r="AD12" s="429"/>
      <c r="AE12" s="429"/>
    </row>
    <row r="13" spans="2:31">
      <c r="B13" s="430"/>
      <c r="AD13" s="429"/>
      <c r="AE13" s="429"/>
    </row>
    <row r="14" spans="2:31">
      <c r="B14" s="430"/>
      <c r="D14" s="435"/>
      <c r="AD14" s="429"/>
      <c r="AE14" s="429"/>
    </row>
    <row r="15" spans="2:31">
      <c r="B15" s="430"/>
      <c r="AD15" s="429"/>
      <c r="AE15" s="429"/>
    </row>
    <row r="16" spans="2:31">
      <c r="B16" s="430"/>
      <c r="AD16" s="429"/>
      <c r="AE16" s="429"/>
    </row>
    <row r="17" spans="2:31">
      <c r="B17" s="430"/>
      <c r="AD17" s="429"/>
      <c r="AE17" s="429"/>
    </row>
    <row r="18" spans="2:31">
      <c r="B18" s="430"/>
      <c r="AD18" s="429"/>
      <c r="AE18" s="429"/>
    </row>
    <row r="19" spans="2:31">
      <c r="B19" s="430"/>
      <c r="AD19" s="429"/>
      <c r="AE19" s="429"/>
    </row>
    <row r="20" spans="2:31">
      <c r="B20" s="430"/>
      <c r="AD20" s="429"/>
      <c r="AE20" s="429"/>
    </row>
    <row r="21" spans="2:31">
      <c r="B21" s="430"/>
      <c r="AD21" s="429"/>
      <c r="AE21" s="429"/>
    </row>
    <row r="22" spans="2:31">
      <c r="B22" s="430"/>
      <c r="AD22" s="429"/>
      <c r="AE22" s="429"/>
    </row>
    <row r="23" spans="2:31">
      <c r="B23" s="430"/>
      <c r="AD23" s="429"/>
      <c r="AE23" s="429"/>
    </row>
    <row r="24" spans="2:31">
      <c r="B24" s="430"/>
      <c r="AD24" s="429"/>
      <c r="AE24" s="429"/>
    </row>
    <row r="25" spans="2:31">
      <c r="B25" s="430"/>
      <c r="AD25" s="429"/>
      <c r="AE25" s="429"/>
    </row>
    <row r="26" spans="2:31">
      <c r="B26" s="430"/>
      <c r="AD26" s="429"/>
      <c r="AE26" s="429"/>
    </row>
    <row r="27" spans="2:31">
      <c r="B27" s="430"/>
      <c r="AD27" s="429"/>
      <c r="AE27" s="429"/>
    </row>
    <row r="28" spans="2:31">
      <c r="B28" s="430"/>
      <c r="AD28" s="429"/>
      <c r="AE28" s="429"/>
    </row>
    <row r="29" spans="2:31">
      <c r="B29" s="430"/>
      <c r="AD29" s="429"/>
      <c r="AE29" s="429"/>
    </row>
    <row r="30" spans="2:31">
      <c r="B30" s="430"/>
      <c r="AD30" s="429"/>
      <c r="AE30" s="429"/>
    </row>
    <row r="31" spans="2:31">
      <c r="B31" s="430"/>
      <c r="AD31" s="429"/>
      <c r="AE31" s="429"/>
    </row>
    <row r="32" spans="2:31">
      <c r="B32" s="430"/>
      <c r="AD32" s="429"/>
      <c r="AE32" s="429"/>
    </row>
    <row r="33" spans="2:31">
      <c r="B33" s="430"/>
      <c r="AD33" s="429"/>
      <c r="AE33" s="429"/>
    </row>
    <row r="34" spans="2:31">
      <c r="B34" s="430"/>
      <c r="AD34" s="429"/>
      <c r="AE34" s="429"/>
    </row>
    <row r="35" spans="2:31">
      <c r="B35" s="430"/>
      <c r="AD35" s="429"/>
      <c r="AE35" s="429"/>
    </row>
    <row r="36" spans="2:31">
      <c r="B36" s="430"/>
      <c r="AD36" s="429"/>
      <c r="AE36" s="429"/>
    </row>
    <row r="37" spans="2:31">
      <c r="B37" s="430"/>
      <c r="AD37" s="429"/>
      <c r="AE37" s="429"/>
    </row>
    <row r="38" spans="2:31">
      <c r="B38" s="430"/>
      <c r="AD38" s="429"/>
      <c r="AE38" s="429"/>
    </row>
    <row r="39" spans="2:31">
      <c r="B39" s="430"/>
      <c r="AD39" s="429"/>
      <c r="AE39" s="429"/>
    </row>
    <row r="40" spans="2:31">
      <c r="B40" s="430"/>
      <c r="AD40" s="429"/>
      <c r="AE40" s="429"/>
    </row>
    <row r="41" spans="2:31">
      <c r="B41" s="430"/>
      <c r="AD41" s="429"/>
      <c r="AE41" s="429"/>
    </row>
    <row r="42" spans="2:31">
      <c r="B42" s="430"/>
      <c r="AD42" s="429"/>
      <c r="AE42" s="429"/>
    </row>
    <row r="43" spans="2:31">
      <c r="B43" s="430"/>
      <c r="AD43" s="429"/>
      <c r="AE43" s="429"/>
    </row>
    <row r="44" spans="2:31">
      <c r="B44" s="430"/>
      <c r="AD44" s="429"/>
      <c r="AE44" s="429"/>
    </row>
    <row r="45" spans="2:31">
      <c r="B45" s="430"/>
      <c r="AD45" s="429"/>
      <c r="AE45" s="429"/>
    </row>
    <row r="46" spans="2:31">
      <c r="B46" s="430"/>
      <c r="AD46" s="429"/>
      <c r="AE46" s="429"/>
    </row>
    <row r="47" spans="2:31">
      <c r="B47" s="430"/>
      <c r="AD47" s="429"/>
      <c r="AE47" s="429"/>
    </row>
    <row r="48" spans="2:31">
      <c r="B48" s="430"/>
      <c r="AD48" s="429"/>
      <c r="AE48" s="429"/>
    </row>
    <row r="49" spans="2:31">
      <c r="B49" s="430"/>
      <c r="AD49" s="429"/>
      <c r="AE49" s="429"/>
    </row>
    <row r="50" spans="2:31">
      <c r="B50" s="430"/>
      <c r="AD50" s="429"/>
      <c r="AE50" s="429"/>
    </row>
    <row r="51" spans="2:31">
      <c r="B51" s="430"/>
      <c r="AD51" s="429"/>
      <c r="AE51" s="429"/>
    </row>
    <row r="52" spans="2:31">
      <c r="B52" s="430"/>
      <c r="AD52" s="429"/>
      <c r="AE52" s="429"/>
    </row>
    <row r="53" spans="2:31">
      <c r="B53" s="430"/>
      <c r="AD53" s="429"/>
      <c r="AE53" s="429"/>
    </row>
    <row r="54" spans="2:31">
      <c r="B54" s="430"/>
      <c r="AD54" s="429"/>
      <c r="AE54" s="429"/>
    </row>
    <row r="55" spans="2:31">
      <c r="B55" s="430"/>
      <c r="AD55" s="429"/>
      <c r="AE55" s="429"/>
    </row>
    <row r="56" spans="2:31">
      <c r="B56" s="430"/>
      <c r="R56" s="436"/>
      <c r="S56" s="436"/>
      <c r="T56" s="436"/>
      <c r="U56" s="437"/>
      <c r="V56" s="437"/>
      <c r="W56" s="437"/>
      <c r="X56" s="437"/>
      <c r="Y56" s="437"/>
      <c r="Z56" s="437"/>
      <c r="AA56" s="437"/>
      <c r="AB56" s="437"/>
      <c r="AC56" s="437"/>
      <c r="AD56" s="438"/>
      <c r="AE56" s="429"/>
    </row>
    <row r="57" spans="2:31">
      <c r="B57" s="430"/>
      <c r="R57" s="439"/>
      <c r="S57" s="436"/>
      <c r="T57" s="436"/>
      <c r="U57" s="437"/>
      <c r="V57" s="440"/>
      <c r="W57" s="437"/>
      <c r="X57" s="437"/>
      <c r="Y57" s="437"/>
      <c r="Z57" s="437"/>
      <c r="AA57" s="440"/>
      <c r="AB57" s="440"/>
      <c r="AC57" s="440"/>
      <c r="AD57" s="441"/>
      <c r="AE57" s="429"/>
    </row>
    <row r="58" spans="2:31">
      <c r="B58" s="430"/>
      <c r="U58" s="437"/>
      <c r="V58" s="440"/>
      <c r="W58" s="437"/>
      <c r="X58" s="437"/>
      <c r="Y58" s="437"/>
      <c r="Z58" s="437"/>
      <c r="AA58" s="440"/>
      <c r="AB58" s="437"/>
      <c r="AC58" s="437"/>
      <c r="AD58" s="438"/>
      <c r="AE58" s="429"/>
    </row>
    <row r="59" spans="2:31">
      <c r="B59" s="430"/>
      <c r="U59" s="437"/>
      <c r="V59" s="440"/>
      <c r="W59" s="437"/>
      <c r="X59" s="437"/>
      <c r="Y59" s="437"/>
      <c r="Z59" s="437"/>
      <c r="AA59" s="437"/>
      <c r="AB59" s="437"/>
      <c r="AC59" s="437"/>
      <c r="AD59" s="438"/>
      <c r="AE59" s="429"/>
    </row>
    <row r="60" spans="2:31">
      <c r="B60" s="430"/>
      <c r="U60" s="437"/>
      <c r="V60" s="440"/>
      <c r="W60" s="437"/>
      <c r="X60" s="437"/>
      <c r="Y60" s="437"/>
      <c r="Z60" s="437"/>
      <c r="AA60" s="437"/>
      <c r="AB60" s="437"/>
      <c r="AC60" s="437"/>
      <c r="AD60" s="438"/>
      <c r="AE60" s="429"/>
    </row>
    <row r="61" spans="2:31">
      <c r="B61" s="430"/>
      <c r="U61" s="437"/>
      <c r="V61" s="440"/>
      <c r="W61" s="437"/>
      <c r="X61" s="437"/>
      <c r="Y61" s="437"/>
      <c r="Z61" s="437"/>
      <c r="AA61" s="437"/>
      <c r="AB61" s="437"/>
      <c r="AC61" s="437"/>
      <c r="AD61" s="438"/>
      <c r="AE61" s="429"/>
    </row>
    <row r="62" spans="2:31">
      <c r="B62" s="430"/>
      <c r="U62" s="437"/>
      <c r="V62" s="440"/>
      <c r="W62" s="437"/>
      <c r="X62" s="437"/>
      <c r="Y62" s="437"/>
      <c r="Z62" s="437"/>
      <c r="AA62" s="440"/>
      <c r="AB62" s="437"/>
      <c r="AC62" s="437"/>
      <c r="AD62" s="438"/>
      <c r="AE62" s="429"/>
    </row>
    <row r="63" spans="2:31">
      <c r="B63" s="430"/>
      <c r="U63" s="437"/>
      <c r="V63" s="440"/>
      <c r="W63" s="437"/>
      <c r="X63" s="437"/>
      <c r="Y63" s="437"/>
      <c r="Z63" s="437"/>
      <c r="AA63" s="437"/>
      <c r="AB63" s="437"/>
      <c r="AC63" s="437"/>
      <c r="AD63" s="438"/>
      <c r="AE63" s="429"/>
    </row>
    <row r="64" spans="2:31">
      <c r="B64" s="430"/>
      <c r="U64" s="437"/>
      <c r="V64" s="440"/>
      <c r="W64" s="437"/>
      <c r="X64" s="437"/>
      <c r="Y64" s="437"/>
      <c r="Z64" s="437"/>
      <c r="AA64" s="437"/>
      <c r="AB64" s="437"/>
      <c r="AC64" s="437"/>
      <c r="AD64" s="438"/>
      <c r="AE64" s="429"/>
    </row>
    <row r="65" spans="2:31">
      <c r="B65" s="430"/>
      <c r="U65" s="437"/>
      <c r="V65" s="440"/>
      <c r="W65" s="437"/>
      <c r="X65" s="437"/>
      <c r="Y65" s="437"/>
      <c r="Z65" s="437"/>
      <c r="AA65" s="437"/>
      <c r="AB65" s="437"/>
      <c r="AC65" s="437"/>
      <c r="AD65" s="438"/>
      <c r="AE65" s="429"/>
    </row>
    <row r="66" spans="2:31">
      <c r="B66" s="430"/>
      <c r="U66" s="437"/>
      <c r="V66" s="440"/>
      <c r="W66" s="437"/>
      <c r="X66" s="437"/>
      <c r="Y66" s="437"/>
      <c r="Z66" s="437"/>
      <c r="AA66" s="437"/>
      <c r="AB66" s="437"/>
      <c r="AC66" s="437"/>
      <c r="AD66" s="438"/>
      <c r="AE66" s="429"/>
    </row>
    <row r="67" spans="2:31" ht="13.5" thickBot="1">
      <c r="B67" s="442"/>
      <c r="C67" s="443"/>
      <c r="D67" s="443"/>
      <c r="E67" s="443"/>
      <c r="F67" s="443"/>
      <c r="G67" s="443"/>
      <c r="H67" s="443"/>
      <c r="I67" s="443"/>
      <c r="J67" s="443"/>
      <c r="K67" s="443"/>
      <c r="L67" s="443"/>
      <c r="M67" s="443"/>
      <c r="N67" s="443"/>
      <c r="O67" s="443"/>
      <c r="P67" s="443"/>
      <c r="Q67" s="443"/>
      <c r="R67" s="443"/>
      <c r="S67" s="443"/>
      <c r="T67" s="443"/>
      <c r="U67" s="444"/>
      <c r="V67" s="445"/>
      <c r="W67" s="444"/>
      <c r="X67" s="444"/>
      <c r="Y67" s="444"/>
      <c r="Z67" s="444"/>
      <c r="AA67" s="444"/>
      <c r="AB67" s="444"/>
      <c r="AC67" s="444"/>
      <c r="AD67" s="446"/>
      <c r="AE67" s="429"/>
    </row>
    <row r="68" spans="2:31" ht="6" customHeight="1" thickBot="1">
      <c r="B68" s="443"/>
      <c r="C68" s="443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443"/>
      <c r="P68" s="443"/>
      <c r="Q68" s="443"/>
      <c r="R68" s="443"/>
      <c r="S68" s="443"/>
      <c r="T68" s="443"/>
      <c r="U68" s="443"/>
      <c r="V68" s="443"/>
      <c r="W68" s="443"/>
      <c r="X68" s="443"/>
      <c r="Y68" s="443"/>
      <c r="Z68" s="443"/>
      <c r="AA68" s="443"/>
      <c r="AB68" s="443"/>
      <c r="AC68" s="443"/>
      <c r="AD68" s="443"/>
      <c r="AE68" s="447"/>
    </row>
    <row r="75" spans="2:31">
      <c r="M75" s="448"/>
    </row>
    <row r="76" spans="2:31" ht="15" customHeight="1">
      <c r="E76" s="449"/>
      <c r="M76" s="448"/>
    </row>
    <row r="77" spans="2:31" ht="15" customHeight="1">
      <c r="E77" s="449"/>
      <c r="M77" s="448"/>
    </row>
    <row r="78" spans="2:31" ht="15" customHeight="1">
      <c r="E78" s="449"/>
      <c r="M78" s="448"/>
    </row>
    <row r="79" spans="2:31" ht="15" customHeight="1">
      <c r="E79" s="449"/>
      <c r="M79" s="448"/>
    </row>
    <row r="80" spans="2:31" ht="15" customHeight="1">
      <c r="E80" s="449"/>
      <c r="M80" s="448"/>
    </row>
    <row r="81" spans="5:13" ht="15" customHeight="1">
      <c r="E81" s="449"/>
      <c r="M81" s="448"/>
    </row>
    <row r="82" spans="5:13" ht="15" customHeight="1">
      <c r="E82" s="449"/>
      <c r="M82" s="448"/>
    </row>
    <row r="83" spans="5:13" ht="15" customHeight="1">
      <c r="E83" s="449"/>
      <c r="M83" s="448"/>
    </row>
    <row r="84" spans="5:13" ht="15" customHeight="1">
      <c r="E84" s="449"/>
      <c r="M84" s="448"/>
    </row>
    <row r="85" spans="5:13" ht="15" customHeight="1">
      <c r="E85" s="449"/>
      <c r="M85" s="448"/>
    </row>
    <row r="86" spans="5:13" ht="15" customHeight="1">
      <c r="E86" s="449"/>
      <c r="M86" s="448"/>
    </row>
    <row r="87" spans="5:13" ht="15" customHeight="1">
      <c r="E87" s="449"/>
      <c r="M87" s="448"/>
    </row>
    <row r="88" spans="5:13" ht="15" customHeight="1">
      <c r="E88" s="449"/>
      <c r="M88" s="448"/>
    </row>
    <row r="89" spans="5:13" ht="15" customHeight="1">
      <c r="E89" s="449"/>
      <c r="M89" s="448"/>
    </row>
    <row r="90" spans="5:13" ht="15" customHeight="1">
      <c r="E90" s="449"/>
      <c r="M90" s="448"/>
    </row>
    <row r="91" spans="5:13" ht="15" customHeight="1">
      <c r="E91" s="449"/>
      <c r="M91" s="448"/>
    </row>
    <row r="92" spans="5:13" ht="15" customHeight="1">
      <c r="E92" s="449"/>
      <c r="M92" s="448"/>
    </row>
    <row r="93" spans="5:13" ht="15" customHeight="1">
      <c r="E93" s="449"/>
      <c r="M93" s="448"/>
    </row>
    <row r="94" spans="5:13" ht="15" customHeight="1">
      <c r="E94" s="449"/>
      <c r="M94" s="448"/>
    </row>
    <row r="95" spans="5:13" ht="15" customHeight="1">
      <c r="E95" s="449"/>
      <c r="M95" s="448"/>
    </row>
    <row r="96" spans="5:13" ht="15" customHeight="1">
      <c r="E96" s="449"/>
      <c r="M96" s="448"/>
    </row>
    <row r="97" spans="5:13" ht="15" customHeight="1">
      <c r="E97" s="449"/>
      <c r="M97" s="448"/>
    </row>
    <row r="98" spans="5:13" ht="15" customHeight="1">
      <c r="E98" s="449"/>
    </row>
    <row r="99" spans="5:13" ht="15" customHeight="1">
      <c r="E99" s="449"/>
    </row>
    <row r="100" spans="5:13" ht="15" customHeight="1">
      <c r="E100" s="449"/>
    </row>
    <row r="101" spans="5:13" ht="15" customHeight="1">
      <c r="E101" s="449"/>
    </row>
    <row r="102" spans="5:13" ht="15" customHeight="1">
      <c r="E102" s="449"/>
    </row>
    <row r="103" spans="5:13" ht="15" customHeight="1">
      <c r="E103" s="449"/>
    </row>
    <row r="104" spans="5:13" ht="15" customHeight="1">
      <c r="E104" s="449"/>
    </row>
    <row r="105" spans="5:13" ht="15" customHeight="1">
      <c r="E105" s="449"/>
    </row>
    <row r="106" spans="5:13" ht="15" customHeight="1">
      <c r="E106" s="449"/>
    </row>
    <row r="107" spans="5:13" ht="15" customHeight="1">
      <c r="E107" s="449"/>
    </row>
    <row r="108" spans="5:13" ht="15" customHeight="1">
      <c r="E108" s="449"/>
    </row>
    <row r="109" spans="5:13" ht="15" customHeight="1">
      <c r="E109" s="449"/>
    </row>
    <row r="110" spans="5:13" ht="15" customHeight="1">
      <c r="E110" s="449"/>
    </row>
    <row r="111" spans="5:13" ht="15" customHeight="1">
      <c r="E111" s="449"/>
    </row>
    <row r="112" spans="5:13" ht="15" customHeight="1">
      <c r="E112" s="449"/>
    </row>
    <row r="113" spans="5:5" ht="15" customHeight="1">
      <c r="E113" s="449"/>
    </row>
    <row r="114" spans="5:5" ht="15" customHeight="1">
      <c r="E114" s="449"/>
    </row>
    <row r="115" spans="5:5" ht="15" customHeight="1">
      <c r="E115" s="449"/>
    </row>
    <row r="116" spans="5:5" ht="15" customHeight="1">
      <c r="E116" s="449"/>
    </row>
    <row r="117" spans="5:5" ht="15" customHeight="1">
      <c r="E117" s="449"/>
    </row>
    <row r="118" spans="5:5" ht="15" customHeight="1">
      <c r="E118" s="449"/>
    </row>
    <row r="119" spans="5:5" ht="15" customHeight="1">
      <c r="E119" s="449"/>
    </row>
    <row r="120" spans="5:5" ht="15" customHeight="1">
      <c r="E120" s="449"/>
    </row>
    <row r="121" spans="5:5" ht="15" customHeight="1">
      <c r="E121" s="449"/>
    </row>
    <row r="122" spans="5:5">
      <c r="E122" s="449"/>
    </row>
  </sheetData>
  <mergeCells count="1">
    <mergeCell ref="C3:AB4"/>
  </mergeCells>
  <pageMargins left="0.7" right="0.7" top="0.75" bottom="0.75" header="0.3" footer="0.3"/>
  <pageSetup paperSize="9" scale="5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330D7-8A1E-47A8-BA4E-49E7AC9CD649}">
  <sheetPr>
    <tabColor rgb="FF92D050"/>
  </sheetPr>
  <dimension ref="B1:AF122"/>
  <sheetViews>
    <sheetView zoomScale="43" zoomScaleNormal="130" zoomScaleSheetLayoutView="40" workbookViewId="0">
      <selection activeCell="D7" sqref="D7"/>
    </sheetView>
  </sheetViews>
  <sheetFormatPr defaultColWidth="9.140625" defaultRowHeight="12.75"/>
  <cols>
    <col min="1" max="1" width="1.7109375" style="200" customWidth="1"/>
    <col min="2" max="2" width="1.5703125" style="200" customWidth="1"/>
    <col min="3" max="3" width="10.7109375" style="200" customWidth="1"/>
    <col min="4" max="4" width="2.5703125" style="200" customWidth="1"/>
    <col min="5" max="21" width="9.140625" style="200"/>
    <col min="22" max="22" width="14.5703125" style="200" customWidth="1"/>
    <col min="23" max="23" width="3.140625" style="200" customWidth="1"/>
    <col min="24" max="27" width="9.140625" style="200"/>
    <col min="28" max="28" width="2.85546875" style="200" customWidth="1"/>
    <col min="29" max="31" width="4.7109375" style="200" customWidth="1"/>
    <col min="32" max="32" width="1.7109375" style="200" customWidth="1"/>
    <col min="33" max="16384" width="9.140625" style="200"/>
  </cols>
  <sheetData>
    <row r="1" spans="2:32" ht="13.5" thickBot="1"/>
    <row r="2" spans="2:32" ht="6" customHeight="1" thickBot="1">
      <c r="B2" s="201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3"/>
    </row>
    <row r="3" spans="2:32" ht="13.5" thickBot="1">
      <c r="B3" s="204"/>
      <c r="C3" s="201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3"/>
      <c r="AF3" s="205"/>
    </row>
    <row r="4" spans="2:32" ht="12.75" customHeight="1" thickTop="1">
      <c r="B4" s="204"/>
      <c r="C4" s="204"/>
      <c r="D4" s="714" t="s">
        <v>1622</v>
      </c>
      <c r="E4" s="715"/>
      <c r="F4" s="715"/>
      <c r="G4" s="715"/>
      <c r="H4" s="715"/>
      <c r="I4" s="715"/>
      <c r="J4" s="715"/>
      <c r="K4" s="715"/>
      <c r="L4" s="715"/>
      <c r="M4" s="715"/>
      <c r="N4" s="715"/>
      <c r="O4" s="715"/>
      <c r="P4" s="715"/>
      <c r="Q4" s="715"/>
      <c r="R4" s="715"/>
      <c r="S4" s="715"/>
      <c r="T4" s="715"/>
      <c r="U4" s="715"/>
      <c r="V4" s="715"/>
      <c r="W4" s="715"/>
      <c r="X4" s="715"/>
      <c r="Y4" s="715"/>
      <c r="Z4" s="715"/>
      <c r="AA4" s="715"/>
      <c r="AB4" s="715"/>
      <c r="AC4" s="716"/>
      <c r="AD4" s="206"/>
      <c r="AE4" s="205"/>
      <c r="AF4" s="205"/>
    </row>
    <row r="5" spans="2:32" ht="13.5" customHeight="1" thickBot="1">
      <c r="B5" s="204"/>
      <c r="C5" s="204"/>
      <c r="D5" s="717"/>
      <c r="E5" s="718"/>
      <c r="F5" s="718"/>
      <c r="G5" s="718"/>
      <c r="H5" s="718"/>
      <c r="I5" s="718"/>
      <c r="J5" s="718"/>
      <c r="K5" s="718"/>
      <c r="L5" s="718"/>
      <c r="M5" s="718"/>
      <c r="N5" s="718"/>
      <c r="O5" s="718"/>
      <c r="P5" s="718"/>
      <c r="Q5" s="718"/>
      <c r="R5" s="718"/>
      <c r="S5" s="718"/>
      <c r="T5" s="718"/>
      <c r="U5" s="718"/>
      <c r="V5" s="718"/>
      <c r="W5" s="718"/>
      <c r="X5" s="718"/>
      <c r="Y5" s="718"/>
      <c r="Z5" s="718"/>
      <c r="AA5" s="718"/>
      <c r="AB5" s="718"/>
      <c r="AC5" s="719"/>
      <c r="AD5" s="206"/>
      <c r="AE5" s="205"/>
      <c r="AF5" s="205"/>
    </row>
    <row r="6" spans="2:32" ht="12.75" customHeight="1" thickTop="1">
      <c r="B6" s="204"/>
      <c r="C6" s="204"/>
      <c r="AE6" s="205"/>
      <c r="AF6" s="205"/>
    </row>
    <row r="7" spans="2:32" ht="12.75" customHeight="1">
      <c r="B7" s="204"/>
      <c r="C7" s="204"/>
      <c r="Z7" s="207"/>
      <c r="AA7" s="207"/>
      <c r="AB7" s="207"/>
      <c r="AC7" s="208"/>
      <c r="AD7" s="208"/>
      <c r="AE7" s="205"/>
      <c r="AF7" s="205"/>
    </row>
    <row r="8" spans="2:32" ht="12.75" customHeight="1">
      <c r="B8" s="204"/>
      <c r="C8" s="204"/>
      <c r="Z8" s="207"/>
      <c r="AA8" s="207"/>
      <c r="AB8" s="207"/>
      <c r="AC8" s="208"/>
      <c r="AD8" s="208"/>
      <c r="AE8" s="205"/>
      <c r="AF8" s="205"/>
    </row>
    <row r="9" spans="2:32" ht="12.75" customHeight="1">
      <c r="B9" s="204"/>
      <c r="C9" s="204"/>
      <c r="AE9" s="205"/>
      <c r="AF9" s="205"/>
    </row>
    <row r="10" spans="2:32" ht="12.75" customHeight="1">
      <c r="B10" s="204"/>
      <c r="C10" s="204"/>
      <c r="AE10" s="205"/>
      <c r="AF10" s="205"/>
    </row>
    <row r="11" spans="2:32">
      <c r="B11" s="204"/>
      <c r="C11" s="204"/>
      <c r="AE11" s="205"/>
      <c r="AF11" s="205"/>
    </row>
    <row r="12" spans="2:32">
      <c r="B12" s="204"/>
      <c r="C12" s="204"/>
      <c r="AE12" s="205"/>
      <c r="AF12" s="205"/>
    </row>
    <row r="13" spans="2:32">
      <c r="B13" s="204"/>
      <c r="C13" s="204"/>
      <c r="AE13" s="205"/>
      <c r="AF13" s="205"/>
    </row>
    <row r="14" spans="2:32">
      <c r="B14" s="204"/>
      <c r="C14" s="204"/>
      <c r="AE14" s="205"/>
      <c r="AF14" s="205"/>
    </row>
    <row r="15" spans="2:32">
      <c r="B15" s="204"/>
      <c r="C15" s="204"/>
      <c r="E15" s="209"/>
      <c r="AE15" s="205"/>
      <c r="AF15" s="205"/>
    </row>
    <row r="16" spans="2:32">
      <c r="B16" s="204"/>
      <c r="C16" s="204"/>
      <c r="AE16" s="205"/>
      <c r="AF16" s="205"/>
    </row>
    <row r="17" spans="2:32">
      <c r="B17" s="204"/>
      <c r="C17" s="204"/>
      <c r="AE17" s="205"/>
      <c r="AF17" s="205"/>
    </row>
    <row r="18" spans="2:32">
      <c r="B18" s="204"/>
      <c r="C18" s="204"/>
      <c r="AE18" s="205"/>
      <c r="AF18" s="205"/>
    </row>
    <row r="19" spans="2:32">
      <c r="B19" s="204"/>
      <c r="C19" s="204"/>
      <c r="AE19" s="205"/>
      <c r="AF19" s="205"/>
    </row>
    <row r="20" spans="2:32">
      <c r="B20" s="204"/>
      <c r="C20" s="204"/>
      <c r="AE20" s="205"/>
      <c r="AF20" s="205"/>
    </row>
    <row r="21" spans="2:32">
      <c r="B21" s="204"/>
      <c r="C21" s="204"/>
      <c r="AE21" s="205"/>
      <c r="AF21" s="205"/>
    </row>
    <row r="22" spans="2:32">
      <c r="B22" s="204"/>
      <c r="C22" s="204"/>
      <c r="AE22" s="205"/>
      <c r="AF22" s="205"/>
    </row>
    <row r="23" spans="2:32">
      <c r="B23" s="204"/>
      <c r="C23" s="204"/>
      <c r="AE23" s="205"/>
      <c r="AF23" s="205"/>
    </row>
    <row r="24" spans="2:32">
      <c r="B24" s="204"/>
      <c r="C24" s="204"/>
      <c r="AE24" s="205"/>
      <c r="AF24" s="205"/>
    </row>
    <row r="25" spans="2:32">
      <c r="B25" s="204"/>
      <c r="C25" s="204"/>
      <c r="AE25" s="205"/>
      <c r="AF25" s="205"/>
    </row>
    <row r="26" spans="2:32">
      <c r="B26" s="204"/>
      <c r="C26" s="204"/>
      <c r="AE26" s="205"/>
      <c r="AF26" s="205"/>
    </row>
    <row r="27" spans="2:32">
      <c r="B27" s="204"/>
      <c r="C27" s="204"/>
      <c r="AE27" s="205"/>
      <c r="AF27" s="205"/>
    </row>
    <row r="28" spans="2:32">
      <c r="B28" s="204"/>
      <c r="C28" s="204"/>
      <c r="AE28" s="205"/>
      <c r="AF28" s="205"/>
    </row>
    <row r="29" spans="2:32">
      <c r="B29" s="204"/>
      <c r="C29" s="204"/>
      <c r="AE29" s="205"/>
      <c r="AF29" s="205"/>
    </row>
    <row r="30" spans="2:32">
      <c r="B30" s="204"/>
      <c r="C30" s="204"/>
      <c r="AE30" s="205"/>
      <c r="AF30" s="205"/>
    </row>
    <row r="31" spans="2:32">
      <c r="B31" s="204"/>
      <c r="C31" s="204"/>
      <c r="AE31" s="205"/>
      <c r="AF31" s="205"/>
    </row>
    <row r="32" spans="2:32">
      <c r="B32" s="204"/>
      <c r="C32" s="204"/>
      <c r="AE32" s="205"/>
      <c r="AF32" s="205"/>
    </row>
    <row r="33" spans="2:32">
      <c r="B33" s="204"/>
      <c r="C33" s="204"/>
      <c r="AE33" s="205"/>
      <c r="AF33" s="205"/>
    </row>
    <row r="34" spans="2:32">
      <c r="B34" s="204"/>
      <c r="C34" s="204"/>
      <c r="AE34" s="205"/>
      <c r="AF34" s="205"/>
    </row>
    <row r="35" spans="2:32">
      <c r="B35" s="204"/>
      <c r="C35" s="204"/>
      <c r="AE35" s="205"/>
      <c r="AF35" s="205"/>
    </row>
    <row r="36" spans="2:32">
      <c r="B36" s="204"/>
      <c r="C36" s="204"/>
      <c r="AE36" s="205"/>
      <c r="AF36" s="205"/>
    </row>
    <row r="37" spans="2:32">
      <c r="B37" s="204"/>
      <c r="C37" s="204"/>
      <c r="AE37" s="205"/>
      <c r="AF37" s="205"/>
    </row>
    <row r="38" spans="2:32">
      <c r="B38" s="204"/>
      <c r="C38" s="204"/>
      <c r="AE38" s="205"/>
      <c r="AF38" s="205"/>
    </row>
    <row r="39" spans="2:32">
      <c r="B39" s="204"/>
      <c r="C39" s="204"/>
      <c r="AE39" s="205"/>
      <c r="AF39" s="205"/>
    </row>
    <row r="40" spans="2:32">
      <c r="B40" s="204"/>
      <c r="C40" s="204"/>
      <c r="AE40" s="205"/>
      <c r="AF40" s="205"/>
    </row>
    <row r="41" spans="2:32">
      <c r="B41" s="204"/>
      <c r="C41" s="204"/>
      <c r="AE41" s="205"/>
      <c r="AF41" s="205"/>
    </row>
    <row r="42" spans="2:32">
      <c r="B42" s="204"/>
      <c r="C42" s="204"/>
      <c r="AE42" s="205"/>
      <c r="AF42" s="205"/>
    </row>
    <row r="43" spans="2:32">
      <c r="B43" s="204"/>
      <c r="C43" s="204"/>
      <c r="AE43" s="205"/>
      <c r="AF43" s="205"/>
    </row>
    <row r="44" spans="2:32">
      <c r="B44" s="204"/>
      <c r="C44" s="204"/>
      <c r="AE44" s="205"/>
      <c r="AF44" s="205"/>
    </row>
    <row r="45" spans="2:32">
      <c r="B45" s="204"/>
      <c r="C45" s="204"/>
      <c r="AE45" s="205"/>
      <c r="AF45" s="205"/>
    </row>
    <row r="46" spans="2:32">
      <c r="B46" s="204"/>
      <c r="C46" s="204"/>
      <c r="AE46" s="205"/>
      <c r="AF46" s="205"/>
    </row>
    <row r="47" spans="2:32">
      <c r="B47" s="204"/>
      <c r="C47" s="204"/>
      <c r="AE47" s="205"/>
      <c r="AF47" s="205"/>
    </row>
    <row r="48" spans="2:32">
      <c r="B48" s="204"/>
      <c r="C48" s="204"/>
      <c r="AE48" s="205"/>
      <c r="AF48" s="205"/>
    </row>
    <row r="49" spans="2:32">
      <c r="B49" s="204"/>
      <c r="C49" s="204"/>
      <c r="AE49" s="205"/>
      <c r="AF49" s="205"/>
    </row>
    <row r="50" spans="2:32">
      <c r="B50" s="204"/>
      <c r="C50" s="204"/>
      <c r="AE50" s="205"/>
      <c r="AF50" s="205"/>
    </row>
    <row r="51" spans="2:32">
      <c r="B51" s="204"/>
      <c r="C51" s="204"/>
      <c r="AE51" s="205"/>
      <c r="AF51" s="205"/>
    </row>
    <row r="52" spans="2:32">
      <c r="B52" s="204"/>
      <c r="C52" s="204"/>
      <c r="AE52" s="205"/>
      <c r="AF52" s="205"/>
    </row>
    <row r="53" spans="2:32">
      <c r="B53" s="204"/>
      <c r="C53" s="204"/>
      <c r="AE53" s="205"/>
      <c r="AF53" s="205"/>
    </row>
    <row r="54" spans="2:32">
      <c r="B54" s="204"/>
      <c r="C54" s="204"/>
      <c r="AE54" s="205"/>
      <c r="AF54" s="205"/>
    </row>
    <row r="55" spans="2:32">
      <c r="B55" s="204"/>
      <c r="C55" s="204"/>
      <c r="AE55" s="205"/>
      <c r="AF55" s="205"/>
    </row>
    <row r="56" spans="2:32">
      <c r="B56" s="204"/>
      <c r="C56" s="204"/>
      <c r="AE56" s="205"/>
      <c r="AF56" s="205"/>
    </row>
    <row r="57" spans="2:32">
      <c r="B57" s="204"/>
      <c r="C57" s="204"/>
      <c r="S57" s="210"/>
      <c r="T57" s="210"/>
      <c r="U57" s="210"/>
      <c r="V57" s="211"/>
      <c r="W57" s="211"/>
      <c r="X57" s="211"/>
      <c r="Y57" s="211"/>
      <c r="Z57" s="211"/>
      <c r="AA57" s="211"/>
      <c r="AB57" s="211"/>
      <c r="AC57" s="211"/>
      <c r="AD57" s="211"/>
      <c r="AE57" s="212"/>
      <c r="AF57" s="205"/>
    </row>
    <row r="58" spans="2:32">
      <c r="B58" s="204"/>
      <c r="C58" s="204"/>
      <c r="S58" s="213"/>
      <c r="T58" s="210"/>
      <c r="U58" s="210"/>
      <c r="V58" s="211"/>
      <c r="W58" s="214"/>
      <c r="X58" s="211"/>
      <c r="Y58" s="211"/>
      <c r="Z58" s="211"/>
      <c r="AA58" s="211"/>
      <c r="AB58" s="214"/>
      <c r="AC58" s="214"/>
      <c r="AD58" s="214"/>
      <c r="AE58" s="215"/>
      <c r="AF58" s="205"/>
    </row>
    <row r="59" spans="2:32">
      <c r="B59" s="204"/>
      <c r="C59" s="204"/>
      <c r="V59" s="211"/>
      <c r="W59" s="214"/>
      <c r="X59" s="211"/>
      <c r="Y59" s="211"/>
      <c r="Z59" s="211"/>
      <c r="AA59" s="211"/>
      <c r="AB59" s="214"/>
      <c r="AC59" s="211"/>
      <c r="AD59" s="211"/>
      <c r="AE59" s="212"/>
      <c r="AF59" s="205"/>
    </row>
    <row r="60" spans="2:32">
      <c r="B60" s="204"/>
      <c r="C60" s="204"/>
      <c r="V60" s="211"/>
      <c r="W60" s="214"/>
      <c r="X60" s="211"/>
      <c r="Y60" s="211"/>
      <c r="Z60" s="211"/>
      <c r="AA60" s="211"/>
      <c r="AB60" s="211"/>
      <c r="AC60" s="211"/>
      <c r="AD60" s="211"/>
      <c r="AE60" s="212"/>
      <c r="AF60" s="205"/>
    </row>
    <row r="61" spans="2:32">
      <c r="B61" s="204"/>
      <c r="C61" s="204"/>
      <c r="V61" s="216"/>
      <c r="W61" s="216"/>
      <c r="X61" s="216"/>
      <c r="Y61" s="216"/>
      <c r="Z61" s="216"/>
      <c r="AA61" s="216"/>
      <c r="AB61" s="216"/>
      <c r="AC61" s="216"/>
      <c r="AD61" s="216"/>
      <c r="AE61" s="217"/>
      <c r="AF61" s="205"/>
    </row>
    <row r="62" spans="2:32">
      <c r="B62" s="204"/>
      <c r="C62" s="204"/>
      <c r="V62" s="211"/>
      <c r="W62" s="211"/>
      <c r="X62" s="211"/>
      <c r="Y62" s="211"/>
      <c r="Z62" s="211"/>
      <c r="AA62" s="211"/>
      <c r="AB62" s="211"/>
      <c r="AC62" s="211"/>
      <c r="AD62" s="211"/>
      <c r="AE62" s="212"/>
      <c r="AF62" s="205"/>
    </row>
    <row r="63" spans="2:32">
      <c r="B63" s="204"/>
      <c r="C63" s="204"/>
      <c r="V63" s="211"/>
      <c r="W63" s="214"/>
      <c r="X63" s="211"/>
      <c r="Y63" s="211"/>
      <c r="Z63" s="211"/>
      <c r="AA63" s="211"/>
      <c r="AB63" s="211"/>
      <c r="AC63" s="211"/>
      <c r="AD63" s="211"/>
      <c r="AE63" s="212"/>
      <c r="AF63" s="205"/>
    </row>
    <row r="64" spans="2:32">
      <c r="B64" s="204"/>
      <c r="C64" s="204"/>
      <c r="V64" s="211"/>
      <c r="W64" s="214"/>
      <c r="X64" s="211"/>
      <c r="Y64" s="211"/>
      <c r="Z64" s="211"/>
      <c r="AA64" s="211"/>
      <c r="AB64" s="211"/>
      <c r="AC64" s="211"/>
      <c r="AD64" s="211"/>
      <c r="AE64" s="212"/>
      <c r="AF64" s="205"/>
    </row>
    <row r="65" spans="2:32">
      <c r="B65" s="204"/>
      <c r="C65" s="204"/>
      <c r="V65" s="211"/>
      <c r="W65" s="214"/>
      <c r="X65" s="211"/>
      <c r="Y65" s="211"/>
      <c r="Z65" s="211"/>
      <c r="AA65" s="211"/>
      <c r="AB65" s="211"/>
      <c r="AC65" s="211"/>
      <c r="AD65" s="211"/>
      <c r="AE65" s="212"/>
      <c r="AF65" s="205"/>
    </row>
    <row r="66" spans="2:32">
      <c r="B66" s="204"/>
      <c r="C66" s="204"/>
      <c r="V66" s="211"/>
      <c r="W66" s="214"/>
      <c r="X66" s="211"/>
      <c r="Y66" s="211"/>
      <c r="Z66" s="211"/>
      <c r="AA66" s="211"/>
      <c r="AB66" s="211"/>
      <c r="AC66" s="211"/>
      <c r="AD66" s="211"/>
      <c r="AE66" s="212"/>
      <c r="AF66" s="205"/>
    </row>
    <row r="67" spans="2:32" ht="13.5" thickBot="1">
      <c r="B67" s="204"/>
      <c r="C67" s="218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20"/>
      <c r="W67" s="221"/>
      <c r="X67" s="220"/>
      <c r="Y67" s="220"/>
      <c r="Z67" s="220"/>
      <c r="AA67" s="220"/>
      <c r="AB67" s="220"/>
      <c r="AC67" s="220"/>
      <c r="AD67" s="220"/>
      <c r="AE67" s="222"/>
      <c r="AF67" s="205"/>
    </row>
    <row r="68" spans="2:32" ht="6" customHeight="1" thickBot="1">
      <c r="B68" s="218"/>
      <c r="C68" s="219"/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23"/>
    </row>
    <row r="75" spans="2:32">
      <c r="N75" s="463"/>
    </row>
    <row r="76" spans="2:32" ht="15" customHeight="1">
      <c r="F76" s="464"/>
      <c r="N76" s="463"/>
    </row>
    <row r="77" spans="2:32" ht="15" customHeight="1">
      <c r="F77" s="464"/>
      <c r="N77" s="463"/>
    </row>
    <row r="78" spans="2:32" ht="15" customHeight="1">
      <c r="F78" s="464"/>
      <c r="N78" s="463"/>
    </row>
    <row r="79" spans="2:32" ht="15" customHeight="1">
      <c r="F79" s="464"/>
      <c r="N79" s="463"/>
    </row>
    <row r="80" spans="2:32" ht="15" customHeight="1">
      <c r="F80" s="464"/>
      <c r="N80" s="463"/>
    </row>
    <row r="81" spans="6:14" ht="15" customHeight="1">
      <c r="F81" s="464"/>
      <c r="N81" s="463"/>
    </row>
    <row r="82" spans="6:14" ht="15" customHeight="1">
      <c r="F82" s="464"/>
      <c r="N82" s="463"/>
    </row>
    <row r="83" spans="6:14" ht="15" customHeight="1">
      <c r="F83" s="464"/>
      <c r="N83" s="463"/>
    </row>
    <row r="84" spans="6:14" ht="15" customHeight="1">
      <c r="F84" s="464"/>
      <c r="N84" s="463"/>
    </row>
    <row r="85" spans="6:14" ht="15" customHeight="1">
      <c r="F85" s="464"/>
      <c r="N85" s="463"/>
    </row>
    <row r="86" spans="6:14" ht="15" customHeight="1">
      <c r="F86" s="464"/>
      <c r="N86" s="463"/>
    </row>
    <row r="87" spans="6:14" ht="15" customHeight="1">
      <c r="F87" s="464"/>
      <c r="N87" s="463"/>
    </row>
    <row r="88" spans="6:14" ht="15" customHeight="1">
      <c r="F88" s="464"/>
      <c r="N88" s="463"/>
    </row>
    <row r="89" spans="6:14" ht="15" customHeight="1">
      <c r="F89" s="464"/>
      <c r="N89" s="463"/>
    </row>
    <row r="90" spans="6:14" ht="15" customHeight="1">
      <c r="F90" s="464"/>
      <c r="N90" s="463"/>
    </row>
    <row r="91" spans="6:14" ht="15" customHeight="1">
      <c r="F91" s="464"/>
      <c r="N91" s="463"/>
    </row>
    <row r="92" spans="6:14" ht="15" customHeight="1">
      <c r="F92" s="464"/>
      <c r="N92" s="463"/>
    </row>
    <row r="93" spans="6:14" ht="15" customHeight="1">
      <c r="F93" s="464"/>
      <c r="N93" s="463"/>
    </row>
    <row r="94" spans="6:14" ht="15" customHeight="1">
      <c r="F94" s="464"/>
      <c r="N94" s="463"/>
    </row>
    <row r="95" spans="6:14" ht="15" customHeight="1">
      <c r="F95" s="464"/>
      <c r="N95" s="463"/>
    </row>
    <row r="96" spans="6:14" ht="15" customHeight="1">
      <c r="F96" s="464"/>
      <c r="N96" s="463"/>
    </row>
    <row r="97" spans="6:14" ht="15" customHeight="1">
      <c r="F97" s="464"/>
      <c r="N97" s="463"/>
    </row>
    <row r="98" spans="6:14" ht="15" customHeight="1">
      <c r="F98" s="464"/>
    </row>
    <row r="99" spans="6:14" ht="15" customHeight="1">
      <c r="F99" s="464"/>
    </row>
    <row r="100" spans="6:14" ht="15" customHeight="1">
      <c r="F100" s="464"/>
    </row>
    <row r="101" spans="6:14" ht="15" customHeight="1">
      <c r="F101" s="464"/>
    </row>
    <row r="102" spans="6:14" ht="15" customHeight="1">
      <c r="F102" s="464"/>
    </row>
    <row r="103" spans="6:14" ht="15" customHeight="1">
      <c r="F103" s="464"/>
    </row>
    <row r="104" spans="6:14" ht="15" customHeight="1">
      <c r="F104" s="464"/>
    </row>
    <row r="105" spans="6:14" ht="15" customHeight="1">
      <c r="F105" s="464"/>
    </row>
    <row r="106" spans="6:14" ht="15" customHeight="1">
      <c r="F106" s="464"/>
    </row>
    <row r="107" spans="6:14" ht="15" customHeight="1">
      <c r="F107" s="464"/>
    </row>
    <row r="108" spans="6:14" ht="15" customHeight="1">
      <c r="F108" s="464"/>
    </row>
    <row r="109" spans="6:14" ht="15" customHeight="1">
      <c r="F109" s="464"/>
    </row>
    <row r="110" spans="6:14" ht="15" customHeight="1">
      <c r="F110" s="464"/>
    </row>
    <row r="111" spans="6:14" ht="15" customHeight="1">
      <c r="F111" s="464"/>
    </row>
    <row r="112" spans="6:14" ht="15" customHeight="1">
      <c r="F112" s="464"/>
    </row>
    <row r="113" spans="6:6" ht="15" customHeight="1">
      <c r="F113" s="464"/>
    </row>
    <row r="114" spans="6:6" ht="15" customHeight="1">
      <c r="F114" s="464"/>
    </row>
    <row r="115" spans="6:6" ht="15" customHeight="1">
      <c r="F115" s="464"/>
    </row>
    <row r="116" spans="6:6" ht="15" customHeight="1">
      <c r="F116" s="464"/>
    </row>
    <row r="117" spans="6:6" ht="15" customHeight="1">
      <c r="F117" s="464"/>
    </row>
    <row r="118" spans="6:6" ht="15" customHeight="1">
      <c r="F118" s="464"/>
    </row>
    <row r="119" spans="6:6" ht="15" customHeight="1">
      <c r="F119" s="464"/>
    </row>
    <row r="120" spans="6:6" ht="15" customHeight="1">
      <c r="F120" s="464"/>
    </row>
    <row r="121" spans="6:6" ht="15" customHeight="1">
      <c r="F121" s="464"/>
    </row>
    <row r="122" spans="6:6">
      <c r="F122" s="464"/>
    </row>
  </sheetData>
  <mergeCells count="1">
    <mergeCell ref="D4:AC5"/>
  </mergeCells>
  <pageMargins left="0.7" right="0.7" top="0.75" bottom="0.75" header="0.3" footer="0.3"/>
  <pageSetup paperSize="9" scale="54" orientation="landscape" r:id="rId1"/>
  <colBreaks count="1" manualBreakCount="1">
    <brk id="32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C965-D18D-41E6-B0AB-BAB77C60D785}">
  <dimension ref="A1:U32"/>
  <sheetViews>
    <sheetView showGridLines="0" workbookViewId="0"/>
  </sheetViews>
  <sheetFormatPr defaultRowHeight="12.75"/>
  <cols>
    <col min="6" max="6" width="12.42578125" customWidth="1"/>
    <col min="8" max="8" width="12.42578125" customWidth="1"/>
    <col min="10" max="10" width="12.42578125" customWidth="1"/>
    <col min="12" max="12" width="12.42578125" customWidth="1"/>
    <col min="14" max="14" width="12.42578125" customWidth="1"/>
    <col min="16" max="16" width="12.42578125" customWidth="1"/>
    <col min="18" max="18" width="12.42578125" customWidth="1"/>
    <col min="20" max="20" width="12.42578125" customWidth="1"/>
    <col min="22" max="22" width="12.42578125" customWidth="1"/>
  </cols>
  <sheetData>
    <row r="1" spans="1:11" ht="48" customHeight="1">
      <c r="A1" s="388">
        <v>1</v>
      </c>
    </row>
    <row r="2" spans="1:11" ht="48" customHeight="1">
      <c r="A2" s="388">
        <v>3</v>
      </c>
    </row>
    <row r="4" spans="1:11" ht="48" customHeight="1">
      <c r="C4" s="388">
        <v>1</v>
      </c>
    </row>
    <row r="5" spans="1:11" ht="48" customHeight="1">
      <c r="C5" s="388">
        <v>3</v>
      </c>
    </row>
    <row r="7" spans="1:11" ht="48" customHeight="1">
      <c r="E7" s="388">
        <v>1</v>
      </c>
    </row>
    <row r="8" spans="1:11" ht="48" customHeight="1">
      <c r="E8" s="388">
        <v>3</v>
      </c>
    </row>
    <row r="10" spans="1:11" ht="48" customHeight="1">
      <c r="G10" s="388">
        <v>3</v>
      </c>
    </row>
    <row r="11" spans="1:11" ht="48" customHeight="1">
      <c r="G11" s="388">
        <v>1</v>
      </c>
    </row>
    <row r="13" spans="1:11" ht="48" customHeight="1">
      <c r="I13" s="388">
        <v>3</v>
      </c>
    </row>
    <row r="14" spans="1:11" ht="48" customHeight="1">
      <c r="I14" s="388">
        <v>1</v>
      </c>
    </row>
    <row r="16" spans="1:11" ht="48" customHeight="1">
      <c r="K16" s="388">
        <v>3</v>
      </c>
    </row>
    <row r="17" spans="11:21" ht="48" customHeight="1">
      <c r="K17" s="388">
        <v>1</v>
      </c>
    </row>
    <row r="19" spans="11:21" ht="48" customHeight="1">
      <c r="M19" s="388">
        <v>3</v>
      </c>
    </row>
    <row r="20" spans="11:21" ht="48" customHeight="1">
      <c r="M20" s="388">
        <v>1</v>
      </c>
    </row>
    <row r="22" spans="11:21" ht="48" customHeight="1">
      <c r="O22" s="388">
        <v>3</v>
      </c>
    </row>
    <row r="23" spans="11:21" ht="48" customHeight="1">
      <c r="O23" s="388">
        <v>1</v>
      </c>
    </row>
    <row r="25" spans="11:21" ht="57" customHeight="1">
      <c r="Q25" s="388">
        <v>3</v>
      </c>
    </row>
    <row r="26" spans="11:21" ht="57" customHeight="1">
      <c r="Q26" s="388">
        <v>1</v>
      </c>
    </row>
    <row r="28" spans="11:21" ht="57" customHeight="1">
      <c r="S28" s="388">
        <v>3</v>
      </c>
    </row>
    <row r="29" spans="11:21" ht="57" customHeight="1">
      <c r="S29" s="388">
        <v>1</v>
      </c>
    </row>
    <row r="31" spans="11:21" ht="57" customHeight="1">
      <c r="U31" s="388">
        <v>3</v>
      </c>
    </row>
    <row r="32" spans="11:21" ht="57" customHeight="1">
      <c r="U32" s="388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1" tint="0.249977111117893"/>
    <pageSetUpPr fitToPage="1"/>
  </sheetPr>
  <dimension ref="A1:U94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D209" sqref="D209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71093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30" t="s">
        <v>1127</v>
      </c>
      <c r="C4" s="530"/>
      <c r="D4" s="530"/>
      <c r="E4" s="530"/>
      <c r="F4" s="530"/>
      <c r="G4" s="530"/>
      <c r="H4" s="530"/>
      <c r="I4" s="530"/>
      <c r="J4" s="530"/>
      <c r="K4" s="530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54" t="str">
        <f>RAB!G6</f>
        <v>PD DINSOS 3,5-17,6KVA</v>
      </c>
      <c r="H6" s="554"/>
      <c r="I6" s="554"/>
      <c r="J6" s="554"/>
      <c r="K6" s="554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JL MH THAMRIN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 t="str">
        <f>RAB!G8</f>
        <v>PT. PLN (PERSERO) UP3 DEMAK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S10" s="73"/>
      <c r="T10" s="73"/>
    </row>
    <row r="11" spans="1:21" ht="15.75" customHeight="1">
      <c r="B11" s="531" t="s">
        <v>0</v>
      </c>
      <c r="C11" s="533" t="s">
        <v>1</v>
      </c>
      <c r="D11" s="536" t="s">
        <v>42</v>
      </c>
      <c r="E11" s="536" t="s">
        <v>43</v>
      </c>
      <c r="F11" s="536" t="s">
        <v>2</v>
      </c>
      <c r="G11" s="538" t="s">
        <v>41</v>
      </c>
      <c r="H11" s="536" t="s">
        <v>3</v>
      </c>
      <c r="I11" s="536"/>
      <c r="J11" s="536"/>
      <c r="K11" s="541"/>
      <c r="M11" s="33"/>
      <c r="N11" s="33"/>
      <c r="O11" s="33"/>
      <c r="P11" s="33"/>
      <c r="R11" s="34"/>
      <c r="S11" s="74"/>
      <c r="T11" s="74"/>
    </row>
    <row r="12" spans="1:21" ht="15" customHeight="1">
      <c r="B12" s="532"/>
      <c r="C12" s="534"/>
      <c r="D12" s="537"/>
      <c r="E12" s="537"/>
      <c r="F12" s="537"/>
      <c r="G12" s="539"/>
      <c r="H12" s="545" t="s">
        <v>46</v>
      </c>
      <c r="I12" s="545" t="s">
        <v>5</v>
      </c>
      <c r="J12" s="537" t="s">
        <v>47</v>
      </c>
      <c r="K12" s="544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32"/>
      <c r="C13" s="535"/>
      <c r="D13" s="537"/>
      <c r="E13" s="537"/>
      <c r="F13" s="537"/>
      <c r="G13" s="540"/>
      <c r="H13" s="546"/>
      <c r="I13" s="546"/>
      <c r="J13" s="537"/>
      <c r="K13" s="544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SATUAN'!$C$7:$C$1495,0),0)),"",OFFSET('HARGA SATUAN'!$I$6,MATCH(C14,'HARGA SATUAN'!$C$7:$C$1495,0),0))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23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1128</v>
      </c>
      <c r="D15" s="39"/>
      <c r="E15" s="40"/>
      <c r="F15" s="79"/>
      <c r="G15" s="41" t="str">
        <f ca="1">IF(ISERROR(OFFSET('HARGA SATUAN'!$I$6,MATCH(C15,'HARGA SATUAN'!$C$7:$C$1495,0),0)),"",OFFSET('HARGA SATUAN'!$I$6,MATCH(C15,'HARGA SATUAN'!$C$7:$C$1495,0),0))</f>
        <v/>
      </c>
      <c r="H15" s="42">
        <f t="shared" ref="H15:H23" si="1">IF(OR(D15="MDU",D15="MDU-KD"),G15*F15,0)</f>
        <v>0</v>
      </c>
      <c r="I15" s="42">
        <f t="shared" ref="I15:I23" si="2">IF(D15="HDW",G15*F15,0)</f>
        <v>0</v>
      </c>
      <c r="J15" s="42">
        <f t="shared" ref="J15:J23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 t="str">
        <f ca="1">IF(C16="","",A16)</f>
        <v/>
      </c>
      <c r="C16" s="109" t="str">
        <f t="shared" ref="C16:C35" ca="1" si="4">IF(ISERROR(OFFSET($C$56,MATCH(A16,$F$57:$F$76,0),0)),"",OFFSET($C$56,MATCH(A16,$F$57:$F$76,0),0))</f>
        <v/>
      </c>
      <c r="D16" s="101" t="str">
        <f ca="1">IF(ISERROR(OFFSET('HARGA SATUAN'!$D$6,MATCH(C16,'HARGA SATUAN'!$C$7:$C$1495,0),0)),"",OFFSET('HARGA SATUAN'!$D$6,MATCH(C16,'HARGA SATUAN'!$C$7:$C$1495,0),0))</f>
        <v/>
      </c>
      <c r="E16" s="101">
        <f ca="1">IF(B16="+","Unit",IF(ISERROR(OFFSET('HARGA SATUAN'!$E$6,MATCH(C16,'HARGA SATUAN'!$C$7:$C$1495,0),0)),"",OFFSET('HARGA SATUAN'!$E$6,MATCH(C16,'HARGA SATUAN'!$C$7:$C$1495,0),0)))</f>
        <v>0</v>
      </c>
      <c r="F16" s="101" t="str">
        <f t="shared" ref="F16:F36" ca="1" si="5">IF(ISERROR(OFFSET($D$56,MATCH(A16,$F$57:$F$76,0),0)),"",OFFSET($D$56,MATCH(A16,$F$57:$F$76,0),0))</f>
        <v/>
      </c>
      <c r="G16" s="41">
        <f ca="1">IF(ISERROR(OFFSET('HARGA SATUAN'!$I$6,MATCH(C16,'HARGA SATUAN'!$C$7:$C$1495,0),0)),"",OFFSET('HARGA SATUAN'!$I$6,MATCH(C16,'HARGA SATUAN'!$C$7:$C$1495,0),0))</f>
        <v>0</v>
      </c>
      <c r="H16" s="42">
        <f t="shared" ca="1" si="1"/>
        <v>0</v>
      </c>
      <c r="I16" s="42">
        <f t="shared" ca="1" si="2"/>
        <v>0</v>
      </c>
      <c r="J16" s="42">
        <f t="shared" ca="1" si="3"/>
        <v>0</v>
      </c>
      <c r="K16" s="43">
        <f t="shared" ca="1" si="0"/>
        <v>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 t="str">
        <f t="shared" ref="B17:B23" ca="1" si="6">IF(C17="","",A17)</f>
        <v/>
      </c>
      <c r="C17" s="109" t="str">
        <f t="shared" ca="1" si="4"/>
        <v/>
      </c>
      <c r="D17" s="101" t="str">
        <f ca="1">IF(ISERROR(OFFSET('HARGA SATUAN'!$D$6,MATCH(C17,'HARGA SATUAN'!$C$7:$C$1495,0),0)),"",OFFSET('HARGA SATUAN'!$D$6,MATCH(C17,'HARGA SATUAN'!$C$7:$C$1495,0),0))</f>
        <v/>
      </c>
      <c r="E17" s="101">
        <f ca="1">IF(B17="+","Unit",IF(ISERROR(OFFSET('HARGA SATUAN'!$E$6,MATCH(C17,'HARGA SATUAN'!$C$7:$C$1495,0),0)),"",OFFSET('HARGA SATUAN'!$E$6,MATCH(C17,'HARGA SATUAN'!$C$7:$C$1495,0),0)))</f>
        <v>0</v>
      </c>
      <c r="F17" s="101" t="str">
        <f t="shared" ca="1" si="5"/>
        <v/>
      </c>
      <c r="G17" s="41">
        <f ca="1">IF(ISERROR(OFFSET('HARGA SATUAN'!$I$6,MATCH(C17,'HARGA SATUAN'!$C$7:$C$1495,0),0)),"",OFFSET('HARGA SATUAN'!$I$6,MATCH(C17,'HARGA SATUAN'!$C$7:$C$1495,0),0))</f>
        <v>0</v>
      </c>
      <c r="H17" s="42">
        <f t="shared" ca="1" si="1"/>
        <v>0</v>
      </c>
      <c r="I17" s="42">
        <f t="shared" ca="1" si="2"/>
        <v>0</v>
      </c>
      <c r="J17" s="42">
        <f t="shared" ca="1" si="3"/>
        <v>0</v>
      </c>
      <c r="K17" s="43">
        <f t="shared" ca="1" si="0"/>
        <v>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 t="str">
        <f t="shared" ca="1" si="6"/>
        <v/>
      </c>
      <c r="C18" s="109" t="str">
        <f t="shared" ca="1" si="4"/>
        <v/>
      </c>
      <c r="D18" s="101" t="str">
        <f ca="1">IF(ISERROR(OFFSET('HARGA SATUAN'!$D$6,MATCH(C18,'HARGA SATUAN'!$C$7:$C$1495,0),0)),"",OFFSET('HARGA SATUAN'!$D$6,MATCH(C18,'HARGA SATUAN'!$C$7:$C$1495,0),0))</f>
        <v/>
      </c>
      <c r="E18" s="101">
        <f ca="1">IF(B18="+","Unit",IF(ISERROR(OFFSET('HARGA SATUAN'!$E$6,MATCH(C18,'HARGA SATUAN'!$C$7:$C$1495,0),0)),"",OFFSET('HARGA SATUAN'!$E$6,MATCH(C18,'HARGA SATUAN'!$C$7:$C$1495,0),0)))</f>
        <v>0</v>
      </c>
      <c r="F18" s="101" t="str">
        <f t="shared" ca="1" si="5"/>
        <v/>
      </c>
      <c r="G18" s="41">
        <f ca="1">IF(ISERROR(OFFSET('HARGA SATUAN'!$I$6,MATCH(C18,'HARGA SATUAN'!$C$7:$C$1495,0),0)),"",OFFSET('HARGA SATUAN'!$I$6,MATCH(C18,'HARGA SATUAN'!$C$7:$C$1495,0),0))</f>
        <v>0</v>
      </c>
      <c r="H18" s="42">
        <f t="shared" ca="1" si="1"/>
        <v>0</v>
      </c>
      <c r="I18" s="42">
        <f t="shared" ca="1" si="2"/>
        <v>0</v>
      </c>
      <c r="J18" s="42">
        <f t="shared" ca="1" si="3"/>
        <v>0</v>
      </c>
      <c r="K18" s="43">
        <f t="shared" ca="1" si="0"/>
        <v>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 t="str">
        <f t="shared" ca="1" si="6"/>
        <v/>
      </c>
      <c r="C19" s="109" t="str">
        <f t="shared" ca="1" si="4"/>
        <v/>
      </c>
      <c r="D19" s="101" t="str">
        <f ca="1">IF(ISERROR(OFFSET('HARGA SATUAN'!$D$6,MATCH(C19,'HARGA SATUAN'!$C$7:$C$1495,0),0)),"",OFFSET('HARGA SATUAN'!$D$6,MATCH(C19,'HARGA SATUAN'!$C$7:$C$1495,0),0))</f>
        <v/>
      </c>
      <c r="E19" s="101">
        <f ca="1">IF(B19="+","Unit",IF(ISERROR(OFFSET('HARGA SATUAN'!$E$6,MATCH(C19,'HARGA SATUAN'!$C$7:$C$1495,0),0)),"",OFFSET('HARGA SATUAN'!$E$6,MATCH(C19,'HARGA SATUAN'!$C$7:$C$1495,0),0)))</f>
        <v>0</v>
      </c>
      <c r="F19" s="101" t="str">
        <f t="shared" ca="1" si="5"/>
        <v/>
      </c>
      <c r="G19" s="41">
        <f ca="1">IF(ISERROR(OFFSET('HARGA SATUAN'!$I$6,MATCH(C19,'HARGA SATUAN'!$C$7:$C$1495,0),0)),"",OFFSET('HARGA SATUAN'!$I$6,MATCH(C19,'HARGA SATUAN'!$C$7:$C$1495,0),0))</f>
        <v>0</v>
      </c>
      <c r="H19" s="42">
        <f t="shared" ca="1" si="1"/>
        <v>0</v>
      </c>
      <c r="I19" s="42">
        <f t="shared" ca="1" si="2"/>
        <v>0</v>
      </c>
      <c r="J19" s="42">
        <f t="shared" ca="1" si="3"/>
        <v>0</v>
      </c>
      <c r="K19" s="43">
        <f t="shared" ca="1" si="0"/>
        <v>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6"/>
        <v/>
      </c>
      <c r="C20" s="109" t="str">
        <f t="shared" ca="1" si="4"/>
        <v/>
      </c>
      <c r="D20" s="101" t="str">
        <f ca="1">IF(ISERROR(OFFSET('HARGA SATUAN'!$D$6,MATCH(C20,'HARGA SATUAN'!$C$7:$C$1495,0),0)),"",OFFSET('HARGA SATUAN'!$D$6,MATCH(C20,'HARGA SATUAN'!$C$7:$C$1495,0),0))</f>
        <v/>
      </c>
      <c r="E20" s="101">
        <f ca="1">IF(B20="+","Unit",IF(ISERROR(OFFSET('HARGA SATUAN'!$E$6,MATCH(C20,'HARGA SATUAN'!$C$7:$C$1495,0),0)),"",OFFSET('HARGA SATUAN'!$E$6,MATCH(C20,'HARGA SATUAN'!$C$7:$C$1495,0),0)))</f>
        <v>0</v>
      </c>
      <c r="F20" s="101" t="str">
        <f t="shared" ca="1" si="5"/>
        <v/>
      </c>
      <c r="G20" s="41">
        <f ca="1">IF(ISERROR(OFFSET('HARGA SATUAN'!$I$6,MATCH(C20,'HARGA SATUAN'!$C$7:$C$1495,0),0)),"",OFFSET('HARGA SATUAN'!$I$6,MATCH(C20,'HARGA SATUAN'!$C$7:$C$1495,0),0))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6"/>
        <v/>
      </c>
      <c r="C21" s="109" t="str">
        <f t="shared" ca="1" si="4"/>
        <v/>
      </c>
      <c r="D21" s="101" t="str">
        <f ca="1">IF(ISERROR(OFFSET('HARGA SATUAN'!$D$6,MATCH(C21,'HARGA SATUAN'!$C$7:$C$1495,0),0)),"",OFFSET('HARGA SATUAN'!$D$6,MATCH(C21,'HARGA SATUAN'!$C$7:$C$1495,0),0))</f>
        <v/>
      </c>
      <c r="E21" s="101">
        <f ca="1">IF(B21="+","Unit",IF(ISERROR(OFFSET('HARGA SATUAN'!$E$6,MATCH(C21,'HARGA SATUAN'!$C$7:$C$1495,0),0)),"",OFFSET('HARGA SATUAN'!$E$6,MATCH(C21,'HARGA SATUAN'!$C$7:$C$1495,0),0)))</f>
        <v>0</v>
      </c>
      <c r="F21" s="101" t="str">
        <f t="shared" ca="1" si="5"/>
        <v/>
      </c>
      <c r="G21" s="41">
        <f ca="1">IF(ISERROR(OFFSET('HARGA SATUAN'!$I$6,MATCH(C21,'HARGA SATUAN'!$C$7:$C$1495,0),0)),"",OFFSET('HARGA SATUAN'!$I$6,MATCH(C21,'HARGA SATUAN'!$C$7:$C$1495,0),0))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6"/>
        <v/>
      </c>
      <c r="C22" s="109" t="str">
        <f t="shared" ca="1" si="4"/>
        <v/>
      </c>
      <c r="D22" s="101" t="str">
        <f ca="1">IF(ISERROR(OFFSET('HARGA SATUAN'!$D$6,MATCH(C22,'HARGA SATUAN'!$C$7:$C$1495,0),0)),"",OFFSET('HARGA SATUAN'!$D$6,MATCH(C22,'HARGA SATUAN'!$C$7:$C$1495,0),0))</f>
        <v/>
      </c>
      <c r="E22" s="101">
        <f ca="1">IF(B22="+","Unit",IF(ISERROR(OFFSET('HARGA SATUAN'!$E$6,MATCH(C22,'HARGA SATUAN'!$C$7:$C$1495,0),0)),"",OFFSET('HARGA SATUAN'!$E$6,MATCH(C22,'HARGA SATUAN'!$C$7:$C$1495,0),0)))</f>
        <v>0</v>
      </c>
      <c r="F22" s="101" t="str">
        <f t="shared" ca="1" si="5"/>
        <v/>
      </c>
      <c r="G22" s="41">
        <f ca="1">IF(ISERROR(OFFSET('HARGA SATUAN'!$I$6,MATCH(C22,'HARGA SATUAN'!$C$7:$C$1495,0),0)),"",OFFSET('HARGA SATUAN'!$I$6,MATCH(C22,'HARGA SATUAN'!$C$7:$C$1495,0),0))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6"/>
        <v/>
      </c>
      <c r="C23" s="109" t="str">
        <f t="shared" ca="1" si="4"/>
        <v/>
      </c>
      <c r="D23" s="101" t="str">
        <f ca="1">IF(ISERROR(OFFSET('HARGA SATUAN'!$D$6,MATCH(C23,'HARGA SATUAN'!$C$7:$C$1495,0),0)),"",OFFSET('HARGA SATUAN'!$D$6,MATCH(C23,'HARGA SATUAN'!$C$7:$C$1495,0),0))</f>
        <v/>
      </c>
      <c r="E23" s="101">
        <f ca="1">IF(B23="+","Unit",IF(ISERROR(OFFSET('HARGA SATUAN'!$E$6,MATCH(C23,'HARGA SATUAN'!$C$7:$C$1495,0),0)),"",OFFSET('HARGA SATUAN'!$E$6,MATCH(C23,'HARGA SATUAN'!$C$7:$C$1495,0),0)))</f>
        <v>0</v>
      </c>
      <c r="F23" s="101" t="str">
        <f t="shared" ca="1" si="5"/>
        <v/>
      </c>
      <c r="G23" s="41">
        <f ca="1">IF(ISERROR(OFFSET('HARGA SATUAN'!$I$6,MATCH(C23,'HARGA SATUAN'!$C$7:$C$1495,0),0)),"",OFFSET('HARGA SATUAN'!$I$6,MATCH(C23,'HARGA SATUAN'!$C$7:$C$1495,0),0))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ref="B24:B35" ca="1" si="7">IF(C24="","",A24)</f>
        <v/>
      </c>
      <c r="C24" s="109" t="str">
        <f t="shared" ca="1" si="4"/>
        <v/>
      </c>
      <c r="D24" s="101" t="str">
        <f ca="1">IF(ISERROR(OFFSET('HARGA SATUAN'!$D$6,MATCH(C24,'HARGA SATUAN'!$C$7:$C$1495,0),0)),"",OFFSET('HARGA SATUAN'!$D$6,MATCH(C24,'HARGA SATUAN'!$C$7:$C$1495,0),0))</f>
        <v/>
      </c>
      <c r="E24" s="101">
        <f ca="1">IF(B24="+","Unit",IF(ISERROR(OFFSET('HARGA SATUAN'!$E$6,MATCH(C24,'HARGA SATUAN'!$C$7:$C$1495,0),0)),"",OFFSET('HARGA SATUAN'!$E$6,MATCH(C24,'HARGA SATUAN'!$C$7:$C$1495,0),0)))</f>
        <v>0</v>
      </c>
      <c r="F24" s="101" t="str">
        <f t="shared" ca="1" si="5"/>
        <v/>
      </c>
      <c r="G24" s="41">
        <f ca="1">IF(ISERROR(OFFSET('HARGA SATUAN'!$I$6,MATCH(C24,'HARGA SATUAN'!$C$7:$C$1495,0),0)),"",OFFSET('HARGA SATUAN'!$I$6,MATCH(C24,'HARGA SATUAN'!$C$7:$C$1495,0),0))</f>
        <v>0</v>
      </c>
      <c r="H24" s="42">
        <f t="shared" ref="H24:H35" ca="1" si="8">IF(OR(D24="MDU",D24="MDU-KD"),G24*F24,0)</f>
        <v>0</v>
      </c>
      <c r="I24" s="42">
        <f t="shared" ref="I24:I35" ca="1" si="9">IF(D24="HDW",G24*F24,0)</f>
        <v>0</v>
      </c>
      <c r="J24" s="42">
        <f t="shared" ref="J24:J35" ca="1" si="10">IF(D24="JASA",G24*F24,0)</f>
        <v>0</v>
      </c>
      <c r="K24" s="43">
        <f t="shared" ref="K24:K35" ca="1" si="11">SUM(H24:J24)</f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7"/>
        <v/>
      </c>
      <c r="C25" s="109" t="str">
        <f t="shared" ca="1" si="4"/>
        <v/>
      </c>
      <c r="D25" s="101" t="str">
        <f ca="1">IF(ISERROR(OFFSET('HARGA SATUAN'!$D$6,MATCH(C25,'HARGA SATUAN'!$C$7:$C$1495,0),0)),"",OFFSET('HARGA SATUAN'!$D$6,MATCH(C25,'HARGA SATUAN'!$C$7:$C$1495,0),0))</f>
        <v/>
      </c>
      <c r="E25" s="101">
        <f ca="1">IF(B25="+","Unit",IF(ISERROR(OFFSET('HARGA SATUAN'!$E$6,MATCH(C25,'HARGA SATUAN'!$C$7:$C$1495,0),0)),"",OFFSET('HARGA SATUAN'!$E$6,MATCH(C25,'HARGA SATUAN'!$C$7:$C$1495,0),0)))</f>
        <v>0</v>
      </c>
      <c r="F25" s="101" t="str">
        <f t="shared" ca="1" si="5"/>
        <v/>
      </c>
      <c r="G25" s="41">
        <f ca="1">IF(ISERROR(OFFSET('HARGA SATUAN'!$I$6,MATCH(C25,'HARGA SATUAN'!$C$7:$C$1495,0),0)),"",OFFSET('HARGA SATUAN'!$I$6,MATCH(C25,'HARGA SATUAN'!$C$7:$C$1495,0),0))</f>
        <v>0</v>
      </c>
      <c r="H25" s="42">
        <f t="shared" ca="1" si="8"/>
        <v>0</v>
      </c>
      <c r="I25" s="42">
        <f t="shared" ca="1" si="9"/>
        <v>0</v>
      </c>
      <c r="J25" s="42">
        <f t="shared" ca="1" si="10"/>
        <v>0</v>
      </c>
      <c r="K25" s="43">
        <f t="shared" ca="1" si="11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7"/>
        <v/>
      </c>
      <c r="C26" s="109" t="str">
        <f t="shared" ca="1" si="4"/>
        <v/>
      </c>
      <c r="D26" s="101" t="str">
        <f ca="1">IF(ISERROR(OFFSET('HARGA SATUAN'!$D$6,MATCH(C26,'HARGA SATUAN'!$C$7:$C$1495,0),0)),"",OFFSET('HARGA SATUAN'!$D$6,MATCH(C26,'HARGA SATUAN'!$C$7:$C$1495,0),0))</f>
        <v/>
      </c>
      <c r="E26" s="101">
        <f ca="1">IF(B26="+","Unit",IF(ISERROR(OFFSET('HARGA SATUAN'!$E$6,MATCH(C26,'HARGA SATUAN'!$C$7:$C$1495,0),0)),"",OFFSET('HARGA SATUAN'!$E$6,MATCH(C26,'HARGA SATUAN'!$C$7:$C$1495,0),0)))</f>
        <v>0</v>
      </c>
      <c r="F26" s="101" t="str">
        <f t="shared" ca="1" si="5"/>
        <v/>
      </c>
      <c r="G26" s="41">
        <f ca="1">IF(ISERROR(OFFSET('HARGA SATUAN'!$I$6,MATCH(C26,'HARGA SATUAN'!$C$7:$C$1495,0),0)),"",OFFSET('HARGA SATUAN'!$I$6,MATCH(C26,'HARGA SATUAN'!$C$7:$C$1495,0),0))</f>
        <v>0</v>
      </c>
      <c r="H26" s="42">
        <f t="shared" ca="1" si="8"/>
        <v>0</v>
      </c>
      <c r="I26" s="42">
        <f t="shared" ca="1" si="9"/>
        <v>0</v>
      </c>
      <c r="J26" s="42">
        <f t="shared" ca="1" si="10"/>
        <v>0</v>
      </c>
      <c r="K26" s="43">
        <f t="shared" ca="1" si="11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7"/>
        <v/>
      </c>
      <c r="C27" s="109" t="str">
        <f t="shared" ca="1" si="4"/>
        <v/>
      </c>
      <c r="D27" s="101" t="str">
        <f ca="1">IF(ISERROR(OFFSET('HARGA SATUAN'!$D$6,MATCH(C27,'HARGA SATUAN'!$C$7:$C$1495,0),0)),"",OFFSET('HARGA SATUAN'!$D$6,MATCH(C27,'HARGA SATUAN'!$C$7:$C$1495,0),0))</f>
        <v/>
      </c>
      <c r="E27" s="101">
        <f ca="1">IF(B27="+","Unit",IF(ISERROR(OFFSET('HARGA SATUAN'!$E$6,MATCH(C27,'HARGA SATUAN'!$C$7:$C$1495,0),0)),"",OFFSET('HARGA SATUAN'!$E$6,MATCH(C27,'HARGA SATUAN'!$C$7:$C$1495,0),0)))</f>
        <v>0</v>
      </c>
      <c r="F27" s="101" t="str">
        <f t="shared" ca="1" si="5"/>
        <v/>
      </c>
      <c r="G27" s="41">
        <f ca="1">IF(ISERROR(OFFSET('HARGA SATUAN'!$I$6,MATCH(C27,'HARGA SATUAN'!$C$7:$C$1495,0),0)),"",OFFSET('HARGA SATUAN'!$I$6,MATCH(C27,'HARGA SATUAN'!$C$7:$C$1495,0),0))</f>
        <v>0</v>
      </c>
      <c r="H27" s="42">
        <f t="shared" ca="1" si="8"/>
        <v>0</v>
      </c>
      <c r="I27" s="42">
        <f t="shared" ca="1" si="9"/>
        <v>0</v>
      </c>
      <c r="J27" s="42">
        <f t="shared" ca="1" si="10"/>
        <v>0</v>
      </c>
      <c r="K27" s="43">
        <f t="shared" ca="1" si="11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7"/>
        <v/>
      </c>
      <c r="C28" s="109" t="str">
        <f t="shared" ca="1" si="4"/>
        <v/>
      </c>
      <c r="D28" s="101" t="str">
        <f ca="1">IF(ISERROR(OFFSET('HARGA SATUAN'!$D$6,MATCH(C28,'HARGA SATUAN'!$C$7:$C$1495,0),0)),"",OFFSET('HARGA SATUAN'!$D$6,MATCH(C28,'HARGA SATUAN'!$C$7:$C$1495,0),0))</f>
        <v/>
      </c>
      <c r="E28" s="101">
        <f ca="1">IF(B28="+","Unit",IF(ISERROR(OFFSET('HARGA SATUAN'!$E$6,MATCH(C28,'HARGA SATUAN'!$C$7:$C$1495,0),0)),"",OFFSET('HARGA SATUAN'!$E$6,MATCH(C28,'HARGA SATUAN'!$C$7:$C$1495,0),0)))</f>
        <v>0</v>
      </c>
      <c r="F28" s="101" t="str">
        <f t="shared" ca="1" si="5"/>
        <v/>
      </c>
      <c r="G28" s="41">
        <f ca="1">IF(ISERROR(OFFSET('HARGA SATUAN'!$I$6,MATCH(C28,'HARGA SATUAN'!$C$7:$C$1495,0),0)),"",OFFSET('HARGA SATUAN'!$I$6,MATCH(C28,'HARGA SATUAN'!$C$7:$C$1495,0),0))</f>
        <v>0</v>
      </c>
      <c r="H28" s="42">
        <f t="shared" ca="1" si="8"/>
        <v>0</v>
      </c>
      <c r="I28" s="42">
        <f t="shared" ca="1" si="9"/>
        <v>0</v>
      </c>
      <c r="J28" s="42">
        <f t="shared" ca="1" si="10"/>
        <v>0</v>
      </c>
      <c r="K28" s="43">
        <f t="shared" ca="1" si="11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7"/>
        <v/>
      </c>
      <c r="C29" s="109" t="str">
        <f t="shared" ca="1" si="4"/>
        <v/>
      </c>
      <c r="D29" s="101" t="str">
        <f ca="1">IF(ISERROR(OFFSET('HARGA SATUAN'!$D$6,MATCH(C29,'HARGA SATUAN'!$C$7:$C$1495,0),0)),"",OFFSET('HARGA SATUAN'!$D$6,MATCH(C29,'HARGA SATUAN'!$C$7:$C$1495,0),0))</f>
        <v/>
      </c>
      <c r="E29" s="101">
        <f ca="1">IF(B29="+","Unit",IF(ISERROR(OFFSET('HARGA SATUAN'!$E$6,MATCH(C29,'HARGA SATUAN'!$C$7:$C$1495,0),0)),"",OFFSET('HARGA SATUAN'!$E$6,MATCH(C29,'HARGA SATUAN'!$C$7:$C$1495,0),0)))</f>
        <v>0</v>
      </c>
      <c r="F29" s="101" t="str">
        <f t="shared" ca="1" si="5"/>
        <v/>
      </c>
      <c r="G29" s="41">
        <f ca="1">IF(ISERROR(OFFSET('HARGA SATUAN'!$I$6,MATCH(C29,'HARGA SATUAN'!$C$7:$C$1495,0),0)),"",OFFSET('HARGA SATUAN'!$I$6,MATCH(C29,'HARGA SATUAN'!$C$7:$C$1495,0),0))</f>
        <v>0</v>
      </c>
      <c r="H29" s="42">
        <f t="shared" ca="1" si="8"/>
        <v>0</v>
      </c>
      <c r="I29" s="42">
        <f t="shared" ca="1" si="9"/>
        <v>0</v>
      </c>
      <c r="J29" s="42">
        <f t="shared" ca="1" si="10"/>
        <v>0</v>
      </c>
      <c r="K29" s="43">
        <f t="shared" ca="1" si="11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7"/>
        <v/>
      </c>
      <c r="C30" s="109" t="str">
        <f t="shared" ca="1" si="4"/>
        <v/>
      </c>
      <c r="D30" s="101" t="str">
        <f ca="1">IF(ISERROR(OFFSET('HARGA SATUAN'!$D$6,MATCH(C30,'HARGA SATUAN'!$C$7:$C$1495,0),0)),"",OFFSET('HARGA SATUAN'!$D$6,MATCH(C30,'HARGA SATUAN'!$C$7:$C$1495,0),0))</f>
        <v/>
      </c>
      <c r="E30" s="101">
        <f ca="1">IF(B30="+","Unit",IF(ISERROR(OFFSET('HARGA SATUAN'!$E$6,MATCH(C30,'HARGA SATUAN'!$C$7:$C$1495,0),0)),"",OFFSET('HARGA SATUAN'!$E$6,MATCH(C30,'HARGA SATUAN'!$C$7:$C$1495,0),0)))</f>
        <v>0</v>
      </c>
      <c r="F30" s="101" t="str">
        <f t="shared" ca="1" si="5"/>
        <v/>
      </c>
      <c r="G30" s="41">
        <f ca="1">IF(ISERROR(OFFSET('HARGA SATUAN'!$I$6,MATCH(C30,'HARGA SATUAN'!$C$7:$C$1495,0),0)),"",OFFSET('HARGA SATUAN'!$I$6,MATCH(C30,'HARGA SATUAN'!$C$7:$C$1495,0),0))</f>
        <v>0</v>
      </c>
      <c r="H30" s="42">
        <f t="shared" ca="1" si="8"/>
        <v>0</v>
      </c>
      <c r="I30" s="42">
        <f t="shared" ca="1" si="9"/>
        <v>0</v>
      </c>
      <c r="J30" s="42">
        <f t="shared" ca="1" si="10"/>
        <v>0</v>
      </c>
      <c r="K30" s="43">
        <f t="shared" ca="1" si="11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7"/>
        <v/>
      </c>
      <c r="C31" s="109" t="str">
        <f t="shared" ca="1" si="4"/>
        <v/>
      </c>
      <c r="D31" s="101" t="str">
        <f ca="1">IF(ISERROR(OFFSET('HARGA SATUAN'!$D$6,MATCH(C31,'HARGA SATUAN'!$C$7:$C$1495,0),0)),"",OFFSET('HARGA SATUAN'!$D$6,MATCH(C31,'HARGA SATUAN'!$C$7:$C$1495,0),0))</f>
        <v/>
      </c>
      <c r="E31" s="101">
        <f ca="1">IF(B31="+","Unit",IF(ISERROR(OFFSET('HARGA SATUAN'!$E$6,MATCH(C31,'HARGA SATUAN'!$C$7:$C$1495,0),0)),"",OFFSET('HARGA SATUAN'!$E$6,MATCH(C31,'HARGA SATUAN'!$C$7:$C$1495,0),0)))</f>
        <v>0</v>
      </c>
      <c r="F31" s="101" t="str">
        <f t="shared" ca="1" si="5"/>
        <v/>
      </c>
      <c r="G31" s="41">
        <f ca="1">IF(ISERROR(OFFSET('HARGA SATUAN'!$I$6,MATCH(C31,'HARGA SATUAN'!$C$7:$C$1495,0),0)),"",OFFSET('HARGA SATUAN'!$I$6,MATCH(C31,'HARGA SATUAN'!$C$7:$C$1495,0),0))</f>
        <v>0</v>
      </c>
      <c r="H31" s="42">
        <f t="shared" ca="1" si="8"/>
        <v>0</v>
      </c>
      <c r="I31" s="42">
        <f t="shared" ca="1" si="9"/>
        <v>0</v>
      </c>
      <c r="J31" s="42">
        <f t="shared" ca="1" si="10"/>
        <v>0</v>
      </c>
      <c r="K31" s="43">
        <f t="shared" ca="1" si="11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7"/>
        <v/>
      </c>
      <c r="C32" s="109" t="str">
        <f t="shared" ca="1" si="4"/>
        <v/>
      </c>
      <c r="D32" s="101" t="str">
        <f ca="1">IF(ISERROR(OFFSET('HARGA SATUAN'!$D$6,MATCH(C32,'HARGA SATUAN'!$C$7:$C$1495,0),0)),"",OFFSET('HARGA SATUAN'!$D$6,MATCH(C32,'HARGA SATUAN'!$C$7:$C$1495,0),0))</f>
        <v/>
      </c>
      <c r="E32" s="101">
        <f ca="1">IF(B32="+","Unit",IF(ISERROR(OFFSET('HARGA SATUAN'!$E$6,MATCH(C32,'HARGA SATUAN'!$C$7:$C$1495,0),0)),"",OFFSET('HARGA SATUAN'!$E$6,MATCH(C32,'HARGA SATUAN'!$C$7:$C$1495,0),0)))</f>
        <v>0</v>
      </c>
      <c r="F32" s="101" t="str">
        <f t="shared" ca="1" si="5"/>
        <v/>
      </c>
      <c r="G32" s="41">
        <f ca="1">IF(ISERROR(OFFSET('HARGA SATUAN'!$I$6,MATCH(C32,'HARGA SATUAN'!$C$7:$C$1495,0),0)),"",OFFSET('HARGA SATUAN'!$I$6,MATCH(C32,'HARGA SATUAN'!$C$7:$C$1495,0),0))</f>
        <v>0</v>
      </c>
      <c r="H32" s="42">
        <f t="shared" ca="1" si="8"/>
        <v>0</v>
      </c>
      <c r="I32" s="42">
        <f t="shared" ca="1" si="9"/>
        <v>0</v>
      </c>
      <c r="J32" s="42">
        <f t="shared" ca="1" si="10"/>
        <v>0</v>
      </c>
      <c r="K32" s="43">
        <f t="shared" ca="1" si="11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7"/>
        <v/>
      </c>
      <c r="C33" s="109" t="str">
        <f t="shared" ca="1" si="4"/>
        <v/>
      </c>
      <c r="D33" s="101" t="str">
        <f ca="1">IF(ISERROR(OFFSET('HARGA SATUAN'!$D$6,MATCH(C33,'HARGA SATUAN'!$C$7:$C$1495,0),0)),"",OFFSET('HARGA SATUAN'!$D$6,MATCH(C33,'HARGA SATUAN'!$C$7:$C$1495,0),0))</f>
        <v/>
      </c>
      <c r="E33" s="101">
        <f ca="1">IF(B33="+","Unit",IF(ISERROR(OFFSET('HARGA SATUAN'!$E$6,MATCH(C33,'HARGA SATUAN'!$C$7:$C$1495,0),0)),"",OFFSET('HARGA SATUAN'!$E$6,MATCH(C33,'HARGA SATUAN'!$C$7:$C$1495,0),0)))</f>
        <v>0</v>
      </c>
      <c r="F33" s="101" t="str">
        <f t="shared" ca="1" si="5"/>
        <v/>
      </c>
      <c r="G33" s="41">
        <f ca="1">IF(ISERROR(OFFSET('HARGA SATUAN'!$I$6,MATCH(C33,'HARGA SATUAN'!$C$7:$C$1495,0),0)),"",OFFSET('HARGA SATUAN'!$I$6,MATCH(C33,'HARGA SATUAN'!$C$7:$C$1495,0),0))</f>
        <v>0</v>
      </c>
      <c r="H33" s="42">
        <f t="shared" ca="1" si="8"/>
        <v>0</v>
      </c>
      <c r="I33" s="42">
        <f t="shared" ca="1" si="9"/>
        <v>0</v>
      </c>
      <c r="J33" s="42">
        <f t="shared" ca="1" si="10"/>
        <v>0</v>
      </c>
      <c r="K33" s="43">
        <f t="shared" ca="1" si="11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7"/>
        <v/>
      </c>
      <c r="C34" s="109" t="str">
        <f t="shared" ca="1" si="4"/>
        <v/>
      </c>
      <c r="D34" s="101" t="str">
        <f ca="1">IF(ISERROR(OFFSET('HARGA SATUAN'!$D$6,MATCH(C34,'HARGA SATUAN'!$C$7:$C$1495,0),0)),"",OFFSET('HARGA SATUAN'!$D$6,MATCH(C34,'HARGA SATUAN'!$C$7:$C$1495,0),0))</f>
        <v/>
      </c>
      <c r="E34" s="101">
        <f ca="1">IF(B34="+","Unit",IF(ISERROR(OFFSET('HARGA SATUAN'!$E$6,MATCH(C34,'HARGA SATUAN'!$C$7:$C$1495,0),0)),"",OFFSET('HARGA SATUAN'!$E$6,MATCH(C34,'HARGA SATUAN'!$C$7:$C$1495,0),0)))</f>
        <v>0</v>
      </c>
      <c r="F34" s="101" t="str">
        <f t="shared" ca="1" si="5"/>
        <v/>
      </c>
      <c r="G34" s="41">
        <f ca="1">IF(ISERROR(OFFSET('HARGA SATUAN'!$I$6,MATCH(C34,'HARGA SATUAN'!$C$7:$C$1495,0),0)),"",OFFSET('HARGA SATUAN'!$I$6,MATCH(C34,'HARGA SATUAN'!$C$7:$C$1495,0),0))</f>
        <v>0</v>
      </c>
      <c r="H34" s="42">
        <f t="shared" ca="1" si="8"/>
        <v>0</v>
      </c>
      <c r="I34" s="42">
        <f t="shared" ca="1" si="9"/>
        <v>0</v>
      </c>
      <c r="J34" s="42">
        <f t="shared" ca="1" si="10"/>
        <v>0</v>
      </c>
      <c r="K34" s="43">
        <f t="shared" ca="1" si="11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7"/>
        <v/>
      </c>
      <c r="C35" s="109" t="str">
        <f t="shared" ca="1" si="4"/>
        <v/>
      </c>
      <c r="D35" s="101" t="str">
        <f ca="1">IF(ISERROR(OFFSET('HARGA SATUAN'!$D$6,MATCH(C35,'HARGA SATUAN'!$C$7:$C$1495,0),0)),"",OFFSET('HARGA SATUAN'!$D$6,MATCH(C35,'HARGA SATUAN'!$C$7:$C$1495,0),0))</f>
        <v/>
      </c>
      <c r="E35" s="101">
        <f ca="1">IF(B35="+","Unit",IF(ISERROR(OFFSET('HARGA SATUAN'!$E$6,MATCH(C35,'HARGA SATUAN'!$C$7:$C$1495,0),0)),"",OFFSET('HARGA SATUAN'!$E$6,MATCH(C35,'HARGA SATUAN'!$C$7:$C$1495,0),0)))</f>
        <v>0</v>
      </c>
      <c r="F35" s="101" t="str">
        <f t="shared" ca="1" si="5"/>
        <v/>
      </c>
      <c r="G35" s="41">
        <f ca="1">IF(ISERROR(OFFSET('HARGA SATUAN'!$I$6,MATCH(C35,'HARGA SATUAN'!$C$7:$C$1495,0),0)),"",OFFSET('HARGA SATUAN'!$I$6,MATCH(C35,'HARGA SATUAN'!$C$7:$C$1495,0),0))</f>
        <v>0</v>
      </c>
      <c r="H35" s="42">
        <f t="shared" ca="1" si="8"/>
        <v>0</v>
      </c>
      <c r="I35" s="42">
        <f t="shared" ca="1" si="9"/>
        <v>0</v>
      </c>
      <c r="J35" s="42">
        <f t="shared" ca="1" si="10"/>
        <v>0</v>
      </c>
      <c r="K35" s="43">
        <f t="shared" ca="1" si="11"/>
        <v>0</v>
      </c>
      <c r="L35" s="46"/>
      <c r="Q35" s="36"/>
      <c r="R35" s="45"/>
      <c r="S35" s="45"/>
      <c r="T35" s="45"/>
    </row>
    <row r="36" spans="1:20" s="47" customFormat="1">
      <c r="A36" s="30"/>
      <c r="B36" s="102"/>
      <c r="C36" s="103"/>
      <c r="D36" s="101" t="str">
        <f ca="1">IF(ISERROR(OFFSET('HARGA SATUAN'!$D$6,MATCH(C36,'HARGA SATUAN'!$C$7:$C$1495,0),0)),"",OFFSET('HARGA SATUAN'!$D$6,MATCH(C36,'HARGA SATUAN'!$C$7:$C$1495,0),0))</f>
        <v/>
      </c>
      <c r="E36" s="101" t="str">
        <f ca="1">IF(B36="+","Unit",IF(ISERROR(OFFSET('HARGA SATUAN'!$E$6,MATCH(C36,'HARGA SATUAN'!$C$7:$C$1495,0),0)),"",OFFSET('HARGA SATUAN'!$E$6,MATCH(C36,'HARGA SATUAN'!$C$7:$C$1495,0),0)))</f>
        <v/>
      </c>
      <c r="F36" s="101">
        <f t="shared" ca="1" si="5"/>
        <v>0</v>
      </c>
      <c r="G36" s="41" t="str">
        <f ca="1">IF(ISERROR(OFFSET('HARGA SATUAN'!$I$6,MATCH(C36,'HARGA SATUAN'!$C$7:$C$1495,0),0)),"",OFFSET('HARGA SATUAN'!$I$6,MATCH(C36,'HARGA SATUAN'!$C$7:$C$1495,0),0))</f>
        <v/>
      </c>
      <c r="H36" s="42">
        <f ca="1">IF(OR(D36="MDU",D36="MDU-KD"),G36*F36,0)</f>
        <v>0</v>
      </c>
      <c r="I36" s="42">
        <f ca="1">IF(D36="HDW",G36*F36,0)</f>
        <v>0</v>
      </c>
      <c r="J36" s="42">
        <f ca="1">IF(D36="JASA",G36*F36,0)</f>
        <v>0</v>
      </c>
      <c r="K36" s="43">
        <f ca="1">SUM(H36:J36)</f>
        <v>0</v>
      </c>
      <c r="L36" s="46"/>
      <c r="Q36" s="36"/>
      <c r="R36" s="45"/>
      <c r="S36" s="45"/>
      <c r="T36" s="45"/>
    </row>
    <row r="37" spans="1:20" s="47" customFormat="1" ht="9" customHeight="1" thickBot="1">
      <c r="A37" s="30"/>
      <c r="B37" s="48"/>
      <c r="C37" s="49"/>
      <c r="D37" s="50"/>
      <c r="E37" s="51"/>
      <c r="F37" s="51"/>
      <c r="G37" s="51"/>
      <c r="H37" s="52"/>
      <c r="I37" s="52"/>
      <c r="J37" s="52"/>
      <c r="K37" s="53"/>
      <c r="L37" s="44"/>
    </row>
    <row r="38" spans="1:20" s="36" customFormat="1">
      <c r="A38" s="30"/>
      <c r="B38" s="54"/>
      <c r="C38" s="555" t="s">
        <v>1008</v>
      </c>
      <c r="D38" s="555"/>
      <c r="E38" s="555"/>
      <c r="F38" s="555"/>
      <c r="G38" s="77" t="s">
        <v>9</v>
      </c>
      <c r="H38" s="55">
        <f ca="1">SUM(H14:H37)</f>
        <v>0</v>
      </c>
      <c r="I38" s="55">
        <f ca="1">SUM(I14:I37)</f>
        <v>0</v>
      </c>
      <c r="J38" s="55">
        <f ca="1">SUM(J14:J37)</f>
        <v>0</v>
      </c>
      <c r="K38" s="55">
        <f ca="1">SUM(K14:K37)</f>
        <v>0</v>
      </c>
      <c r="L38" s="44"/>
      <c r="R38" s="99"/>
      <c r="S38" s="99"/>
      <c r="T38" s="99"/>
    </row>
    <row r="39" spans="1:20" s="36" customFormat="1">
      <c r="A39" s="30"/>
      <c r="B39" s="56"/>
      <c r="C39" s="556" t="s">
        <v>462</v>
      </c>
      <c r="D39" s="556"/>
      <c r="E39" s="556"/>
      <c r="F39" s="556"/>
      <c r="G39" s="59" t="s">
        <v>9</v>
      </c>
      <c r="H39" s="60">
        <f ca="1">H38*0.1</f>
        <v>0</v>
      </c>
      <c r="I39" s="60">
        <f ca="1">I38*0.1</f>
        <v>0</v>
      </c>
      <c r="J39" s="60">
        <f ca="1">J38*0.1</f>
        <v>0</v>
      </c>
      <c r="K39" s="60">
        <f ca="1">K38*0.1</f>
        <v>0</v>
      </c>
      <c r="L39" s="44"/>
      <c r="N39" s="57"/>
      <c r="R39" s="58"/>
      <c r="S39" s="58"/>
      <c r="T39" s="58"/>
    </row>
    <row r="40" spans="1:20" s="36" customFormat="1" ht="15.75" thickBot="1">
      <c r="A40" s="30"/>
      <c r="B40" s="56"/>
      <c r="C40" s="547" t="s">
        <v>463</v>
      </c>
      <c r="D40" s="547"/>
      <c r="E40" s="547"/>
      <c r="F40" s="547"/>
      <c r="G40" s="61" t="s">
        <v>9</v>
      </c>
      <c r="H40" s="78">
        <f ca="1">SUM(H38:H39)</f>
        <v>0</v>
      </c>
      <c r="I40" s="78">
        <f ca="1">SUM(I38:I39)</f>
        <v>0</v>
      </c>
      <c r="J40" s="61">
        <f ca="1">SUM(J38:J39)</f>
        <v>0</v>
      </c>
      <c r="K40" s="61">
        <f ca="1">SUM(K38:K39)</f>
        <v>0</v>
      </c>
      <c r="L40" s="44"/>
      <c r="R40" s="99"/>
      <c r="S40" s="99"/>
      <c r="T40" s="99"/>
    </row>
    <row r="41" spans="1:20" s="36" customFormat="1">
      <c r="A41" s="30"/>
      <c r="B41" s="548" t="e">
        <f ca="1">"Terbilang : ( "&amp;L42&amp;" Rupiah )"</f>
        <v>#NAME?</v>
      </c>
      <c r="C41" s="549"/>
      <c r="D41" s="549"/>
      <c r="E41" s="549"/>
      <c r="F41" s="549"/>
      <c r="G41" s="549"/>
      <c r="H41" s="549"/>
      <c r="I41" s="549"/>
      <c r="J41" s="549"/>
      <c r="K41" s="550"/>
      <c r="L41" s="44"/>
      <c r="R41" s="58"/>
      <c r="S41" s="58"/>
      <c r="T41" s="58"/>
    </row>
    <row r="42" spans="1:20" s="36" customFormat="1">
      <c r="A42" s="30"/>
      <c r="B42" s="551"/>
      <c r="C42" s="552"/>
      <c r="D42" s="552"/>
      <c r="E42" s="552"/>
      <c r="F42" s="552"/>
      <c r="G42" s="552"/>
      <c r="H42" s="552"/>
      <c r="I42" s="552"/>
      <c r="J42" s="552"/>
      <c r="K42" s="553"/>
      <c r="L42" s="62" t="e">
        <f ca="1">PROPER([90]!terbilang(K40))</f>
        <v>#NAME?</v>
      </c>
    </row>
    <row r="43" spans="1:20" s="36" customFormat="1" ht="15.75" thickBot="1">
      <c r="A43" s="30"/>
      <c r="B43" s="90" t="str">
        <f>"Harga yang dipakai adalah "&amp;'HARGA SATUAN'!I5&amp;""</f>
        <v>Harga yang dipakai adalah RAB HSS 2023</v>
      </c>
      <c r="C43" s="63"/>
      <c r="D43" s="32"/>
      <c r="E43" s="32"/>
      <c r="F43" s="32"/>
      <c r="G43" s="64"/>
      <c r="H43" s="64"/>
      <c r="I43" s="64"/>
      <c r="J43" s="64"/>
      <c r="K43" s="65"/>
      <c r="L43" s="44"/>
    </row>
    <row r="44" spans="1:20" s="36" customFormat="1">
      <c r="A44" s="30"/>
      <c r="B44" s="66"/>
      <c r="C44" s="67"/>
      <c r="D44" s="68"/>
      <c r="E44" s="69"/>
      <c r="F44" s="69"/>
      <c r="G44" s="69"/>
      <c r="H44" s="45"/>
      <c r="I44" s="45"/>
      <c r="J44" s="70"/>
      <c r="K44" s="70"/>
      <c r="L44" s="44"/>
    </row>
    <row r="45" spans="1:20" s="36" customFormat="1">
      <c r="A45" s="30"/>
      <c r="B45" s="66"/>
      <c r="C45" s="67"/>
      <c r="D45" s="68"/>
      <c r="E45" s="69"/>
      <c r="F45" s="69"/>
      <c r="G45" s="69"/>
      <c r="H45" s="542"/>
      <c r="I45" s="542"/>
      <c r="J45" s="543"/>
      <c r="K45" s="543"/>
      <c r="L45" s="44"/>
    </row>
    <row r="46" spans="1:20" s="36" customFormat="1">
      <c r="A46" s="30"/>
      <c r="B46" s="66"/>
      <c r="C46" s="66"/>
      <c r="D46" s="68"/>
      <c r="E46" s="69"/>
      <c r="F46" s="69"/>
      <c r="G46" s="69"/>
      <c r="H46" s="542"/>
      <c r="I46" s="542"/>
      <c r="J46" s="543"/>
      <c r="K46" s="543"/>
      <c r="L46" s="44"/>
    </row>
    <row r="47" spans="1:20" s="36" customFormat="1">
      <c r="A47" s="30"/>
      <c r="B47" s="66"/>
      <c r="C47" s="66"/>
      <c r="D47" s="68"/>
      <c r="E47" s="69"/>
      <c r="F47" s="69"/>
      <c r="G47" s="69"/>
      <c r="H47" s="542"/>
      <c r="I47" s="542"/>
      <c r="J47" s="543"/>
      <c r="K47" s="543"/>
      <c r="L47" s="44"/>
    </row>
    <row r="48" spans="1:20" s="36" customFormat="1">
      <c r="A48" s="30"/>
      <c r="B48" s="66"/>
      <c r="C48" s="66"/>
      <c r="D48" s="68"/>
      <c r="E48" s="69"/>
      <c r="F48" s="69"/>
      <c r="G48" s="69"/>
      <c r="H48" s="71"/>
      <c r="I48" s="71"/>
      <c r="J48" s="71"/>
      <c r="K48" s="71"/>
      <c r="L48" s="44"/>
    </row>
    <row r="49" spans="1:12" s="36" customFormat="1">
      <c r="A49" s="30"/>
      <c r="B49" s="66"/>
      <c r="C49" s="66"/>
      <c r="D49" s="68"/>
      <c r="E49" s="69"/>
      <c r="F49" s="69"/>
      <c r="G49" s="69"/>
      <c r="H49" s="71"/>
      <c r="I49" s="71"/>
      <c r="J49" s="71"/>
      <c r="K49" s="71"/>
      <c r="L49" s="44"/>
    </row>
    <row r="50" spans="1:12" s="36" customFormat="1">
      <c r="A50" s="30"/>
      <c r="B50" s="66"/>
      <c r="C50" s="66"/>
      <c r="D50" s="68"/>
      <c r="E50" s="69"/>
      <c r="F50" s="69"/>
      <c r="G50" s="69"/>
      <c r="H50" s="71"/>
      <c r="I50" s="71"/>
      <c r="J50" s="71"/>
      <c r="K50" s="71"/>
      <c r="L50" s="44"/>
    </row>
    <row r="51" spans="1:12" s="36" customFormat="1">
      <c r="A51" s="30"/>
      <c r="B51" s="66"/>
      <c r="C51" s="66"/>
      <c r="D51" s="68"/>
      <c r="E51" s="69"/>
      <c r="F51" s="69"/>
      <c r="G51" s="69"/>
      <c r="H51" s="71"/>
      <c r="I51" s="71"/>
      <c r="J51" s="71"/>
      <c r="K51" s="71"/>
      <c r="L51" s="44"/>
    </row>
    <row r="52" spans="1:12" s="36" customFormat="1">
      <c r="A52" s="30"/>
      <c r="B52" s="24"/>
      <c r="C52" s="24"/>
      <c r="D52" s="72"/>
      <c r="E52" s="26"/>
      <c r="F52" s="26"/>
      <c r="G52" s="26"/>
      <c r="H52" s="542"/>
      <c r="I52" s="542"/>
      <c r="J52" s="543"/>
      <c r="K52" s="543"/>
      <c r="L52" s="44"/>
    </row>
    <row r="53" spans="1:12">
      <c r="A53" s="73"/>
      <c r="C53" s="24"/>
      <c r="E53" s="24"/>
      <c r="F53" s="24"/>
      <c r="G53" s="24"/>
    </row>
    <row r="54" spans="1:12">
      <c r="A54" s="73"/>
      <c r="E54" s="24"/>
      <c r="F54" s="24"/>
      <c r="G54" s="24"/>
      <c r="H54" s="149"/>
      <c r="I54" s="149"/>
      <c r="J54" s="150"/>
      <c r="K54" s="150"/>
      <c r="L54" s="147"/>
    </row>
    <row r="55" spans="1:12" hidden="1">
      <c r="A55" s="73"/>
      <c r="E55" s="24"/>
      <c r="F55" s="24"/>
      <c r="G55" s="24"/>
      <c r="H55" s="149"/>
      <c r="I55" s="149"/>
      <c r="J55" s="150"/>
      <c r="K55" s="150"/>
      <c r="L55" s="147"/>
    </row>
    <row r="56" spans="1:12" hidden="1">
      <c r="A56" s="73"/>
      <c r="B56" s="152" t="s">
        <v>0</v>
      </c>
      <c r="C56" s="153" t="s">
        <v>1137</v>
      </c>
      <c r="E56" s="24"/>
      <c r="F56" s="24"/>
      <c r="G56" s="24"/>
      <c r="H56" s="149"/>
      <c r="I56" s="149"/>
      <c r="J56" s="150"/>
      <c r="K56" s="150"/>
      <c r="L56" s="147"/>
    </row>
    <row r="57" spans="1:12" hidden="1">
      <c r="A57" s="73"/>
      <c r="B57" s="24">
        <v>1</v>
      </c>
      <c r="C57" s="72" t="str">
        <f ca="1">IF(ISERROR(OFFSET('HARGA SATUAN'!$C$6,MATCH('REKAP TIANG'!B57,'HARGA SATUAN'!$P$7:$P$1458,0),0)),"",OFFSET('HARGA SATUAN'!$C$6,MATCH('REKAP TIANG'!B57,'HARGA SATUAN'!$P$7:$P$1458,0),0))</f>
        <v>Tiang Beton 9M-200 daN+E</v>
      </c>
      <c r="D57" s="72">
        <f ca="1">SUMIFS(RAB!$F$14:$F$80,RAB!$C$14:$C$80,'REKAP TIANG'!C57)</f>
        <v>0</v>
      </c>
      <c r="E57" s="24">
        <f t="shared" ref="E57:E64" ca="1" si="12">IF(D57=0,0,1)</f>
        <v>0</v>
      </c>
      <c r="F57" s="24">
        <f ca="1">IF(D57=0,0,SUM($E$56:E57))</f>
        <v>0</v>
      </c>
      <c r="G57" s="24"/>
      <c r="H57" s="149"/>
      <c r="I57" s="149"/>
      <c r="J57" s="150"/>
      <c r="K57" s="150"/>
      <c r="L57" s="147"/>
    </row>
    <row r="58" spans="1:12" hidden="1">
      <c r="A58" s="73"/>
      <c r="B58" s="24">
        <v>2</v>
      </c>
      <c r="C58" s="72" t="str">
        <f ca="1">IF(ISERROR(OFFSET('HARGA SATUAN'!$C$6,MATCH('REKAP TIANG'!B58,'HARGA SATUAN'!$P$7:$P$1458,0),0)),"",OFFSET('HARGA SATUAN'!$C$6,MATCH('REKAP TIANG'!B58,'HARGA SATUAN'!$P$7:$P$1458,0),0))</f>
        <v>Tiang Beton 11M-200 daN+E</v>
      </c>
      <c r="D58" s="72">
        <f ca="1">SUMIFS(RAB!$F$14:$F$80,RAB!$C$14:$C$80,'REKAP TIANG'!C58)</f>
        <v>0</v>
      </c>
      <c r="E58" s="24">
        <f t="shared" ca="1" si="12"/>
        <v>0</v>
      </c>
      <c r="F58" s="24">
        <f ca="1">IF(D58=0,0,SUM($E$56:E58))</f>
        <v>0</v>
      </c>
      <c r="G58" s="24"/>
      <c r="H58" s="149"/>
      <c r="I58" s="149"/>
      <c r="J58" s="150"/>
      <c r="K58" s="150"/>
      <c r="L58" s="147"/>
    </row>
    <row r="59" spans="1:12" hidden="1">
      <c r="A59" s="73"/>
      <c r="B59" s="24">
        <v>3</v>
      </c>
      <c r="C59" s="72" t="str">
        <f ca="1">IF(ISERROR(OFFSET('HARGA SATUAN'!$C$6,MATCH('REKAP TIANG'!B59,'HARGA SATUAN'!$P$7:$P$1458,0),0)),"",OFFSET('HARGA SATUAN'!$C$6,MATCH('REKAP TIANG'!B59,'HARGA SATUAN'!$P$7:$P$1458,0),0))</f>
        <v>Tiang Beton 12M-200 daN+E</v>
      </c>
      <c r="D59" s="72">
        <f ca="1">SUMIFS(RAB!$F$14:$F$80,RAB!$C$14:$C$80,'REKAP TIANG'!C59)</f>
        <v>0</v>
      </c>
      <c r="E59" s="24">
        <f t="shared" ca="1" si="12"/>
        <v>0</v>
      </c>
      <c r="F59" s="24">
        <f ca="1">IF(D59=0,0,SUM($E$56:E59))</f>
        <v>0</v>
      </c>
      <c r="G59" s="24"/>
      <c r="H59" s="149"/>
      <c r="I59" s="149"/>
      <c r="J59" s="150"/>
      <c r="K59" s="150"/>
      <c r="L59" s="147"/>
    </row>
    <row r="60" spans="1:12" hidden="1">
      <c r="A60" s="73"/>
      <c r="B60" s="24">
        <v>4</v>
      </c>
      <c r="C60" s="72" t="str">
        <f ca="1">IF(ISERROR(OFFSET('HARGA SATUAN'!$C$6,MATCH('REKAP TIANG'!B60,'HARGA SATUAN'!$P$7:$P$1458,0),0)),"",OFFSET('HARGA SATUAN'!$C$6,MATCH('REKAP TIANG'!B60,'HARGA SATUAN'!$P$7:$P$1458,0),0))</f>
        <v>Tiang Beton 12M-350 daN+E</v>
      </c>
      <c r="D60" s="72">
        <f ca="1">SUMIFS(RAB!$F$14:$F$80,RAB!$C$14:$C$80,'REKAP TIANG'!C60)</f>
        <v>0</v>
      </c>
      <c r="E60" s="24">
        <f t="shared" ca="1" si="12"/>
        <v>0</v>
      </c>
      <c r="F60" s="24">
        <f ca="1">IF(D60=0,0,SUM($E$56:E60))</f>
        <v>0</v>
      </c>
      <c r="G60" s="24"/>
      <c r="H60" s="149"/>
      <c r="I60" s="149"/>
      <c r="J60" s="150"/>
      <c r="K60" s="150"/>
      <c r="L60" s="147"/>
    </row>
    <row r="61" spans="1:12" hidden="1">
      <c r="A61" s="73"/>
      <c r="B61" s="24">
        <v>5</v>
      </c>
      <c r="C61" s="72" t="str">
        <f ca="1">IF(ISERROR(OFFSET('HARGA SATUAN'!$C$6,MATCH('REKAP TIANG'!B61,'HARGA SATUAN'!$P$7:$P$1458,0),0)),"",OFFSET('HARGA SATUAN'!$C$6,MATCH('REKAP TIANG'!B61,'HARGA SATUAN'!$P$7:$P$1458,0),0))</f>
        <v>Tiang Beton 13M-350 daN+E</v>
      </c>
      <c r="D61" s="72">
        <f ca="1">SUMIFS(RAB!$F$14:$F$80,RAB!$C$14:$C$80,'REKAP TIANG'!C61)</f>
        <v>0</v>
      </c>
      <c r="E61" s="24">
        <f t="shared" ca="1" si="12"/>
        <v>0</v>
      </c>
      <c r="F61" s="24">
        <f ca="1">IF(D61=0,0,SUM($E$56:E61))</f>
        <v>0</v>
      </c>
      <c r="G61" s="24"/>
      <c r="H61" s="149"/>
      <c r="I61" s="149"/>
      <c r="J61" s="150"/>
      <c r="K61" s="150"/>
      <c r="L61" s="147"/>
    </row>
    <row r="62" spans="1:12" hidden="1">
      <c r="A62" s="73"/>
      <c r="B62" s="24">
        <v>6</v>
      </c>
      <c r="C62" s="72" t="str">
        <f ca="1">IF(ISERROR(OFFSET('HARGA SATUAN'!$C$6,MATCH('REKAP TIANG'!B62,'HARGA SATUAN'!$P$7:$P$1458,0),0)),"",OFFSET('HARGA SATUAN'!$C$6,MATCH('REKAP TIANG'!B62,'HARGA SATUAN'!$P$7:$P$1458,0),0))</f>
        <v>Tiang Beton 14M-350 daN+E</v>
      </c>
      <c r="D62" s="72">
        <f ca="1">SUMIFS(RAB!$F$14:$F$80,RAB!$C$14:$C$80,'REKAP TIANG'!C62)</f>
        <v>0</v>
      </c>
      <c r="E62" s="24">
        <f t="shared" ca="1" si="12"/>
        <v>0</v>
      </c>
      <c r="F62" s="24">
        <f ca="1">IF(D62=0,0,SUM($E$56:E62))</f>
        <v>0</v>
      </c>
      <c r="G62" s="24"/>
      <c r="H62" s="149"/>
      <c r="I62" s="149"/>
      <c r="J62" s="150"/>
      <c r="K62" s="150"/>
      <c r="L62" s="147"/>
    </row>
    <row r="63" spans="1:12" hidden="1">
      <c r="A63" s="73"/>
      <c r="B63" s="24">
        <v>7</v>
      </c>
      <c r="C63" s="72" t="str">
        <f ca="1">IF(ISERROR(OFFSET('HARGA SATUAN'!$C$6,MATCH('REKAP TIANG'!B63,'HARGA SATUAN'!$P$7:$P$1458,0),0)),"",OFFSET('HARGA SATUAN'!$C$6,MATCH('REKAP TIANG'!B63,'HARGA SATUAN'!$P$7:$P$1458,0),0))</f>
        <v/>
      </c>
      <c r="D63" s="72">
        <f ca="1">SUMIFS(RAB!$F$14:$F$80,RAB!$C$14:$C$80,'REKAP TIANG'!C63)</f>
        <v>0</v>
      </c>
      <c r="E63" s="24">
        <f t="shared" ca="1" si="12"/>
        <v>0</v>
      </c>
      <c r="F63" s="24">
        <f ca="1">IF(D63=0,0,SUM($E$56:E63))</f>
        <v>0</v>
      </c>
      <c r="G63" s="24"/>
      <c r="H63" s="149"/>
      <c r="I63" s="149"/>
      <c r="J63" s="150"/>
      <c r="K63" s="150"/>
      <c r="L63" s="147"/>
    </row>
    <row r="64" spans="1:12" hidden="1">
      <c r="A64" s="73"/>
      <c r="B64" s="24">
        <v>8</v>
      </c>
      <c r="C64" s="72" t="str">
        <f ca="1">IF(ISERROR(OFFSET('HARGA SATUAN'!$C$6,MATCH('REKAP TIANG'!B64,'HARGA SATUAN'!$P$7:$P$1458,0),0)),"",OFFSET('HARGA SATUAN'!$C$6,MATCH('REKAP TIANG'!B64,'HARGA SATUAN'!$P$7:$P$1458,0),0))</f>
        <v/>
      </c>
      <c r="D64" s="72">
        <f ca="1">SUMIFS(RAB!$F$14:$F$80,RAB!$C$14:$C$80,'REKAP TIANG'!C64)</f>
        <v>0</v>
      </c>
      <c r="E64" s="24">
        <f t="shared" ca="1" si="12"/>
        <v>0</v>
      </c>
      <c r="F64" s="24">
        <f ca="1">IF(D64=0,0,SUM($E$56:E64))</f>
        <v>0</v>
      </c>
      <c r="G64" s="24"/>
      <c r="H64" s="149"/>
      <c r="I64" s="149"/>
      <c r="J64" s="150"/>
      <c r="K64" s="150"/>
      <c r="L64" s="147"/>
    </row>
    <row r="65" spans="1:12" hidden="1">
      <c r="A65" s="73"/>
      <c r="B65" s="24">
        <v>9</v>
      </c>
      <c r="C65" s="72" t="str">
        <f ca="1">IF(ISERROR(OFFSET('HARGA SATUAN'!$C$6,MATCH('REKAP TIANG'!B65,'HARGA SATUAN'!$P$7:$P$1458,0),0)),"",OFFSET('HARGA SATUAN'!$C$6,MATCH('REKAP TIANG'!B65,'HARGA SATUAN'!$P$7:$P$1458,0),0))</f>
        <v/>
      </c>
      <c r="D65" s="72">
        <f ca="1">SUMIFS(RAB!$F$14:$F$80,RAB!$C$14:$C$80,'REKAP TIANG'!C65)</f>
        <v>0</v>
      </c>
      <c r="E65" s="24">
        <f t="shared" ref="E65:E75" ca="1" si="13">IF(D65=0,0,1)</f>
        <v>0</v>
      </c>
      <c r="F65" s="24">
        <f ca="1">IF(D65=0,0,SUM($E$56:E65))</f>
        <v>0</v>
      </c>
      <c r="G65" s="24"/>
      <c r="H65" s="149"/>
      <c r="I65" s="149"/>
      <c r="J65" s="150"/>
      <c r="K65" s="150"/>
      <c r="L65" s="147"/>
    </row>
    <row r="66" spans="1:12" hidden="1">
      <c r="A66" s="73"/>
      <c r="B66" s="24">
        <v>10</v>
      </c>
      <c r="C66" s="72" t="str">
        <f ca="1">IF(ISERROR(OFFSET('HARGA SATUAN'!$C$6,MATCH('REKAP TIANG'!B66,'HARGA SATUAN'!$P$7:$P$1458,0),0)),"",OFFSET('HARGA SATUAN'!$C$6,MATCH('REKAP TIANG'!B66,'HARGA SATUAN'!$P$7:$P$1458,0),0))</f>
        <v/>
      </c>
      <c r="D66" s="72">
        <f ca="1">SUMIFS(RAB!$F$14:$F$80,RAB!$C$14:$C$80,'REKAP TIANG'!C66)</f>
        <v>0</v>
      </c>
      <c r="E66" s="24">
        <f t="shared" ca="1" si="13"/>
        <v>0</v>
      </c>
      <c r="F66" s="24">
        <f ca="1">IF(D66=0,0,SUM($E$56:E66))</f>
        <v>0</v>
      </c>
      <c r="G66" s="24"/>
      <c r="H66" s="149"/>
      <c r="I66" s="149"/>
      <c r="J66" s="150"/>
      <c r="K66" s="150"/>
      <c r="L66" s="147"/>
    </row>
    <row r="67" spans="1:12" hidden="1">
      <c r="A67" s="73"/>
      <c r="B67" s="24">
        <v>11</v>
      </c>
      <c r="C67" s="72" t="str">
        <f ca="1">IF(ISERROR(OFFSET('HARGA SATUAN'!$C$6,MATCH('REKAP TIANG'!B67,'HARGA SATUAN'!$P$7:$P$1458,0),0)),"",OFFSET('HARGA SATUAN'!$C$6,MATCH('REKAP TIANG'!B67,'HARGA SATUAN'!$P$7:$P$1458,0),0))</f>
        <v/>
      </c>
      <c r="D67" s="72">
        <f ca="1">SUMIFS(RAB!$F$14:$F$80,RAB!$C$14:$C$80,'REKAP TIANG'!C67)</f>
        <v>0</v>
      </c>
      <c r="E67" s="24">
        <f t="shared" ca="1" si="13"/>
        <v>0</v>
      </c>
      <c r="F67" s="24">
        <f ca="1">IF(D67=0,0,SUM($E$56:E67))</f>
        <v>0</v>
      </c>
      <c r="G67" s="24"/>
      <c r="H67" s="149"/>
      <c r="I67" s="149"/>
      <c r="J67" s="150"/>
      <c r="K67" s="150"/>
      <c r="L67" s="147"/>
    </row>
    <row r="68" spans="1:12" hidden="1">
      <c r="A68" s="73"/>
      <c r="B68" s="24">
        <v>12</v>
      </c>
      <c r="C68" s="72" t="str">
        <f ca="1">IF(ISERROR(OFFSET('HARGA SATUAN'!$C$6,MATCH('REKAP TIANG'!B68,'HARGA SATUAN'!$P$7:$P$1458,0),0)),"",OFFSET('HARGA SATUAN'!$C$6,MATCH('REKAP TIANG'!B68,'HARGA SATUAN'!$P$7:$P$1458,0),0))</f>
        <v/>
      </c>
      <c r="D68" s="72">
        <f ca="1">SUMIFS(RAB!$F$14:$F$80,RAB!$C$14:$C$80,'REKAP TIANG'!C68)</f>
        <v>0</v>
      </c>
      <c r="E68" s="24">
        <f t="shared" ca="1" si="13"/>
        <v>0</v>
      </c>
      <c r="F68" s="24">
        <f ca="1">IF(D68=0,0,SUM($E$56:E68))</f>
        <v>0</v>
      </c>
      <c r="G68" s="24"/>
      <c r="H68" s="149"/>
      <c r="I68" s="149"/>
      <c r="J68" s="150"/>
      <c r="K68" s="150"/>
      <c r="L68" s="147"/>
    </row>
    <row r="69" spans="1:12" hidden="1">
      <c r="A69" s="73"/>
      <c r="B69" s="24">
        <v>13</v>
      </c>
      <c r="C69" s="72" t="str">
        <f ca="1">IF(ISERROR(OFFSET('HARGA SATUAN'!$C$6,MATCH('REKAP TIANG'!B69,'HARGA SATUAN'!$P$7:$P$1458,0),0)),"",OFFSET('HARGA SATUAN'!$C$6,MATCH('REKAP TIANG'!B69,'HARGA SATUAN'!$P$7:$P$1458,0),0))</f>
        <v/>
      </c>
      <c r="D69" s="72">
        <f ca="1">SUMIFS(RAB!$F$14:$F$80,RAB!$C$14:$C$80,'REKAP TIANG'!C69)</f>
        <v>0</v>
      </c>
      <c r="E69" s="24">
        <f t="shared" ca="1" si="13"/>
        <v>0</v>
      </c>
      <c r="F69" s="24">
        <f ca="1">IF(D69=0,0,SUM($E$56:E69))</f>
        <v>0</v>
      </c>
      <c r="G69" s="24"/>
      <c r="H69" s="149"/>
      <c r="I69" s="149"/>
      <c r="J69" s="150"/>
      <c r="K69" s="150"/>
      <c r="L69" s="147"/>
    </row>
    <row r="70" spans="1:12" hidden="1">
      <c r="A70" s="73"/>
      <c r="B70" s="24">
        <v>14</v>
      </c>
      <c r="C70" s="72" t="str">
        <f ca="1">IF(ISERROR(OFFSET('HARGA SATUAN'!$C$6,MATCH('REKAP TIANG'!B70,'HARGA SATUAN'!$P$7:$P$1458,0),0)),"",OFFSET('HARGA SATUAN'!$C$6,MATCH('REKAP TIANG'!B70,'HARGA SATUAN'!$P$7:$P$1458,0),0))</f>
        <v/>
      </c>
      <c r="D70" s="72">
        <f ca="1">SUMIFS(RAB!$F$14:$F$80,RAB!$C$14:$C$80,'REKAP TIANG'!C70)</f>
        <v>0</v>
      </c>
      <c r="E70" s="24">
        <f t="shared" ca="1" si="13"/>
        <v>0</v>
      </c>
      <c r="F70" s="24">
        <f ca="1">IF(D70=0,0,SUM($E$56:E70))</f>
        <v>0</v>
      </c>
      <c r="G70" s="24"/>
      <c r="H70" s="149"/>
      <c r="I70" s="149"/>
      <c r="J70" s="150"/>
      <c r="K70" s="150"/>
      <c r="L70" s="147"/>
    </row>
    <row r="71" spans="1:12" hidden="1">
      <c r="A71" s="73"/>
      <c r="B71" s="24">
        <v>15</v>
      </c>
      <c r="C71" s="72" t="str">
        <f ca="1">IF(ISERROR(OFFSET('HARGA SATUAN'!$C$6,MATCH('REKAP TIANG'!B71,'HARGA SATUAN'!$P$7:$P$1458,0),0)),"",OFFSET('HARGA SATUAN'!$C$6,MATCH('REKAP TIANG'!B71,'HARGA SATUAN'!$P$7:$P$1458,0),0))</f>
        <v/>
      </c>
      <c r="D71" s="72">
        <f ca="1">SUMIFS(RAB!$F$14:$F$80,RAB!$C$14:$C$80,'REKAP TIANG'!C71)</f>
        <v>0</v>
      </c>
      <c r="E71" s="24">
        <f t="shared" ca="1" si="13"/>
        <v>0</v>
      </c>
      <c r="F71" s="24">
        <f ca="1">IF(D71=0,0,SUM($E$56:E71))</f>
        <v>0</v>
      </c>
      <c r="G71" s="24"/>
      <c r="H71" s="149"/>
      <c r="I71" s="149"/>
      <c r="J71" s="150"/>
      <c r="K71" s="150"/>
      <c r="L71" s="147"/>
    </row>
    <row r="72" spans="1:12" hidden="1">
      <c r="A72" s="73"/>
      <c r="B72" s="24">
        <v>16</v>
      </c>
      <c r="C72" s="72" t="str">
        <f ca="1">IF(ISERROR(OFFSET('HARGA SATUAN'!$C$6,MATCH('REKAP TIANG'!B72,'HARGA SATUAN'!$P$7:$P$1458,0),0)),"",OFFSET('HARGA SATUAN'!$C$6,MATCH('REKAP TIANG'!B72,'HARGA SATUAN'!$P$7:$P$1458,0),0))</f>
        <v/>
      </c>
      <c r="D72" s="72">
        <f ca="1">SUMIFS(RAB!$F$14:$F$80,RAB!$C$14:$C$80,'REKAP TIANG'!C72)</f>
        <v>0</v>
      </c>
      <c r="E72" s="24">
        <f t="shared" ca="1" si="13"/>
        <v>0</v>
      </c>
      <c r="F72" s="24">
        <f ca="1">IF(D72=0,0,SUM($E$56:E72))</f>
        <v>0</v>
      </c>
      <c r="G72" s="24"/>
      <c r="H72" s="149"/>
      <c r="I72" s="149"/>
      <c r="J72" s="150"/>
      <c r="K72" s="150"/>
      <c r="L72" s="147"/>
    </row>
    <row r="73" spans="1:12" hidden="1">
      <c r="A73" s="73"/>
      <c r="B73" s="24">
        <v>17</v>
      </c>
      <c r="C73" s="72" t="str">
        <f ca="1">IF(ISERROR(OFFSET('HARGA SATUAN'!$C$6,MATCH('REKAP TIANG'!B73,'HARGA SATUAN'!$P$7:$P$1458,0),0)),"",OFFSET('HARGA SATUAN'!$C$6,MATCH('REKAP TIANG'!B73,'HARGA SATUAN'!$P$7:$P$1458,0),0))</f>
        <v/>
      </c>
      <c r="D73" s="72">
        <f ca="1">SUMIFS(RAB!$F$14:$F$80,RAB!$C$14:$C$80,'REKAP TIANG'!C73)</f>
        <v>0</v>
      </c>
      <c r="E73" s="24">
        <f t="shared" ca="1" si="13"/>
        <v>0</v>
      </c>
      <c r="F73" s="24">
        <f ca="1">IF(D73=0,0,SUM($E$56:E73))</f>
        <v>0</v>
      </c>
      <c r="G73" s="24"/>
      <c r="H73" s="149"/>
      <c r="I73" s="149"/>
      <c r="J73" s="150"/>
      <c r="K73" s="150"/>
      <c r="L73" s="147"/>
    </row>
    <row r="74" spans="1:12" hidden="1">
      <c r="A74" s="73"/>
      <c r="B74" s="24">
        <v>18</v>
      </c>
      <c r="C74" s="72" t="str">
        <f ca="1">IF(ISERROR(OFFSET('HARGA SATUAN'!$C$6,MATCH('REKAP TIANG'!B74,'HARGA SATUAN'!$P$7:$P$1458,0),0)),"",OFFSET('HARGA SATUAN'!$C$6,MATCH('REKAP TIANG'!B74,'HARGA SATUAN'!$P$7:$P$1458,0),0))</f>
        <v/>
      </c>
      <c r="D74" s="72">
        <f ca="1">SUMIFS(RAB!$F$14:$F$80,RAB!$C$14:$C$80,'REKAP TIANG'!C74)</f>
        <v>0</v>
      </c>
      <c r="E74" s="24">
        <f t="shared" ca="1" si="13"/>
        <v>0</v>
      </c>
      <c r="F74" s="24">
        <f ca="1">IF(D74=0,0,SUM($E$56:E74))</f>
        <v>0</v>
      </c>
      <c r="G74" s="24"/>
      <c r="H74" s="149"/>
      <c r="I74" s="149"/>
      <c r="J74" s="150"/>
      <c r="K74" s="150"/>
      <c r="L74" s="147"/>
    </row>
    <row r="75" spans="1:12" hidden="1">
      <c r="A75" s="73"/>
      <c r="B75" s="24">
        <v>19</v>
      </c>
      <c r="C75" s="72" t="str">
        <f ca="1">IF(ISERROR(OFFSET('HARGA SATUAN'!$C$6,MATCH('REKAP TIANG'!B75,'HARGA SATUAN'!$P$7:$P$1458,0),0)),"",OFFSET('HARGA SATUAN'!$C$6,MATCH('REKAP TIANG'!B75,'HARGA SATUAN'!$P$7:$P$1458,0),0))</f>
        <v/>
      </c>
      <c r="D75" s="72">
        <f ca="1">SUMIFS(RAB!$F$14:$F$80,RAB!$C$14:$C$80,'REKAP TIANG'!C75)</f>
        <v>0</v>
      </c>
      <c r="E75" s="24">
        <f t="shared" ca="1" si="13"/>
        <v>0</v>
      </c>
      <c r="F75" s="24">
        <f ca="1">IF(D75=0,0,SUM($E$56:E75))</f>
        <v>0</v>
      </c>
      <c r="G75" s="24"/>
      <c r="H75" s="149"/>
      <c r="I75" s="149"/>
      <c r="J75" s="150"/>
      <c r="K75" s="150"/>
      <c r="L75" s="147"/>
    </row>
    <row r="76" spans="1:12" hidden="1">
      <c r="A76" s="73"/>
      <c r="B76" s="24">
        <v>20</v>
      </c>
      <c r="C76" s="72" t="str">
        <f ca="1">IF(ISERROR(OFFSET('HARGA SATUAN'!$C$6,MATCH('REKAP TIANG'!B76,'HARGA SATUAN'!$P$7:$P$1458,0),0)),"",OFFSET('HARGA SATUAN'!$C$6,MATCH('REKAP TIANG'!B76,'HARGA SATUAN'!$P$7:$P$1458,0),0))</f>
        <v/>
      </c>
      <c r="D76" s="72">
        <f ca="1">SUMIFS(RAB!$F$14:$F$80,RAB!$C$14:$C$80,'REKAP TIANG'!C76)</f>
        <v>0</v>
      </c>
      <c r="E76" s="24">
        <f ca="1">IF(D76=0,0,1)</f>
        <v>0</v>
      </c>
      <c r="F76" s="24">
        <f ca="1">IF(D76=0,0,SUM($E$56:E76))</f>
        <v>0</v>
      </c>
      <c r="G76" s="24"/>
      <c r="H76" s="149"/>
      <c r="I76" s="149"/>
      <c r="J76" s="150"/>
      <c r="K76" s="150"/>
      <c r="L76" s="147"/>
    </row>
    <row r="77" spans="1:12" hidden="1">
      <c r="A77" s="73"/>
      <c r="E77" s="24"/>
      <c r="F77" s="24"/>
      <c r="G77" s="24"/>
      <c r="H77" s="149"/>
      <c r="I77" s="149"/>
      <c r="J77" s="150"/>
      <c r="K77" s="150"/>
      <c r="L77" s="147"/>
    </row>
    <row r="78" spans="1:12" hidden="1">
      <c r="A78" s="73"/>
      <c r="E78" s="24"/>
      <c r="F78" s="24"/>
      <c r="G78" s="24"/>
      <c r="H78" s="149"/>
      <c r="I78" s="149"/>
      <c r="J78" s="150"/>
      <c r="K78" s="150"/>
      <c r="L78" s="147"/>
    </row>
    <row r="79" spans="1:12">
      <c r="A79" s="73"/>
      <c r="E79" s="24"/>
      <c r="F79" s="24"/>
      <c r="G79" s="24"/>
      <c r="H79" s="149"/>
      <c r="I79" s="149"/>
      <c r="J79" s="150"/>
      <c r="K79" s="150"/>
      <c r="L79" s="147"/>
    </row>
    <row r="80" spans="1:12">
      <c r="A80" s="73"/>
      <c r="E80" s="24"/>
      <c r="F80" s="24"/>
      <c r="G80" s="24"/>
      <c r="H80" s="149"/>
      <c r="I80" s="149"/>
      <c r="J80" s="150"/>
      <c r="K80" s="150"/>
      <c r="L80" s="147"/>
    </row>
    <row r="81" spans="1:12">
      <c r="A81" s="73"/>
      <c r="E81" s="24"/>
      <c r="F81" s="24"/>
      <c r="G81" s="24"/>
      <c r="H81" s="149"/>
      <c r="I81" s="149"/>
      <c r="J81" s="150"/>
      <c r="K81" s="150"/>
      <c r="L81" s="147"/>
    </row>
    <row r="82" spans="1:12">
      <c r="A82" s="73"/>
      <c r="E82" s="24"/>
      <c r="F82" s="24"/>
      <c r="G82" s="24"/>
      <c r="H82" s="149"/>
      <c r="I82" s="149"/>
      <c r="J82" s="150"/>
      <c r="K82" s="150"/>
      <c r="L82" s="147"/>
    </row>
    <row r="83" spans="1:12">
      <c r="A83" s="73"/>
      <c r="E83" s="24"/>
      <c r="F83" s="24"/>
      <c r="G83" s="24"/>
      <c r="H83" s="149"/>
      <c r="I83" s="149"/>
      <c r="J83" s="150"/>
      <c r="K83" s="150"/>
      <c r="L83" s="147"/>
    </row>
    <row r="84" spans="1:12">
      <c r="B84" s="147"/>
      <c r="C84" s="148"/>
      <c r="D84" s="148"/>
      <c r="E84" s="147"/>
      <c r="F84" s="147"/>
      <c r="G84" s="147"/>
      <c r="H84" s="149"/>
      <c r="I84" s="149"/>
      <c r="J84" s="150"/>
      <c r="K84" s="150"/>
      <c r="L84" s="147"/>
    </row>
    <row r="85" spans="1:12">
      <c r="B85" s="147"/>
      <c r="C85" s="148"/>
      <c r="D85" s="148"/>
      <c r="E85" s="147"/>
      <c r="F85" s="147"/>
      <c r="G85" s="147"/>
      <c r="H85" s="149"/>
      <c r="I85" s="149"/>
      <c r="J85" s="150"/>
      <c r="K85" s="150"/>
      <c r="L85" s="147"/>
    </row>
    <row r="86" spans="1:12">
      <c r="B86" s="147"/>
      <c r="C86" s="148"/>
      <c r="D86" s="148"/>
      <c r="E86" s="147"/>
      <c r="F86" s="147"/>
      <c r="G86" s="147"/>
      <c r="H86" s="149"/>
      <c r="I86" s="149"/>
      <c r="J86" s="150"/>
      <c r="K86" s="150"/>
      <c r="L86" s="147"/>
    </row>
    <row r="87" spans="1:12">
      <c r="B87" s="147"/>
      <c r="C87" s="148"/>
      <c r="D87" s="148"/>
      <c r="E87" s="147"/>
      <c r="F87" s="147"/>
      <c r="G87" s="147"/>
      <c r="H87" s="149"/>
      <c r="I87" s="149"/>
      <c r="J87" s="150"/>
      <c r="K87" s="150"/>
      <c r="L87" s="147"/>
    </row>
    <row r="88" spans="1:12">
      <c r="B88" s="147"/>
      <c r="C88" s="148"/>
      <c r="D88" s="148"/>
      <c r="E88" s="147"/>
      <c r="F88" s="147"/>
      <c r="G88" s="147"/>
      <c r="H88" s="149"/>
      <c r="I88" s="149"/>
      <c r="J88" s="150"/>
      <c r="K88" s="150"/>
      <c r="L88" s="147"/>
    </row>
    <row r="89" spans="1:12">
      <c r="B89" s="147"/>
      <c r="C89" s="148"/>
      <c r="D89" s="148"/>
      <c r="E89" s="147"/>
      <c r="F89" s="147"/>
      <c r="G89" s="147"/>
      <c r="H89" s="149"/>
      <c r="I89" s="149"/>
      <c r="J89" s="150"/>
      <c r="K89" s="150"/>
      <c r="L89" s="147"/>
    </row>
    <row r="90" spans="1:12">
      <c r="B90" s="147"/>
      <c r="C90" s="148"/>
      <c r="D90" s="148"/>
      <c r="E90" s="147"/>
      <c r="F90" s="147"/>
      <c r="G90" s="147"/>
      <c r="H90" s="149"/>
      <c r="I90" s="149"/>
      <c r="J90" s="150"/>
      <c r="K90" s="150"/>
      <c r="L90" s="147"/>
    </row>
    <row r="91" spans="1:12">
      <c r="B91" s="147"/>
      <c r="C91" s="148"/>
      <c r="D91" s="148"/>
      <c r="E91" s="147"/>
      <c r="F91" s="147"/>
      <c r="G91" s="147"/>
      <c r="H91" s="149"/>
      <c r="I91" s="149"/>
      <c r="J91" s="150"/>
      <c r="K91" s="150"/>
      <c r="L91" s="147"/>
    </row>
    <row r="92" spans="1:12">
      <c r="B92" s="147"/>
      <c r="C92" s="148"/>
      <c r="D92" s="148"/>
      <c r="E92" s="147"/>
      <c r="F92" s="147"/>
      <c r="G92" s="147"/>
      <c r="H92" s="149"/>
      <c r="I92" s="149"/>
      <c r="J92" s="150"/>
      <c r="K92" s="150"/>
      <c r="L92" s="147"/>
    </row>
    <row r="93" spans="1:12">
      <c r="B93" s="147"/>
      <c r="C93" s="148"/>
      <c r="D93" s="148"/>
      <c r="E93" s="147"/>
      <c r="F93" s="147"/>
      <c r="G93" s="147"/>
      <c r="H93" s="149"/>
      <c r="I93" s="149"/>
      <c r="J93" s="150"/>
      <c r="K93" s="150"/>
      <c r="L93" s="147"/>
    </row>
    <row r="94" spans="1:12">
      <c r="B94" s="147"/>
      <c r="C94" s="148"/>
      <c r="D94" s="148"/>
      <c r="E94" s="147"/>
      <c r="F94" s="147"/>
      <c r="G94" s="147"/>
      <c r="H94" s="149"/>
      <c r="I94" s="149"/>
      <c r="J94" s="150"/>
      <c r="K94" s="150"/>
      <c r="L94" s="147"/>
    </row>
  </sheetData>
  <sheetProtection sort="0" autoFilter="0"/>
  <autoFilter ref="B14:K36" xr:uid="{00000000-0009-0000-0000-00000A000000}"/>
  <mergeCells count="21">
    <mergeCell ref="C40:F40"/>
    <mergeCell ref="H46:K46"/>
    <mergeCell ref="B41:K42"/>
    <mergeCell ref="G6:K6"/>
    <mergeCell ref="C38:F38"/>
    <mergeCell ref="C39:F39"/>
    <mergeCell ref="H52:K52"/>
    <mergeCell ref="J12:J13"/>
    <mergeCell ref="K12:K13"/>
    <mergeCell ref="H12:H13"/>
    <mergeCell ref="I12:I13"/>
    <mergeCell ref="H45:K45"/>
    <mergeCell ref="H47:K47"/>
    <mergeCell ref="B4:K4"/>
    <mergeCell ref="B11:B13"/>
    <mergeCell ref="C11:C13"/>
    <mergeCell ref="D11:D13"/>
    <mergeCell ref="E11:E13"/>
    <mergeCell ref="F11:F13"/>
    <mergeCell ref="G11:G13"/>
    <mergeCell ref="H11:K11"/>
  </mergeCells>
  <conditionalFormatting sqref="A1:XFD5 G6 L6:IV6 A6:E9 G7:IV9 A10:XFD65536">
    <cfRule type="cellIs" dxfId="42" priority="2" operator="equal">
      <formula>0</formula>
    </cfRule>
  </conditionalFormatting>
  <conditionalFormatting sqref="E1:E3 G1:G35 E6:E15 H12:I12 N13 F14:F15 H14:K35 R14:T36 C16:C35 F17:F35 F36:K36 E37:F37 H37:K37 G37:G65536 E41:E65536">
    <cfRule type="cellIs" dxfId="41" priority="4" stopIfTrue="1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 xr:uid="{00000000-0002-0000-0A00-000000000000}">
      <formula1>$T$1:$T$4</formula1>
    </dataValidation>
    <dataValidation allowBlank="1" showInputMessage="1" showErrorMessage="1" errorTitle="PERINGATAN !!!" error="MDU / UPAH SALAH BOZ...." sqref="M11:P11 H14:K37" xr:uid="{00000000-0002-0000-0A00-000001000000}"/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1" tint="0.249977111117893"/>
    <pageSetUpPr fitToPage="1"/>
  </sheetPr>
  <dimension ref="A1:U375"/>
  <sheetViews>
    <sheetView showGridLines="0" tabSelected="1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K5" sqref="K5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71093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30" t="s">
        <v>1034</v>
      </c>
      <c r="C4" s="530"/>
      <c r="D4" s="530"/>
      <c r="E4" s="530"/>
      <c r="F4" s="530"/>
      <c r="G4" s="530"/>
      <c r="H4" s="530"/>
      <c r="I4" s="530"/>
      <c r="J4" s="530"/>
      <c r="K4" s="530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54" t="str">
        <f>RAB!G6</f>
        <v>PD DINSOS 3,5-17,6KVA</v>
      </c>
      <c r="H6" s="554"/>
      <c r="I6" s="554"/>
      <c r="J6" s="554"/>
      <c r="K6" s="554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JL MH THAMRIN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 t="str">
        <f>RAB!G8</f>
        <v>PT. PLN (PERSERO) UP3 DEMAK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F10" s="144"/>
      <c r="S10" s="73"/>
      <c r="T10" s="73"/>
    </row>
    <row r="11" spans="1:21" ht="15.75" customHeight="1">
      <c r="B11" s="531" t="s">
        <v>0</v>
      </c>
      <c r="C11" s="533" t="s">
        <v>1</v>
      </c>
      <c r="D11" s="536" t="s">
        <v>42</v>
      </c>
      <c r="E11" s="536" t="s">
        <v>43</v>
      </c>
      <c r="F11" s="536" t="s">
        <v>2</v>
      </c>
      <c r="G11" s="538" t="s">
        <v>41</v>
      </c>
      <c r="H11" s="536" t="s">
        <v>3</v>
      </c>
      <c r="I11" s="536"/>
      <c r="J11" s="536"/>
      <c r="K11" s="541"/>
      <c r="M11" s="33"/>
      <c r="N11" s="33"/>
      <c r="O11" s="33"/>
      <c r="P11" s="33"/>
      <c r="R11" s="34"/>
      <c r="S11" s="74"/>
      <c r="T11" s="74"/>
    </row>
    <row r="12" spans="1:21" ht="15" customHeight="1">
      <c r="B12" s="532"/>
      <c r="C12" s="534"/>
      <c r="D12" s="537"/>
      <c r="E12" s="537"/>
      <c r="F12" s="537"/>
      <c r="G12" s="539"/>
      <c r="H12" s="545" t="s">
        <v>46</v>
      </c>
      <c r="I12" s="545" t="s">
        <v>5</v>
      </c>
      <c r="J12" s="537" t="s">
        <v>47</v>
      </c>
      <c r="K12" s="544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32"/>
      <c r="C13" s="535"/>
      <c r="D13" s="537"/>
      <c r="E13" s="537"/>
      <c r="F13" s="537"/>
      <c r="G13" s="540"/>
      <c r="H13" s="546"/>
      <c r="I13" s="546"/>
      <c r="J13" s="537"/>
      <c r="K13" s="544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SATUAN'!$C$7:$C$1495,0),0)),"",OFFSET('HARGA SATUAN'!$I$6,MATCH(C14,'HARGA SATUAN'!$C$7:$C$1495,0),0))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115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1034</v>
      </c>
      <c r="D15" s="39"/>
      <c r="E15" s="40"/>
      <c r="F15" s="79"/>
      <c r="G15" s="41" t="str">
        <f ca="1">IF(ISERROR(OFFSET('HARGA SATUAN'!$I$6,MATCH(C15,'HARGA SATUAN'!$C$7:$C$1495,0),0)),"",OFFSET('HARGA SATUAN'!$I$6,MATCH(C15,'HARGA SATUAN'!$C$7:$C$1495,0),0))</f>
        <v/>
      </c>
      <c r="H15" s="42">
        <f t="shared" ref="H15:H78" si="1">IF(OR(D15="MDU",D15="MDU-KD"),G15*F15,0)</f>
        <v>0</v>
      </c>
      <c r="I15" s="42">
        <f t="shared" ref="I15:I78" si="2">IF(D15="HDW",G15*F15,0)</f>
        <v>0</v>
      </c>
      <c r="J15" s="42">
        <f t="shared" ref="J15:J78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 ht="30">
      <c r="A16" s="30">
        <v>1</v>
      </c>
      <c r="B16" s="100">
        <f ca="1">IF(C16="","",A16)</f>
        <v>1</v>
      </c>
      <c r="C16" s="109" t="str">
        <f ca="1">IF(ISERROR(OFFSET($C$223,MATCH(A16,$F$224:$F$373,0),0)),"",OFFSET($C$223,MATCH(A16,$F$224:$F$373,0),0))</f>
        <v>KWH Elektronik; 1P; 2W; 230 V; 5(100) A; kls 1 termasuk modem 3G/4G</v>
      </c>
      <c r="D16" s="101" t="str">
        <f ca="1">IF(ISERROR(OFFSET('HARGA SATUAN'!$D$6,MATCH(C16,'HARGA SATUAN'!$C$7:$C$1495,0),0)),"",OFFSET('HARGA SATUAN'!$D$6,MATCH(C16,'HARGA SATUAN'!$C$7:$C$1495,0),0))</f>
        <v>MDU-KD</v>
      </c>
      <c r="E16" s="101" t="str">
        <f ca="1">IF(B16="+","Unit",IF(ISERROR(OFFSET('HARGA SATUAN'!$E$6,MATCH(C16,'HARGA SATUAN'!$C$7:$C$1495,0),0)),"",OFFSET('HARGA SATUAN'!$E$6,MATCH(C16,'HARGA SATUAN'!$C$7:$C$1495,0),0)))</f>
        <v>Bh</v>
      </c>
      <c r="F16" s="101">
        <f ca="1">IF(ISERROR(OFFSET($D$223,MATCH(A16,$F$224:$F$373,0),0)),"",OFFSET($D$223,MATCH(A16,$F$224:$F$373,0),0))</f>
        <v>1</v>
      </c>
      <c r="G16" s="41">
        <f ca="1">IF(ISERROR(OFFSET('HARGA SATUAN'!$I$6,MATCH(C16,'HARGA SATUAN'!$C$7:$C$1495,0),0)),"",OFFSET('HARGA SATUAN'!$I$6,MATCH(C16,'HARGA SATUAN'!$C$7:$C$1495,0),0))</f>
        <v>1740750</v>
      </c>
      <c r="H16" s="42">
        <f t="shared" ca="1" si="1"/>
        <v>1740750</v>
      </c>
      <c r="I16" s="42">
        <f t="shared" ca="1" si="2"/>
        <v>0</v>
      </c>
      <c r="J16" s="42">
        <f t="shared" ca="1" si="3"/>
        <v>0</v>
      </c>
      <c r="K16" s="43">
        <f t="shared" ca="1" si="0"/>
        <v>1740750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>
        <f t="shared" ref="B17:B80" ca="1" si="4">IF(C17="","",A17)</f>
        <v>2</v>
      </c>
      <c r="C17" s="109" t="str">
        <f t="shared" ref="C17:C23" ca="1" si="5">IF(ISERROR(OFFSET($C$223,MATCH(A17,$F$224:$F$373,0),0)),"",OFFSET($C$223,MATCH(A17,$F$224:$F$373,0),0))</f>
        <v>Trafo 1 Fasa CSP 50 kVA</v>
      </c>
      <c r="D17" s="101" t="str">
        <f ca="1">IF(ISERROR(OFFSET('HARGA SATUAN'!$D$6,MATCH(C17,'HARGA SATUAN'!$C$7:$C$1495,0),0)),"",OFFSET('HARGA SATUAN'!$D$6,MATCH(C17,'HARGA SATUAN'!$C$7:$C$1495,0),0))</f>
        <v>MDU-KD</v>
      </c>
      <c r="E17" s="101" t="str">
        <f ca="1">IF(B17="+","Unit",IF(ISERROR(OFFSET('HARGA SATUAN'!$E$6,MATCH(C17,'HARGA SATUAN'!$C$7:$C$1495,0),0)),"",OFFSET('HARGA SATUAN'!$E$6,MATCH(C17,'HARGA SATUAN'!$C$7:$C$1495,0),0)))</f>
        <v>Bh</v>
      </c>
      <c r="F17" s="101">
        <f t="shared" ref="F17:F35" ca="1" si="6">IF(ISERROR(OFFSET($D$223,MATCH(A17,$F$224:$F$373,0),0)),"",OFFSET($D$223,MATCH(A17,$F$224:$F$373,0),0))</f>
        <v>1</v>
      </c>
      <c r="G17" s="41">
        <f ca="1">IF(ISERROR(OFFSET('HARGA SATUAN'!$I$6,MATCH(C17,'HARGA SATUAN'!$C$7:$C$1495,0),0)),"",OFFSET('HARGA SATUAN'!$I$6,MATCH(C17,'HARGA SATUAN'!$C$7:$C$1495,0),0))</f>
        <v>27845400</v>
      </c>
      <c r="H17" s="42">
        <f t="shared" ca="1" si="1"/>
        <v>27845400</v>
      </c>
      <c r="I17" s="42">
        <f t="shared" ca="1" si="2"/>
        <v>0</v>
      </c>
      <c r="J17" s="42">
        <f t="shared" ca="1" si="3"/>
        <v>0</v>
      </c>
      <c r="K17" s="43">
        <f t="shared" ca="1" si="0"/>
        <v>27845400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>
        <f t="shared" ca="1" si="4"/>
        <v>3</v>
      </c>
      <c r="C18" s="109" t="str">
        <f t="shared" ca="1" si="5"/>
        <v>AAAC 70 mm²</v>
      </c>
      <c r="D18" s="101" t="str">
        <f ca="1">IF(ISERROR(OFFSET('HARGA SATUAN'!$D$6,MATCH(C18,'HARGA SATUAN'!$C$7:$C$1495,0),0)),"",OFFSET('HARGA SATUAN'!$D$6,MATCH(C18,'HARGA SATUAN'!$C$7:$C$1495,0),0))</f>
        <v>MDU-KD</v>
      </c>
      <c r="E18" s="101" t="str">
        <f ca="1">IF(B18="+","Unit",IF(ISERROR(OFFSET('HARGA SATUAN'!$E$6,MATCH(C18,'HARGA SATUAN'!$C$7:$C$1495,0),0)),"",OFFSET('HARGA SATUAN'!$E$6,MATCH(C18,'HARGA SATUAN'!$C$7:$C$1495,0),0)))</f>
        <v>Mtr</v>
      </c>
      <c r="F18" s="101">
        <f t="shared" ca="1" si="6"/>
        <v>2</v>
      </c>
      <c r="G18" s="41">
        <f ca="1">IF(ISERROR(OFFSET('HARGA SATUAN'!$I$6,MATCH(C18,'HARGA SATUAN'!$C$7:$C$1495,0),0)),"",OFFSET('HARGA SATUAN'!$I$6,MATCH(C18,'HARGA SATUAN'!$C$7:$C$1495,0),0))</f>
        <v>14200</v>
      </c>
      <c r="H18" s="42">
        <f t="shared" ca="1" si="1"/>
        <v>28400</v>
      </c>
      <c r="I18" s="42">
        <f t="shared" ca="1" si="2"/>
        <v>0</v>
      </c>
      <c r="J18" s="42">
        <f t="shared" ca="1" si="3"/>
        <v>0</v>
      </c>
      <c r="K18" s="43">
        <f t="shared" ca="1" si="0"/>
        <v>28400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>
        <f t="shared" ca="1" si="4"/>
        <v>4</v>
      </c>
      <c r="C19" s="109" t="str">
        <f t="shared" ca="1" si="5"/>
        <v>NFA2X-T 2 x 70 + N 70 mm²</v>
      </c>
      <c r="D19" s="101" t="str">
        <f ca="1">IF(ISERROR(OFFSET('HARGA SATUAN'!$D$6,MATCH(C19,'HARGA SATUAN'!$C$7:$C$1495,0),0)),"",OFFSET('HARGA SATUAN'!$D$6,MATCH(C19,'HARGA SATUAN'!$C$7:$C$1495,0),0))</f>
        <v>MDU-KD</v>
      </c>
      <c r="E19" s="101" t="str">
        <f ca="1">IF(B19="+","Unit",IF(ISERROR(OFFSET('HARGA SATUAN'!$E$6,MATCH(C19,'HARGA SATUAN'!$C$7:$C$1495,0),0)),"",OFFSET('HARGA SATUAN'!$E$6,MATCH(C19,'HARGA SATUAN'!$C$7:$C$1495,0),0)))</f>
        <v>Mtr</v>
      </c>
      <c r="F19" s="101">
        <f t="shared" ca="1" si="6"/>
        <v>2</v>
      </c>
      <c r="G19" s="41">
        <f ca="1">IF(ISERROR(OFFSET('HARGA SATUAN'!$I$6,MATCH(C19,'HARGA SATUAN'!$C$7:$C$1495,0),0)),"",OFFSET('HARGA SATUAN'!$I$6,MATCH(C19,'HARGA SATUAN'!$C$7:$C$1495,0),0))</f>
        <v>53300</v>
      </c>
      <c r="H19" s="42">
        <f t="shared" ca="1" si="1"/>
        <v>106600</v>
      </c>
      <c r="I19" s="42">
        <f t="shared" ca="1" si="2"/>
        <v>0</v>
      </c>
      <c r="J19" s="42">
        <f t="shared" ca="1" si="3"/>
        <v>0</v>
      </c>
      <c r="K19" s="43">
        <f t="shared" ca="1" si="0"/>
        <v>106600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>
        <f t="shared" ca="1" si="4"/>
        <v>5</v>
      </c>
      <c r="C20" s="109" t="str">
        <f t="shared" ca="1" si="5"/>
        <v>NFA2X 2 x 16 mm²</v>
      </c>
      <c r="D20" s="101" t="str">
        <f ca="1">IF(ISERROR(OFFSET('HARGA SATUAN'!$D$6,MATCH(C20,'HARGA SATUAN'!$C$7:$C$1495,0),0)),"",OFFSET('HARGA SATUAN'!$D$6,MATCH(C20,'HARGA SATUAN'!$C$7:$C$1495,0),0))</f>
        <v>MDU-KD</v>
      </c>
      <c r="E20" s="101" t="str">
        <f ca="1">IF(B20="+","Unit",IF(ISERROR(OFFSET('HARGA SATUAN'!$E$6,MATCH(C20,'HARGA SATUAN'!$C$7:$C$1495,0),0)),"",OFFSET('HARGA SATUAN'!$E$6,MATCH(C20,'HARGA SATUAN'!$C$7:$C$1495,0),0)))</f>
        <v>Mtr</v>
      </c>
      <c r="F20" s="101">
        <f t="shared" ca="1" si="6"/>
        <v>45</v>
      </c>
      <c r="G20" s="41">
        <f ca="1">IF(ISERROR(OFFSET('HARGA SATUAN'!$I$6,MATCH(C20,'HARGA SATUAN'!$C$7:$C$1495,0),0)),"",OFFSET('HARGA SATUAN'!$I$6,MATCH(C20,'HARGA SATUAN'!$C$7:$C$1495,0),0))</f>
        <v>6600</v>
      </c>
      <c r="H20" s="42">
        <f t="shared" ca="1" si="1"/>
        <v>297000</v>
      </c>
      <c r="I20" s="42">
        <f t="shared" ca="1" si="2"/>
        <v>0</v>
      </c>
      <c r="J20" s="42">
        <f t="shared" ca="1" si="3"/>
        <v>0</v>
      </c>
      <c r="K20" s="43">
        <f t="shared" ca="1" si="0"/>
        <v>297000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4"/>
        <v/>
      </c>
      <c r="C21" s="109" t="str">
        <f t="shared" ca="1" si="5"/>
        <v/>
      </c>
      <c r="D21" s="101" t="str">
        <f ca="1">IF(ISERROR(OFFSET('HARGA SATUAN'!$D$6,MATCH(C21,'HARGA SATUAN'!$C$7:$C$1495,0),0)),"",OFFSET('HARGA SATUAN'!$D$6,MATCH(C21,'HARGA SATUAN'!$C$7:$C$1495,0),0))</f>
        <v/>
      </c>
      <c r="E21" s="101">
        <f ca="1">IF(B21="+","Unit",IF(ISERROR(OFFSET('HARGA SATUAN'!$E$6,MATCH(C21,'HARGA SATUAN'!$C$7:$C$1495,0),0)),"",OFFSET('HARGA SATUAN'!$E$6,MATCH(C21,'HARGA SATUAN'!$C$7:$C$1495,0),0)))</f>
        <v>0</v>
      </c>
      <c r="F21" s="101" t="str">
        <f t="shared" ca="1" si="6"/>
        <v/>
      </c>
      <c r="G21" s="41">
        <f ca="1">IF(ISERROR(OFFSET('HARGA SATUAN'!$I$6,MATCH(C21,'HARGA SATUAN'!$C$7:$C$1495,0),0)),"",OFFSET('HARGA SATUAN'!$I$6,MATCH(C21,'HARGA SATUAN'!$C$7:$C$1495,0),0))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4"/>
        <v/>
      </c>
      <c r="C22" s="109" t="str">
        <f t="shared" ca="1" si="5"/>
        <v/>
      </c>
      <c r="D22" s="101" t="str">
        <f ca="1">IF(ISERROR(OFFSET('HARGA SATUAN'!$D$6,MATCH(C22,'HARGA SATUAN'!$C$7:$C$1495,0),0)),"",OFFSET('HARGA SATUAN'!$D$6,MATCH(C22,'HARGA SATUAN'!$C$7:$C$1495,0),0))</f>
        <v/>
      </c>
      <c r="E22" s="101">
        <f ca="1">IF(B22="+","Unit",IF(ISERROR(OFFSET('HARGA SATUAN'!$E$6,MATCH(C22,'HARGA SATUAN'!$C$7:$C$1495,0),0)),"",OFFSET('HARGA SATUAN'!$E$6,MATCH(C22,'HARGA SATUAN'!$C$7:$C$1495,0),0)))</f>
        <v>0</v>
      </c>
      <c r="F22" s="101" t="str">
        <f t="shared" ca="1" si="6"/>
        <v/>
      </c>
      <c r="G22" s="41">
        <f ca="1">IF(ISERROR(OFFSET('HARGA SATUAN'!$I$6,MATCH(C22,'HARGA SATUAN'!$C$7:$C$1495,0),0)),"",OFFSET('HARGA SATUAN'!$I$6,MATCH(C22,'HARGA SATUAN'!$C$7:$C$1495,0),0))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4"/>
        <v/>
      </c>
      <c r="C23" s="109" t="str">
        <f t="shared" ca="1" si="5"/>
        <v/>
      </c>
      <c r="D23" s="101" t="str">
        <f ca="1">IF(ISERROR(OFFSET('HARGA SATUAN'!$D$6,MATCH(C23,'HARGA SATUAN'!$C$7:$C$1495,0),0)),"",OFFSET('HARGA SATUAN'!$D$6,MATCH(C23,'HARGA SATUAN'!$C$7:$C$1495,0),0))</f>
        <v/>
      </c>
      <c r="E23" s="101">
        <f ca="1">IF(B23="+","Unit",IF(ISERROR(OFFSET('HARGA SATUAN'!$E$6,MATCH(C23,'HARGA SATUAN'!$C$7:$C$1495,0),0)),"",OFFSET('HARGA SATUAN'!$E$6,MATCH(C23,'HARGA SATUAN'!$C$7:$C$1495,0),0)))</f>
        <v>0</v>
      </c>
      <c r="F23" s="101" t="str">
        <f t="shared" ca="1" si="6"/>
        <v/>
      </c>
      <c r="G23" s="41">
        <f ca="1">IF(ISERROR(OFFSET('HARGA SATUAN'!$I$6,MATCH(C23,'HARGA SATUAN'!$C$7:$C$1495,0),0)),"",OFFSET('HARGA SATUAN'!$I$6,MATCH(C23,'HARGA SATUAN'!$C$7:$C$1495,0),0))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ca="1" si="4"/>
        <v/>
      </c>
      <c r="C24" s="109" t="str">
        <f t="shared" ref="C24:C37" ca="1" si="7">IF(ISERROR(OFFSET($C$223,MATCH(A24,$F$224:$F$373,0),0)),"",OFFSET($C$223,MATCH(A24,$F$224:$F$373,0),0))</f>
        <v/>
      </c>
      <c r="D24" s="101" t="str">
        <f ca="1">IF(ISERROR(OFFSET('HARGA SATUAN'!$D$6,MATCH(C24,'HARGA SATUAN'!$C$7:$C$1495,0),0)),"",OFFSET('HARGA SATUAN'!$D$6,MATCH(C24,'HARGA SATUAN'!$C$7:$C$1495,0),0))</f>
        <v/>
      </c>
      <c r="E24" s="101">
        <f ca="1">IF(B24="+","Unit",IF(ISERROR(OFFSET('HARGA SATUAN'!$E$6,MATCH(C24,'HARGA SATUAN'!$C$7:$C$1495,0),0)),"",OFFSET('HARGA SATUAN'!$E$6,MATCH(C24,'HARGA SATUAN'!$C$7:$C$1495,0),0)))</f>
        <v>0</v>
      </c>
      <c r="F24" s="101" t="str">
        <f t="shared" ca="1" si="6"/>
        <v/>
      </c>
      <c r="G24" s="41">
        <f ca="1">IF(ISERROR(OFFSET('HARGA SATUAN'!$I$6,MATCH(C24,'HARGA SATUAN'!$C$7:$C$1495,0),0)),"",OFFSET('HARGA SATUAN'!$I$6,MATCH(C24,'HARGA SATUAN'!$C$7:$C$1495,0),0))</f>
        <v>0</v>
      </c>
      <c r="H24" s="42">
        <f t="shared" ca="1" si="1"/>
        <v>0</v>
      </c>
      <c r="I24" s="42">
        <f t="shared" ca="1" si="2"/>
        <v>0</v>
      </c>
      <c r="J24" s="42">
        <f t="shared" ca="1" si="3"/>
        <v>0</v>
      </c>
      <c r="K24" s="43">
        <f t="shared" ca="1" si="0"/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4"/>
        <v/>
      </c>
      <c r="C25" s="109" t="str">
        <f t="shared" ca="1" si="7"/>
        <v/>
      </c>
      <c r="D25" s="101" t="str">
        <f ca="1">IF(ISERROR(OFFSET('HARGA SATUAN'!$D$6,MATCH(C25,'HARGA SATUAN'!$C$7:$C$1495,0),0)),"",OFFSET('HARGA SATUAN'!$D$6,MATCH(C25,'HARGA SATUAN'!$C$7:$C$1495,0),0))</f>
        <v/>
      </c>
      <c r="E25" s="101">
        <f ca="1">IF(B25="+","Unit",IF(ISERROR(OFFSET('HARGA SATUAN'!$E$6,MATCH(C25,'HARGA SATUAN'!$C$7:$C$1495,0),0)),"",OFFSET('HARGA SATUAN'!$E$6,MATCH(C25,'HARGA SATUAN'!$C$7:$C$1495,0),0)))</f>
        <v>0</v>
      </c>
      <c r="F25" s="101" t="str">
        <f t="shared" ca="1" si="6"/>
        <v/>
      </c>
      <c r="G25" s="41">
        <f ca="1">IF(ISERROR(OFFSET('HARGA SATUAN'!$I$6,MATCH(C25,'HARGA SATUAN'!$C$7:$C$1495,0),0)),"",OFFSET('HARGA SATUAN'!$I$6,MATCH(C25,'HARGA SATUAN'!$C$7:$C$1495,0),0))</f>
        <v>0</v>
      </c>
      <c r="H25" s="42">
        <f t="shared" ca="1" si="1"/>
        <v>0</v>
      </c>
      <c r="I25" s="42">
        <f t="shared" ca="1" si="2"/>
        <v>0</v>
      </c>
      <c r="J25" s="42">
        <f t="shared" ca="1" si="3"/>
        <v>0</v>
      </c>
      <c r="K25" s="43">
        <f t="shared" ca="1" si="0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4"/>
        <v/>
      </c>
      <c r="C26" s="109" t="str">
        <f t="shared" ca="1" si="7"/>
        <v/>
      </c>
      <c r="D26" s="101" t="str">
        <f ca="1">IF(ISERROR(OFFSET('HARGA SATUAN'!$D$6,MATCH(C26,'HARGA SATUAN'!$C$7:$C$1495,0),0)),"",OFFSET('HARGA SATUAN'!$D$6,MATCH(C26,'HARGA SATUAN'!$C$7:$C$1495,0),0))</f>
        <v/>
      </c>
      <c r="E26" s="101">
        <f ca="1">IF(B26="+","Unit",IF(ISERROR(OFFSET('HARGA SATUAN'!$E$6,MATCH(C26,'HARGA SATUAN'!$C$7:$C$1495,0),0)),"",OFFSET('HARGA SATUAN'!$E$6,MATCH(C26,'HARGA SATUAN'!$C$7:$C$1495,0),0)))</f>
        <v>0</v>
      </c>
      <c r="F26" s="101" t="str">
        <f t="shared" ca="1" si="6"/>
        <v/>
      </c>
      <c r="G26" s="41">
        <f ca="1">IF(ISERROR(OFFSET('HARGA SATUAN'!$I$6,MATCH(C26,'HARGA SATUAN'!$C$7:$C$1495,0),0)),"",OFFSET('HARGA SATUAN'!$I$6,MATCH(C26,'HARGA SATUAN'!$C$7:$C$1495,0),0))</f>
        <v>0</v>
      </c>
      <c r="H26" s="42">
        <f t="shared" ca="1" si="1"/>
        <v>0</v>
      </c>
      <c r="I26" s="42">
        <f t="shared" ca="1" si="2"/>
        <v>0</v>
      </c>
      <c r="J26" s="42">
        <f t="shared" ca="1" si="3"/>
        <v>0</v>
      </c>
      <c r="K26" s="43">
        <f t="shared" ca="1" si="0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4"/>
        <v/>
      </c>
      <c r="C27" s="109" t="str">
        <f t="shared" ca="1" si="7"/>
        <v/>
      </c>
      <c r="D27" s="101" t="str">
        <f ca="1">IF(ISERROR(OFFSET('HARGA SATUAN'!$D$6,MATCH(C27,'HARGA SATUAN'!$C$7:$C$1495,0),0)),"",OFFSET('HARGA SATUAN'!$D$6,MATCH(C27,'HARGA SATUAN'!$C$7:$C$1495,0),0))</f>
        <v/>
      </c>
      <c r="E27" s="101">
        <f ca="1">IF(B27="+","Unit",IF(ISERROR(OFFSET('HARGA SATUAN'!$E$6,MATCH(C27,'HARGA SATUAN'!$C$7:$C$1495,0),0)),"",OFFSET('HARGA SATUAN'!$E$6,MATCH(C27,'HARGA SATUAN'!$C$7:$C$1495,0),0)))</f>
        <v>0</v>
      </c>
      <c r="F27" s="101" t="str">
        <f t="shared" ca="1" si="6"/>
        <v/>
      </c>
      <c r="G27" s="41">
        <f ca="1">IF(ISERROR(OFFSET('HARGA SATUAN'!$I$6,MATCH(C27,'HARGA SATUAN'!$C$7:$C$1495,0),0)),"",OFFSET('HARGA SATUAN'!$I$6,MATCH(C27,'HARGA SATUAN'!$C$7:$C$1495,0),0))</f>
        <v>0</v>
      </c>
      <c r="H27" s="42">
        <f t="shared" ca="1" si="1"/>
        <v>0</v>
      </c>
      <c r="I27" s="42">
        <f t="shared" ca="1" si="2"/>
        <v>0</v>
      </c>
      <c r="J27" s="42">
        <f t="shared" ca="1" si="3"/>
        <v>0</v>
      </c>
      <c r="K27" s="43">
        <f t="shared" ca="1" si="0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4"/>
        <v/>
      </c>
      <c r="C28" s="109" t="str">
        <f t="shared" ca="1" si="7"/>
        <v/>
      </c>
      <c r="D28" s="101" t="str">
        <f ca="1">IF(ISERROR(OFFSET('HARGA SATUAN'!$D$6,MATCH(C28,'HARGA SATUAN'!$C$7:$C$1495,0),0)),"",OFFSET('HARGA SATUAN'!$D$6,MATCH(C28,'HARGA SATUAN'!$C$7:$C$1495,0),0))</f>
        <v/>
      </c>
      <c r="E28" s="101">
        <f ca="1">IF(B28="+","Unit",IF(ISERROR(OFFSET('HARGA SATUAN'!$E$6,MATCH(C28,'HARGA SATUAN'!$C$7:$C$1495,0),0)),"",OFFSET('HARGA SATUAN'!$E$6,MATCH(C28,'HARGA SATUAN'!$C$7:$C$1495,0),0)))</f>
        <v>0</v>
      </c>
      <c r="F28" s="101" t="str">
        <f t="shared" ca="1" si="6"/>
        <v/>
      </c>
      <c r="G28" s="41">
        <f ca="1">IF(ISERROR(OFFSET('HARGA SATUAN'!$I$6,MATCH(C28,'HARGA SATUAN'!$C$7:$C$1495,0),0)),"",OFFSET('HARGA SATUAN'!$I$6,MATCH(C28,'HARGA SATUAN'!$C$7:$C$1495,0),0))</f>
        <v>0</v>
      </c>
      <c r="H28" s="42">
        <f t="shared" ca="1" si="1"/>
        <v>0</v>
      </c>
      <c r="I28" s="42">
        <f t="shared" ca="1" si="2"/>
        <v>0</v>
      </c>
      <c r="J28" s="42">
        <f t="shared" ca="1" si="3"/>
        <v>0</v>
      </c>
      <c r="K28" s="43">
        <f t="shared" ca="1" si="0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4"/>
        <v/>
      </c>
      <c r="C29" s="109" t="str">
        <f t="shared" ca="1" si="7"/>
        <v/>
      </c>
      <c r="D29" s="101" t="str">
        <f ca="1">IF(ISERROR(OFFSET('HARGA SATUAN'!$D$6,MATCH(C29,'HARGA SATUAN'!$C$7:$C$1495,0),0)),"",OFFSET('HARGA SATUAN'!$D$6,MATCH(C29,'HARGA SATUAN'!$C$7:$C$1495,0),0))</f>
        <v/>
      </c>
      <c r="E29" s="101">
        <f ca="1">IF(B29="+","Unit",IF(ISERROR(OFFSET('HARGA SATUAN'!$E$6,MATCH(C29,'HARGA SATUAN'!$C$7:$C$1495,0),0)),"",OFFSET('HARGA SATUAN'!$E$6,MATCH(C29,'HARGA SATUAN'!$C$7:$C$1495,0),0)))</f>
        <v>0</v>
      </c>
      <c r="F29" s="101" t="str">
        <f t="shared" ca="1" si="6"/>
        <v/>
      </c>
      <c r="G29" s="41">
        <f ca="1">IF(ISERROR(OFFSET('HARGA SATUAN'!$I$6,MATCH(C29,'HARGA SATUAN'!$C$7:$C$1495,0),0)),"",OFFSET('HARGA SATUAN'!$I$6,MATCH(C29,'HARGA SATUAN'!$C$7:$C$1495,0),0))</f>
        <v>0</v>
      </c>
      <c r="H29" s="42">
        <f t="shared" ca="1" si="1"/>
        <v>0</v>
      </c>
      <c r="I29" s="42">
        <f t="shared" ca="1" si="2"/>
        <v>0</v>
      </c>
      <c r="J29" s="42">
        <f t="shared" ca="1" si="3"/>
        <v>0</v>
      </c>
      <c r="K29" s="43">
        <f t="shared" ca="1" si="0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4"/>
        <v/>
      </c>
      <c r="C30" s="109" t="str">
        <f t="shared" ca="1" si="7"/>
        <v/>
      </c>
      <c r="D30" s="101" t="str">
        <f ca="1">IF(ISERROR(OFFSET('HARGA SATUAN'!$D$6,MATCH(C30,'HARGA SATUAN'!$C$7:$C$1495,0),0)),"",OFFSET('HARGA SATUAN'!$D$6,MATCH(C30,'HARGA SATUAN'!$C$7:$C$1495,0),0))</f>
        <v/>
      </c>
      <c r="E30" s="101">
        <f ca="1">IF(B30="+","Unit",IF(ISERROR(OFFSET('HARGA SATUAN'!$E$6,MATCH(C30,'HARGA SATUAN'!$C$7:$C$1495,0),0)),"",OFFSET('HARGA SATUAN'!$E$6,MATCH(C30,'HARGA SATUAN'!$C$7:$C$1495,0),0)))</f>
        <v>0</v>
      </c>
      <c r="F30" s="101" t="str">
        <f t="shared" ca="1" si="6"/>
        <v/>
      </c>
      <c r="G30" s="41">
        <f ca="1">IF(ISERROR(OFFSET('HARGA SATUAN'!$I$6,MATCH(C30,'HARGA SATUAN'!$C$7:$C$1495,0),0)),"",OFFSET('HARGA SATUAN'!$I$6,MATCH(C30,'HARGA SATUAN'!$C$7:$C$1495,0),0))</f>
        <v>0</v>
      </c>
      <c r="H30" s="42">
        <f t="shared" ca="1" si="1"/>
        <v>0</v>
      </c>
      <c r="I30" s="42">
        <f t="shared" ca="1" si="2"/>
        <v>0</v>
      </c>
      <c r="J30" s="42">
        <f t="shared" ca="1" si="3"/>
        <v>0</v>
      </c>
      <c r="K30" s="43">
        <f t="shared" ca="1" si="0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4"/>
        <v/>
      </c>
      <c r="C31" s="109" t="str">
        <f t="shared" ca="1" si="7"/>
        <v/>
      </c>
      <c r="D31" s="101" t="str">
        <f ca="1">IF(ISERROR(OFFSET('HARGA SATUAN'!$D$6,MATCH(C31,'HARGA SATUAN'!$C$7:$C$1495,0),0)),"",OFFSET('HARGA SATUAN'!$D$6,MATCH(C31,'HARGA SATUAN'!$C$7:$C$1495,0),0))</f>
        <v/>
      </c>
      <c r="E31" s="101">
        <f ca="1">IF(B31="+","Unit",IF(ISERROR(OFFSET('HARGA SATUAN'!$E$6,MATCH(C31,'HARGA SATUAN'!$C$7:$C$1495,0),0)),"",OFFSET('HARGA SATUAN'!$E$6,MATCH(C31,'HARGA SATUAN'!$C$7:$C$1495,0),0)))</f>
        <v>0</v>
      </c>
      <c r="F31" s="101" t="str">
        <f t="shared" ca="1" si="6"/>
        <v/>
      </c>
      <c r="G31" s="41">
        <f ca="1">IF(ISERROR(OFFSET('HARGA SATUAN'!$I$6,MATCH(C31,'HARGA SATUAN'!$C$7:$C$1495,0),0)),"",OFFSET('HARGA SATUAN'!$I$6,MATCH(C31,'HARGA SATUAN'!$C$7:$C$1495,0),0))</f>
        <v>0</v>
      </c>
      <c r="H31" s="42">
        <f t="shared" ca="1" si="1"/>
        <v>0</v>
      </c>
      <c r="I31" s="42">
        <f t="shared" ca="1" si="2"/>
        <v>0</v>
      </c>
      <c r="J31" s="42">
        <f t="shared" ca="1" si="3"/>
        <v>0</v>
      </c>
      <c r="K31" s="43">
        <f t="shared" ca="1" si="0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4"/>
        <v/>
      </c>
      <c r="C32" s="109" t="str">
        <f t="shared" ca="1" si="7"/>
        <v/>
      </c>
      <c r="D32" s="101" t="str">
        <f ca="1">IF(ISERROR(OFFSET('HARGA SATUAN'!$D$6,MATCH(C32,'HARGA SATUAN'!$C$7:$C$1495,0),0)),"",OFFSET('HARGA SATUAN'!$D$6,MATCH(C32,'HARGA SATUAN'!$C$7:$C$1495,0),0))</f>
        <v/>
      </c>
      <c r="E32" s="101">
        <f ca="1">IF(B32="+","Unit",IF(ISERROR(OFFSET('HARGA SATUAN'!$E$6,MATCH(C32,'HARGA SATUAN'!$C$7:$C$1495,0),0)),"",OFFSET('HARGA SATUAN'!$E$6,MATCH(C32,'HARGA SATUAN'!$C$7:$C$1495,0),0)))</f>
        <v>0</v>
      </c>
      <c r="F32" s="101" t="str">
        <f t="shared" ca="1" si="6"/>
        <v/>
      </c>
      <c r="G32" s="41">
        <f ca="1">IF(ISERROR(OFFSET('HARGA SATUAN'!$I$6,MATCH(C32,'HARGA SATUAN'!$C$7:$C$1495,0),0)),"",OFFSET('HARGA SATUAN'!$I$6,MATCH(C32,'HARGA SATUAN'!$C$7:$C$1495,0),0))</f>
        <v>0</v>
      </c>
      <c r="H32" s="42">
        <f t="shared" ca="1" si="1"/>
        <v>0</v>
      </c>
      <c r="I32" s="42">
        <f t="shared" ca="1" si="2"/>
        <v>0</v>
      </c>
      <c r="J32" s="42">
        <f t="shared" ca="1" si="3"/>
        <v>0</v>
      </c>
      <c r="K32" s="43">
        <f t="shared" ca="1" si="0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4"/>
        <v/>
      </c>
      <c r="C33" s="109" t="str">
        <f t="shared" ca="1" si="7"/>
        <v/>
      </c>
      <c r="D33" s="101" t="str">
        <f ca="1">IF(ISERROR(OFFSET('HARGA SATUAN'!$D$6,MATCH(C33,'HARGA SATUAN'!$C$7:$C$1495,0),0)),"",OFFSET('HARGA SATUAN'!$D$6,MATCH(C33,'HARGA SATUAN'!$C$7:$C$1495,0),0))</f>
        <v/>
      </c>
      <c r="E33" s="101">
        <f ca="1">IF(B33="+","Unit",IF(ISERROR(OFFSET('HARGA SATUAN'!$E$6,MATCH(C33,'HARGA SATUAN'!$C$7:$C$1495,0),0)),"",OFFSET('HARGA SATUAN'!$E$6,MATCH(C33,'HARGA SATUAN'!$C$7:$C$1495,0),0)))</f>
        <v>0</v>
      </c>
      <c r="F33" s="101" t="str">
        <f t="shared" ca="1" si="6"/>
        <v/>
      </c>
      <c r="G33" s="41">
        <f ca="1">IF(ISERROR(OFFSET('HARGA SATUAN'!$I$6,MATCH(C33,'HARGA SATUAN'!$C$7:$C$1495,0),0)),"",OFFSET('HARGA SATUAN'!$I$6,MATCH(C33,'HARGA SATUAN'!$C$7:$C$1495,0),0))</f>
        <v>0</v>
      </c>
      <c r="H33" s="42">
        <f t="shared" ca="1" si="1"/>
        <v>0</v>
      </c>
      <c r="I33" s="42">
        <f t="shared" ca="1" si="2"/>
        <v>0</v>
      </c>
      <c r="J33" s="42">
        <f t="shared" ca="1" si="3"/>
        <v>0</v>
      </c>
      <c r="K33" s="43">
        <f t="shared" ca="1" si="0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4"/>
        <v/>
      </c>
      <c r="C34" s="109" t="str">
        <f t="shared" ca="1" si="7"/>
        <v/>
      </c>
      <c r="D34" s="101" t="str">
        <f ca="1">IF(ISERROR(OFFSET('HARGA SATUAN'!$D$6,MATCH(C34,'HARGA SATUAN'!$C$7:$C$1495,0),0)),"",OFFSET('HARGA SATUAN'!$D$6,MATCH(C34,'HARGA SATUAN'!$C$7:$C$1495,0),0))</f>
        <v/>
      </c>
      <c r="E34" s="101">
        <f ca="1">IF(B34="+","Unit",IF(ISERROR(OFFSET('HARGA SATUAN'!$E$6,MATCH(C34,'HARGA SATUAN'!$C$7:$C$1495,0),0)),"",OFFSET('HARGA SATUAN'!$E$6,MATCH(C34,'HARGA SATUAN'!$C$7:$C$1495,0),0)))</f>
        <v>0</v>
      </c>
      <c r="F34" s="101" t="str">
        <f t="shared" ca="1" si="6"/>
        <v/>
      </c>
      <c r="G34" s="41">
        <f ca="1">IF(ISERROR(OFFSET('HARGA SATUAN'!$I$6,MATCH(C34,'HARGA SATUAN'!$C$7:$C$1495,0),0)),"",OFFSET('HARGA SATUAN'!$I$6,MATCH(C34,'HARGA SATUAN'!$C$7:$C$1495,0),0))</f>
        <v>0</v>
      </c>
      <c r="H34" s="42">
        <f t="shared" ca="1" si="1"/>
        <v>0</v>
      </c>
      <c r="I34" s="42">
        <f t="shared" ca="1" si="2"/>
        <v>0</v>
      </c>
      <c r="J34" s="42">
        <f t="shared" ca="1" si="3"/>
        <v>0</v>
      </c>
      <c r="K34" s="43">
        <f t="shared" ca="1" si="0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4"/>
        <v/>
      </c>
      <c r="C35" s="109" t="str">
        <f t="shared" ca="1" si="7"/>
        <v/>
      </c>
      <c r="D35" s="101" t="str">
        <f ca="1">IF(ISERROR(OFFSET('HARGA SATUAN'!$D$6,MATCH(C35,'HARGA SATUAN'!$C$7:$C$1495,0),0)),"",OFFSET('HARGA SATUAN'!$D$6,MATCH(C35,'HARGA SATUAN'!$C$7:$C$1495,0),0))</f>
        <v/>
      </c>
      <c r="E35" s="101">
        <f ca="1">IF(B35="+","Unit",IF(ISERROR(OFFSET('HARGA SATUAN'!$E$6,MATCH(C35,'HARGA SATUAN'!$C$7:$C$1495,0),0)),"",OFFSET('HARGA SATUAN'!$E$6,MATCH(C35,'HARGA SATUAN'!$C$7:$C$1495,0),0)))</f>
        <v>0</v>
      </c>
      <c r="F35" s="101" t="str">
        <f t="shared" ca="1" si="6"/>
        <v/>
      </c>
      <c r="G35" s="41">
        <f ca="1">IF(ISERROR(OFFSET('HARGA SATUAN'!$I$6,MATCH(C35,'HARGA SATUAN'!$C$7:$C$1495,0),0)),"",OFFSET('HARGA SATUAN'!$I$6,MATCH(C35,'HARGA SATUAN'!$C$7:$C$1495,0),0))</f>
        <v>0</v>
      </c>
      <c r="H35" s="42">
        <f t="shared" ca="1" si="1"/>
        <v>0</v>
      </c>
      <c r="I35" s="42">
        <f t="shared" ca="1" si="2"/>
        <v>0</v>
      </c>
      <c r="J35" s="42">
        <f t="shared" ca="1" si="3"/>
        <v>0</v>
      </c>
      <c r="K35" s="43">
        <f t="shared" ca="1" si="0"/>
        <v>0</v>
      </c>
      <c r="L35" s="46"/>
      <c r="Q35" s="36"/>
      <c r="R35" s="45"/>
      <c r="S35" s="45"/>
      <c r="T35" s="45"/>
    </row>
    <row r="36" spans="1:20" s="47" customFormat="1">
      <c r="A36" s="30">
        <v>21</v>
      </c>
      <c r="B36" s="100" t="str">
        <f t="shared" ca="1" si="4"/>
        <v/>
      </c>
      <c r="C36" s="109" t="str">
        <f t="shared" ca="1" si="7"/>
        <v/>
      </c>
      <c r="D36" s="101" t="str">
        <f ca="1">IF(ISERROR(OFFSET('HARGA SATUAN'!$D$6,MATCH(C36,'HARGA SATUAN'!$C$7:$C$1495,0),0)),"",OFFSET('HARGA SATUAN'!$D$6,MATCH(C36,'HARGA SATUAN'!$C$7:$C$1495,0),0))</f>
        <v/>
      </c>
      <c r="E36" s="101">
        <f ca="1">IF(B36="+","Unit",IF(ISERROR(OFFSET('HARGA SATUAN'!$E$6,MATCH(C36,'HARGA SATUAN'!$C$7:$C$1495,0),0)),"",OFFSET('HARGA SATUAN'!$E$6,MATCH(C36,'HARGA SATUAN'!$C$7:$C$1495,0),0)))</f>
        <v>0</v>
      </c>
      <c r="F36" s="101" t="str">
        <f t="shared" ref="F36:F80" ca="1" si="8">IF(ISERROR(OFFSET($D$223,MATCH(A36,$F$224:$F$373,0),0)),"",OFFSET($D$223,MATCH(A36,$F$224:$F$373,0),0))</f>
        <v/>
      </c>
      <c r="G36" s="41">
        <f ca="1">IF(ISERROR(OFFSET('HARGA SATUAN'!$I$6,MATCH(C36,'HARGA SATUAN'!$C$7:$C$1495,0),0)),"",OFFSET('HARGA SATUAN'!$I$6,MATCH(C36,'HARGA SATUAN'!$C$7:$C$1495,0),0))</f>
        <v>0</v>
      </c>
      <c r="H36" s="42">
        <f t="shared" ca="1" si="1"/>
        <v>0</v>
      </c>
      <c r="I36" s="42">
        <f t="shared" ca="1" si="2"/>
        <v>0</v>
      </c>
      <c r="J36" s="42">
        <f t="shared" ca="1" si="3"/>
        <v>0</v>
      </c>
      <c r="K36" s="43">
        <f t="shared" ca="1" si="0"/>
        <v>0</v>
      </c>
      <c r="L36" s="46"/>
      <c r="Q36" s="36"/>
      <c r="R36" s="45"/>
      <c r="S36" s="45"/>
      <c r="T36" s="45"/>
    </row>
    <row r="37" spans="1:20" s="47" customFormat="1">
      <c r="A37" s="30">
        <v>22</v>
      </c>
      <c r="B37" s="100" t="str">
        <f t="shared" ca="1" si="4"/>
        <v/>
      </c>
      <c r="C37" s="109" t="str">
        <f t="shared" ca="1" si="7"/>
        <v/>
      </c>
      <c r="D37" s="101" t="str">
        <f ca="1">IF(ISERROR(OFFSET('HARGA SATUAN'!$D$6,MATCH(C37,'HARGA SATUAN'!$C$7:$C$1495,0),0)),"",OFFSET('HARGA SATUAN'!$D$6,MATCH(C37,'HARGA SATUAN'!$C$7:$C$1495,0),0))</f>
        <v/>
      </c>
      <c r="E37" s="101">
        <f ca="1">IF(B37="+","Unit",IF(ISERROR(OFFSET('HARGA SATUAN'!$E$6,MATCH(C37,'HARGA SATUAN'!$C$7:$C$1495,0),0)),"",OFFSET('HARGA SATUAN'!$E$6,MATCH(C37,'HARGA SATUAN'!$C$7:$C$1495,0),0)))</f>
        <v>0</v>
      </c>
      <c r="F37" s="101" t="str">
        <f t="shared" ca="1" si="8"/>
        <v/>
      </c>
      <c r="G37" s="41">
        <f ca="1">IF(ISERROR(OFFSET('HARGA SATUAN'!$I$6,MATCH(C37,'HARGA SATUAN'!$C$7:$C$1495,0),0)),"",OFFSET('HARGA SATUAN'!$I$6,MATCH(C37,'HARGA SATUAN'!$C$7:$C$1495,0),0))</f>
        <v>0</v>
      </c>
      <c r="H37" s="42">
        <f t="shared" ca="1" si="1"/>
        <v>0</v>
      </c>
      <c r="I37" s="42">
        <f t="shared" ca="1" si="2"/>
        <v>0</v>
      </c>
      <c r="J37" s="42">
        <f t="shared" ca="1" si="3"/>
        <v>0</v>
      </c>
      <c r="K37" s="43">
        <f t="shared" ca="1" si="0"/>
        <v>0</v>
      </c>
      <c r="L37" s="46"/>
      <c r="Q37" s="36"/>
      <c r="R37" s="45"/>
      <c r="S37" s="45"/>
      <c r="T37" s="45"/>
    </row>
    <row r="38" spans="1:20" s="47" customFormat="1">
      <c r="A38" s="30">
        <v>23</v>
      </c>
      <c r="B38" s="100" t="str">
        <f t="shared" ca="1" si="4"/>
        <v/>
      </c>
      <c r="C38" s="109" t="str">
        <f t="shared" ref="C38:C80" ca="1" si="9">IF(ISERROR(OFFSET($C$223,MATCH(A38,$F$224:$F$373,0),0)),"",OFFSET($C$223,MATCH(A38,$F$224:$F$373,0),0))</f>
        <v/>
      </c>
      <c r="D38" s="101" t="str">
        <f ca="1">IF(ISERROR(OFFSET('HARGA SATUAN'!$D$6,MATCH(C38,'HARGA SATUAN'!$C$7:$C$1495,0),0)),"",OFFSET('HARGA SATUAN'!$D$6,MATCH(C38,'HARGA SATUAN'!$C$7:$C$1495,0),0))</f>
        <v/>
      </c>
      <c r="E38" s="101">
        <f ca="1">IF(B38="+","Unit",IF(ISERROR(OFFSET('HARGA SATUAN'!$E$6,MATCH(C38,'HARGA SATUAN'!$C$7:$C$1495,0),0)),"",OFFSET('HARGA SATUAN'!$E$6,MATCH(C38,'HARGA SATUAN'!$C$7:$C$1495,0),0)))</f>
        <v>0</v>
      </c>
      <c r="F38" s="101" t="str">
        <f t="shared" ca="1" si="8"/>
        <v/>
      </c>
      <c r="G38" s="41">
        <f ca="1">IF(ISERROR(OFFSET('HARGA SATUAN'!$I$6,MATCH(C38,'HARGA SATUAN'!$C$7:$C$1495,0),0)),"",OFFSET('HARGA SATUAN'!$I$6,MATCH(C38,'HARGA SATUAN'!$C$7:$C$1495,0),0))</f>
        <v>0</v>
      </c>
      <c r="H38" s="42">
        <f t="shared" ca="1" si="1"/>
        <v>0</v>
      </c>
      <c r="I38" s="42">
        <f t="shared" ca="1" si="2"/>
        <v>0</v>
      </c>
      <c r="J38" s="42">
        <f t="shared" ca="1" si="3"/>
        <v>0</v>
      </c>
      <c r="K38" s="43">
        <f t="shared" ca="1" si="0"/>
        <v>0</v>
      </c>
      <c r="L38" s="46"/>
      <c r="Q38" s="36"/>
      <c r="R38" s="45"/>
      <c r="S38" s="45"/>
      <c r="T38" s="45"/>
    </row>
    <row r="39" spans="1:20" s="47" customFormat="1">
      <c r="A39" s="30">
        <v>24</v>
      </c>
      <c r="B39" s="100" t="str">
        <f t="shared" ca="1" si="4"/>
        <v/>
      </c>
      <c r="C39" s="109" t="str">
        <f t="shared" ca="1" si="9"/>
        <v/>
      </c>
      <c r="D39" s="101" t="str">
        <f ca="1">IF(ISERROR(OFFSET('HARGA SATUAN'!$D$6,MATCH(C39,'HARGA SATUAN'!$C$7:$C$1495,0),0)),"",OFFSET('HARGA SATUAN'!$D$6,MATCH(C39,'HARGA SATUAN'!$C$7:$C$1495,0),0))</f>
        <v/>
      </c>
      <c r="E39" s="101">
        <f ca="1">IF(B39="+","Unit",IF(ISERROR(OFFSET('HARGA SATUAN'!$E$6,MATCH(C39,'HARGA SATUAN'!$C$7:$C$1495,0),0)),"",OFFSET('HARGA SATUAN'!$E$6,MATCH(C39,'HARGA SATUAN'!$C$7:$C$1495,0),0)))</f>
        <v>0</v>
      </c>
      <c r="F39" s="101" t="str">
        <f t="shared" ca="1" si="8"/>
        <v/>
      </c>
      <c r="G39" s="41">
        <f ca="1">IF(ISERROR(OFFSET('HARGA SATUAN'!$I$6,MATCH(C39,'HARGA SATUAN'!$C$7:$C$1495,0),0)),"",OFFSET('HARGA SATUAN'!$I$6,MATCH(C39,'HARGA SATUAN'!$C$7:$C$1495,0),0))</f>
        <v>0</v>
      </c>
      <c r="H39" s="42">
        <f t="shared" ca="1" si="1"/>
        <v>0</v>
      </c>
      <c r="I39" s="42">
        <f t="shared" ca="1" si="2"/>
        <v>0</v>
      </c>
      <c r="J39" s="42">
        <f t="shared" ca="1" si="3"/>
        <v>0</v>
      </c>
      <c r="K39" s="43">
        <f t="shared" ca="1" si="0"/>
        <v>0</v>
      </c>
      <c r="L39" s="46"/>
      <c r="Q39" s="36"/>
      <c r="R39" s="45"/>
      <c r="S39" s="45"/>
      <c r="T39" s="45"/>
    </row>
    <row r="40" spans="1:20" s="47" customFormat="1">
      <c r="A40" s="30">
        <v>25</v>
      </c>
      <c r="B40" s="100" t="str">
        <f t="shared" ca="1" si="4"/>
        <v/>
      </c>
      <c r="C40" s="109" t="str">
        <f t="shared" ca="1" si="9"/>
        <v/>
      </c>
      <c r="D40" s="101" t="str">
        <f ca="1">IF(ISERROR(OFFSET('HARGA SATUAN'!$D$6,MATCH(C40,'HARGA SATUAN'!$C$7:$C$1495,0),0)),"",OFFSET('HARGA SATUAN'!$D$6,MATCH(C40,'HARGA SATUAN'!$C$7:$C$1495,0),0))</f>
        <v/>
      </c>
      <c r="E40" s="101">
        <f ca="1">IF(B40="+","Unit",IF(ISERROR(OFFSET('HARGA SATUAN'!$E$6,MATCH(C40,'HARGA SATUAN'!$C$7:$C$1495,0),0)),"",OFFSET('HARGA SATUAN'!$E$6,MATCH(C40,'HARGA SATUAN'!$C$7:$C$1495,0),0)))</f>
        <v>0</v>
      </c>
      <c r="F40" s="101" t="str">
        <f t="shared" ca="1" si="8"/>
        <v/>
      </c>
      <c r="G40" s="41">
        <f ca="1">IF(ISERROR(OFFSET('HARGA SATUAN'!$I$6,MATCH(C40,'HARGA SATUAN'!$C$7:$C$1495,0),0)),"",OFFSET('HARGA SATUAN'!$I$6,MATCH(C40,'HARGA SATUAN'!$C$7:$C$1495,0),0))</f>
        <v>0</v>
      </c>
      <c r="H40" s="42">
        <f t="shared" ca="1" si="1"/>
        <v>0</v>
      </c>
      <c r="I40" s="42">
        <f t="shared" ca="1" si="2"/>
        <v>0</v>
      </c>
      <c r="J40" s="42">
        <f t="shared" ca="1" si="3"/>
        <v>0</v>
      </c>
      <c r="K40" s="43">
        <f t="shared" ca="1" si="0"/>
        <v>0</v>
      </c>
      <c r="L40" s="46"/>
      <c r="Q40" s="36"/>
      <c r="R40" s="45"/>
      <c r="S40" s="45"/>
      <c r="T40" s="45"/>
    </row>
    <row r="41" spans="1:20" s="47" customFormat="1">
      <c r="A41" s="30">
        <v>26</v>
      </c>
      <c r="B41" s="100" t="str">
        <f t="shared" ca="1" si="4"/>
        <v/>
      </c>
      <c r="C41" s="109" t="str">
        <f t="shared" ca="1" si="9"/>
        <v/>
      </c>
      <c r="D41" s="101" t="str">
        <f ca="1">IF(ISERROR(OFFSET('HARGA SATUAN'!$D$6,MATCH(C41,'HARGA SATUAN'!$C$7:$C$1495,0),0)),"",OFFSET('HARGA SATUAN'!$D$6,MATCH(C41,'HARGA SATUAN'!$C$7:$C$1495,0),0))</f>
        <v/>
      </c>
      <c r="E41" s="101">
        <f ca="1">IF(B41="+","Unit",IF(ISERROR(OFFSET('HARGA SATUAN'!$E$6,MATCH(C41,'HARGA SATUAN'!$C$7:$C$1495,0),0)),"",OFFSET('HARGA SATUAN'!$E$6,MATCH(C41,'HARGA SATUAN'!$C$7:$C$1495,0),0)))</f>
        <v>0</v>
      </c>
      <c r="F41" s="101" t="str">
        <f t="shared" ca="1" si="8"/>
        <v/>
      </c>
      <c r="G41" s="41">
        <f ca="1">IF(ISERROR(OFFSET('HARGA SATUAN'!$I$6,MATCH(C41,'HARGA SATUAN'!$C$7:$C$1495,0),0)),"",OFFSET('HARGA SATUAN'!$I$6,MATCH(C41,'HARGA SATUAN'!$C$7:$C$1495,0),0))</f>
        <v>0</v>
      </c>
      <c r="H41" s="42">
        <f t="shared" ca="1" si="1"/>
        <v>0</v>
      </c>
      <c r="I41" s="42">
        <f t="shared" ca="1" si="2"/>
        <v>0</v>
      </c>
      <c r="J41" s="42">
        <f t="shared" ca="1" si="3"/>
        <v>0</v>
      </c>
      <c r="K41" s="43">
        <f t="shared" ca="1" si="0"/>
        <v>0</v>
      </c>
      <c r="L41" s="46"/>
      <c r="Q41" s="36"/>
      <c r="R41" s="45"/>
      <c r="S41" s="45"/>
      <c r="T41" s="45"/>
    </row>
    <row r="42" spans="1:20" s="47" customFormat="1">
      <c r="A42" s="30">
        <v>27</v>
      </c>
      <c r="B42" s="100" t="str">
        <f t="shared" ca="1" si="4"/>
        <v/>
      </c>
      <c r="C42" s="109" t="str">
        <f t="shared" ca="1" si="9"/>
        <v/>
      </c>
      <c r="D42" s="101" t="str">
        <f ca="1">IF(ISERROR(OFFSET('HARGA SATUAN'!$D$6,MATCH(C42,'HARGA SATUAN'!$C$7:$C$1495,0),0)),"",OFFSET('HARGA SATUAN'!$D$6,MATCH(C42,'HARGA SATUAN'!$C$7:$C$1495,0),0))</f>
        <v/>
      </c>
      <c r="E42" s="101">
        <f ca="1">IF(B42="+","Unit",IF(ISERROR(OFFSET('HARGA SATUAN'!$E$6,MATCH(C42,'HARGA SATUAN'!$C$7:$C$1495,0),0)),"",OFFSET('HARGA SATUAN'!$E$6,MATCH(C42,'HARGA SATUAN'!$C$7:$C$1495,0),0)))</f>
        <v>0</v>
      </c>
      <c r="F42" s="101" t="str">
        <f t="shared" ca="1" si="8"/>
        <v/>
      </c>
      <c r="G42" s="41">
        <f ca="1">IF(ISERROR(OFFSET('HARGA SATUAN'!$I$6,MATCH(C42,'HARGA SATUAN'!$C$7:$C$1495,0),0)),"",OFFSET('HARGA SATUAN'!$I$6,MATCH(C42,'HARGA SATUAN'!$C$7:$C$1495,0),0))</f>
        <v>0</v>
      </c>
      <c r="H42" s="42">
        <f t="shared" ca="1" si="1"/>
        <v>0</v>
      </c>
      <c r="I42" s="42">
        <f t="shared" ca="1" si="2"/>
        <v>0</v>
      </c>
      <c r="J42" s="42">
        <f t="shared" ca="1" si="3"/>
        <v>0</v>
      </c>
      <c r="K42" s="43">
        <f t="shared" ca="1" si="0"/>
        <v>0</v>
      </c>
      <c r="L42" s="46"/>
      <c r="Q42" s="36"/>
      <c r="R42" s="45"/>
      <c r="S42" s="45"/>
      <c r="T42" s="45"/>
    </row>
    <row r="43" spans="1:20" s="47" customFormat="1">
      <c r="A43" s="30">
        <v>28</v>
      </c>
      <c r="B43" s="100" t="str">
        <f t="shared" ca="1" si="4"/>
        <v/>
      </c>
      <c r="C43" s="109" t="str">
        <f t="shared" ca="1" si="9"/>
        <v/>
      </c>
      <c r="D43" s="101" t="str">
        <f ca="1">IF(ISERROR(OFFSET('HARGA SATUAN'!$D$6,MATCH(C43,'HARGA SATUAN'!$C$7:$C$1495,0),0)),"",OFFSET('HARGA SATUAN'!$D$6,MATCH(C43,'HARGA SATUAN'!$C$7:$C$1495,0),0))</f>
        <v/>
      </c>
      <c r="E43" s="101">
        <f ca="1">IF(B43="+","Unit",IF(ISERROR(OFFSET('HARGA SATUAN'!$E$6,MATCH(C43,'HARGA SATUAN'!$C$7:$C$1495,0),0)),"",OFFSET('HARGA SATUAN'!$E$6,MATCH(C43,'HARGA SATUAN'!$C$7:$C$1495,0),0)))</f>
        <v>0</v>
      </c>
      <c r="F43" s="101" t="str">
        <f t="shared" ca="1" si="8"/>
        <v/>
      </c>
      <c r="G43" s="41">
        <f ca="1">IF(ISERROR(OFFSET('HARGA SATUAN'!$I$6,MATCH(C43,'HARGA SATUAN'!$C$7:$C$1495,0),0)),"",OFFSET('HARGA SATUAN'!$I$6,MATCH(C43,'HARGA SATUAN'!$C$7:$C$1495,0),0))</f>
        <v>0</v>
      </c>
      <c r="H43" s="42">
        <f t="shared" ca="1" si="1"/>
        <v>0</v>
      </c>
      <c r="I43" s="42">
        <f t="shared" ca="1" si="2"/>
        <v>0</v>
      </c>
      <c r="J43" s="42">
        <f t="shared" ca="1" si="3"/>
        <v>0</v>
      </c>
      <c r="K43" s="43">
        <f t="shared" ca="1" si="0"/>
        <v>0</v>
      </c>
      <c r="L43" s="46"/>
      <c r="Q43" s="36"/>
      <c r="R43" s="45"/>
      <c r="S43" s="45"/>
      <c r="T43" s="45"/>
    </row>
    <row r="44" spans="1:20" s="47" customFormat="1">
      <c r="A44" s="30">
        <v>29</v>
      </c>
      <c r="B44" s="100" t="str">
        <f t="shared" ca="1" si="4"/>
        <v/>
      </c>
      <c r="C44" s="109" t="str">
        <f t="shared" ca="1" si="9"/>
        <v/>
      </c>
      <c r="D44" s="101" t="str">
        <f ca="1">IF(ISERROR(OFFSET('HARGA SATUAN'!$D$6,MATCH(C44,'HARGA SATUAN'!$C$7:$C$1495,0),0)),"",OFFSET('HARGA SATUAN'!$D$6,MATCH(C44,'HARGA SATUAN'!$C$7:$C$1495,0),0))</f>
        <v/>
      </c>
      <c r="E44" s="101">
        <f ca="1">IF(B44="+","Unit",IF(ISERROR(OFFSET('HARGA SATUAN'!$E$6,MATCH(C44,'HARGA SATUAN'!$C$7:$C$1495,0),0)),"",OFFSET('HARGA SATUAN'!$E$6,MATCH(C44,'HARGA SATUAN'!$C$7:$C$1495,0),0)))</f>
        <v>0</v>
      </c>
      <c r="F44" s="101" t="str">
        <f t="shared" ca="1" si="8"/>
        <v/>
      </c>
      <c r="G44" s="41">
        <f ca="1">IF(ISERROR(OFFSET('HARGA SATUAN'!$I$6,MATCH(C44,'HARGA SATUAN'!$C$7:$C$1495,0),0)),"",OFFSET('HARGA SATUAN'!$I$6,MATCH(C44,'HARGA SATUAN'!$C$7:$C$1495,0),0))</f>
        <v>0</v>
      </c>
      <c r="H44" s="42">
        <f t="shared" ca="1" si="1"/>
        <v>0</v>
      </c>
      <c r="I44" s="42">
        <f t="shared" ca="1" si="2"/>
        <v>0</v>
      </c>
      <c r="J44" s="42">
        <f t="shared" ca="1" si="3"/>
        <v>0</v>
      </c>
      <c r="K44" s="43">
        <f t="shared" ca="1" si="0"/>
        <v>0</v>
      </c>
      <c r="L44" s="46"/>
      <c r="Q44" s="36"/>
      <c r="R44" s="45"/>
      <c r="S44" s="45"/>
      <c r="T44" s="45"/>
    </row>
    <row r="45" spans="1:20" s="47" customFormat="1">
      <c r="A45" s="30">
        <v>30</v>
      </c>
      <c r="B45" s="100" t="str">
        <f t="shared" ca="1" si="4"/>
        <v/>
      </c>
      <c r="C45" s="109" t="str">
        <f t="shared" ca="1" si="9"/>
        <v/>
      </c>
      <c r="D45" s="101" t="str">
        <f ca="1">IF(ISERROR(OFFSET('HARGA SATUAN'!$D$6,MATCH(C45,'HARGA SATUAN'!$C$7:$C$1495,0),0)),"",OFFSET('HARGA SATUAN'!$D$6,MATCH(C45,'HARGA SATUAN'!$C$7:$C$1495,0),0))</f>
        <v/>
      </c>
      <c r="E45" s="101">
        <f ca="1">IF(B45="+","Unit",IF(ISERROR(OFFSET('HARGA SATUAN'!$E$6,MATCH(C45,'HARGA SATUAN'!$C$7:$C$1495,0),0)),"",OFFSET('HARGA SATUAN'!$E$6,MATCH(C45,'HARGA SATUAN'!$C$7:$C$1495,0),0)))</f>
        <v>0</v>
      </c>
      <c r="F45" s="101" t="str">
        <f t="shared" ca="1" si="8"/>
        <v/>
      </c>
      <c r="G45" s="41">
        <f ca="1">IF(ISERROR(OFFSET('HARGA SATUAN'!$I$6,MATCH(C45,'HARGA SATUAN'!$C$7:$C$1495,0),0)),"",OFFSET('HARGA SATUAN'!$I$6,MATCH(C45,'HARGA SATUAN'!$C$7:$C$1495,0),0))</f>
        <v>0</v>
      </c>
      <c r="H45" s="42">
        <f t="shared" ca="1" si="1"/>
        <v>0</v>
      </c>
      <c r="I45" s="42">
        <f t="shared" ca="1" si="2"/>
        <v>0</v>
      </c>
      <c r="J45" s="42">
        <f t="shared" ca="1" si="3"/>
        <v>0</v>
      </c>
      <c r="K45" s="43">
        <f t="shared" ca="1" si="0"/>
        <v>0</v>
      </c>
      <c r="L45" s="46"/>
      <c r="Q45" s="36"/>
      <c r="R45" s="45"/>
      <c r="S45" s="45"/>
      <c r="T45" s="45"/>
    </row>
    <row r="46" spans="1:20" s="47" customFormat="1">
      <c r="A46" s="30">
        <v>31</v>
      </c>
      <c r="B46" s="100" t="str">
        <f t="shared" ca="1" si="4"/>
        <v/>
      </c>
      <c r="C46" s="109" t="str">
        <f t="shared" ca="1" si="9"/>
        <v/>
      </c>
      <c r="D46" s="101" t="str">
        <f ca="1">IF(ISERROR(OFFSET('HARGA SATUAN'!$D$6,MATCH(C46,'HARGA SATUAN'!$C$7:$C$1495,0),0)),"",OFFSET('HARGA SATUAN'!$D$6,MATCH(C46,'HARGA SATUAN'!$C$7:$C$1495,0),0))</f>
        <v/>
      </c>
      <c r="E46" s="101">
        <f ca="1">IF(B46="+","Unit",IF(ISERROR(OFFSET('HARGA SATUAN'!$E$6,MATCH(C46,'HARGA SATUAN'!$C$7:$C$1495,0),0)),"",OFFSET('HARGA SATUAN'!$E$6,MATCH(C46,'HARGA SATUAN'!$C$7:$C$1495,0),0)))</f>
        <v>0</v>
      </c>
      <c r="F46" s="101" t="str">
        <f t="shared" ca="1" si="8"/>
        <v/>
      </c>
      <c r="G46" s="41">
        <f ca="1">IF(ISERROR(OFFSET('HARGA SATUAN'!$I$6,MATCH(C46,'HARGA SATUAN'!$C$7:$C$1495,0),0)),"",OFFSET('HARGA SATUAN'!$I$6,MATCH(C46,'HARGA SATUAN'!$C$7:$C$1495,0),0))</f>
        <v>0</v>
      </c>
      <c r="H46" s="42">
        <f t="shared" ca="1" si="1"/>
        <v>0</v>
      </c>
      <c r="I46" s="42">
        <f t="shared" ca="1" si="2"/>
        <v>0</v>
      </c>
      <c r="J46" s="42">
        <f t="shared" ca="1" si="3"/>
        <v>0</v>
      </c>
      <c r="K46" s="43">
        <f t="shared" ca="1" si="0"/>
        <v>0</v>
      </c>
      <c r="L46" s="46"/>
      <c r="Q46" s="36"/>
      <c r="R46" s="45"/>
      <c r="S46" s="45"/>
      <c r="T46" s="45"/>
    </row>
    <row r="47" spans="1:20" s="47" customFormat="1">
      <c r="A47" s="30">
        <v>32</v>
      </c>
      <c r="B47" s="100" t="str">
        <f t="shared" ca="1" si="4"/>
        <v/>
      </c>
      <c r="C47" s="109" t="str">
        <f t="shared" ca="1" si="9"/>
        <v/>
      </c>
      <c r="D47" s="101" t="str">
        <f ca="1">IF(ISERROR(OFFSET('HARGA SATUAN'!$D$6,MATCH(C47,'HARGA SATUAN'!$C$7:$C$1495,0),0)),"",OFFSET('HARGA SATUAN'!$D$6,MATCH(C47,'HARGA SATUAN'!$C$7:$C$1495,0),0))</f>
        <v/>
      </c>
      <c r="E47" s="101">
        <f ca="1">IF(B47="+","Unit",IF(ISERROR(OFFSET('HARGA SATUAN'!$E$6,MATCH(C47,'HARGA SATUAN'!$C$7:$C$1495,0),0)),"",OFFSET('HARGA SATUAN'!$E$6,MATCH(C47,'HARGA SATUAN'!$C$7:$C$1495,0),0)))</f>
        <v>0</v>
      </c>
      <c r="F47" s="101" t="str">
        <f t="shared" ca="1" si="8"/>
        <v/>
      </c>
      <c r="G47" s="41">
        <f ca="1">IF(ISERROR(OFFSET('HARGA SATUAN'!$I$6,MATCH(C47,'HARGA SATUAN'!$C$7:$C$1495,0),0)),"",OFFSET('HARGA SATUAN'!$I$6,MATCH(C47,'HARGA SATUAN'!$C$7:$C$1495,0),0))</f>
        <v>0</v>
      </c>
      <c r="H47" s="42">
        <f t="shared" ca="1" si="1"/>
        <v>0</v>
      </c>
      <c r="I47" s="42">
        <f t="shared" ca="1" si="2"/>
        <v>0</v>
      </c>
      <c r="J47" s="42">
        <f t="shared" ca="1" si="3"/>
        <v>0</v>
      </c>
      <c r="K47" s="43">
        <f t="shared" ca="1" si="0"/>
        <v>0</v>
      </c>
      <c r="L47" s="46"/>
      <c r="Q47" s="36"/>
      <c r="R47" s="45"/>
      <c r="S47" s="45"/>
      <c r="T47" s="45"/>
    </row>
    <row r="48" spans="1:20" s="47" customFormat="1">
      <c r="A48" s="30">
        <v>33</v>
      </c>
      <c r="B48" s="100" t="str">
        <f t="shared" ca="1" si="4"/>
        <v/>
      </c>
      <c r="C48" s="109" t="str">
        <f t="shared" ca="1" si="9"/>
        <v/>
      </c>
      <c r="D48" s="101" t="str">
        <f ca="1">IF(ISERROR(OFFSET('HARGA SATUAN'!$D$6,MATCH(C48,'HARGA SATUAN'!$C$7:$C$1495,0),0)),"",OFFSET('HARGA SATUAN'!$D$6,MATCH(C48,'HARGA SATUAN'!$C$7:$C$1495,0),0))</f>
        <v/>
      </c>
      <c r="E48" s="101">
        <f ca="1">IF(B48="+","Unit",IF(ISERROR(OFFSET('HARGA SATUAN'!$E$6,MATCH(C48,'HARGA SATUAN'!$C$7:$C$1495,0),0)),"",OFFSET('HARGA SATUAN'!$E$6,MATCH(C48,'HARGA SATUAN'!$C$7:$C$1495,0),0)))</f>
        <v>0</v>
      </c>
      <c r="F48" s="101" t="str">
        <f t="shared" ca="1" si="8"/>
        <v/>
      </c>
      <c r="G48" s="41">
        <f ca="1">IF(ISERROR(OFFSET('HARGA SATUAN'!$I$6,MATCH(C48,'HARGA SATUAN'!$C$7:$C$1495,0),0)),"",OFFSET('HARGA SATUAN'!$I$6,MATCH(C48,'HARGA SATUAN'!$C$7:$C$1495,0),0))</f>
        <v>0</v>
      </c>
      <c r="H48" s="42">
        <f t="shared" ca="1" si="1"/>
        <v>0</v>
      </c>
      <c r="I48" s="42">
        <f t="shared" ca="1" si="2"/>
        <v>0</v>
      </c>
      <c r="J48" s="42">
        <f t="shared" ca="1" si="3"/>
        <v>0</v>
      </c>
      <c r="K48" s="43">
        <f t="shared" ca="1" si="0"/>
        <v>0</v>
      </c>
      <c r="L48" s="46"/>
      <c r="Q48" s="36"/>
      <c r="R48" s="45"/>
      <c r="S48" s="45"/>
      <c r="T48" s="45"/>
    </row>
    <row r="49" spans="1:20" s="47" customFormat="1">
      <c r="A49" s="30">
        <v>34</v>
      </c>
      <c r="B49" s="100" t="str">
        <f t="shared" ca="1" si="4"/>
        <v/>
      </c>
      <c r="C49" s="109" t="str">
        <f t="shared" ca="1" si="9"/>
        <v/>
      </c>
      <c r="D49" s="101" t="str">
        <f ca="1">IF(ISERROR(OFFSET('HARGA SATUAN'!$D$6,MATCH(C49,'HARGA SATUAN'!$C$7:$C$1495,0),0)),"",OFFSET('HARGA SATUAN'!$D$6,MATCH(C49,'HARGA SATUAN'!$C$7:$C$1495,0),0))</f>
        <v/>
      </c>
      <c r="E49" s="101">
        <f ca="1">IF(B49="+","Unit",IF(ISERROR(OFFSET('HARGA SATUAN'!$E$6,MATCH(C49,'HARGA SATUAN'!$C$7:$C$1495,0),0)),"",OFFSET('HARGA SATUAN'!$E$6,MATCH(C49,'HARGA SATUAN'!$C$7:$C$1495,0),0)))</f>
        <v>0</v>
      </c>
      <c r="F49" s="101" t="str">
        <f t="shared" ca="1" si="8"/>
        <v/>
      </c>
      <c r="G49" s="41">
        <f ca="1">IF(ISERROR(OFFSET('HARGA SATUAN'!$I$6,MATCH(C49,'HARGA SATUAN'!$C$7:$C$1495,0),0)),"",OFFSET('HARGA SATUAN'!$I$6,MATCH(C49,'HARGA SATUAN'!$C$7:$C$1495,0),0))</f>
        <v>0</v>
      </c>
      <c r="H49" s="42">
        <f t="shared" ca="1" si="1"/>
        <v>0</v>
      </c>
      <c r="I49" s="42">
        <f t="shared" ca="1" si="2"/>
        <v>0</v>
      </c>
      <c r="J49" s="42">
        <f t="shared" ca="1" si="3"/>
        <v>0</v>
      </c>
      <c r="K49" s="43">
        <f t="shared" ca="1" si="0"/>
        <v>0</v>
      </c>
      <c r="L49" s="46"/>
      <c r="Q49" s="36"/>
      <c r="R49" s="45"/>
      <c r="S49" s="45"/>
      <c r="T49" s="45"/>
    </row>
    <row r="50" spans="1:20" s="47" customFormat="1">
      <c r="A50" s="30">
        <v>35</v>
      </c>
      <c r="B50" s="100" t="str">
        <f t="shared" ca="1" si="4"/>
        <v/>
      </c>
      <c r="C50" s="109" t="str">
        <f t="shared" ca="1" si="9"/>
        <v/>
      </c>
      <c r="D50" s="101" t="str">
        <f ca="1">IF(ISERROR(OFFSET('HARGA SATUAN'!$D$6,MATCH(C50,'HARGA SATUAN'!$C$7:$C$1495,0),0)),"",OFFSET('HARGA SATUAN'!$D$6,MATCH(C50,'HARGA SATUAN'!$C$7:$C$1495,0),0))</f>
        <v/>
      </c>
      <c r="E50" s="101">
        <f ca="1">IF(B50="+","Unit",IF(ISERROR(OFFSET('HARGA SATUAN'!$E$6,MATCH(C50,'HARGA SATUAN'!$C$7:$C$1495,0),0)),"",OFFSET('HARGA SATUAN'!$E$6,MATCH(C50,'HARGA SATUAN'!$C$7:$C$1495,0),0)))</f>
        <v>0</v>
      </c>
      <c r="F50" s="101" t="str">
        <f t="shared" ca="1" si="8"/>
        <v/>
      </c>
      <c r="G50" s="41">
        <f ca="1">IF(ISERROR(OFFSET('HARGA SATUAN'!$I$6,MATCH(C50,'HARGA SATUAN'!$C$7:$C$1495,0),0)),"",OFFSET('HARGA SATUAN'!$I$6,MATCH(C50,'HARGA SATUAN'!$C$7:$C$1495,0),0))</f>
        <v>0</v>
      </c>
      <c r="H50" s="42">
        <f t="shared" ca="1" si="1"/>
        <v>0</v>
      </c>
      <c r="I50" s="42">
        <f t="shared" ca="1" si="2"/>
        <v>0</v>
      </c>
      <c r="J50" s="42">
        <f t="shared" ca="1" si="3"/>
        <v>0</v>
      </c>
      <c r="K50" s="43">
        <f t="shared" ca="1" si="0"/>
        <v>0</v>
      </c>
      <c r="L50" s="46"/>
      <c r="Q50" s="36"/>
      <c r="R50" s="45"/>
      <c r="S50" s="45"/>
      <c r="T50" s="45"/>
    </row>
    <row r="51" spans="1:20" s="47" customFormat="1">
      <c r="A51" s="30">
        <v>36</v>
      </c>
      <c r="B51" s="100" t="str">
        <f t="shared" ca="1" si="4"/>
        <v/>
      </c>
      <c r="C51" s="109" t="str">
        <f t="shared" ca="1" si="9"/>
        <v/>
      </c>
      <c r="D51" s="101" t="str">
        <f ca="1">IF(ISERROR(OFFSET('HARGA SATUAN'!$D$6,MATCH(C51,'HARGA SATUAN'!$C$7:$C$1495,0),0)),"",OFFSET('HARGA SATUAN'!$D$6,MATCH(C51,'HARGA SATUAN'!$C$7:$C$1495,0),0))</f>
        <v/>
      </c>
      <c r="E51" s="101">
        <f ca="1">IF(B51="+","Unit",IF(ISERROR(OFFSET('HARGA SATUAN'!$E$6,MATCH(C51,'HARGA SATUAN'!$C$7:$C$1495,0),0)),"",OFFSET('HARGA SATUAN'!$E$6,MATCH(C51,'HARGA SATUAN'!$C$7:$C$1495,0),0)))</f>
        <v>0</v>
      </c>
      <c r="F51" s="101" t="str">
        <f t="shared" ca="1" si="8"/>
        <v/>
      </c>
      <c r="G51" s="41">
        <f ca="1">IF(ISERROR(OFFSET('HARGA SATUAN'!$I$6,MATCH(C51,'HARGA SATUAN'!$C$7:$C$1495,0),0)),"",OFFSET('HARGA SATUAN'!$I$6,MATCH(C51,'HARGA SATUAN'!$C$7:$C$1495,0),0))</f>
        <v>0</v>
      </c>
      <c r="H51" s="42">
        <f t="shared" ca="1" si="1"/>
        <v>0</v>
      </c>
      <c r="I51" s="42">
        <f t="shared" ca="1" si="2"/>
        <v>0</v>
      </c>
      <c r="J51" s="42">
        <f t="shared" ca="1" si="3"/>
        <v>0</v>
      </c>
      <c r="K51" s="43">
        <f t="shared" ca="1" si="0"/>
        <v>0</v>
      </c>
      <c r="L51" s="46"/>
      <c r="Q51" s="36"/>
      <c r="R51" s="45"/>
      <c r="S51" s="45"/>
      <c r="T51" s="45"/>
    </row>
    <row r="52" spans="1:20" s="47" customFormat="1">
      <c r="A52" s="30">
        <v>37</v>
      </c>
      <c r="B52" s="100" t="str">
        <f t="shared" ca="1" si="4"/>
        <v/>
      </c>
      <c r="C52" s="109" t="str">
        <f t="shared" ca="1" si="9"/>
        <v/>
      </c>
      <c r="D52" s="101" t="str">
        <f ca="1">IF(ISERROR(OFFSET('HARGA SATUAN'!$D$6,MATCH(C52,'HARGA SATUAN'!$C$7:$C$1495,0),0)),"",OFFSET('HARGA SATUAN'!$D$6,MATCH(C52,'HARGA SATUAN'!$C$7:$C$1495,0),0))</f>
        <v/>
      </c>
      <c r="E52" s="101">
        <f ca="1">IF(B52="+","Unit",IF(ISERROR(OFFSET('HARGA SATUAN'!$E$6,MATCH(C52,'HARGA SATUAN'!$C$7:$C$1495,0),0)),"",OFFSET('HARGA SATUAN'!$E$6,MATCH(C52,'HARGA SATUAN'!$C$7:$C$1495,0),0)))</f>
        <v>0</v>
      </c>
      <c r="F52" s="101" t="str">
        <f t="shared" ca="1" si="8"/>
        <v/>
      </c>
      <c r="G52" s="41">
        <f ca="1">IF(ISERROR(OFFSET('HARGA SATUAN'!$I$6,MATCH(C52,'HARGA SATUAN'!$C$7:$C$1495,0),0)),"",OFFSET('HARGA SATUAN'!$I$6,MATCH(C52,'HARGA SATUAN'!$C$7:$C$1495,0),0))</f>
        <v>0</v>
      </c>
      <c r="H52" s="42">
        <f t="shared" ca="1" si="1"/>
        <v>0</v>
      </c>
      <c r="I52" s="42">
        <f t="shared" ca="1" si="2"/>
        <v>0</v>
      </c>
      <c r="J52" s="42">
        <f t="shared" ca="1" si="3"/>
        <v>0</v>
      </c>
      <c r="K52" s="43">
        <f t="shared" ca="1" si="0"/>
        <v>0</v>
      </c>
      <c r="L52" s="46"/>
      <c r="Q52" s="36"/>
      <c r="R52" s="45"/>
      <c r="S52" s="45"/>
      <c r="T52" s="45"/>
    </row>
    <row r="53" spans="1:20" s="47" customFormat="1">
      <c r="A53" s="30">
        <v>38</v>
      </c>
      <c r="B53" s="100" t="str">
        <f t="shared" ca="1" si="4"/>
        <v/>
      </c>
      <c r="C53" s="109" t="str">
        <f t="shared" ca="1" si="9"/>
        <v/>
      </c>
      <c r="D53" s="101" t="str">
        <f ca="1">IF(ISERROR(OFFSET('HARGA SATUAN'!$D$6,MATCH(C53,'HARGA SATUAN'!$C$7:$C$1495,0),0)),"",OFFSET('HARGA SATUAN'!$D$6,MATCH(C53,'HARGA SATUAN'!$C$7:$C$1495,0),0))</f>
        <v/>
      </c>
      <c r="E53" s="101">
        <f ca="1">IF(B53="+","Unit",IF(ISERROR(OFFSET('HARGA SATUAN'!$E$6,MATCH(C53,'HARGA SATUAN'!$C$7:$C$1495,0),0)),"",OFFSET('HARGA SATUAN'!$E$6,MATCH(C53,'HARGA SATUAN'!$C$7:$C$1495,0),0)))</f>
        <v>0</v>
      </c>
      <c r="F53" s="101" t="str">
        <f t="shared" ca="1" si="8"/>
        <v/>
      </c>
      <c r="G53" s="41">
        <f ca="1">IF(ISERROR(OFFSET('HARGA SATUAN'!$I$6,MATCH(C53,'HARGA SATUAN'!$C$7:$C$1495,0),0)),"",OFFSET('HARGA SATUAN'!$I$6,MATCH(C53,'HARGA SATUAN'!$C$7:$C$1495,0),0))</f>
        <v>0</v>
      </c>
      <c r="H53" s="42">
        <f t="shared" ca="1" si="1"/>
        <v>0</v>
      </c>
      <c r="I53" s="42">
        <f t="shared" ca="1" si="2"/>
        <v>0</v>
      </c>
      <c r="J53" s="42">
        <f t="shared" ca="1" si="3"/>
        <v>0</v>
      </c>
      <c r="K53" s="43">
        <f t="shared" ca="1" si="0"/>
        <v>0</v>
      </c>
      <c r="L53" s="46"/>
      <c r="Q53" s="36"/>
      <c r="R53" s="45"/>
      <c r="S53" s="45"/>
      <c r="T53" s="45"/>
    </row>
    <row r="54" spans="1:20" s="47" customFormat="1">
      <c r="A54" s="30">
        <v>39</v>
      </c>
      <c r="B54" s="100" t="str">
        <f t="shared" ca="1" si="4"/>
        <v/>
      </c>
      <c r="C54" s="109" t="str">
        <f t="shared" ca="1" si="9"/>
        <v/>
      </c>
      <c r="D54" s="101" t="str">
        <f ca="1">IF(ISERROR(OFFSET('HARGA SATUAN'!$D$6,MATCH(C54,'HARGA SATUAN'!$C$7:$C$1495,0),0)),"",OFFSET('HARGA SATUAN'!$D$6,MATCH(C54,'HARGA SATUAN'!$C$7:$C$1495,0),0))</f>
        <v/>
      </c>
      <c r="E54" s="101">
        <f ca="1">IF(B54="+","Unit",IF(ISERROR(OFFSET('HARGA SATUAN'!$E$6,MATCH(C54,'HARGA SATUAN'!$C$7:$C$1495,0),0)),"",OFFSET('HARGA SATUAN'!$E$6,MATCH(C54,'HARGA SATUAN'!$C$7:$C$1495,0),0)))</f>
        <v>0</v>
      </c>
      <c r="F54" s="101" t="str">
        <f t="shared" ca="1" si="8"/>
        <v/>
      </c>
      <c r="G54" s="41">
        <f ca="1">IF(ISERROR(OFFSET('HARGA SATUAN'!$I$6,MATCH(C54,'HARGA SATUAN'!$C$7:$C$1495,0),0)),"",OFFSET('HARGA SATUAN'!$I$6,MATCH(C54,'HARGA SATUAN'!$C$7:$C$1495,0),0))</f>
        <v>0</v>
      </c>
      <c r="H54" s="42">
        <f t="shared" ca="1" si="1"/>
        <v>0</v>
      </c>
      <c r="I54" s="42">
        <f t="shared" ca="1" si="2"/>
        <v>0</v>
      </c>
      <c r="J54" s="42">
        <f t="shared" ca="1" si="3"/>
        <v>0</v>
      </c>
      <c r="K54" s="43">
        <f t="shared" ca="1" si="0"/>
        <v>0</v>
      </c>
      <c r="L54" s="46"/>
      <c r="Q54" s="36"/>
      <c r="R54" s="45"/>
      <c r="S54" s="45"/>
      <c r="T54" s="45"/>
    </row>
    <row r="55" spans="1:20" s="47" customFormat="1">
      <c r="A55" s="30">
        <v>40</v>
      </c>
      <c r="B55" s="100" t="str">
        <f t="shared" ca="1" si="4"/>
        <v/>
      </c>
      <c r="C55" s="109" t="str">
        <f t="shared" ca="1" si="9"/>
        <v/>
      </c>
      <c r="D55" s="101" t="str">
        <f ca="1">IF(ISERROR(OFFSET('HARGA SATUAN'!$D$6,MATCH(C55,'HARGA SATUAN'!$C$7:$C$1495,0),0)),"",OFFSET('HARGA SATUAN'!$D$6,MATCH(C55,'HARGA SATUAN'!$C$7:$C$1495,0),0))</f>
        <v/>
      </c>
      <c r="E55" s="101">
        <f ca="1">IF(B55="+","Unit",IF(ISERROR(OFFSET('HARGA SATUAN'!$E$6,MATCH(C55,'HARGA SATUAN'!$C$7:$C$1495,0),0)),"",OFFSET('HARGA SATUAN'!$E$6,MATCH(C55,'HARGA SATUAN'!$C$7:$C$1495,0),0)))</f>
        <v>0</v>
      </c>
      <c r="F55" s="101" t="str">
        <f t="shared" ca="1" si="8"/>
        <v/>
      </c>
      <c r="G55" s="41">
        <f ca="1">IF(ISERROR(OFFSET('HARGA SATUAN'!$I$6,MATCH(C55,'HARGA SATUAN'!$C$7:$C$1495,0),0)),"",OFFSET('HARGA SATUAN'!$I$6,MATCH(C55,'HARGA SATUAN'!$C$7:$C$1495,0),0))</f>
        <v>0</v>
      </c>
      <c r="H55" s="42">
        <f t="shared" ca="1" si="1"/>
        <v>0</v>
      </c>
      <c r="I55" s="42">
        <f t="shared" ca="1" si="2"/>
        <v>0</v>
      </c>
      <c r="J55" s="42">
        <f t="shared" ca="1" si="3"/>
        <v>0</v>
      </c>
      <c r="K55" s="43">
        <f t="shared" ca="1" si="0"/>
        <v>0</v>
      </c>
      <c r="L55" s="46"/>
      <c r="Q55" s="36"/>
      <c r="R55" s="45"/>
      <c r="S55" s="45"/>
      <c r="T55" s="45"/>
    </row>
    <row r="56" spans="1:20" s="47" customFormat="1">
      <c r="A56" s="30">
        <v>41</v>
      </c>
      <c r="B56" s="100" t="str">
        <f t="shared" ca="1" si="4"/>
        <v/>
      </c>
      <c r="C56" s="109" t="str">
        <f t="shared" ca="1" si="9"/>
        <v/>
      </c>
      <c r="D56" s="101" t="str">
        <f ca="1">IF(ISERROR(OFFSET('HARGA SATUAN'!$D$6,MATCH(C56,'HARGA SATUAN'!$C$7:$C$1495,0),0)),"",OFFSET('HARGA SATUAN'!$D$6,MATCH(C56,'HARGA SATUAN'!$C$7:$C$1495,0),0))</f>
        <v/>
      </c>
      <c r="E56" s="101">
        <f ca="1">IF(B56="+","Unit",IF(ISERROR(OFFSET('HARGA SATUAN'!$E$6,MATCH(C56,'HARGA SATUAN'!$C$7:$C$1495,0),0)),"",OFFSET('HARGA SATUAN'!$E$6,MATCH(C56,'HARGA SATUAN'!$C$7:$C$1495,0),0)))</f>
        <v>0</v>
      </c>
      <c r="F56" s="101" t="str">
        <f t="shared" ca="1" si="8"/>
        <v/>
      </c>
      <c r="G56" s="41">
        <f ca="1">IF(ISERROR(OFFSET('HARGA SATUAN'!$I$6,MATCH(C56,'HARGA SATUAN'!$C$7:$C$1495,0),0)),"",OFFSET('HARGA SATUAN'!$I$6,MATCH(C56,'HARGA SATUAN'!$C$7:$C$1495,0),0))</f>
        <v>0</v>
      </c>
      <c r="H56" s="42">
        <f t="shared" ca="1" si="1"/>
        <v>0</v>
      </c>
      <c r="I56" s="42">
        <f t="shared" ca="1" si="2"/>
        <v>0</v>
      </c>
      <c r="J56" s="42">
        <f t="shared" ca="1" si="3"/>
        <v>0</v>
      </c>
      <c r="K56" s="43">
        <f t="shared" ca="1" si="0"/>
        <v>0</v>
      </c>
      <c r="L56" s="46"/>
      <c r="Q56" s="36"/>
      <c r="R56" s="45"/>
      <c r="S56" s="45"/>
      <c r="T56" s="45"/>
    </row>
    <row r="57" spans="1:20" s="47" customFormat="1">
      <c r="A57" s="30">
        <v>42</v>
      </c>
      <c r="B57" s="100" t="str">
        <f t="shared" ca="1" si="4"/>
        <v/>
      </c>
      <c r="C57" s="109" t="str">
        <f t="shared" ca="1" si="9"/>
        <v/>
      </c>
      <c r="D57" s="101" t="str">
        <f ca="1">IF(ISERROR(OFFSET('HARGA SATUAN'!$D$6,MATCH(C57,'HARGA SATUAN'!$C$7:$C$1495,0),0)),"",OFFSET('HARGA SATUAN'!$D$6,MATCH(C57,'HARGA SATUAN'!$C$7:$C$1495,0),0))</f>
        <v/>
      </c>
      <c r="E57" s="101">
        <f ca="1">IF(B57="+","Unit",IF(ISERROR(OFFSET('HARGA SATUAN'!$E$6,MATCH(C57,'HARGA SATUAN'!$C$7:$C$1495,0),0)),"",OFFSET('HARGA SATUAN'!$E$6,MATCH(C57,'HARGA SATUAN'!$C$7:$C$1495,0),0)))</f>
        <v>0</v>
      </c>
      <c r="F57" s="101" t="str">
        <f t="shared" ca="1" si="8"/>
        <v/>
      </c>
      <c r="G57" s="41">
        <f ca="1">IF(ISERROR(OFFSET('HARGA SATUAN'!$I$6,MATCH(C57,'HARGA SATUAN'!$C$7:$C$1495,0),0)),"",OFFSET('HARGA SATUAN'!$I$6,MATCH(C57,'HARGA SATUAN'!$C$7:$C$1495,0),0))</f>
        <v>0</v>
      </c>
      <c r="H57" s="42">
        <f t="shared" ca="1" si="1"/>
        <v>0</v>
      </c>
      <c r="I57" s="42">
        <f t="shared" ca="1" si="2"/>
        <v>0</v>
      </c>
      <c r="J57" s="42">
        <f t="shared" ca="1" si="3"/>
        <v>0</v>
      </c>
      <c r="K57" s="43">
        <f t="shared" ca="1" si="0"/>
        <v>0</v>
      </c>
      <c r="L57" s="46"/>
      <c r="Q57" s="36"/>
      <c r="R57" s="45"/>
      <c r="S57" s="45"/>
      <c r="T57" s="45"/>
    </row>
    <row r="58" spans="1:20" s="47" customFormat="1">
      <c r="A58" s="30">
        <v>43</v>
      </c>
      <c r="B58" s="100" t="str">
        <f t="shared" ca="1" si="4"/>
        <v/>
      </c>
      <c r="C58" s="109" t="str">
        <f t="shared" ca="1" si="9"/>
        <v/>
      </c>
      <c r="D58" s="101" t="str">
        <f ca="1">IF(ISERROR(OFFSET('HARGA SATUAN'!$D$6,MATCH(C58,'HARGA SATUAN'!$C$7:$C$1495,0),0)),"",OFFSET('HARGA SATUAN'!$D$6,MATCH(C58,'HARGA SATUAN'!$C$7:$C$1495,0),0))</f>
        <v/>
      </c>
      <c r="E58" s="101">
        <f ca="1">IF(B58="+","Unit",IF(ISERROR(OFFSET('HARGA SATUAN'!$E$6,MATCH(C58,'HARGA SATUAN'!$C$7:$C$1495,0),0)),"",OFFSET('HARGA SATUAN'!$E$6,MATCH(C58,'HARGA SATUAN'!$C$7:$C$1495,0),0)))</f>
        <v>0</v>
      </c>
      <c r="F58" s="101" t="str">
        <f t="shared" ca="1" si="8"/>
        <v/>
      </c>
      <c r="G58" s="41">
        <f ca="1">IF(ISERROR(OFFSET('HARGA SATUAN'!$I$6,MATCH(C58,'HARGA SATUAN'!$C$7:$C$1495,0),0)),"",OFFSET('HARGA SATUAN'!$I$6,MATCH(C58,'HARGA SATUAN'!$C$7:$C$1495,0),0))</f>
        <v>0</v>
      </c>
      <c r="H58" s="42">
        <f t="shared" ca="1" si="1"/>
        <v>0</v>
      </c>
      <c r="I58" s="42">
        <f t="shared" ca="1" si="2"/>
        <v>0</v>
      </c>
      <c r="J58" s="42">
        <f t="shared" ca="1" si="3"/>
        <v>0</v>
      </c>
      <c r="K58" s="43">
        <f t="shared" ca="1" si="0"/>
        <v>0</v>
      </c>
      <c r="L58" s="46"/>
      <c r="Q58" s="36"/>
      <c r="R58" s="45"/>
      <c r="S58" s="45"/>
      <c r="T58" s="45"/>
    </row>
    <row r="59" spans="1:20" s="47" customFormat="1">
      <c r="A59" s="30">
        <v>44</v>
      </c>
      <c r="B59" s="100" t="str">
        <f t="shared" ca="1" si="4"/>
        <v/>
      </c>
      <c r="C59" s="109" t="str">
        <f t="shared" ca="1" si="9"/>
        <v/>
      </c>
      <c r="D59" s="101" t="str">
        <f ca="1">IF(ISERROR(OFFSET('HARGA SATUAN'!$D$6,MATCH(C59,'HARGA SATUAN'!$C$7:$C$1495,0),0)),"",OFFSET('HARGA SATUAN'!$D$6,MATCH(C59,'HARGA SATUAN'!$C$7:$C$1495,0),0))</f>
        <v/>
      </c>
      <c r="E59" s="101">
        <f ca="1">IF(B59="+","Unit",IF(ISERROR(OFFSET('HARGA SATUAN'!$E$6,MATCH(C59,'HARGA SATUAN'!$C$7:$C$1495,0),0)),"",OFFSET('HARGA SATUAN'!$E$6,MATCH(C59,'HARGA SATUAN'!$C$7:$C$1495,0),0)))</f>
        <v>0</v>
      </c>
      <c r="F59" s="101" t="str">
        <f t="shared" ca="1" si="8"/>
        <v/>
      </c>
      <c r="G59" s="41">
        <f ca="1">IF(ISERROR(OFFSET('HARGA SATUAN'!$I$6,MATCH(C59,'HARGA SATUAN'!$C$7:$C$1495,0),0)),"",OFFSET('HARGA SATUAN'!$I$6,MATCH(C59,'HARGA SATUAN'!$C$7:$C$1495,0),0))</f>
        <v>0</v>
      </c>
      <c r="H59" s="42">
        <f t="shared" ca="1" si="1"/>
        <v>0</v>
      </c>
      <c r="I59" s="42">
        <f t="shared" ca="1" si="2"/>
        <v>0</v>
      </c>
      <c r="J59" s="42">
        <f t="shared" ca="1" si="3"/>
        <v>0</v>
      </c>
      <c r="K59" s="43">
        <f t="shared" ca="1" si="0"/>
        <v>0</v>
      </c>
      <c r="L59" s="46"/>
      <c r="Q59" s="36"/>
      <c r="R59" s="45"/>
      <c r="S59" s="45"/>
      <c r="T59" s="45"/>
    </row>
    <row r="60" spans="1:20" s="47" customFormat="1">
      <c r="A60" s="30">
        <v>45</v>
      </c>
      <c r="B60" s="100" t="str">
        <f t="shared" ca="1" si="4"/>
        <v/>
      </c>
      <c r="C60" s="109" t="str">
        <f t="shared" ca="1" si="9"/>
        <v/>
      </c>
      <c r="D60" s="101" t="str">
        <f ca="1">IF(ISERROR(OFFSET('HARGA SATUAN'!$D$6,MATCH(C60,'HARGA SATUAN'!$C$7:$C$1495,0),0)),"",OFFSET('HARGA SATUAN'!$D$6,MATCH(C60,'HARGA SATUAN'!$C$7:$C$1495,0),0))</f>
        <v/>
      </c>
      <c r="E60" s="101">
        <f ca="1">IF(B60="+","Unit",IF(ISERROR(OFFSET('HARGA SATUAN'!$E$6,MATCH(C60,'HARGA SATUAN'!$C$7:$C$1495,0),0)),"",OFFSET('HARGA SATUAN'!$E$6,MATCH(C60,'HARGA SATUAN'!$C$7:$C$1495,0),0)))</f>
        <v>0</v>
      </c>
      <c r="F60" s="101" t="str">
        <f t="shared" ca="1" si="8"/>
        <v/>
      </c>
      <c r="G60" s="41">
        <f ca="1">IF(ISERROR(OFFSET('HARGA SATUAN'!$I$6,MATCH(C60,'HARGA SATUAN'!$C$7:$C$1495,0),0)),"",OFFSET('HARGA SATUAN'!$I$6,MATCH(C60,'HARGA SATUAN'!$C$7:$C$1495,0),0))</f>
        <v>0</v>
      </c>
      <c r="H60" s="42">
        <f t="shared" ca="1" si="1"/>
        <v>0</v>
      </c>
      <c r="I60" s="42">
        <f t="shared" ca="1" si="2"/>
        <v>0</v>
      </c>
      <c r="J60" s="42">
        <f t="shared" ca="1" si="3"/>
        <v>0</v>
      </c>
      <c r="K60" s="43">
        <f t="shared" ca="1" si="0"/>
        <v>0</v>
      </c>
      <c r="L60" s="46"/>
      <c r="Q60" s="36"/>
      <c r="R60" s="45"/>
      <c r="S60" s="45"/>
      <c r="T60" s="45"/>
    </row>
    <row r="61" spans="1:20" s="47" customFormat="1">
      <c r="A61" s="30">
        <v>46</v>
      </c>
      <c r="B61" s="100" t="str">
        <f t="shared" ca="1" si="4"/>
        <v/>
      </c>
      <c r="C61" s="109" t="str">
        <f t="shared" ca="1" si="9"/>
        <v/>
      </c>
      <c r="D61" s="101" t="str">
        <f ca="1">IF(ISERROR(OFFSET('HARGA SATUAN'!$D$6,MATCH(C61,'HARGA SATUAN'!$C$7:$C$1495,0),0)),"",OFFSET('HARGA SATUAN'!$D$6,MATCH(C61,'HARGA SATUAN'!$C$7:$C$1495,0),0))</f>
        <v/>
      </c>
      <c r="E61" s="101">
        <f ca="1">IF(B61="+","Unit",IF(ISERROR(OFFSET('HARGA SATUAN'!$E$6,MATCH(C61,'HARGA SATUAN'!$C$7:$C$1495,0),0)),"",OFFSET('HARGA SATUAN'!$E$6,MATCH(C61,'HARGA SATUAN'!$C$7:$C$1495,0),0)))</f>
        <v>0</v>
      </c>
      <c r="F61" s="101" t="str">
        <f t="shared" ca="1" si="8"/>
        <v/>
      </c>
      <c r="G61" s="41">
        <f ca="1">IF(ISERROR(OFFSET('HARGA SATUAN'!$I$6,MATCH(C61,'HARGA SATUAN'!$C$7:$C$1495,0),0)),"",OFFSET('HARGA SATUAN'!$I$6,MATCH(C61,'HARGA SATUAN'!$C$7:$C$1495,0),0))</f>
        <v>0</v>
      </c>
      <c r="H61" s="42">
        <f t="shared" ca="1" si="1"/>
        <v>0</v>
      </c>
      <c r="I61" s="42">
        <f t="shared" ca="1" si="2"/>
        <v>0</v>
      </c>
      <c r="J61" s="42">
        <f t="shared" ca="1" si="3"/>
        <v>0</v>
      </c>
      <c r="K61" s="43">
        <f t="shared" ca="1" si="0"/>
        <v>0</v>
      </c>
      <c r="L61" s="46"/>
      <c r="Q61" s="36"/>
      <c r="R61" s="45"/>
      <c r="S61" s="45"/>
      <c r="T61" s="45"/>
    </row>
    <row r="62" spans="1:20" s="47" customFormat="1">
      <c r="A62" s="30">
        <v>47</v>
      </c>
      <c r="B62" s="100" t="str">
        <f t="shared" ca="1" si="4"/>
        <v/>
      </c>
      <c r="C62" s="109" t="str">
        <f t="shared" ca="1" si="9"/>
        <v/>
      </c>
      <c r="D62" s="101" t="str">
        <f ca="1">IF(ISERROR(OFFSET('HARGA SATUAN'!$D$6,MATCH(C62,'HARGA SATUAN'!$C$7:$C$1495,0),0)),"",OFFSET('HARGA SATUAN'!$D$6,MATCH(C62,'HARGA SATUAN'!$C$7:$C$1495,0),0))</f>
        <v/>
      </c>
      <c r="E62" s="101">
        <f ca="1">IF(B62="+","Unit",IF(ISERROR(OFFSET('HARGA SATUAN'!$E$6,MATCH(C62,'HARGA SATUAN'!$C$7:$C$1495,0),0)),"",OFFSET('HARGA SATUAN'!$E$6,MATCH(C62,'HARGA SATUAN'!$C$7:$C$1495,0),0)))</f>
        <v>0</v>
      </c>
      <c r="F62" s="101" t="str">
        <f t="shared" ca="1" si="8"/>
        <v/>
      </c>
      <c r="G62" s="41">
        <f ca="1">IF(ISERROR(OFFSET('HARGA SATUAN'!$I$6,MATCH(C62,'HARGA SATUAN'!$C$7:$C$1495,0),0)),"",OFFSET('HARGA SATUAN'!$I$6,MATCH(C62,'HARGA SATUAN'!$C$7:$C$1495,0),0))</f>
        <v>0</v>
      </c>
      <c r="H62" s="42">
        <f t="shared" ca="1" si="1"/>
        <v>0</v>
      </c>
      <c r="I62" s="42">
        <f t="shared" ca="1" si="2"/>
        <v>0</v>
      </c>
      <c r="J62" s="42">
        <f t="shared" ca="1" si="3"/>
        <v>0</v>
      </c>
      <c r="K62" s="43">
        <f t="shared" ca="1" si="0"/>
        <v>0</v>
      </c>
      <c r="L62" s="46"/>
      <c r="Q62" s="36"/>
      <c r="R62" s="45"/>
      <c r="S62" s="45"/>
      <c r="T62" s="45"/>
    </row>
    <row r="63" spans="1:20" s="47" customFormat="1">
      <c r="A63" s="30">
        <v>48</v>
      </c>
      <c r="B63" s="100" t="str">
        <f t="shared" ca="1" si="4"/>
        <v/>
      </c>
      <c r="C63" s="109" t="str">
        <f t="shared" ca="1" si="9"/>
        <v/>
      </c>
      <c r="D63" s="101" t="str">
        <f ca="1">IF(ISERROR(OFFSET('HARGA SATUAN'!$D$6,MATCH(C63,'HARGA SATUAN'!$C$7:$C$1495,0),0)),"",OFFSET('HARGA SATUAN'!$D$6,MATCH(C63,'HARGA SATUAN'!$C$7:$C$1495,0),0))</f>
        <v/>
      </c>
      <c r="E63" s="101">
        <f ca="1">IF(B63="+","Unit",IF(ISERROR(OFFSET('HARGA SATUAN'!$E$6,MATCH(C63,'HARGA SATUAN'!$C$7:$C$1495,0),0)),"",OFFSET('HARGA SATUAN'!$E$6,MATCH(C63,'HARGA SATUAN'!$C$7:$C$1495,0),0)))</f>
        <v>0</v>
      </c>
      <c r="F63" s="101" t="str">
        <f t="shared" ca="1" si="8"/>
        <v/>
      </c>
      <c r="G63" s="41">
        <f ca="1">IF(ISERROR(OFFSET('HARGA SATUAN'!$I$6,MATCH(C63,'HARGA SATUAN'!$C$7:$C$1495,0),0)),"",OFFSET('HARGA SATUAN'!$I$6,MATCH(C63,'HARGA SATUAN'!$C$7:$C$1495,0),0))</f>
        <v>0</v>
      </c>
      <c r="H63" s="42">
        <f t="shared" ca="1" si="1"/>
        <v>0</v>
      </c>
      <c r="I63" s="42">
        <f t="shared" ca="1" si="2"/>
        <v>0</v>
      </c>
      <c r="J63" s="42">
        <f t="shared" ca="1" si="3"/>
        <v>0</v>
      </c>
      <c r="K63" s="43">
        <f t="shared" ca="1" si="0"/>
        <v>0</v>
      </c>
      <c r="L63" s="46"/>
      <c r="Q63" s="36"/>
      <c r="R63" s="45"/>
      <c r="S63" s="45"/>
      <c r="T63" s="45"/>
    </row>
    <row r="64" spans="1:20" s="47" customFormat="1">
      <c r="A64" s="30">
        <v>49</v>
      </c>
      <c r="B64" s="100" t="str">
        <f t="shared" ca="1" si="4"/>
        <v/>
      </c>
      <c r="C64" s="109" t="str">
        <f t="shared" ca="1" si="9"/>
        <v/>
      </c>
      <c r="D64" s="101" t="str">
        <f ca="1">IF(ISERROR(OFFSET('HARGA SATUAN'!$D$6,MATCH(C64,'HARGA SATUAN'!$C$7:$C$1495,0),0)),"",OFFSET('HARGA SATUAN'!$D$6,MATCH(C64,'HARGA SATUAN'!$C$7:$C$1495,0),0))</f>
        <v/>
      </c>
      <c r="E64" s="101">
        <f ca="1">IF(B64="+","Unit",IF(ISERROR(OFFSET('HARGA SATUAN'!$E$6,MATCH(C64,'HARGA SATUAN'!$C$7:$C$1495,0),0)),"",OFFSET('HARGA SATUAN'!$E$6,MATCH(C64,'HARGA SATUAN'!$C$7:$C$1495,0),0)))</f>
        <v>0</v>
      </c>
      <c r="F64" s="101" t="str">
        <f t="shared" ca="1" si="8"/>
        <v/>
      </c>
      <c r="G64" s="41">
        <f ca="1">IF(ISERROR(OFFSET('HARGA SATUAN'!$I$6,MATCH(C64,'HARGA SATUAN'!$C$7:$C$1495,0),0)),"",OFFSET('HARGA SATUAN'!$I$6,MATCH(C64,'HARGA SATUAN'!$C$7:$C$1495,0),0))</f>
        <v>0</v>
      </c>
      <c r="H64" s="42">
        <f t="shared" ca="1" si="1"/>
        <v>0</v>
      </c>
      <c r="I64" s="42">
        <f t="shared" ca="1" si="2"/>
        <v>0</v>
      </c>
      <c r="J64" s="42">
        <f t="shared" ca="1" si="3"/>
        <v>0</v>
      </c>
      <c r="K64" s="43">
        <f t="shared" ca="1" si="0"/>
        <v>0</v>
      </c>
      <c r="L64" s="46"/>
      <c r="Q64" s="36"/>
      <c r="R64" s="45"/>
      <c r="S64" s="45"/>
      <c r="T64" s="45"/>
    </row>
    <row r="65" spans="1:20" s="47" customFormat="1">
      <c r="A65" s="30">
        <v>50</v>
      </c>
      <c r="B65" s="100" t="str">
        <f t="shared" ca="1" si="4"/>
        <v/>
      </c>
      <c r="C65" s="109" t="str">
        <f t="shared" ca="1" si="9"/>
        <v/>
      </c>
      <c r="D65" s="101" t="str">
        <f ca="1">IF(ISERROR(OFFSET('HARGA SATUAN'!$D$6,MATCH(C65,'HARGA SATUAN'!$C$7:$C$1495,0),0)),"",OFFSET('HARGA SATUAN'!$D$6,MATCH(C65,'HARGA SATUAN'!$C$7:$C$1495,0),0))</f>
        <v/>
      </c>
      <c r="E65" s="101">
        <f ca="1">IF(B65="+","Unit",IF(ISERROR(OFFSET('HARGA SATUAN'!$E$6,MATCH(C65,'HARGA SATUAN'!$C$7:$C$1495,0),0)),"",OFFSET('HARGA SATUAN'!$E$6,MATCH(C65,'HARGA SATUAN'!$C$7:$C$1495,0),0)))</f>
        <v>0</v>
      </c>
      <c r="F65" s="101" t="str">
        <f t="shared" ca="1" si="8"/>
        <v/>
      </c>
      <c r="G65" s="41">
        <f ca="1">IF(ISERROR(OFFSET('HARGA SATUAN'!$I$6,MATCH(C65,'HARGA SATUAN'!$C$7:$C$1495,0),0)),"",OFFSET('HARGA SATUAN'!$I$6,MATCH(C65,'HARGA SATUAN'!$C$7:$C$1495,0),0))</f>
        <v>0</v>
      </c>
      <c r="H65" s="42">
        <f t="shared" ca="1" si="1"/>
        <v>0</v>
      </c>
      <c r="I65" s="42">
        <f t="shared" ca="1" si="2"/>
        <v>0</v>
      </c>
      <c r="J65" s="42">
        <f t="shared" ca="1" si="3"/>
        <v>0</v>
      </c>
      <c r="K65" s="43">
        <f t="shared" ca="1" si="0"/>
        <v>0</v>
      </c>
      <c r="L65" s="46"/>
      <c r="Q65" s="36"/>
      <c r="R65" s="45"/>
      <c r="S65" s="45"/>
      <c r="T65" s="45"/>
    </row>
    <row r="66" spans="1:20" s="47" customFormat="1">
      <c r="A66" s="30">
        <v>51</v>
      </c>
      <c r="B66" s="100" t="str">
        <f t="shared" ca="1" si="4"/>
        <v/>
      </c>
      <c r="C66" s="109" t="str">
        <f t="shared" ca="1" si="9"/>
        <v/>
      </c>
      <c r="D66" s="101" t="str">
        <f ca="1">IF(ISERROR(OFFSET('HARGA SATUAN'!$D$6,MATCH(C66,'HARGA SATUAN'!$C$7:$C$1495,0),0)),"",OFFSET('HARGA SATUAN'!$D$6,MATCH(C66,'HARGA SATUAN'!$C$7:$C$1495,0),0))</f>
        <v/>
      </c>
      <c r="E66" s="101">
        <f ca="1">IF(B66="+","Unit",IF(ISERROR(OFFSET('HARGA SATUAN'!$E$6,MATCH(C66,'HARGA SATUAN'!$C$7:$C$1495,0),0)),"",OFFSET('HARGA SATUAN'!$E$6,MATCH(C66,'HARGA SATUAN'!$C$7:$C$1495,0),0)))</f>
        <v>0</v>
      </c>
      <c r="F66" s="101" t="str">
        <f t="shared" ca="1" si="8"/>
        <v/>
      </c>
      <c r="G66" s="41">
        <f ca="1">IF(ISERROR(OFFSET('HARGA SATUAN'!$I$6,MATCH(C66,'HARGA SATUAN'!$C$7:$C$1495,0),0)),"",OFFSET('HARGA SATUAN'!$I$6,MATCH(C66,'HARGA SATUAN'!$C$7:$C$1495,0),0))</f>
        <v>0</v>
      </c>
      <c r="H66" s="42">
        <f t="shared" ca="1" si="1"/>
        <v>0</v>
      </c>
      <c r="I66" s="42">
        <f t="shared" ca="1" si="2"/>
        <v>0</v>
      </c>
      <c r="J66" s="42">
        <f t="shared" ca="1" si="3"/>
        <v>0</v>
      </c>
      <c r="K66" s="43">
        <f t="shared" ca="1" si="0"/>
        <v>0</v>
      </c>
      <c r="L66" s="46"/>
      <c r="Q66" s="36"/>
      <c r="R66" s="45"/>
      <c r="S66" s="45"/>
      <c r="T66" s="45"/>
    </row>
    <row r="67" spans="1:20" s="47" customFormat="1">
      <c r="A67" s="30">
        <v>52</v>
      </c>
      <c r="B67" s="100" t="str">
        <f t="shared" ca="1" si="4"/>
        <v/>
      </c>
      <c r="C67" s="109" t="str">
        <f t="shared" ca="1" si="9"/>
        <v/>
      </c>
      <c r="D67" s="101" t="str">
        <f ca="1">IF(ISERROR(OFFSET('HARGA SATUAN'!$D$6,MATCH(C67,'HARGA SATUAN'!$C$7:$C$1495,0),0)),"",OFFSET('HARGA SATUAN'!$D$6,MATCH(C67,'HARGA SATUAN'!$C$7:$C$1495,0),0))</f>
        <v/>
      </c>
      <c r="E67" s="101">
        <f ca="1">IF(B67="+","Unit",IF(ISERROR(OFFSET('HARGA SATUAN'!$E$6,MATCH(C67,'HARGA SATUAN'!$C$7:$C$1495,0),0)),"",OFFSET('HARGA SATUAN'!$E$6,MATCH(C67,'HARGA SATUAN'!$C$7:$C$1495,0),0)))</f>
        <v>0</v>
      </c>
      <c r="F67" s="101" t="str">
        <f t="shared" ca="1" si="8"/>
        <v/>
      </c>
      <c r="G67" s="41">
        <f ca="1">IF(ISERROR(OFFSET('HARGA SATUAN'!$I$6,MATCH(C67,'HARGA SATUAN'!$C$7:$C$1495,0),0)),"",OFFSET('HARGA SATUAN'!$I$6,MATCH(C67,'HARGA SATUAN'!$C$7:$C$1495,0),0))</f>
        <v>0</v>
      </c>
      <c r="H67" s="42">
        <f t="shared" ca="1" si="1"/>
        <v>0</v>
      </c>
      <c r="I67" s="42">
        <f t="shared" ca="1" si="2"/>
        <v>0</v>
      </c>
      <c r="J67" s="42">
        <f t="shared" ca="1" si="3"/>
        <v>0</v>
      </c>
      <c r="K67" s="43">
        <f t="shared" ref="K67:K104" ca="1" si="10">SUM(H67:J67)</f>
        <v>0</v>
      </c>
      <c r="L67" s="46"/>
      <c r="Q67" s="36"/>
      <c r="R67" s="45"/>
      <c r="S67" s="45"/>
      <c r="T67" s="45"/>
    </row>
    <row r="68" spans="1:20" s="47" customFormat="1">
      <c r="A68" s="30">
        <v>53</v>
      </c>
      <c r="B68" s="100" t="str">
        <f t="shared" ca="1" si="4"/>
        <v/>
      </c>
      <c r="C68" s="109" t="str">
        <f t="shared" ca="1" si="9"/>
        <v/>
      </c>
      <c r="D68" s="101" t="str">
        <f ca="1">IF(ISERROR(OFFSET('HARGA SATUAN'!$D$6,MATCH(C68,'HARGA SATUAN'!$C$7:$C$1495,0),0)),"",OFFSET('HARGA SATUAN'!$D$6,MATCH(C68,'HARGA SATUAN'!$C$7:$C$1495,0),0))</f>
        <v/>
      </c>
      <c r="E68" s="101">
        <f ca="1">IF(B68="+","Unit",IF(ISERROR(OFFSET('HARGA SATUAN'!$E$6,MATCH(C68,'HARGA SATUAN'!$C$7:$C$1495,0),0)),"",OFFSET('HARGA SATUAN'!$E$6,MATCH(C68,'HARGA SATUAN'!$C$7:$C$1495,0),0)))</f>
        <v>0</v>
      </c>
      <c r="F68" s="101" t="str">
        <f t="shared" ca="1" si="8"/>
        <v/>
      </c>
      <c r="G68" s="41">
        <f ca="1">IF(ISERROR(OFFSET('HARGA SATUAN'!$I$6,MATCH(C68,'HARGA SATUAN'!$C$7:$C$1495,0),0)),"",OFFSET('HARGA SATUAN'!$I$6,MATCH(C68,'HARGA SATUAN'!$C$7:$C$1495,0),0))</f>
        <v>0</v>
      </c>
      <c r="H68" s="42">
        <f t="shared" ca="1" si="1"/>
        <v>0</v>
      </c>
      <c r="I68" s="42">
        <f t="shared" ca="1" si="2"/>
        <v>0</v>
      </c>
      <c r="J68" s="42">
        <f t="shared" ca="1" si="3"/>
        <v>0</v>
      </c>
      <c r="K68" s="43">
        <f t="shared" ca="1" si="10"/>
        <v>0</v>
      </c>
      <c r="L68" s="46"/>
      <c r="Q68" s="36"/>
      <c r="R68" s="45"/>
      <c r="S68" s="45"/>
      <c r="T68" s="45"/>
    </row>
    <row r="69" spans="1:20" s="47" customFormat="1">
      <c r="A69" s="30">
        <v>54</v>
      </c>
      <c r="B69" s="100" t="str">
        <f t="shared" ca="1" si="4"/>
        <v/>
      </c>
      <c r="C69" s="109" t="str">
        <f t="shared" ca="1" si="9"/>
        <v/>
      </c>
      <c r="D69" s="101" t="str">
        <f ca="1">IF(ISERROR(OFFSET('HARGA SATUAN'!$D$6,MATCH(C69,'HARGA SATUAN'!$C$7:$C$1495,0),0)),"",OFFSET('HARGA SATUAN'!$D$6,MATCH(C69,'HARGA SATUAN'!$C$7:$C$1495,0),0))</f>
        <v/>
      </c>
      <c r="E69" s="101">
        <f ca="1">IF(B69="+","Unit",IF(ISERROR(OFFSET('HARGA SATUAN'!$E$6,MATCH(C69,'HARGA SATUAN'!$C$7:$C$1495,0),0)),"",OFFSET('HARGA SATUAN'!$E$6,MATCH(C69,'HARGA SATUAN'!$C$7:$C$1495,0),0)))</f>
        <v>0</v>
      </c>
      <c r="F69" s="101" t="str">
        <f t="shared" ca="1" si="8"/>
        <v/>
      </c>
      <c r="G69" s="41">
        <f ca="1">IF(ISERROR(OFFSET('HARGA SATUAN'!$I$6,MATCH(C69,'HARGA SATUAN'!$C$7:$C$1495,0),0)),"",OFFSET('HARGA SATUAN'!$I$6,MATCH(C69,'HARGA SATUAN'!$C$7:$C$1495,0),0))</f>
        <v>0</v>
      </c>
      <c r="H69" s="42">
        <f t="shared" ca="1" si="1"/>
        <v>0</v>
      </c>
      <c r="I69" s="42">
        <f t="shared" ca="1" si="2"/>
        <v>0</v>
      </c>
      <c r="J69" s="42">
        <f t="shared" ca="1" si="3"/>
        <v>0</v>
      </c>
      <c r="K69" s="43">
        <f t="shared" ca="1" si="10"/>
        <v>0</v>
      </c>
      <c r="L69" s="46"/>
      <c r="Q69" s="36"/>
      <c r="R69" s="45"/>
      <c r="S69" s="45"/>
      <c r="T69" s="45"/>
    </row>
    <row r="70" spans="1:20" s="47" customFormat="1">
      <c r="A70" s="30">
        <v>55</v>
      </c>
      <c r="B70" s="100" t="str">
        <f t="shared" ca="1" si="4"/>
        <v/>
      </c>
      <c r="C70" s="109" t="str">
        <f t="shared" ca="1" si="9"/>
        <v/>
      </c>
      <c r="D70" s="101" t="str">
        <f ca="1">IF(ISERROR(OFFSET('HARGA SATUAN'!$D$6,MATCH(C70,'HARGA SATUAN'!$C$7:$C$1495,0),0)),"",OFFSET('HARGA SATUAN'!$D$6,MATCH(C70,'HARGA SATUAN'!$C$7:$C$1495,0),0))</f>
        <v/>
      </c>
      <c r="E70" s="101">
        <f ca="1">IF(B70="+","Unit",IF(ISERROR(OFFSET('HARGA SATUAN'!$E$6,MATCH(C70,'HARGA SATUAN'!$C$7:$C$1495,0),0)),"",OFFSET('HARGA SATUAN'!$E$6,MATCH(C70,'HARGA SATUAN'!$C$7:$C$1495,0),0)))</f>
        <v>0</v>
      </c>
      <c r="F70" s="101" t="str">
        <f t="shared" ca="1" si="8"/>
        <v/>
      </c>
      <c r="G70" s="41">
        <f ca="1">IF(ISERROR(OFFSET('HARGA SATUAN'!$I$6,MATCH(C70,'HARGA SATUAN'!$C$7:$C$1495,0),0)),"",OFFSET('HARGA SATUAN'!$I$6,MATCH(C70,'HARGA SATUAN'!$C$7:$C$1495,0),0))</f>
        <v>0</v>
      </c>
      <c r="H70" s="42">
        <f t="shared" ca="1" si="1"/>
        <v>0</v>
      </c>
      <c r="I70" s="42">
        <f t="shared" ca="1" si="2"/>
        <v>0</v>
      </c>
      <c r="J70" s="42">
        <f t="shared" ca="1" si="3"/>
        <v>0</v>
      </c>
      <c r="K70" s="43">
        <f t="shared" ca="1" si="10"/>
        <v>0</v>
      </c>
      <c r="L70" s="46"/>
      <c r="Q70" s="36"/>
      <c r="R70" s="45"/>
      <c r="S70" s="45"/>
      <c r="T70" s="45"/>
    </row>
    <row r="71" spans="1:20" s="47" customFormat="1">
      <c r="A71" s="30">
        <v>56</v>
      </c>
      <c r="B71" s="100" t="str">
        <f t="shared" ca="1" si="4"/>
        <v/>
      </c>
      <c r="C71" s="109" t="str">
        <f t="shared" ca="1" si="9"/>
        <v/>
      </c>
      <c r="D71" s="101" t="str">
        <f ca="1">IF(ISERROR(OFFSET('HARGA SATUAN'!$D$6,MATCH(C71,'HARGA SATUAN'!$C$7:$C$1495,0),0)),"",OFFSET('HARGA SATUAN'!$D$6,MATCH(C71,'HARGA SATUAN'!$C$7:$C$1495,0),0))</f>
        <v/>
      </c>
      <c r="E71" s="101">
        <f ca="1">IF(B71="+","Unit",IF(ISERROR(OFFSET('HARGA SATUAN'!$E$6,MATCH(C71,'HARGA SATUAN'!$C$7:$C$1495,0),0)),"",OFFSET('HARGA SATUAN'!$E$6,MATCH(C71,'HARGA SATUAN'!$C$7:$C$1495,0),0)))</f>
        <v>0</v>
      </c>
      <c r="F71" s="101" t="str">
        <f t="shared" ca="1" si="8"/>
        <v/>
      </c>
      <c r="G71" s="41">
        <f ca="1">IF(ISERROR(OFFSET('HARGA SATUAN'!$I$6,MATCH(C71,'HARGA SATUAN'!$C$7:$C$1495,0),0)),"",OFFSET('HARGA SATUAN'!$I$6,MATCH(C71,'HARGA SATUAN'!$C$7:$C$1495,0),0))</f>
        <v>0</v>
      </c>
      <c r="H71" s="42">
        <f t="shared" ca="1" si="1"/>
        <v>0</v>
      </c>
      <c r="I71" s="42">
        <f t="shared" ca="1" si="2"/>
        <v>0</v>
      </c>
      <c r="J71" s="42">
        <f t="shared" ca="1" si="3"/>
        <v>0</v>
      </c>
      <c r="K71" s="43">
        <f t="shared" ca="1" si="10"/>
        <v>0</v>
      </c>
      <c r="L71" s="46"/>
      <c r="Q71" s="36"/>
      <c r="R71" s="45"/>
      <c r="S71" s="45"/>
      <c r="T71" s="45"/>
    </row>
    <row r="72" spans="1:20" s="47" customFormat="1">
      <c r="A72" s="30">
        <v>57</v>
      </c>
      <c r="B72" s="100" t="str">
        <f t="shared" ca="1" si="4"/>
        <v/>
      </c>
      <c r="C72" s="109" t="str">
        <f t="shared" ca="1" si="9"/>
        <v/>
      </c>
      <c r="D72" s="101" t="str">
        <f ca="1">IF(ISERROR(OFFSET('HARGA SATUAN'!$D$6,MATCH(C72,'HARGA SATUAN'!$C$7:$C$1495,0),0)),"",OFFSET('HARGA SATUAN'!$D$6,MATCH(C72,'HARGA SATUAN'!$C$7:$C$1495,0),0))</f>
        <v/>
      </c>
      <c r="E72" s="101">
        <f ca="1">IF(B72="+","Unit",IF(ISERROR(OFFSET('HARGA SATUAN'!$E$6,MATCH(C72,'HARGA SATUAN'!$C$7:$C$1495,0),0)),"",OFFSET('HARGA SATUAN'!$E$6,MATCH(C72,'HARGA SATUAN'!$C$7:$C$1495,0),0)))</f>
        <v>0</v>
      </c>
      <c r="F72" s="101" t="str">
        <f t="shared" ca="1" si="8"/>
        <v/>
      </c>
      <c r="G72" s="41">
        <f ca="1">IF(ISERROR(OFFSET('HARGA SATUAN'!$I$6,MATCH(C72,'HARGA SATUAN'!$C$7:$C$1495,0),0)),"",OFFSET('HARGA SATUAN'!$I$6,MATCH(C72,'HARGA SATUAN'!$C$7:$C$1495,0),0))</f>
        <v>0</v>
      </c>
      <c r="H72" s="42">
        <f t="shared" ca="1" si="1"/>
        <v>0</v>
      </c>
      <c r="I72" s="42">
        <f t="shared" ca="1" si="2"/>
        <v>0</v>
      </c>
      <c r="J72" s="42">
        <f t="shared" ca="1" si="3"/>
        <v>0</v>
      </c>
      <c r="K72" s="43">
        <f t="shared" ca="1" si="10"/>
        <v>0</v>
      </c>
      <c r="L72" s="46"/>
      <c r="Q72" s="36"/>
      <c r="R72" s="45"/>
      <c r="S72" s="45"/>
      <c r="T72" s="45"/>
    </row>
    <row r="73" spans="1:20" s="47" customFormat="1">
      <c r="A73" s="30">
        <v>58</v>
      </c>
      <c r="B73" s="100" t="str">
        <f t="shared" ca="1" si="4"/>
        <v/>
      </c>
      <c r="C73" s="109" t="str">
        <f t="shared" ca="1" si="9"/>
        <v/>
      </c>
      <c r="D73" s="101" t="str">
        <f ca="1">IF(ISERROR(OFFSET('HARGA SATUAN'!$D$6,MATCH(C73,'HARGA SATUAN'!$C$7:$C$1495,0),0)),"",OFFSET('HARGA SATUAN'!$D$6,MATCH(C73,'HARGA SATUAN'!$C$7:$C$1495,0),0))</f>
        <v/>
      </c>
      <c r="E73" s="101">
        <f ca="1">IF(B73="+","Unit",IF(ISERROR(OFFSET('HARGA SATUAN'!$E$6,MATCH(C73,'HARGA SATUAN'!$C$7:$C$1495,0),0)),"",OFFSET('HARGA SATUAN'!$E$6,MATCH(C73,'HARGA SATUAN'!$C$7:$C$1495,0),0)))</f>
        <v>0</v>
      </c>
      <c r="F73" s="101" t="str">
        <f t="shared" ca="1" si="8"/>
        <v/>
      </c>
      <c r="G73" s="41">
        <f ca="1">IF(ISERROR(OFFSET('HARGA SATUAN'!$I$6,MATCH(C73,'HARGA SATUAN'!$C$7:$C$1495,0),0)),"",OFFSET('HARGA SATUAN'!$I$6,MATCH(C73,'HARGA SATUAN'!$C$7:$C$1495,0),0))</f>
        <v>0</v>
      </c>
      <c r="H73" s="42">
        <f t="shared" ca="1" si="1"/>
        <v>0</v>
      </c>
      <c r="I73" s="42">
        <f t="shared" ca="1" si="2"/>
        <v>0</v>
      </c>
      <c r="J73" s="42">
        <f t="shared" ca="1" si="3"/>
        <v>0</v>
      </c>
      <c r="K73" s="43">
        <f t="shared" ca="1" si="10"/>
        <v>0</v>
      </c>
      <c r="L73" s="46"/>
      <c r="Q73" s="36"/>
      <c r="R73" s="45"/>
      <c r="S73" s="45"/>
      <c r="T73" s="45"/>
    </row>
    <row r="74" spans="1:20" s="47" customFormat="1">
      <c r="A74" s="30">
        <v>59</v>
      </c>
      <c r="B74" s="100" t="str">
        <f t="shared" ca="1" si="4"/>
        <v/>
      </c>
      <c r="C74" s="109" t="str">
        <f t="shared" ca="1" si="9"/>
        <v/>
      </c>
      <c r="D74" s="101" t="str">
        <f ca="1">IF(ISERROR(OFFSET('HARGA SATUAN'!$D$6,MATCH(C74,'HARGA SATUAN'!$C$7:$C$1495,0),0)),"",OFFSET('HARGA SATUAN'!$D$6,MATCH(C74,'HARGA SATUAN'!$C$7:$C$1495,0),0))</f>
        <v/>
      </c>
      <c r="E74" s="101">
        <f ca="1">IF(B74="+","Unit",IF(ISERROR(OFFSET('HARGA SATUAN'!$E$6,MATCH(C74,'HARGA SATUAN'!$C$7:$C$1495,0),0)),"",OFFSET('HARGA SATUAN'!$E$6,MATCH(C74,'HARGA SATUAN'!$C$7:$C$1495,0),0)))</f>
        <v>0</v>
      </c>
      <c r="F74" s="101" t="str">
        <f t="shared" ca="1" si="8"/>
        <v/>
      </c>
      <c r="G74" s="41">
        <f ca="1">IF(ISERROR(OFFSET('HARGA SATUAN'!$I$6,MATCH(C74,'HARGA SATUAN'!$C$7:$C$1495,0),0)),"",OFFSET('HARGA SATUAN'!$I$6,MATCH(C74,'HARGA SATUAN'!$C$7:$C$1495,0),0))</f>
        <v>0</v>
      </c>
      <c r="H74" s="42">
        <f t="shared" ca="1" si="1"/>
        <v>0</v>
      </c>
      <c r="I74" s="42">
        <f t="shared" ca="1" si="2"/>
        <v>0</v>
      </c>
      <c r="J74" s="42">
        <f t="shared" ca="1" si="3"/>
        <v>0</v>
      </c>
      <c r="K74" s="43">
        <f t="shared" ca="1" si="10"/>
        <v>0</v>
      </c>
      <c r="L74" s="46"/>
      <c r="Q74" s="36"/>
      <c r="R74" s="45"/>
      <c r="S74" s="45"/>
      <c r="T74" s="45"/>
    </row>
    <row r="75" spans="1:20" s="47" customFormat="1">
      <c r="A75" s="30">
        <v>60</v>
      </c>
      <c r="B75" s="100" t="str">
        <f t="shared" ca="1" si="4"/>
        <v/>
      </c>
      <c r="C75" s="109" t="str">
        <f t="shared" ca="1" si="9"/>
        <v/>
      </c>
      <c r="D75" s="101" t="str">
        <f ca="1">IF(ISERROR(OFFSET('HARGA SATUAN'!$D$6,MATCH(C75,'HARGA SATUAN'!$C$7:$C$1495,0),0)),"",OFFSET('HARGA SATUAN'!$D$6,MATCH(C75,'HARGA SATUAN'!$C$7:$C$1495,0),0))</f>
        <v/>
      </c>
      <c r="E75" s="101">
        <f ca="1">IF(B75="+","Unit",IF(ISERROR(OFFSET('HARGA SATUAN'!$E$6,MATCH(C75,'HARGA SATUAN'!$C$7:$C$1495,0),0)),"",OFFSET('HARGA SATUAN'!$E$6,MATCH(C75,'HARGA SATUAN'!$C$7:$C$1495,0),0)))</f>
        <v>0</v>
      </c>
      <c r="F75" s="101" t="str">
        <f t="shared" ca="1" si="8"/>
        <v/>
      </c>
      <c r="G75" s="41">
        <f ca="1">IF(ISERROR(OFFSET('HARGA SATUAN'!$I$6,MATCH(C75,'HARGA SATUAN'!$C$7:$C$1495,0),0)),"",OFFSET('HARGA SATUAN'!$I$6,MATCH(C75,'HARGA SATUAN'!$C$7:$C$1495,0),0))</f>
        <v>0</v>
      </c>
      <c r="H75" s="42">
        <f t="shared" ca="1" si="1"/>
        <v>0</v>
      </c>
      <c r="I75" s="42">
        <f t="shared" ca="1" si="2"/>
        <v>0</v>
      </c>
      <c r="J75" s="42">
        <f t="shared" ca="1" si="3"/>
        <v>0</v>
      </c>
      <c r="K75" s="43">
        <f t="shared" ca="1" si="10"/>
        <v>0</v>
      </c>
      <c r="L75" s="46"/>
      <c r="Q75" s="36"/>
      <c r="R75" s="45"/>
      <c r="S75" s="45"/>
      <c r="T75" s="45"/>
    </row>
    <row r="76" spans="1:20" s="47" customFormat="1">
      <c r="A76" s="30">
        <v>61</v>
      </c>
      <c r="B76" s="100" t="str">
        <f t="shared" ca="1" si="4"/>
        <v/>
      </c>
      <c r="C76" s="109" t="str">
        <f t="shared" ca="1" si="9"/>
        <v/>
      </c>
      <c r="D76" s="101" t="str">
        <f ca="1">IF(ISERROR(OFFSET('HARGA SATUAN'!$D$6,MATCH(C76,'HARGA SATUAN'!$C$7:$C$1495,0),0)),"",OFFSET('HARGA SATUAN'!$D$6,MATCH(C76,'HARGA SATUAN'!$C$7:$C$1495,0),0))</f>
        <v/>
      </c>
      <c r="E76" s="101">
        <f ca="1">IF(B76="+","Unit",IF(ISERROR(OFFSET('HARGA SATUAN'!$E$6,MATCH(C76,'HARGA SATUAN'!$C$7:$C$1495,0),0)),"",OFFSET('HARGA SATUAN'!$E$6,MATCH(C76,'HARGA SATUAN'!$C$7:$C$1495,0),0)))</f>
        <v>0</v>
      </c>
      <c r="F76" s="101" t="str">
        <f t="shared" ca="1" si="8"/>
        <v/>
      </c>
      <c r="G76" s="41">
        <f ca="1">IF(ISERROR(OFFSET('HARGA SATUAN'!$I$6,MATCH(C76,'HARGA SATUAN'!$C$7:$C$1495,0),0)),"",OFFSET('HARGA SATUAN'!$I$6,MATCH(C76,'HARGA SATUAN'!$C$7:$C$1495,0),0))</f>
        <v>0</v>
      </c>
      <c r="H76" s="42">
        <f t="shared" ca="1" si="1"/>
        <v>0</v>
      </c>
      <c r="I76" s="42">
        <f t="shared" ca="1" si="2"/>
        <v>0</v>
      </c>
      <c r="J76" s="42">
        <f t="shared" ca="1" si="3"/>
        <v>0</v>
      </c>
      <c r="K76" s="43">
        <f t="shared" ca="1" si="10"/>
        <v>0</v>
      </c>
      <c r="L76" s="46"/>
      <c r="Q76" s="36"/>
      <c r="R76" s="45"/>
      <c r="S76" s="45"/>
      <c r="T76" s="45"/>
    </row>
    <row r="77" spans="1:20" s="47" customFormat="1">
      <c r="A77" s="30">
        <v>62</v>
      </c>
      <c r="B77" s="100" t="str">
        <f t="shared" ca="1" si="4"/>
        <v/>
      </c>
      <c r="C77" s="109" t="str">
        <f t="shared" ca="1" si="9"/>
        <v/>
      </c>
      <c r="D77" s="101" t="str">
        <f ca="1">IF(ISERROR(OFFSET('HARGA SATUAN'!$D$6,MATCH(C77,'HARGA SATUAN'!$C$7:$C$1495,0),0)),"",OFFSET('HARGA SATUAN'!$D$6,MATCH(C77,'HARGA SATUAN'!$C$7:$C$1495,0),0))</f>
        <v/>
      </c>
      <c r="E77" s="101">
        <f ca="1">IF(B77="+","Unit",IF(ISERROR(OFFSET('HARGA SATUAN'!$E$6,MATCH(C77,'HARGA SATUAN'!$C$7:$C$1495,0),0)),"",OFFSET('HARGA SATUAN'!$E$6,MATCH(C77,'HARGA SATUAN'!$C$7:$C$1495,0),0)))</f>
        <v>0</v>
      </c>
      <c r="F77" s="101" t="str">
        <f t="shared" ca="1" si="8"/>
        <v/>
      </c>
      <c r="G77" s="41">
        <f ca="1">IF(ISERROR(OFFSET('HARGA SATUAN'!$I$6,MATCH(C77,'HARGA SATUAN'!$C$7:$C$1495,0),0)),"",OFFSET('HARGA SATUAN'!$I$6,MATCH(C77,'HARGA SATUAN'!$C$7:$C$1495,0),0))</f>
        <v>0</v>
      </c>
      <c r="H77" s="42">
        <f t="shared" ca="1" si="1"/>
        <v>0</v>
      </c>
      <c r="I77" s="42">
        <f t="shared" ca="1" si="2"/>
        <v>0</v>
      </c>
      <c r="J77" s="42">
        <f t="shared" ca="1" si="3"/>
        <v>0</v>
      </c>
      <c r="K77" s="43">
        <f t="shared" ca="1" si="10"/>
        <v>0</v>
      </c>
      <c r="L77" s="46"/>
      <c r="Q77" s="36"/>
      <c r="R77" s="45"/>
      <c r="S77" s="45"/>
      <c r="T77" s="45"/>
    </row>
    <row r="78" spans="1:20" s="47" customFormat="1">
      <c r="A78" s="30">
        <v>63</v>
      </c>
      <c r="B78" s="100" t="str">
        <f t="shared" ca="1" si="4"/>
        <v/>
      </c>
      <c r="C78" s="109" t="str">
        <f t="shared" ca="1" si="9"/>
        <v/>
      </c>
      <c r="D78" s="101" t="str">
        <f ca="1">IF(ISERROR(OFFSET('HARGA SATUAN'!$D$6,MATCH(C78,'HARGA SATUAN'!$C$7:$C$1495,0),0)),"",OFFSET('HARGA SATUAN'!$D$6,MATCH(C78,'HARGA SATUAN'!$C$7:$C$1495,0),0))</f>
        <v/>
      </c>
      <c r="E78" s="101">
        <f ca="1">IF(B78="+","Unit",IF(ISERROR(OFFSET('HARGA SATUAN'!$E$6,MATCH(C78,'HARGA SATUAN'!$C$7:$C$1495,0),0)),"",OFFSET('HARGA SATUAN'!$E$6,MATCH(C78,'HARGA SATUAN'!$C$7:$C$1495,0),0)))</f>
        <v>0</v>
      </c>
      <c r="F78" s="101" t="str">
        <f t="shared" ca="1" si="8"/>
        <v/>
      </c>
      <c r="G78" s="41">
        <f ca="1">IF(ISERROR(OFFSET('HARGA SATUAN'!$I$6,MATCH(C78,'HARGA SATUAN'!$C$7:$C$1495,0),0)),"",OFFSET('HARGA SATUAN'!$I$6,MATCH(C78,'HARGA SATUAN'!$C$7:$C$1495,0),0))</f>
        <v>0</v>
      </c>
      <c r="H78" s="42">
        <f t="shared" ca="1" si="1"/>
        <v>0</v>
      </c>
      <c r="I78" s="42">
        <f t="shared" ca="1" si="2"/>
        <v>0</v>
      </c>
      <c r="J78" s="42">
        <f t="shared" ca="1" si="3"/>
        <v>0</v>
      </c>
      <c r="K78" s="43">
        <f t="shared" ca="1" si="10"/>
        <v>0</v>
      </c>
      <c r="L78" s="46"/>
      <c r="Q78" s="36"/>
      <c r="R78" s="45"/>
      <c r="S78" s="45"/>
      <c r="T78" s="45"/>
    </row>
    <row r="79" spans="1:20" s="47" customFormat="1">
      <c r="A79" s="30">
        <v>64</v>
      </c>
      <c r="B79" s="100" t="str">
        <f t="shared" ca="1" si="4"/>
        <v/>
      </c>
      <c r="C79" s="109" t="str">
        <f t="shared" ca="1" si="9"/>
        <v/>
      </c>
      <c r="D79" s="101" t="str">
        <f ca="1">IF(ISERROR(OFFSET('HARGA SATUAN'!$D$6,MATCH(C79,'HARGA SATUAN'!$C$7:$C$1495,0),0)),"",OFFSET('HARGA SATUAN'!$D$6,MATCH(C79,'HARGA SATUAN'!$C$7:$C$1495,0),0))</f>
        <v/>
      </c>
      <c r="E79" s="101">
        <f ca="1">IF(B79="+","Unit",IF(ISERROR(OFFSET('HARGA SATUAN'!$E$6,MATCH(C79,'HARGA SATUAN'!$C$7:$C$1495,0),0)),"",OFFSET('HARGA SATUAN'!$E$6,MATCH(C79,'HARGA SATUAN'!$C$7:$C$1495,0),0)))</f>
        <v>0</v>
      </c>
      <c r="F79" s="101" t="str">
        <f t="shared" ca="1" si="8"/>
        <v/>
      </c>
      <c r="G79" s="41">
        <f ca="1">IF(ISERROR(OFFSET('HARGA SATUAN'!$I$6,MATCH(C79,'HARGA SATUAN'!$C$7:$C$1495,0),0)),"",OFFSET('HARGA SATUAN'!$I$6,MATCH(C79,'HARGA SATUAN'!$C$7:$C$1495,0),0))</f>
        <v>0</v>
      </c>
      <c r="H79" s="42">
        <f t="shared" ref="H79:H115" ca="1" si="11">IF(OR(D79="MDU",D79="MDU-KD"),G79*F79,0)</f>
        <v>0</v>
      </c>
      <c r="I79" s="42">
        <f t="shared" ref="I79:I115" ca="1" si="12">IF(D79="HDW",G79*F79,0)</f>
        <v>0</v>
      </c>
      <c r="J79" s="42">
        <f t="shared" ref="J79:J115" ca="1" si="13">IF(D79="JASA",G79*F79,0)</f>
        <v>0</v>
      </c>
      <c r="K79" s="43">
        <f t="shared" ca="1" si="10"/>
        <v>0</v>
      </c>
      <c r="L79" s="46"/>
      <c r="Q79" s="36"/>
      <c r="R79" s="45"/>
      <c r="S79" s="45"/>
      <c r="T79" s="45"/>
    </row>
    <row r="80" spans="1:20" s="47" customFormat="1">
      <c r="A80" s="30">
        <v>65</v>
      </c>
      <c r="B80" s="100" t="str">
        <f t="shared" ca="1" si="4"/>
        <v/>
      </c>
      <c r="C80" s="109" t="str">
        <f t="shared" ca="1" si="9"/>
        <v/>
      </c>
      <c r="D80" s="101" t="str">
        <f ca="1">IF(ISERROR(OFFSET('HARGA SATUAN'!$D$6,MATCH(C80,'HARGA SATUAN'!$C$7:$C$1495,0),0)),"",OFFSET('HARGA SATUAN'!$D$6,MATCH(C80,'HARGA SATUAN'!$C$7:$C$1495,0),0))</f>
        <v/>
      </c>
      <c r="E80" s="101">
        <f ca="1">IF(B80="+","Unit",IF(ISERROR(OFFSET('HARGA SATUAN'!$E$6,MATCH(C80,'HARGA SATUAN'!$C$7:$C$1495,0),0)),"",OFFSET('HARGA SATUAN'!$E$6,MATCH(C80,'HARGA SATUAN'!$C$7:$C$1495,0),0)))</f>
        <v>0</v>
      </c>
      <c r="F80" s="101" t="str">
        <f t="shared" ca="1" si="8"/>
        <v/>
      </c>
      <c r="G80" s="41">
        <f ca="1">IF(ISERROR(OFFSET('HARGA SATUAN'!$I$6,MATCH(C80,'HARGA SATUAN'!$C$7:$C$1495,0),0)),"",OFFSET('HARGA SATUAN'!$I$6,MATCH(C80,'HARGA SATUAN'!$C$7:$C$1495,0),0))</f>
        <v>0</v>
      </c>
      <c r="H80" s="42">
        <f t="shared" ca="1" si="11"/>
        <v>0</v>
      </c>
      <c r="I80" s="42">
        <f t="shared" ca="1" si="12"/>
        <v>0</v>
      </c>
      <c r="J80" s="42">
        <f t="shared" ca="1" si="13"/>
        <v>0</v>
      </c>
      <c r="K80" s="43">
        <f t="shared" ca="1" si="10"/>
        <v>0</v>
      </c>
      <c r="L80" s="46"/>
      <c r="Q80" s="36"/>
      <c r="R80" s="45"/>
      <c r="S80" s="45"/>
      <c r="T80" s="45"/>
    </row>
    <row r="81" spans="1:20" s="47" customFormat="1">
      <c r="A81" s="30">
        <v>66</v>
      </c>
      <c r="B81" s="100" t="str">
        <f t="shared" ref="B81:B165" ca="1" si="14">IF(C81="","",A81)</f>
        <v/>
      </c>
      <c r="C81" s="109" t="str">
        <f t="shared" ref="C81:C144" ca="1" si="15">IF(ISERROR(OFFSET($C$223,MATCH(A81,$F$224:$F$373,0),0)),"",OFFSET($C$223,MATCH(A81,$F$224:$F$373,0),0))</f>
        <v/>
      </c>
      <c r="D81" s="101" t="str">
        <f ca="1">IF(ISERROR(OFFSET('HARGA SATUAN'!$D$6,MATCH(C81,'HARGA SATUAN'!$C$7:$C$1495,0),0)),"",OFFSET('HARGA SATUAN'!$D$6,MATCH(C81,'HARGA SATUAN'!$C$7:$C$1495,0),0))</f>
        <v/>
      </c>
      <c r="E81" s="101">
        <f ca="1">IF(B81="+","Unit",IF(ISERROR(OFFSET('HARGA SATUAN'!$E$6,MATCH(C81,'HARGA SATUAN'!$C$7:$C$1495,0),0)),"",OFFSET('HARGA SATUAN'!$E$6,MATCH(C81,'HARGA SATUAN'!$C$7:$C$1495,0),0)))</f>
        <v>0</v>
      </c>
      <c r="F81" s="101" t="str">
        <f t="shared" ref="F81:F144" ca="1" si="16">IF(ISERROR(OFFSET($D$223,MATCH(A81,$F$224:$F$373,0),0)),"",OFFSET($D$223,MATCH(A81,$F$224:$F$373,0),0))</f>
        <v/>
      </c>
      <c r="G81" s="41">
        <f ca="1">IF(ISERROR(OFFSET('HARGA SATUAN'!$I$6,MATCH(C81,'HARGA SATUAN'!$C$7:$C$1495,0),0)),"",OFFSET('HARGA SATUAN'!$I$6,MATCH(C81,'HARGA SATUAN'!$C$7:$C$1495,0),0))</f>
        <v>0</v>
      </c>
      <c r="H81" s="42">
        <f t="shared" ca="1" si="11"/>
        <v>0</v>
      </c>
      <c r="I81" s="42">
        <f t="shared" ca="1" si="12"/>
        <v>0</v>
      </c>
      <c r="J81" s="42">
        <f t="shared" ca="1" si="13"/>
        <v>0</v>
      </c>
      <c r="K81" s="43">
        <f t="shared" ca="1" si="10"/>
        <v>0</v>
      </c>
      <c r="L81" s="46"/>
      <c r="Q81" s="36"/>
      <c r="R81" s="45"/>
      <c r="S81" s="45"/>
      <c r="T81" s="45"/>
    </row>
    <row r="82" spans="1:20" s="47" customFormat="1">
      <c r="A82" s="30">
        <v>67</v>
      </c>
      <c r="B82" s="100" t="str">
        <f t="shared" ca="1" si="14"/>
        <v/>
      </c>
      <c r="C82" s="109" t="str">
        <f t="shared" ca="1" si="15"/>
        <v/>
      </c>
      <c r="D82" s="101" t="str">
        <f ca="1">IF(ISERROR(OFFSET('HARGA SATUAN'!$D$6,MATCH(C82,'HARGA SATUAN'!$C$7:$C$1495,0),0)),"",OFFSET('HARGA SATUAN'!$D$6,MATCH(C82,'HARGA SATUAN'!$C$7:$C$1495,0),0))</f>
        <v/>
      </c>
      <c r="E82" s="101">
        <f ca="1">IF(B82="+","Unit",IF(ISERROR(OFFSET('HARGA SATUAN'!$E$6,MATCH(C82,'HARGA SATUAN'!$C$7:$C$1495,0),0)),"",OFFSET('HARGA SATUAN'!$E$6,MATCH(C82,'HARGA SATUAN'!$C$7:$C$1495,0),0)))</f>
        <v>0</v>
      </c>
      <c r="F82" s="101" t="str">
        <f t="shared" ca="1" si="16"/>
        <v/>
      </c>
      <c r="G82" s="41">
        <f ca="1">IF(ISERROR(OFFSET('HARGA SATUAN'!$I$6,MATCH(C82,'HARGA SATUAN'!$C$7:$C$1495,0),0)),"",OFFSET('HARGA SATUAN'!$I$6,MATCH(C82,'HARGA SATUAN'!$C$7:$C$1495,0),0))</f>
        <v>0</v>
      </c>
      <c r="H82" s="42">
        <f t="shared" ca="1" si="11"/>
        <v>0</v>
      </c>
      <c r="I82" s="42">
        <f t="shared" ca="1" si="12"/>
        <v>0</v>
      </c>
      <c r="J82" s="42">
        <f t="shared" ca="1" si="13"/>
        <v>0</v>
      </c>
      <c r="K82" s="43">
        <f t="shared" ca="1" si="10"/>
        <v>0</v>
      </c>
      <c r="L82" s="46"/>
      <c r="Q82" s="36"/>
      <c r="R82" s="45"/>
      <c r="S82" s="45"/>
      <c r="T82" s="45"/>
    </row>
    <row r="83" spans="1:20" s="47" customFormat="1">
      <c r="A83" s="30">
        <v>68</v>
      </c>
      <c r="B83" s="100" t="str">
        <f t="shared" ca="1" si="14"/>
        <v/>
      </c>
      <c r="C83" s="109" t="str">
        <f t="shared" ca="1" si="15"/>
        <v/>
      </c>
      <c r="D83" s="101" t="str">
        <f ca="1">IF(ISERROR(OFFSET('HARGA SATUAN'!$D$6,MATCH(C83,'HARGA SATUAN'!$C$7:$C$1495,0),0)),"",OFFSET('HARGA SATUAN'!$D$6,MATCH(C83,'HARGA SATUAN'!$C$7:$C$1495,0),0))</f>
        <v/>
      </c>
      <c r="E83" s="101">
        <f ca="1">IF(B83="+","Unit",IF(ISERROR(OFFSET('HARGA SATUAN'!$E$6,MATCH(C83,'HARGA SATUAN'!$C$7:$C$1495,0),0)),"",OFFSET('HARGA SATUAN'!$E$6,MATCH(C83,'HARGA SATUAN'!$C$7:$C$1495,0),0)))</f>
        <v>0</v>
      </c>
      <c r="F83" s="101" t="str">
        <f t="shared" ca="1" si="16"/>
        <v/>
      </c>
      <c r="G83" s="41">
        <f ca="1">IF(ISERROR(OFFSET('HARGA SATUAN'!$I$6,MATCH(C83,'HARGA SATUAN'!$C$7:$C$1495,0),0)),"",OFFSET('HARGA SATUAN'!$I$6,MATCH(C83,'HARGA SATUAN'!$C$7:$C$1495,0),0))</f>
        <v>0</v>
      </c>
      <c r="H83" s="42">
        <f t="shared" ca="1" si="11"/>
        <v>0</v>
      </c>
      <c r="I83" s="42">
        <f t="shared" ca="1" si="12"/>
        <v>0</v>
      </c>
      <c r="J83" s="42">
        <f t="shared" ca="1" si="13"/>
        <v>0</v>
      </c>
      <c r="K83" s="43">
        <f t="shared" ca="1" si="10"/>
        <v>0</v>
      </c>
      <c r="L83" s="46"/>
      <c r="Q83" s="36"/>
      <c r="R83" s="45"/>
      <c r="S83" s="45"/>
      <c r="T83" s="45"/>
    </row>
    <row r="84" spans="1:20" s="47" customFormat="1">
      <c r="A84" s="30">
        <v>69</v>
      </c>
      <c r="B84" s="100" t="str">
        <f t="shared" ca="1" si="14"/>
        <v/>
      </c>
      <c r="C84" s="109" t="str">
        <f t="shared" ca="1" si="15"/>
        <v/>
      </c>
      <c r="D84" s="101" t="str">
        <f ca="1">IF(ISERROR(OFFSET('HARGA SATUAN'!$D$6,MATCH(C84,'HARGA SATUAN'!$C$7:$C$1495,0),0)),"",OFFSET('HARGA SATUAN'!$D$6,MATCH(C84,'HARGA SATUAN'!$C$7:$C$1495,0),0))</f>
        <v/>
      </c>
      <c r="E84" s="101">
        <f ca="1">IF(B84="+","Unit",IF(ISERROR(OFFSET('HARGA SATUAN'!$E$6,MATCH(C84,'HARGA SATUAN'!$C$7:$C$1495,0),0)),"",OFFSET('HARGA SATUAN'!$E$6,MATCH(C84,'HARGA SATUAN'!$C$7:$C$1495,0),0)))</f>
        <v>0</v>
      </c>
      <c r="F84" s="101" t="str">
        <f t="shared" ca="1" si="16"/>
        <v/>
      </c>
      <c r="G84" s="41">
        <f ca="1">IF(ISERROR(OFFSET('HARGA SATUAN'!$I$6,MATCH(C84,'HARGA SATUAN'!$C$7:$C$1495,0),0)),"",OFFSET('HARGA SATUAN'!$I$6,MATCH(C84,'HARGA SATUAN'!$C$7:$C$1495,0),0))</f>
        <v>0</v>
      </c>
      <c r="H84" s="42">
        <f t="shared" ca="1" si="11"/>
        <v>0</v>
      </c>
      <c r="I84" s="42">
        <f t="shared" ca="1" si="12"/>
        <v>0</v>
      </c>
      <c r="J84" s="42">
        <f t="shared" ca="1" si="13"/>
        <v>0</v>
      </c>
      <c r="K84" s="43">
        <f t="shared" ca="1" si="10"/>
        <v>0</v>
      </c>
      <c r="L84" s="46"/>
      <c r="Q84" s="36"/>
      <c r="R84" s="45"/>
      <c r="S84" s="45"/>
      <c r="T84" s="45"/>
    </row>
    <row r="85" spans="1:20" s="47" customFormat="1">
      <c r="A85" s="30">
        <v>70</v>
      </c>
      <c r="B85" s="100" t="str">
        <f t="shared" ca="1" si="14"/>
        <v/>
      </c>
      <c r="C85" s="109" t="str">
        <f t="shared" ca="1" si="15"/>
        <v/>
      </c>
      <c r="D85" s="101" t="str">
        <f ca="1">IF(ISERROR(OFFSET('HARGA SATUAN'!$D$6,MATCH(C85,'HARGA SATUAN'!$C$7:$C$1495,0),0)),"",OFFSET('HARGA SATUAN'!$D$6,MATCH(C85,'HARGA SATUAN'!$C$7:$C$1495,0),0))</f>
        <v/>
      </c>
      <c r="E85" s="101">
        <f ca="1">IF(B85="+","Unit",IF(ISERROR(OFFSET('HARGA SATUAN'!$E$6,MATCH(C85,'HARGA SATUAN'!$C$7:$C$1495,0),0)),"",OFFSET('HARGA SATUAN'!$E$6,MATCH(C85,'HARGA SATUAN'!$C$7:$C$1495,0),0)))</f>
        <v>0</v>
      </c>
      <c r="F85" s="101" t="str">
        <f t="shared" ca="1" si="16"/>
        <v/>
      </c>
      <c r="G85" s="41">
        <f ca="1">IF(ISERROR(OFFSET('HARGA SATUAN'!$I$6,MATCH(C85,'HARGA SATUAN'!$C$7:$C$1495,0),0)),"",OFFSET('HARGA SATUAN'!$I$6,MATCH(C85,'HARGA SATUAN'!$C$7:$C$1495,0),0))</f>
        <v>0</v>
      </c>
      <c r="H85" s="42">
        <f t="shared" ca="1" si="11"/>
        <v>0</v>
      </c>
      <c r="I85" s="42">
        <f t="shared" ca="1" si="12"/>
        <v>0</v>
      </c>
      <c r="J85" s="42">
        <f t="shared" ca="1" si="13"/>
        <v>0</v>
      </c>
      <c r="K85" s="43">
        <f t="shared" ca="1" si="10"/>
        <v>0</v>
      </c>
      <c r="L85" s="46"/>
      <c r="Q85" s="36"/>
      <c r="R85" s="45"/>
      <c r="S85" s="45"/>
      <c r="T85" s="45"/>
    </row>
    <row r="86" spans="1:20" s="47" customFormat="1">
      <c r="A86" s="30">
        <v>71</v>
      </c>
      <c r="B86" s="100" t="str">
        <f t="shared" ca="1" si="14"/>
        <v/>
      </c>
      <c r="C86" s="109" t="str">
        <f t="shared" ca="1" si="15"/>
        <v/>
      </c>
      <c r="D86" s="101" t="str">
        <f ca="1">IF(ISERROR(OFFSET('HARGA SATUAN'!$D$6,MATCH(C86,'HARGA SATUAN'!$C$7:$C$1495,0),0)),"",OFFSET('HARGA SATUAN'!$D$6,MATCH(C86,'HARGA SATUAN'!$C$7:$C$1495,0),0))</f>
        <v/>
      </c>
      <c r="E86" s="101">
        <f ca="1">IF(B86="+","Unit",IF(ISERROR(OFFSET('HARGA SATUAN'!$E$6,MATCH(C86,'HARGA SATUAN'!$C$7:$C$1495,0),0)),"",OFFSET('HARGA SATUAN'!$E$6,MATCH(C86,'HARGA SATUAN'!$C$7:$C$1495,0),0)))</f>
        <v>0</v>
      </c>
      <c r="F86" s="101" t="str">
        <f t="shared" ca="1" si="16"/>
        <v/>
      </c>
      <c r="G86" s="41">
        <f ca="1">IF(ISERROR(OFFSET('HARGA SATUAN'!$I$6,MATCH(C86,'HARGA SATUAN'!$C$7:$C$1495,0),0)),"",OFFSET('HARGA SATUAN'!$I$6,MATCH(C86,'HARGA SATUAN'!$C$7:$C$1495,0),0))</f>
        <v>0</v>
      </c>
      <c r="H86" s="42">
        <f t="shared" ca="1" si="11"/>
        <v>0</v>
      </c>
      <c r="I86" s="42">
        <f t="shared" ca="1" si="12"/>
        <v>0</v>
      </c>
      <c r="J86" s="42">
        <f t="shared" ca="1" si="13"/>
        <v>0</v>
      </c>
      <c r="K86" s="43">
        <f t="shared" ca="1" si="10"/>
        <v>0</v>
      </c>
      <c r="L86" s="46"/>
      <c r="Q86" s="36"/>
      <c r="R86" s="45"/>
      <c r="S86" s="45"/>
      <c r="T86" s="45"/>
    </row>
    <row r="87" spans="1:20" s="47" customFormat="1">
      <c r="A87" s="30">
        <v>72</v>
      </c>
      <c r="B87" s="100" t="str">
        <f t="shared" ca="1" si="14"/>
        <v/>
      </c>
      <c r="C87" s="109" t="str">
        <f t="shared" ca="1" si="15"/>
        <v/>
      </c>
      <c r="D87" s="101" t="str">
        <f ca="1">IF(ISERROR(OFFSET('HARGA SATUAN'!$D$6,MATCH(C87,'HARGA SATUAN'!$C$7:$C$1495,0),0)),"",OFFSET('HARGA SATUAN'!$D$6,MATCH(C87,'HARGA SATUAN'!$C$7:$C$1495,0),0))</f>
        <v/>
      </c>
      <c r="E87" s="101">
        <f ca="1">IF(B87="+","Unit",IF(ISERROR(OFFSET('HARGA SATUAN'!$E$6,MATCH(C87,'HARGA SATUAN'!$C$7:$C$1495,0),0)),"",OFFSET('HARGA SATUAN'!$E$6,MATCH(C87,'HARGA SATUAN'!$C$7:$C$1495,0),0)))</f>
        <v>0</v>
      </c>
      <c r="F87" s="101" t="str">
        <f t="shared" ca="1" si="16"/>
        <v/>
      </c>
      <c r="G87" s="41">
        <f ca="1">IF(ISERROR(OFFSET('HARGA SATUAN'!$I$6,MATCH(C87,'HARGA SATUAN'!$C$7:$C$1495,0),0)),"",OFFSET('HARGA SATUAN'!$I$6,MATCH(C87,'HARGA SATUAN'!$C$7:$C$1495,0),0))</f>
        <v>0</v>
      </c>
      <c r="H87" s="42">
        <f t="shared" ca="1" si="11"/>
        <v>0</v>
      </c>
      <c r="I87" s="42">
        <f t="shared" ca="1" si="12"/>
        <v>0</v>
      </c>
      <c r="J87" s="42">
        <f t="shared" ca="1" si="13"/>
        <v>0</v>
      </c>
      <c r="K87" s="43">
        <f t="shared" ca="1" si="10"/>
        <v>0</v>
      </c>
      <c r="L87" s="46"/>
      <c r="Q87" s="36"/>
      <c r="R87" s="45"/>
      <c r="S87" s="45"/>
      <c r="T87" s="45"/>
    </row>
    <row r="88" spans="1:20" s="47" customFormat="1">
      <c r="A88" s="30">
        <v>73</v>
      </c>
      <c r="B88" s="100" t="str">
        <f t="shared" ca="1" si="14"/>
        <v/>
      </c>
      <c r="C88" s="109" t="str">
        <f t="shared" ca="1" si="15"/>
        <v/>
      </c>
      <c r="D88" s="101" t="str">
        <f ca="1">IF(ISERROR(OFFSET('HARGA SATUAN'!$D$6,MATCH(C88,'HARGA SATUAN'!$C$7:$C$1495,0),0)),"",OFFSET('HARGA SATUAN'!$D$6,MATCH(C88,'HARGA SATUAN'!$C$7:$C$1495,0),0))</f>
        <v/>
      </c>
      <c r="E88" s="101">
        <f ca="1">IF(B88="+","Unit",IF(ISERROR(OFFSET('HARGA SATUAN'!$E$6,MATCH(C88,'HARGA SATUAN'!$C$7:$C$1495,0),0)),"",OFFSET('HARGA SATUAN'!$E$6,MATCH(C88,'HARGA SATUAN'!$C$7:$C$1495,0),0)))</f>
        <v>0</v>
      </c>
      <c r="F88" s="101" t="str">
        <f t="shared" ca="1" si="16"/>
        <v/>
      </c>
      <c r="G88" s="41">
        <f ca="1">IF(ISERROR(OFFSET('HARGA SATUAN'!$I$6,MATCH(C88,'HARGA SATUAN'!$C$7:$C$1495,0),0)),"",OFFSET('HARGA SATUAN'!$I$6,MATCH(C88,'HARGA SATUAN'!$C$7:$C$1495,0),0))</f>
        <v>0</v>
      </c>
      <c r="H88" s="42">
        <f t="shared" ca="1" si="11"/>
        <v>0</v>
      </c>
      <c r="I88" s="42">
        <f t="shared" ca="1" si="12"/>
        <v>0</v>
      </c>
      <c r="J88" s="42">
        <f t="shared" ca="1" si="13"/>
        <v>0</v>
      </c>
      <c r="K88" s="43">
        <f t="shared" ca="1" si="10"/>
        <v>0</v>
      </c>
      <c r="L88" s="46"/>
      <c r="Q88" s="36"/>
      <c r="R88" s="45"/>
      <c r="S88" s="45"/>
      <c r="T88" s="45"/>
    </row>
    <row r="89" spans="1:20" s="47" customFormat="1">
      <c r="A89" s="30">
        <v>74</v>
      </c>
      <c r="B89" s="100" t="str">
        <f t="shared" ca="1" si="14"/>
        <v/>
      </c>
      <c r="C89" s="109" t="str">
        <f t="shared" ca="1" si="15"/>
        <v/>
      </c>
      <c r="D89" s="101" t="str">
        <f ca="1">IF(ISERROR(OFFSET('HARGA SATUAN'!$D$6,MATCH(C89,'HARGA SATUAN'!$C$7:$C$1495,0),0)),"",OFFSET('HARGA SATUAN'!$D$6,MATCH(C89,'HARGA SATUAN'!$C$7:$C$1495,0),0))</f>
        <v/>
      </c>
      <c r="E89" s="101">
        <f ca="1">IF(B89="+","Unit",IF(ISERROR(OFFSET('HARGA SATUAN'!$E$6,MATCH(C89,'HARGA SATUAN'!$C$7:$C$1495,0),0)),"",OFFSET('HARGA SATUAN'!$E$6,MATCH(C89,'HARGA SATUAN'!$C$7:$C$1495,0),0)))</f>
        <v>0</v>
      </c>
      <c r="F89" s="101" t="str">
        <f t="shared" ca="1" si="16"/>
        <v/>
      </c>
      <c r="G89" s="41">
        <f ca="1">IF(ISERROR(OFFSET('HARGA SATUAN'!$I$6,MATCH(C89,'HARGA SATUAN'!$C$7:$C$1495,0),0)),"",OFFSET('HARGA SATUAN'!$I$6,MATCH(C89,'HARGA SATUAN'!$C$7:$C$1495,0),0))</f>
        <v>0</v>
      </c>
      <c r="H89" s="42">
        <f t="shared" ca="1" si="11"/>
        <v>0</v>
      </c>
      <c r="I89" s="42">
        <f t="shared" ca="1" si="12"/>
        <v>0</v>
      </c>
      <c r="J89" s="42">
        <f t="shared" ca="1" si="13"/>
        <v>0</v>
      </c>
      <c r="K89" s="43">
        <f t="shared" ca="1" si="10"/>
        <v>0</v>
      </c>
      <c r="L89" s="46"/>
      <c r="Q89" s="36"/>
      <c r="R89" s="45"/>
      <c r="S89" s="45"/>
      <c r="T89" s="45"/>
    </row>
    <row r="90" spans="1:20" s="47" customFormat="1">
      <c r="A90" s="30">
        <v>75</v>
      </c>
      <c r="B90" s="100" t="str">
        <f t="shared" ca="1" si="14"/>
        <v/>
      </c>
      <c r="C90" s="109" t="str">
        <f t="shared" ca="1" si="15"/>
        <v/>
      </c>
      <c r="D90" s="101" t="str">
        <f ca="1">IF(ISERROR(OFFSET('HARGA SATUAN'!$D$6,MATCH(C90,'HARGA SATUAN'!$C$7:$C$1495,0),0)),"",OFFSET('HARGA SATUAN'!$D$6,MATCH(C90,'HARGA SATUAN'!$C$7:$C$1495,0),0))</f>
        <v/>
      </c>
      <c r="E90" s="101">
        <f ca="1">IF(B90="+","Unit",IF(ISERROR(OFFSET('HARGA SATUAN'!$E$6,MATCH(C90,'HARGA SATUAN'!$C$7:$C$1495,0),0)),"",OFFSET('HARGA SATUAN'!$E$6,MATCH(C90,'HARGA SATUAN'!$C$7:$C$1495,0),0)))</f>
        <v>0</v>
      </c>
      <c r="F90" s="101" t="str">
        <f t="shared" ca="1" si="16"/>
        <v/>
      </c>
      <c r="G90" s="41">
        <f ca="1">IF(ISERROR(OFFSET('HARGA SATUAN'!$I$6,MATCH(C90,'HARGA SATUAN'!$C$7:$C$1495,0),0)),"",OFFSET('HARGA SATUAN'!$I$6,MATCH(C90,'HARGA SATUAN'!$C$7:$C$1495,0),0))</f>
        <v>0</v>
      </c>
      <c r="H90" s="42">
        <f t="shared" ca="1" si="11"/>
        <v>0</v>
      </c>
      <c r="I90" s="42">
        <f t="shared" ca="1" si="12"/>
        <v>0</v>
      </c>
      <c r="J90" s="42">
        <f t="shared" ca="1" si="13"/>
        <v>0</v>
      </c>
      <c r="K90" s="43">
        <f t="shared" ca="1" si="10"/>
        <v>0</v>
      </c>
      <c r="L90" s="46"/>
      <c r="Q90" s="36"/>
      <c r="R90" s="45"/>
      <c r="S90" s="45"/>
      <c r="T90" s="45"/>
    </row>
    <row r="91" spans="1:20" s="47" customFormat="1">
      <c r="A91" s="30">
        <v>76</v>
      </c>
      <c r="B91" s="100" t="str">
        <f t="shared" ca="1" si="14"/>
        <v/>
      </c>
      <c r="C91" s="109" t="str">
        <f t="shared" ca="1" si="15"/>
        <v/>
      </c>
      <c r="D91" s="101" t="str">
        <f ca="1">IF(ISERROR(OFFSET('HARGA SATUAN'!$D$6,MATCH(C91,'HARGA SATUAN'!$C$7:$C$1495,0),0)),"",OFFSET('HARGA SATUAN'!$D$6,MATCH(C91,'HARGA SATUAN'!$C$7:$C$1495,0),0))</f>
        <v/>
      </c>
      <c r="E91" s="101">
        <f ca="1">IF(B91="+","Unit",IF(ISERROR(OFFSET('HARGA SATUAN'!$E$6,MATCH(C91,'HARGA SATUAN'!$C$7:$C$1495,0),0)),"",OFFSET('HARGA SATUAN'!$E$6,MATCH(C91,'HARGA SATUAN'!$C$7:$C$1495,0),0)))</f>
        <v>0</v>
      </c>
      <c r="F91" s="101" t="str">
        <f t="shared" ca="1" si="16"/>
        <v/>
      </c>
      <c r="G91" s="41">
        <f ca="1">IF(ISERROR(OFFSET('HARGA SATUAN'!$I$6,MATCH(C91,'HARGA SATUAN'!$C$7:$C$1495,0),0)),"",OFFSET('HARGA SATUAN'!$I$6,MATCH(C91,'HARGA SATUAN'!$C$7:$C$1495,0),0))</f>
        <v>0</v>
      </c>
      <c r="H91" s="42">
        <f t="shared" ca="1" si="11"/>
        <v>0</v>
      </c>
      <c r="I91" s="42">
        <f t="shared" ca="1" si="12"/>
        <v>0</v>
      </c>
      <c r="J91" s="42">
        <f t="shared" ca="1" si="13"/>
        <v>0</v>
      </c>
      <c r="K91" s="43">
        <f t="shared" ca="1" si="10"/>
        <v>0</v>
      </c>
      <c r="L91" s="46"/>
      <c r="Q91" s="36"/>
      <c r="R91" s="45"/>
      <c r="S91" s="45"/>
      <c r="T91" s="45"/>
    </row>
    <row r="92" spans="1:20" s="47" customFormat="1">
      <c r="A92" s="30">
        <v>77</v>
      </c>
      <c r="B92" s="100" t="str">
        <f t="shared" ca="1" si="14"/>
        <v/>
      </c>
      <c r="C92" s="109" t="str">
        <f t="shared" ca="1" si="15"/>
        <v/>
      </c>
      <c r="D92" s="101" t="str">
        <f ca="1">IF(ISERROR(OFFSET('HARGA SATUAN'!$D$6,MATCH(C92,'HARGA SATUAN'!$C$7:$C$1495,0),0)),"",OFFSET('HARGA SATUAN'!$D$6,MATCH(C92,'HARGA SATUAN'!$C$7:$C$1495,0),0))</f>
        <v/>
      </c>
      <c r="E92" s="101">
        <f ca="1">IF(B92="+","Unit",IF(ISERROR(OFFSET('HARGA SATUAN'!$E$6,MATCH(C92,'HARGA SATUAN'!$C$7:$C$1495,0),0)),"",OFFSET('HARGA SATUAN'!$E$6,MATCH(C92,'HARGA SATUAN'!$C$7:$C$1495,0),0)))</f>
        <v>0</v>
      </c>
      <c r="F92" s="101" t="str">
        <f t="shared" ca="1" si="16"/>
        <v/>
      </c>
      <c r="G92" s="41">
        <f ca="1">IF(ISERROR(OFFSET('HARGA SATUAN'!$I$6,MATCH(C92,'HARGA SATUAN'!$C$7:$C$1495,0),0)),"",OFFSET('HARGA SATUAN'!$I$6,MATCH(C92,'HARGA SATUAN'!$C$7:$C$1495,0),0))</f>
        <v>0</v>
      </c>
      <c r="H92" s="42">
        <f t="shared" ca="1" si="11"/>
        <v>0</v>
      </c>
      <c r="I92" s="42">
        <f t="shared" ca="1" si="12"/>
        <v>0</v>
      </c>
      <c r="J92" s="42">
        <f t="shared" ca="1" si="13"/>
        <v>0</v>
      </c>
      <c r="K92" s="43">
        <f t="shared" ca="1" si="10"/>
        <v>0</v>
      </c>
      <c r="L92" s="46"/>
      <c r="Q92" s="36"/>
      <c r="R92" s="45"/>
      <c r="S92" s="45"/>
      <c r="T92" s="45"/>
    </row>
    <row r="93" spans="1:20" s="47" customFormat="1">
      <c r="A93" s="30">
        <v>78</v>
      </c>
      <c r="B93" s="100" t="str">
        <f t="shared" ca="1" si="14"/>
        <v/>
      </c>
      <c r="C93" s="109" t="str">
        <f t="shared" ca="1" si="15"/>
        <v/>
      </c>
      <c r="D93" s="101" t="str">
        <f ca="1">IF(ISERROR(OFFSET('HARGA SATUAN'!$D$6,MATCH(C93,'HARGA SATUAN'!$C$7:$C$1495,0),0)),"",OFFSET('HARGA SATUAN'!$D$6,MATCH(C93,'HARGA SATUAN'!$C$7:$C$1495,0),0))</f>
        <v/>
      </c>
      <c r="E93" s="101">
        <f ca="1">IF(B93="+","Unit",IF(ISERROR(OFFSET('HARGA SATUAN'!$E$6,MATCH(C93,'HARGA SATUAN'!$C$7:$C$1495,0),0)),"",OFFSET('HARGA SATUAN'!$E$6,MATCH(C93,'HARGA SATUAN'!$C$7:$C$1495,0),0)))</f>
        <v>0</v>
      </c>
      <c r="F93" s="101" t="str">
        <f t="shared" ca="1" si="16"/>
        <v/>
      </c>
      <c r="G93" s="41">
        <f ca="1">IF(ISERROR(OFFSET('HARGA SATUAN'!$I$6,MATCH(C93,'HARGA SATUAN'!$C$7:$C$1495,0),0)),"",OFFSET('HARGA SATUAN'!$I$6,MATCH(C93,'HARGA SATUAN'!$C$7:$C$1495,0),0))</f>
        <v>0</v>
      </c>
      <c r="H93" s="42">
        <f t="shared" ca="1" si="11"/>
        <v>0</v>
      </c>
      <c r="I93" s="42">
        <f t="shared" ca="1" si="12"/>
        <v>0</v>
      </c>
      <c r="J93" s="42">
        <f t="shared" ca="1" si="13"/>
        <v>0</v>
      </c>
      <c r="K93" s="43">
        <f t="shared" ca="1" si="10"/>
        <v>0</v>
      </c>
      <c r="L93" s="46"/>
      <c r="Q93" s="36"/>
      <c r="R93" s="45"/>
      <c r="S93" s="45"/>
      <c r="T93" s="45"/>
    </row>
    <row r="94" spans="1:20" s="47" customFormat="1">
      <c r="A94" s="30">
        <v>79</v>
      </c>
      <c r="B94" s="100" t="str">
        <f t="shared" ca="1" si="14"/>
        <v/>
      </c>
      <c r="C94" s="109" t="str">
        <f t="shared" ca="1" si="15"/>
        <v/>
      </c>
      <c r="D94" s="101" t="str">
        <f ca="1">IF(ISERROR(OFFSET('HARGA SATUAN'!$D$6,MATCH(C94,'HARGA SATUAN'!$C$7:$C$1495,0),0)),"",OFFSET('HARGA SATUAN'!$D$6,MATCH(C94,'HARGA SATUAN'!$C$7:$C$1495,0),0))</f>
        <v/>
      </c>
      <c r="E94" s="101">
        <f ca="1">IF(B94="+","Unit",IF(ISERROR(OFFSET('HARGA SATUAN'!$E$6,MATCH(C94,'HARGA SATUAN'!$C$7:$C$1495,0),0)),"",OFFSET('HARGA SATUAN'!$E$6,MATCH(C94,'HARGA SATUAN'!$C$7:$C$1495,0),0)))</f>
        <v>0</v>
      </c>
      <c r="F94" s="101" t="str">
        <f t="shared" ca="1" si="16"/>
        <v/>
      </c>
      <c r="G94" s="41">
        <f ca="1">IF(ISERROR(OFFSET('HARGA SATUAN'!$I$6,MATCH(C94,'HARGA SATUAN'!$C$7:$C$1495,0),0)),"",OFFSET('HARGA SATUAN'!$I$6,MATCH(C94,'HARGA SATUAN'!$C$7:$C$1495,0),0))</f>
        <v>0</v>
      </c>
      <c r="H94" s="42">
        <f t="shared" ca="1" si="11"/>
        <v>0</v>
      </c>
      <c r="I94" s="42">
        <f t="shared" ca="1" si="12"/>
        <v>0</v>
      </c>
      <c r="J94" s="42">
        <f t="shared" ca="1" si="13"/>
        <v>0</v>
      </c>
      <c r="K94" s="43">
        <f t="shared" ca="1" si="10"/>
        <v>0</v>
      </c>
      <c r="L94" s="46"/>
      <c r="Q94" s="36"/>
      <c r="R94" s="45"/>
      <c r="S94" s="45"/>
      <c r="T94" s="45"/>
    </row>
    <row r="95" spans="1:20" s="47" customFormat="1">
      <c r="A95" s="30">
        <v>80</v>
      </c>
      <c r="B95" s="100" t="str">
        <f t="shared" ca="1" si="14"/>
        <v/>
      </c>
      <c r="C95" s="109" t="str">
        <f t="shared" ca="1" si="15"/>
        <v/>
      </c>
      <c r="D95" s="101" t="str">
        <f ca="1">IF(ISERROR(OFFSET('HARGA SATUAN'!$D$6,MATCH(C95,'HARGA SATUAN'!$C$7:$C$1495,0),0)),"",OFFSET('HARGA SATUAN'!$D$6,MATCH(C95,'HARGA SATUAN'!$C$7:$C$1495,0),0))</f>
        <v/>
      </c>
      <c r="E95" s="101">
        <f ca="1">IF(B95="+","Unit",IF(ISERROR(OFFSET('HARGA SATUAN'!$E$6,MATCH(C95,'HARGA SATUAN'!$C$7:$C$1495,0),0)),"",OFFSET('HARGA SATUAN'!$E$6,MATCH(C95,'HARGA SATUAN'!$C$7:$C$1495,0),0)))</f>
        <v>0</v>
      </c>
      <c r="F95" s="101" t="str">
        <f t="shared" ca="1" si="16"/>
        <v/>
      </c>
      <c r="G95" s="41">
        <f ca="1">IF(ISERROR(OFFSET('HARGA SATUAN'!$I$6,MATCH(C95,'HARGA SATUAN'!$C$7:$C$1495,0),0)),"",OFFSET('HARGA SATUAN'!$I$6,MATCH(C95,'HARGA SATUAN'!$C$7:$C$1495,0),0))</f>
        <v>0</v>
      </c>
      <c r="H95" s="42">
        <f t="shared" ca="1" si="11"/>
        <v>0</v>
      </c>
      <c r="I95" s="42">
        <f t="shared" ca="1" si="12"/>
        <v>0</v>
      </c>
      <c r="J95" s="42">
        <f t="shared" ca="1" si="13"/>
        <v>0</v>
      </c>
      <c r="K95" s="43">
        <f t="shared" ca="1" si="10"/>
        <v>0</v>
      </c>
      <c r="L95" s="46"/>
      <c r="Q95" s="36"/>
      <c r="R95" s="45"/>
      <c r="S95" s="45"/>
      <c r="T95" s="45"/>
    </row>
    <row r="96" spans="1:20" s="47" customFormat="1">
      <c r="A96" s="30">
        <v>81</v>
      </c>
      <c r="B96" s="100" t="str">
        <f t="shared" ca="1" si="14"/>
        <v/>
      </c>
      <c r="C96" s="109" t="str">
        <f t="shared" ca="1" si="15"/>
        <v/>
      </c>
      <c r="D96" s="101" t="str">
        <f ca="1">IF(ISERROR(OFFSET('HARGA SATUAN'!$D$6,MATCH(C96,'HARGA SATUAN'!$C$7:$C$1495,0),0)),"",OFFSET('HARGA SATUAN'!$D$6,MATCH(C96,'HARGA SATUAN'!$C$7:$C$1495,0),0))</f>
        <v/>
      </c>
      <c r="E96" s="101">
        <f ca="1">IF(B96="+","Unit",IF(ISERROR(OFFSET('HARGA SATUAN'!$E$6,MATCH(C96,'HARGA SATUAN'!$C$7:$C$1495,0),0)),"",OFFSET('HARGA SATUAN'!$E$6,MATCH(C96,'HARGA SATUAN'!$C$7:$C$1495,0),0)))</f>
        <v>0</v>
      </c>
      <c r="F96" s="101" t="str">
        <f t="shared" ca="1" si="16"/>
        <v/>
      </c>
      <c r="G96" s="41">
        <f ca="1">IF(ISERROR(OFFSET('HARGA SATUAN'!$I$6,MATCH(C96,'HARGA SATUAN'!$C$7:$C$1495,0),0)),"",OFFSET('HARGA SATUAN'!$I$6,MATCH(C96,'HARGA SATUAN'!$C$7:$C$1495,0),0))</f>
        <v>0</v>
      </c>
      <c r="H96" s="42">
        <f t="shared" ca="1" si="11"/>
        <v>0</v>
      </c>
      <c r="I96" s="42">
        <f t="shared" ca="1" si="12"/>
        <v>0</v>
      </c>
      <c r="J96" s="42">
        <f t="shared" ca="1" si="13"/>
        <v>0</v>
      </c>
      <c r="K96" s="43">
        <f t="shared" ca="1" si="10"/>
        <v>0</v>
      </c>
      <c r="L96" s="46"/>
      <c r="Q96" s="36"/>
      <c r="R96" s="45"/>
      <c r="S96" s="45"/>
      <c r="T96" s="45"/>
    </row>
    <row r="97" spans="1:20" s="47" customFormat="1">
      <c r="A97" s="30">
        <v>82</v>
      </c>
      <c r="B97" s="100" t="str">
        <f t="shared" ca="1" si="14"/>
        <v/>
      </c>
      <c r="C97" s="109" t="str">
        <f t="shared" ca="1" si="15"/>
        <v/>
      </c>
      <c r="D97" s="101" t="str">
        <f ca="1">IF(ISERROR(OFFSET('HARGA SATUAN'!$D$6,MATCH(C97,'HARGA SATUAN'!$C$7:$C$1495,0),0)),"",OFFSET('HARGA SATUAN'!$D$6,MATCH(C97,'HARGA SATUAN'!$C$7:$C$1495,0),0))</f>
        <v/>
      </c>
      <c r="E97" s="101">
        <f ca="1">IF(B97="+","Unit",IF(ISERROR(OFFSET('HARGA SATUAN'!$E$6,MATCH(C97,'HARGA SATUAN'!$C$7:$C$1495,0),0)),"",OFFSET('HARGA SATUAN'!$E$6,MATCH(C97,'HARGA SATUAN'!$C$7:$C$1495,0),0)))</f>
        <v>0</v>
      </c>
      <c r="F97" s="101" t="str">
        <f t="shared" ca="1" si="16"/>
        <v/>
      </c>
      <c r="G97" s="41">
        <f ca="1">IF(ISERROR(OFFSET('HARGA SATUAN'!$I$6,MATCH(C97,'HARGA SATUAN'!$C$7:$C$1495,0),0)),"",OFFSET('HARGA SATUAN'!$I$6,MATCH(C97,'HARGA SATUAN'!$C$7:$C$1495,0),0))</f>
        <v>0</v>
      </c>
      <c r="H97" s="42">
        <f t="shared" ca="1" si="11"/>
        <v>0</v>
      </c>
      <c r="I97" s="42">
        <f t="shared" ca="1" si="12"/>
        <v>0</v>
      </c>
      <c r="J97" s="42">
        <f t="shared" ca="1" si="13"/>
        <v>0</v>
      </c>
      <c r="K97" s="43">
        <f t="shared" ca="1" si="10"/>
        <v>0</v>
      </c>
      <c r="L97" s="46"/>
      <c r="Q97" s="36"/>
      <c r="R97" s="45"/>
      <c r="S97" s="45"/>
      <c r="T97" s="45"/>
    </row>
    <row r="98" spans="1:20" s="47" customFormat="1">
      <c r="A98" s="30">
        <v>83</v>
      </c>
      <c r="B98" s="100" t="str">
        <f t="shared" ca="1" si="14"/>
        <v/>
      </c>
      <c r="C98" s="109" t="str">
        <f t="shared" ca="1" si="15"/>
        <v/>
      </c>
      <c r="D98" s="101" t="str">
        <f ca="1">IF(ISERROR(OFFSET('HARGA SATUAN'!$D$6,MATCH(C98,'HARGA SATUAN'!$C$7:$C$1495,0),0)),"",OFFSET('HARGA SATUAN'!$D$6,MATCH(C98,'HARGA SATUAN'!$C$7:$C$1495,0),0))</f>
        <v/>
      </c>
      <c r="E98" s="101">
        <f ca="1">IF(B98="+","Unit",IF(ISERROR(OFFSET('HARGA SATUAN'!$E$6,MATCH(C98,'HARGA SATUAN'!$C$7:$C$1495,0),0)),"",OFFSET('HARGA SATUAN'!$E$6,MATCH(C98,'HARGA SATUAN'!$C$7:$C$1495,0),0)))</f>
        <v>0</v>
      </c>
      <c r="F98" s="101" t="str">
        <f t="shared" ca="1" si="16"/>
        <v/>
      </c>
      <c r="G98" s="41">
        <f ca="1">IF(ISERROR(OFFSET('HARGA SATUAN'!$I$6,MATCH(C98,'HARGA SATUAN'!$C$7:$C$1495,0),0)),"",OFFSET('HARGA SATUAN'!$I$6,MATCH(C98,'HARGA SATUAN'!$C$7:$C$1495,0),0))</f>
        <v>0</v>
      </c>
      <c r="H98" s="42">
        <f t="shared" ca="1" si="11"/>
        <v>0</v>
      </c>
      <c r="I98" s="42">
        <f t="shared" ca="1" si="12"/>
        <v>0</v>
      </c>
      <c r="J98" s="42">
        <f t="shared" ca="1" si="13"/>
        <v>0</v>
      </c>
      <c r="K98" s="43">
        <f t="shared" ca="1" si="10"/>
        <v>0</v>
      </c>
      <c r="L98" s="46"/>
      <c r="Q98" s="36"/>
      <c r="R98" s="45"/>
      <c r="S98" s="45"/>
      <c r="T98" s="45"/>
    </row>
    <row r="99" spans="1:20" s="47" customFormat="1">
      <c r="A99" s="30">
        <v>84</v>
      </c>
      <c r="B99" s="100" t="str">
        <f t="shared" ca="1" si="14"/>
        <v/>
      </c>
      <c r="C99" s="109" t="str">
        <f t="shared" ca="1" si="15"/>
        <v/>
      </c>
      <c r="D99" s="101" t="str">
        <f ca="1">IF(ISERROR(OFFSET('HARGA SATUAN'!$D$6,MATCH(C99,'HARGA SATUAN'!$C$7:$C$1495,0),0)),"",OFFSET('HARGA SATUAN'!$D$6,MATCH(C99,'HARGA SATUAN'!$C$7:$C$1495,0),0))</f>
        <v/>
      </c>
      <c r="E99" s="101">
        <f ca="1">IF(B99="+","Unit",IF(ISERROR(OFFSET('HARGA SATUAN'!$E$6,MATCH(C99,'HARGA SATUAN'!$C$7:$C$1495,0),0)),"",OFFSET('HARGA SATUAN'!$E$6,MATCH(C99,'HARGA SATUAN'!$C$7:$C$1495,0),0)))</f>
        <v>0</v>
      </c>
      <c r="F99" s="101" t="str">
        <f t="shared" ca="1" si="16"/>
        <v/>
      </c>
      <c r="G99" s="41">
        <f ca="1">IF(ISERROR(OFFSET('HARGA SATUAN'!$I$6,MATCH(C99,'HARGA SATUAN'!$C$7:$C$1495,0),0)),"",OFFSET('HARGA SATUAN'!$I$6,MATCH(C99,'HARGA SATUAN'!$C$7:$C$1495,0),0))</f>
        <v>0</v>
      </c>
      <c r="H99" s="42">
        <f t="shared" ca="1" si="11"/>
        <v>0</v>
      </c>
      <c r="I99" s="42">
        <f t="shared" ca="1" si="12"/>
        <v>0</v>
      </c>
      <c r="J99" s="42">
        <f t="shared" ca="1" si="13"/>
        <v>0</v>
      </c>
      <c r="K99" s="43">
        <f t="shared" ca="1" si="10"/>
        <v>0</v>
      </c>
      <c r="L99" s="46"/>
      <c r="Q99" s="36"/>
      <c r="R99" s="45"/>
      <c r="S99" s="45"/>
      <c r="T99" s="45"/>
    </row>
    <row r="100" spans="1:20" s="47" customFormat="1">
      <c r="A100" s="30">
        <v>85</v>
      </c>
      <c r="B100" s="100" t="str">
        <f t="shared" ca="1" si="14"/>
        <v/>
      </c>
      <c r="C100" s="109" t="str">
        <f t="shared" ca="1" si="15"/>
        <v/>
      </c>
      <c r="D100" s="101" t="str">
        <f ca="1">IF(ISERROR(OFFSET('HARGA SATUAN'!$D$6,MATCH(C100,'HARGA SATUAN'!$C$7:$C$1495,0),0)),"",OFFSET('HARGA SATUAN'!$D$6,MATCH(C100,'HARGA SATUAN'!$C$7:$C$1495,0),0))</f>
        <v/>
      </c>
      <c r="E100" s="101">
        <f ca="1">IF(B100="+","Unit",IF(ISERROR(OFFSET('HARGA SATUAN'!$E$6,MATCH(C100,'HARGA SATUAN'!$C$7:$C$1495,0),0)),"",OFFSET('HARGA SATUAN'!$E$6,MATCH(C100,'HARGA SATUAN'!$C$7:$C$1495,0),0)))</f>
        <v>0</v>
      </c>
      <c r="F100" s="101" t="str">
        <f t="shared" ca="1" si="16"/>
        <v/>
      </c>
      <c r="G100" s="41">
        <f ca="1">IF(ISERROR(OFFSET('HARGA SATUAN'!$I$6,MATCH(C100,'HARGA SATUAN'!$C$7:$C$1495,0),0)),"",OFFSET('HARGA SATUAN'!$I$6,MATCH(C100,'HARGA SATUAN'!$C$7:$C$1495,0),0))</f>
        <v>0</v>
      </c>
      <c r="H100" s="42">
        <f t="shared" ca="1" si="11"/>
        <v>0</v>
      </c>
      <c r="I100" s="42">
        <f t="shared" ca="1" si="12"/>
        <v>0</v>
      </c>
      <c r="J100" s="42">
        <f t="shared" ca="1" si="13"/>
        <v>0</v>
      </c>
      <c r="K100" s="43">
        <f t="shared" ca="1" si="10"/>
        <v>0</v>
      </c>
      <c r="L100" s="46"/>
      <c r="Q100" s="36"/>
      <c r="R100" s="45"/>
      <c r="S100" s="45"/>
      <c r="T100" s="45"/>
    </row>
    <row r="101" spans="1:20" s="47" customFormat="1">
      <c r="A101" s="30">
        <v>86</v>
      </c>
      <c r="B101" s="100" t="str">
        <f t="shared" ca="1" si="14"/>
        <v/>
      </c>
      <c r="C101" s="109" t="str">
        <f t="shared" ca="1" si="15"/>
        <v/>
      </c>
      <c r="D101" s="101" t="str">
        <f ca="1">IF(ISERROR(OFFSET('HARGA SATUAN'!$D$6,MATCH(C101,'HARGA SATUAN'!$C$7:$C$1495,0),0)),"",OFFSET('HARGA SATUAN'!$D$6,MATCH(C101,'HARGA SATUAN'!$C$7:$C$1495,0),0))</f>
        <v/>
      </c>
      <c r="E101" s="101">
        <f ca="1">IF(B101="+","Unit",IF(ISERROR(OFFSET('HARGA SATUAN'!$E$6,MATCH(C101,'HARGA SATUAN'!$C$7:$C$1495,0),0)),"",OFFSET('HARGA SATUAN'!$E$6,MATCH(C101,'HARGA SATUAN'!$C$7:$C$1495,0),0)))</f>
        <v>0</v>
      </c>
      <c r="F101" s="101" t="str">
        <f t="shared" ca="1" si="16"/>
        <v/>
      </c>
      <c r="G101" s="41">
        <f ca="1">IF(ISERROR(OFFSET('HARGA SATUAN'!$I$6,MATCH(C101,'HARGA SATUAN'!$C$7:$C$1495,0),0)),"",OFFSET('HARGA SATUAN'!$I$6,MATCH(C101,'HARGA SATUAN'!$C$7:$C$1495,0),0))</f>
        <v>0</v>
      </c>
      <c r="H101" s="42">
        <f t="shared" ca="1" si="11"/>
        <v>0</v>
      </c>
      <c r="I101" s="42">
        <f t="shared" ca="1" si="12"/>
        <v>0</v>
      </c>
      <c r="J101" s="42">
        <f t="shared" ca="1" si="13"/>
        <v>0</v>
      </c>
      <c r="K101" s="43">
        <f t="shared" ca="1" si="10"/>
        <v>0</v>
      </c>
      <c r="L101" s="46"/>
      <c r="Q101" s="36"/>
      <c r="R101" s="45"/>
      <c r="S101" s="45"/>
      <c r="T101" s="45"/>
    </row>
    <row r="102" spans="1:20" s="47" customFormat="1">
      <c r="A102" s="30">
        <v>87</v>
      </c>
      <c r="B102" s="100" t="str">
        <f t="shared" ca="1" si="14"/>
        <v/>
      </c>
      <c r="C102" s="109" t="str">
        <f t="shared" ca="1" si="15"/>
        <v/>
      </c>
      <c r="D102" s="101" t="str">
        <f ca="1">IF(ISERROR(OFFSET('HARGA SATUAN'!$D$6,MATCH(C102,'HARGA SATUAN'!$C$7:$C$1495,0),0)),"",OFFSET('HARGA SATUAN'!$D$6,MATCH(C102,'HARGA SATUAN'!$C$7:$C$1495,0),0))</f>
        <v/>
      </c>
      <c r="E102" s="101">
        <f ca="1">IF(B102="+","Unit",IF(ISERROR(OFFSET('HARGA SATUAN'!$E$6,MATCH(C102,'HARGA SATUAN'!$C$7:$C$1495,0),0)),"",OFFSET('HARGA SATUAN'!$E$6,MATCH(C102,'HARGA SATUAN'!$C$7:$C$1495,0),0)))</f>
        <v>0</v>
      </c>
      <c r="F102" s="101" t="str">
        <f t="shared" ca="1" si="16"/>
        <v/>
      </c>
      <c r="G102" s="41">
        <f ca="1">IF(ISERROR(OFFSET('HARGA SATUAN'!$I$6,MATCH(C102,'HARGA SATUAN'!$C$7:$C$1495,0),0)),"",OFFSET('HARGA SATUAN'!$I$6,MATCH(C102,'HARGA SATUAN'!$C$7:$C$1495,0),0))</f>
        <v>0</v>
      </c>
      <c r="H102" s="42">
        <f t="shared" ca="1" si="11"/>
        <v>0</v>
      </c>
      <c r="I102" s="42">
        <f t="shared" ca="1" si="12"/>
        <v>0</v>
      </c>
      <c r="J102" s="42">
        <f t="shared" ca="1" si="13"/>
        <v>0</v>
      </c>
      <c r="K102" s="43">
        <f t="shared" ca="1" si="10"/>
        <v>0</v>
      </c>
      <c r="L102" s="46"/>
      <c r="Q102" s="36"/>
      <c r="R102" s="45"/>
      <c r="S102" s="45"/>
      <c r="T102" s="45"/>
    </row>
    <row r="103" spans="1:20" s="47" customFormat="1">
      <c r="A103" s="30">
        <v>88</v>
      </c>
      <c r="B103" s="100" t="str">
        <f t="shared" ca="1" si="14"/>
        <v/>
      </c>
      <c r="C103" s="109" t="str">
        <f t="shared" ca="1" si="15"/>
        <v/>
      </c>
      <c r="D103" s="101" t="str">
        <f ca="1">IF(ISERROR(OFFSET('HARGA SATUAN'!$D$6,MATCH(C103,'HARGA SATUAN'!$C$7:$C$1495,0),0)),"",OFFSET('HARGA SATUAN'!$D$6,MATCH(C103,'HARGA SATUAN'!$C$7:$C$1495,0),0))</f>
        <v/>
      </c>
      <c r="E103" s="101">
        <f ca="1">IF(B103="+","Unit",IF(ISERROR(OFFSET('HARGA SATUAN'!$E$6,MATCH(C103,'HARGA SATUAN'!$C$7:$C$1495,0),0)),"",OFFSET('HARGA SATUAN'!$E$6,MATCH(C103,'HARGA SATUAN'!$C$7:$C$1495,0),0)))</f>
        <v>0</v>
      </c>
      <c r="F103" s="101" t="str">
        <f t="shared" ca="1" si="16"/>
        <v/>
      </c>
      <c r="G103" s="41">
        <f ca="1">IF(ISERROR(OFFSET('HARGA SATUAN'!$I$6,MATCH(C103,'HARGA SATUAN'!$C$7:$C$1495,0),0)),"",OFFSET('HARGA SATUAN'!$I$6,MATCH(C103,'HARGA SATUAN'!$C$7:$C$1495,0),0))</f>
        <v>0</v>
      </c>
      <c r="H103" s="42">
        <f t="shared" ca="1" si="11"/>
        <v>0</v>
      </c>
      <c r="I103" s="42">
        <f t="shared" ca="1" si="12"/>
        <v>0</v>
      </c>
      <c r="J103" s="42">
        <f t="shared" ca="1" si="13"/>
        <v>0</v>
      </c>
      <c r="K103" s="43">
        <f t="shared" ca="1" si="10"/>
        <v>0</v>
      </c>
      <c r="L103" s="46"/>
      <c r="Q103" s="36"/>
      <c r="R103" s="45"/>
      <c r="S103" s="45"/>
      <c r="T103" s="45"/>
    </row>
    <row r="104" spans="1:20" s="47" customFormat="1">
      <c r="A104" s="30">
        <v>89</v>
      </c>
      <c r="B104" s="100" t="str">
        <f t="shared" ca="1" si="14"/>
        <v/>
      </c>
      <c r="C104" s="109" t="str">
        <f t="shared" ca="1" si="15"/>
        <v/>
      </c>
      <c r="D104" s="101" t="str">
        <f ca="1">IF(ISERROR(OFFSET('HARGA SATUAN'!$D$6,MATCH(C104,'HARGA SATUAN'!$C$7:$C$1495,0),0)),"",OFFSET('HARGA SATUAN'!$D$6,MATCH(C104,'HARGA SATUAN'!$C$7:$C$1495,0),0))</f>
        <v/>
      </c>
      <c r="E104" s="101">
        <f ca="1">IF(B104="+","Unit",IF(ISERROR(OFFSET('HARGA SATUAN'!$E$6,MATCH(C104,'HARGA SATUAN'!$C$7:$C$1495,0),0)),"",OFFSET('HARGA SATUAN'!$E$6,MATCH(C104,'HARGA SATUAN'!$C$7:$C$1495,0),0)))</f>
        <v>0</v>
      </c>
      <c r="F104" s="101" t="str">
        <f t="shared" ca="1" si="16"/>
        <v/>
      </c>
      <c r="G104" s="41">
        <f ca="1">IF(ISERROR(OFFSET('HARGA SATUAN'!$I$6,MATCH(C104,'HARGA SATUAN'!$C$7:$C$1495,0),0)),"",OFFSET('HARGA SATUAN'!$I$6,MATCH(C104,'HARGA SATUAN'!$C$7:$C$1495,0),0))</f>
        <v>0</v>
      </c>
      <c r="H104" s="42">
        <f t="shared" ca="1" si="11"/>
        <v>0</v>
      </c>
      <c r="I104" s="42">
        <f t="shared" ca="1" si="12"/>
        <v>0</v>
      </c>
      <c r="J104" s="42">
        <f t="shared" ca="1" si="13"/>
        <v>0</v>
      </c>
      <c r="K104" s="43">
        <f t="shared" ca="1" si="10"/>
        <v>0</v>
      </c>
      <c r="L104" s="46"/>
      <c r="Q104" s="36"/>
      <c r="R104" s="45"/>
      <c r="S104" s="45"/>
      <c r="T104" s="45"/>
    </row>
    <row r="105" spans="1:20" s="47" customFormat="1">
      <c r="A105" s="30">
        <v>90</v>
      </c>
      <c r="B105" s="100" t="str">
        <f t="shared" ca="1" si="14"/>
        <v/>
      </c>
      <c r="C105" s="109" t="str">
        <f t="shared" ca="1" si="15"/>
        <v/>
      </c>
      <c r="D105" s="101" t="str">
        <f ca="1">IF(ISERROR(OFFSET('HARGA SATUAN'!$D$6,MATCH(C105,'HARGA SATUAN'!$C$7:$C$1495,0),0)),"",OFFSET('HARGA SATUAN'!$D$6,MATCH(C105,'HARGA SATUAN'!$C$7:$C$1495,0),0))</f>
        <v/>
      </c>
      <c r="E105" s="101">
        <f ca="1">IF(B105="+","Unit",IF(ISERROR(OFFSET('HARGA SATUAN'!$E$6,MATCH(C105,'HARGA SATUAN'!$C$7:$C$1495,0),0)),"",OFFSET('HARGA SATUAN'!$E$6,MATCH(C105,'HARGA SATUAN'!$C$7:$C$1495,0),0)))</f>
        <v>0</v>
      </c>
      <c r="F105" s="101" t="str">
        <f t="shared" ca="1" si="16"/>
        <v/>
      </c>
      <c r="G105" s="41">
        <f ca="1">IF(ISERROR(OFFSET('HARGA SATUAN'!$I$6,MATCH(C105,'HARGA SATUAN'!$C$7:$C$1495,0),0)),"",OFFSET('HARGA SATUAN'!$I$6,MATCH(C105,'HARGA SATUAN'!$C$7:$C$1495,0),0))</f>
        <v>0</v>
      </c>
      <c r="H105" s="42">
        <f t="shared" ca="1" si="11"/>
        <v>0</v>
      </c>
      <c r="I105" s="42">
        <f t="shared" ca="1" si="12"/>
        <v>0</v>
      </c>
      <c r="J105" s="42">
        <f t="shared" ca="1" si="13"/>
        <v>0</v>
      </c>
      <c r="K105" s="43">
        <f t="shared" ca="1" si="0"/>
        <v>0</v>
      </c>
      <c r="L105" s="46"/>
      <c r="Q105" s="36"/>
      <c r="R105" s="45"/>
      <c r="S105" s="45"/>
      <c r="T105" s="45"/>
    </row>
    <row r="106" spans="1:20" s="47" customFormat="1">
      <c r="A106" s="30">
        <v>91</v>
      </c>
      <c r="B106" s="100" t="str">
        <f t="shared" ca="1" si="14"/>
        <v/>
      </c>
      <c r="C106" s="109" t="str">
        <f t="shared" ca="1" si="15"/>
        <v/>
      </c>
      <c r="D106" s="101" t="str">
        <f ca="1">IF(ISERROR(OFFSET('HARGA SATUAN'!$D$6,MATCH(C106,'HARGA SATUAN'!$C$7:$C$1495,0),0)),"",OFFSET('HARGA SATUAN'!$D$6,MATCH(C106,'HARGA SATUAN'!$C$7:$C$1495,0),0))</f>
        <v/>
      </c>
      <c r="E106" s="101">
        <f ca="1">IF(B106="+","Unit",IF(ISERROR(OFFSET('HARGA SATUAN'!$E$6,MATCH(C106,'HARGA SATUAN'!$C$7:$C$1495,0),0)),"",OFFSET('HARGA SATUAN'!$E$6,MATCH(C106,'HARGA SATUAN'!$C$7:$C$1495,0),0)))</f>
        <v>0</v>
      </c>
      <c r="F106" s="101" t="str">
        <f t="shared" ca="1" si="16"/>
        <v/>
      </c>
      <c r="G106" s="41">
        <f ca="1">IF(ISERROR(OFFSET('HARGA SATUAN'!$I$6,MATCH(C106,'HARGA SATUAN'!$C$7:$C$1495,0),0)),"",OFFSET('HARGA SATUAN'!$I$6,MATCH(C106,'HARGA SATUAN'!$C$7:$C$1495,0),0))</f>
        <v>0</v>
      </c>
      <c r="H106" s="42">
        <f t="shared" ca="1" si="11"/>
        <v>0</v>
      </c>
      <c r="I106" s="42">
        <f t="shared" ca="1" si="12"/>
        <v>0</v>
      </c>
      <c r="J106" s="42">
        <f t="shared" ca="1" si="13"/>
        <v>0</v>
      </c>
      <c r="K106" s="43">
        <f t="shared" ref="K106:K114" ca="1" si="17">SUM(H106:J106)</f>
        <v>0</v>
      </c>
      <c r="L106" s="46"/>
      <c r="Q106" s="36"/>
      <c r="R106" s="45"/>
      <c r="S106" s="45"/>
      <c r="T106" s="45"/>
    </row>
    <row r="107" spans="1:20" s="47" customFormat="1">
      <c r="A107" s="30">
        <v>92</v>
      </c>
      <c r="B107" s="100" t="str">
        <f t="shared" ca="1" si="14"/>
        <v/>
      </c>
      <c r="C107" s="109" t="str">
        <f t="shared" ca="1" si="15"/>
        <v/>
      </c>
      <c r="D107" s="101" t="str">
        <f ca="1">IF(ISERROR(OFFSET('HARGA SATUAN'!$D$6,MATCH(C107,'HARGA SATUAN'!$C$7:$C$1495,0),0)),"",OFFSET('HARGA SATUAN'!$D$6,MATCH(C107,'HARGA SATUAN'!$C$7:$C$1495,0),0))</f>
        <v/>
      </c>
      <c r="E107" s="101">
        <f ca="1">IF(B107="+","Unit",IF(ISERROR(OFFSET('HARGA SATUAN'!$E$6,MATCH(C107,'HARGA SATUAN'!$C$7:$C$1495,0),0)),"",OFFSET('HARGA SATUAN'!$E$6,MATCH(C107,'HARGA SATUAN'!$C$7:$C$1495,0),0)))</f>
        <v>0</v>
      </c>
      <c r="F107" s="101" t="str">
        <f t="shared" ca="1" si="16"/>
        <v/>
      </c>
      <c r="G107" s="41">
        <f ca="1">IF(ISERROR(OFFSET('HARGA SATUAN'!$I$6,MATCH(C107,'HARGA SATUAN'!$C$7:$C$1495,0),0)),"",OFFSET('HARGA SATUAN'!$I$6,MATCH(C107,'HARGA SATUAN'!$C$7:$C$1495,0),0))</f>
        <v>0</v>
      </c>
      <c r="H107" s="42">
        <f t="shared" ca="1" si="11"/>
        <v>0</v>
      </c>
      <c r="I107" s="42">
        <f t="shared" ca="1" si="12"/>
        <v>0</v>
      </c>
      <c r="J107" s="42">
        <f t="shared" ca="1" si="13"/>
        <v>0</v>
      </c>
      <c r="K107" s="43">
        <f t="shared" ca="1" si="17"/>
        <v>0</v>
      </c>
      <c r="L107" s="46"/>
      <c r="Q107" s="36"/>
      <c r="R107" s="45"/>
      <c r="S107" s="45"/>
      <c r="T107" s="45"/>
    </row>
    <row r="108" spans="1:20" s="47" customFormat="1">
      <c r="A108" s="30">
        <v>93</v>
      </c>
      <c r="B108" s="100" t="str">
        <f t="shared" ca="1" si="14"/>
        <v/>
      </c>
      <c r="C108" s="109" t="str">
        <f t="shared" ca="1" si="15"/>
        <v/>
      </c>
      <c r="D108" s="101" t="str">
        <f ca="1">IF(ISERROR(OFFSET('HARGA SATUAN'!$D$6,MATCH(C108,'HARGA SATUAN'!$C$7:$C$1495,0),0)),"",OFFSET('HARGA SATUAN'!$D$6,MATCH(C108,'HARGA SATUAN'!$C$7:$C$1495,0),0))</f>
        <v/>
      </c>
      <c r="E108" s="101">
        <f ca="1">IF(B108="+","Unit",IF(ISERROR(OFFSET('HARGA SATUAN'!$E$6,MATCH(C108,'HARGA SATUAN'!$C$7:$C$1495,0),0)),"",OFFSET('HARGA SATUAN'!$E$6,MATCH(C108,'HARGA SATUAN'!$C$7:$C$1495,0),0)))</f>
        <v>0</v>
      </c>
      <c r="F108" s="101" t="str">
        <f t="shared" ca="1" si="16"/>
        <v/>
      </c>
      <c r="G108" s="41">
        <f ca="1">IF(ISERROR(OFFSET('HARGA SATUAN'!$I$6,MATCH(C108,'HARGA SATUAN'!$C$7:$C$1495,0),0)),"",OFFSET('HARGA SATUAN'!$I$6,MATCH(C108,'HARGA SATUAN'!$C$7:$C$1495,0),0))</f>
        <v>0</v>
      </c>
      <c r="H108" s="42">
        <f t="shared" ca="1" si="11"/>
        <v>0</v>
      </c>
      <c r="I108" s="42">
        <f t="shared" ca="1" si="12"/>
        <v>0</v>
      </c>
      <c r="J108" s="42">
        <f t="shared" ca="1" si="13"/>
        <v>0</v>
      </c>
      <c r="K108" s="43">
        <f t="shared" ca="1" si="17"/>
        <v>0</v>
      </c>
      <c r="L108" s="46"/>
      <c r="Q108" s="36"/>
      <c r="R108" s="45"/>
      <c r="S108" s="45"/>
      <c r="T108" s="45"/>
    </row>
    <row r="109" spans="1:20" s="47" customFormat="1">
      <c r="A109" s="30">
        <v>94</v>
      </c>
      <c r="B109" s="100" t="str">
        <f t="shared" ca="1" si="14"/>
        <v/>
      </c>
      <c r="C109" s="109" t="str">
        <f t="shared" ca="1" si="15"/>
        <v/>
      </c>
      <c r="D109" s="101" t="str">
        <f ca="1">IF(ISERROR(OFFSET('HARGA SATUAN'!$D$6,MATCH(C109,'HARGA SATUAN'!$C$7:$C$1495,0),0)),"",OFFSET('HARGA SATUAN'!$D$6,MATCH(C109,'HARGA SATUAN'!$C$7:$C$1495,0),0))</f>
        <v/>
      </c>
      <c r="E109" s="101">
        <f ca="1">IF(B109="+","Unit",IF(ISERROR(OFFSET('HARGA SATUAN'!$E$6,MATCH(C109,'HARGA SATUAN'!$C$7:$C$1495,0),0)),"",OFFSET('HARGA SATUAN'!$E$6,MATCH(C109,'HARGA SATUAN'!$C$7:$C$1495,0),0)))</f>
        <v>0</v>
      </c>
      <c r="F109" s="101" t="str">
        <f t="shared" ca="1" si="16"/>
        <v/>
      </c>
      <c r="G109" s="41">
        <f ca="1">IF(ISERROR(OFFSET('HARGA SATUAN'!$I$6,MATCH(C109,'HARGA SATUAN'!$C$7:$C$1495,0),0)),"",OFFSET('HARGA SATUAN'!$I$6,MATCH(C109,'HARGA SATUAN'!$C$7:$C$1495,0),0))</f>
        <v>0</v>
      </c>
      <c r="H109" s="42">
        <f t="shared" ca="1" si="11"/>
        <v>0</v>
      </c>
      <c r="I109" s="42">
        <f t="shared" ca="1" si="12"/>
        <v>0</v>
      </c>
      <c r="J109" s="42">
        <f t="shared" ca="1" si="13"/>
        <v>0</v>
      </c>
      <c r="K109" s="43">
        <f t="shared" ca="1" si="17"/>
        <v>0</v>
      </c>
      <c r="L109" s="46"/>
      <c r="Q109" s="36"/>
      <c r="R109" s="45"/>
      <c r="S109" s="45"/>
      <c r="T109" s="45"/>
    </row>
    <row r="110" spans="1:20" s="47" customFormat="1">
      <c r="A110" s="30">
        <v>95</v>
      </c>
      <c r="B110" s="100" t="str">
        <f t="shared" ca="1" si="14"/>
        <v/>
      </c>
      <c r="C110" s="109" t="str">
        <f t="shared" ca="1" si="15"/>
        <v/>
      </c>
      <c r="D110" s="101" t="str">
        <f ca="1">IF(ISERROR(OFFSET('HARGA SATUAN'!$D$6,MATCH(C110,'HARGA SATUAN'!$C$7:$C$1495,0),0)),"",OFFSET('HARGA SATUAN'!$D$6,MATCH(C110,'HARGA SATUAN'!$C$7:$C$1495,0),0))</f>
        <v/>
      </c>
      <c r="E110" s="101">
        <f ca="1">IF(B110="+","Unit",IF(ISERROR(OFFSET('HARGA SATUAN'!$E$6,MATCH(C110,'HARGA SATUAN'!$C$7:$C$1495,0),0)),"",OFFSET('HARGA SATUAN'!$E$6,MATCH(C110,'HARGA SATUAN'!$C$7:$C$1495,0),0)))</f>
        <v>0</v>
      </c>
      <c r="F110" s="101" t="str">
        <f t="shared" ca="1" si="16"/>
        <v/>
      </c>
      <c r="G110" s="41">
        <f ca="1">IF(ISERROR(OFFSET('HARGA SATUAN'!$I$6,MATCH(C110,'HARGA SATUAN'!$C$7:$C$1495,0),0)),"",OFFSET('HARGA SATUAN'!$I$6,MATCH(C110,'HARGA SATUAN'!$C$7:$C$1495,0),0))</f>
        <v>0</v>
      </c>
      <c r="H110" s="42">
        <f t="shared" ca="1" si="11"/>
        <v>0</v>
      </c>
      <c r="I110" s="42">
        <f t="shared" ca="1" si="12"/>
        <v>0</v>
      </c>
      <c r="J110" s="42">
        <f t="shared" ca="1" si="13"/>
        <v>0</v>
      </c>
      <c r="K110" s="43">
        <f t="shared" ca="1" si="17"/>
        <v>0</v>
      </c>
      <c r="L110" s="46"/>
      <c r="Q110" s="36"/>
      <c r="R110" s="45"/>
      <c r="S110" s="45"/>
      <c r="T110" s="45"/>
    </row>
    <row r="111" spans="1:20" s="47" customFormat="1">
      <c r="A111" s="30">
        <v>96</v>
      </c>
      <c r="B111" s="100" t="str">
        <f t="shared" ca="1" si="14"/>
        <v/>
      </c>
      <c r="C111" s="109" t="str">
        <f t="shared" ca="1" si="15"/>
        <v/>
      </c>
      <c r="D111" s="101" t="str">
        <f ca="1">IF(ISERROR(OFFSET('HARGA SATUAN'!$D$6,MATCH(C111,'HARGA SATUAN'!$C$7:$C$1495,0),0)),"",OFFSET('HARGA SATUAN'!$D$6,MATCH(C111,'HARGA SATUAN'!$C$7:$C$1495,0),0))</f>
        <v/>
      </c>
      <c r="E111" s="101">
        <f ca="1">IF(B111="+","Unit",IF(ISERROR(OFFSET('HARGA SATUAN'!$E$6,MATCH(C111,'HARGA SATUAN'!$C$7:$C$1495,0),0)),"",OFFSET('HARGA SATUAN'!$E$6,MATCH(C111,'HARGA SATUAN'!$C$7:$C$1495,0),0)))</f>
        <v>0</v>
      </c>
      <c r="F111" s="101" t="str">
        <f t="shared" ca="1" si="16"/>
        <v/>
      </c>
      <c r="G111" s="41">
        <f ca="1">IF(ISERROR(OFFSET('HARGA SATUAN'!$I$6,MATCH(C111,'HARGA SATUAN'!$C$7:$C$1495,0),0)),"",OFFSET('HARGA SATUAN'!$I$6,MATCH(C111,'HARGA SATUAN'!$C$7:$C$1495,0),0))</f>
        <v>0</v>
      </c>
      <c r="H111" s="42">
        <f t="shared" ca="1" si="11"/>
        <v>0</v>
      </c>
      <c r="I111" s="42">
        <f t="shared" ca="1" si="12"/>
        <v>0</v>
      </c>
      <c r="J111" s="42">
        <f t="shared" ca="1" si="13"/>
        <v>0</v>
      </c>
      <c r="K111" s="43">
        <f t="shared" ca="1" si="17"/>
        <v>0</v>
      </c>
      <c r="L111" s="46"/>
      <c r="Q111" s="36"/>
      <c r="R111" s="45"/>
      <c r="S111" s="45"/>
      <c r="T111" s="45"/>
    </row>
    <row r="112" spans="1:20" s="47" customFormat="1">
      <c r="A112" s="30">
        <v>97</v>
      </c>
      <c r="B112" s="100" t="str">
        <f t="shared" ca="1" si="14"/>
        <v/>
      </c>
      <c r="C112" s="109" t="str">
        <f t="shared" ca="1" si="15"/>
        <v/>
      </c>
      <c r="D112" s="101" t="str">
        <f ca="1">IF(ISERROR(OFFSET('HARGA SATUAN'!$D$6,MATCH(C112,'HARGA SATUAN'!$C$7:$C$1495,0),0)),"",OFFSET('HARGA SATUAN'!$D$6,MATCH(C112,'HARGA SATUAN'!$C$7:$C$1495,0),0))</f>
        <v/>
      </c>
      <c r="E112" s="101">
        <f ca="1">IF(B112="+","Unit",IF(ISERROR(OFFSET('HARGA SATUAN'!$E$6,MATCH(C112,'HARGA SATUAN'!$C$7:$C$1495,0),0)),"",OFFSET('HARGA SATUAN'!$E$6,MATCH(C112,'HARGA SATUAN'!$C$7:$C$1495,0),0)))</f>
        <v>0</v>
      </c>
      <c r="F112" s="101" t="str">
        <f t="shared" ca="1" si="16"/>
        <v/>
      </c>
      <c r="G112" s="41">
        <f ca="1">IF(ISERROR(OFFSET('HARGA SATUAN'!$I$6,MATCH(C112,'HARGA SATUAN'!$C$7:$C$1495,0),0)),"",OFFSET('HARGA SATUAN'!$I$6,MATCH(C112,'HARGA SATUAN'!$C$7:$C$1495,0),0))</f>
        <v>0</v>
      </c>
      <c r="H112" s="42">
        <f t="shared" ca="1" si="11"/>
        <v>0</v>
      </c>
      <c r="I112" s="42">
        <f t="shared" ca="1" si="12"/>
        <v>0</v>
      </c>
      <c r="J112" s="42">
        <f t="shared" ca="1" si="13"/>
        <v>0</v>
      </c>
      <c r="K112" s="43">
        <f t="shared" ca="1" si="17"/>
        <v>0</v>
      </c>
      <c r="L112" s="46"/>
      <c r="Q112" s="36"/>
      <c r="R112" s="45"/>
      <c r="S112" s="45"/>
      <c r="T112" s="45"/>
    </row>
    <row r="113" spans="1:20" s="47" customFormat="1">
      <c r="A113" s="30">
        <v>98</v>
      </c>
      <c r="B113" s="100" t="str">
        <f t="shared" ca="1" si="14"/>
        <v/>
      </c>
      <c r="C113" s="109" t="str">
        <f t="shared" ca="1" si="15"/>
        <v/>
      </c>
      <c r="D113" s="101" t="str">
        <f ca="1">IF(ISERROR(OFFSET('HARGA SATUAN'!$D$6,MATCH(C113,'HARGA SATUAN'!$C$7:$C$1495,0),0)),"",OFFSET('HARGA SATUAN'!$D$6,MATCH(C113,'HARGA SATUAN'!$C$7:$C$1495,0),0))</f>
        <v/>
      </c>
      <c r="E113" s="101">
        <f ca="1">IF(B113="+","Unit",IF(ISERROR(OFFSET('HARGA SATUAN'!$E$6,MATCH(C113,'HARGA SATUAN'!$C$7:$C$1495,0),0)),"",OFFSET('HARGA SATUAN'!$E$6,MATCH(C113,'HARGA SATUAN'!$C$7:$C$1495,0),0)))</f>
        <v>0</v>
      </c>
      <c r="F113" s="101" t="str">
        <f t="shared" ca="1" si="16"/>
        <v/>
      </c>
      <c r="G113" s="41">
        <f ca="1">IF(ISERROR(OFFSET('HARGA SATUAN'!$I$6,MATCH(C113,'HARGA SATUAN'!$C$7:$C$1495,0),0)),"",OFFSET('HARGA SATUAN'!$I$6,MATCH(C113,'HARGA SATUAN'!$C$7:$C$1495,0),0))</f>
        <v>0</v>
      </c>
      <c r="H113" s="42">
        <f t="shared" ca="1" si="11"/>
        <v>0</v>
      </c>
      <c r="I113" s="42">
        <f t="shared" ca="1" si="12"/>
        <v>0</v>
      </c>
      <c r="J113" s="42">
        <f t="shared" ca="1" si="13"/>
        <v>0</v>
      </c>
      <c r="K113" s="43">
        <f t="shared" ca="1" si="17"/>
        <v>0</v>
      </c>
      <c r="L113" s="46"/>
      <c r="Q113" s="36"/>
      <c r="R113" s="45"/>
      <c r="S113" s="45"/>
      <c r="T113" s="45"/>
    </row>
    <row r="114" spans="1:20" s="47" customFormat="1">
      <c r="A114" s="30">
        <v>99</v>
      </c>
      <c r="B114" s="100" t="str">
        <f t="shared" ca="1" si="14"/>
        <v/>
      </c>
      <c r="C114" s="109" t="str">
        <f t="shared" ca="1" si="15"/>
        <v/>
      </c>
      <c r="D114" s="101" t="str">
        <f ca="1">IF(ISERROR(OFFSET('HARGA SATUAN'!$D$6,MATCH(C114,'HARGA SATUAN'!$C$7:$C$1495,0),0)),"",OFFSET('HARGA SATUAN'!$D$6,MATCH(C114,'HARGA SATUAN'!$C$7:$C$1495,0),0))</f>
        <v/>
      </c>
      <c r="E114" s="101">
        <f ca="1">IF(B114="+","Unit",IF(ISERROR(OFFSET('HARGA SATUAN'!$E$6,MATCH(C114,'HARGA SATUAN'!$C$7:$C$1495,0),0)),"",OFFSET('HARGA SATUAN'!$E$6,MATCH(C114,'HARGA SATUAN'!$C$7:$C$1495,0),0)))</f>
        <v>0</v>
      </c>
      <c r="F114" s="101" t="str">
        <f t="shared" ca="1" si="16"/>
        <v/>
      </c>
      <c r="G114" s="41">
        <f ca="1">IF(ISERROR(OFFSET('HARGA SATUAN'!$I$6,MATCH(C114,'HARGA SATUAN'!$C$7:$C$1495,0),0)),"",OFFSET('HARGA SATUAN'!$I$6,MATCH(C114,'HARGA SATUAN'!$C$7:$C$1495,0),0))</f>
        <v>0</v>
      </c>
      <c r="H114" s="42">
        <f t="shared" ca="1" si="11"/>
        <v>0</v>
      </c>
      <c r="I114" s="42">
        <f t="shared" ca="1" si="12"/>
        <v>0</v>
      </c>
      <c r="J114" s="42">
        <f t="shared" ca="1" si="13"/>
        <v>0</v>
      </c>
      <c r="K114" s="43">
        <f t="shared" ca="1" si="17"/>
        <v>0</v>
      </c>
      <c r="L114" s="46"/>
      <c r="Q114" s="36"/>
      <c r="R114" s="45"/>
      <c r="S114" s="45"/>
      <c r="T114" s="45"/>
    </row>
    <row r="115" spans="1:20" s="47" customFormat="1">
      <c r="A115" s="30">
        <v>100</v>
      </c>
      <c r="B115" s="100" t="str">
        <f t="shared" ca="1" si="14"/>
        <v/>
      </c>
      <c r="C115" s="109" t="str">
        <f t="shared" ca="1" si="15"/>
        <v/>
      </c>
      <c r="D115" s="101" t="str">
        <f ca="1">IF(ISERROR(OFFSET('HARGA SATUAN'!$D$6,MATCH(C115,'HARGA SATUAN'!$C$7:$C$1495,0),0)),"",OFFSET('HARGA SATUAN'!$D$6,MATCH(C115,'HARGA SATUAN'!$C$7:$C$1495,0),0))</f>
        <v/>
      </c>
      <c r="E115" s="101">
        <f ca="1">IF(B115="+","Unit",IF(ISERROR(OFFSET('HARGA SATUAN'!$E$6,MATCH(C115,'HARGA SATUAN'!$C$7:$C$1495,0),0)),"",OFFSET('HARGA SATUAN'!$E$6,MATCH(C115,'HARGA SATUAN'!$C$7:$C$1495,0),0)))</f>
        <v>0</v>
      </c>
      <c r="F115" s="101" t="str">
        <f t="shared" ca="1" si="16"/>
        <v/>
      </c>
      <c r="G115" s="41">
        <f ca="1">IF(ISERROR(OFFSET('HARGA SATUAN'!$I$6,MATCH(C115,'HARGA SATUAN'!$C$7:$C$1495,0),0)),"",OFFSET('HARGA SATUAN'!$I$6,MATCH(C115,'HARGA SATUAN'!$C$7:$C$1495,0),0))</f>
        <v>0</v>
      </c>
      <c r="H115" s="42">
        <f t="shared" ca="1" si="11"/>
        <v>0</v>
      </c>
      <c r="I115" s="42">
        <f t="shared" ca="1" si="12"/>
        <v>0</v>
      </c>
      <c r="J115" s="42">
        <f t="shared" ca="1" si="13"/>
        <v>0</v>
      </c>
      <c r="K115" s="43">
        <f t="shared" ca="1" si="0"/>
        <v>0</v>
      </c>
      <c r="L115" s="46"/>
      <c r="Q115" s="36"/>
      <c r="R115" s="45"/>
      <c r="S115" s="45"/>
      <c r="T115" s="45"/>
    </row>
    <row r="116" spans="1:20" s="47" customFormat="1">
      <c r="A116" s="30">
        <v>101</v>
      </c>
      <c r="B116" s="100" t="str">
        <f t="shared" ca="1" si="14"/>
        <v/>
      </c>
      <c r="C116" s="109" t="str">
        <f t="shared" ca="1" si="15"/>
        <v/>
      </c>
      <c r="D116" s="101" t="str">
        <f ca="1">IF(ISERROR(OFFSET('HARGA SATUAN'!$D$6,MATCH(C116,'HARGA SATUAN'!$C$7:$C$1495,0),0)),"",OFFSET('HARGA SATUAN'!$D$6,MATCH(C116,'HARGA SATUAN'!$C$7:$C$1495,0),0))</f>
        <v/>
      </c>
      <c r="E116" s="101">
        <f ca="1">IF(B116="+","Unit",IF(ISERROR(OFFSET('HARGA SATUAN'!$E$6,MATCH(C116,'HARGA SATUAN'!$C$7:$C$1495,0),0)),"",OFFSET('HARGA SATUAN'!$E$6,MATCH(C116,'HARGA SATUAN'!$C$7:$C$1495,0),0)))</f>
        <v>0</v>
      </c>
      <c r="F116" s="101" t="str">
        <f t="shared" ca="1" si="16"/>
        <v/>
      </c>
      <c r="G116" s="41">
        <f ca="1">IF(ISERROR(OFFSET('HARGA SATUAN'!$I$6,MATCH(C116,'HARGA SATUAN'!$C$7:$C$1495,0),0)),"",OFFSET('HARGA SATUAN'!$I$6,MATCH(C116,'HARGA SATUAN'!$C$7:$C$1495,0),0))</f>
        <v>0</v>
      </c>
      <c r="H116" s="42">
        <f t="shared" ref="H116:H165" ca="1" si="18">IF(OR(D116="MDU",D116="MDU-KD"),G116*F116,0)</f>
        <v>0</v>
      </c>
      <c r="I116" s="42">
        <f t="shared" ref="I116:I165" ca="1" si="19">IF(D116="HDW",G116*F116,0)</f>
        <v>0</v>
      </c>
      <c r="J116" s="42">
        <f t="shared" ref="J116:J165" ca="1" si="20">IF(D116="JASA",G116*F116,0)</f>
        <v>0</v>
      </c>
      <c r="K116" s="43">
        <f t="shared" ref="K116:K165" ca="1" si="21">SUM(H116:J116)</f>
        <v>0</v>
      </c>
      <c r="L116" s="46"/>
      <c r="Q116" s="36"/>
      <c r="R116" s="45"/>
      <c r="S116" s="45"/>
      <c r="T116" s="45"/>
    </row>
    <row r="117" spans="1:20" s="47" customFormat="1">
      <c r="A117" s="30">
        <v>102</v>
      </c>
      <c r="B117" s="100" t="str">
        <f t="shared" ca="1" si="14"/>
        <v/>
      </c>
      <c r="C117" s="109" t="str">
        <f t="shared" ca="1" si="15"/>
        <v/>
      </c>
      <c r="D117" s="101" t="str">
        <f ca="1">IF(ISERROR(OFFSET('HARGA SATUAN'!$D$6,MATCH(C117,'HARGA SATUAN'!$C$7:$C$1495,0),0)),"",OFFSET('HARGA SATUAN'!$D$6,MATCH(C117,'HARGA SATUAN'!$C$7:$C$1495,0),0))</f>
        <v/>
      </c>
      <c r="E117" s="101">
        <f ca="1">IF(B117="+","Unit",IF(ISERROR(OFFSET('HARGA SATUAN'!$E$6,MATCH(C117,'HARGA SATUAN'!$C$7:$C$1495,0),0)),"",OFFSET('HARGA SATUAN'!$E$6,MATCH(C117,'HARGA SATUAN'!$C$7:$C$1495,0),0)))</f>
        <v>0</v>
      </c>
      <c r="F117" s="101" t="str">
        <f t="shared" ca="1" si="16"/>
        <v/>
      </c>
      <c r="G117" s="41">
        <f ca="1">IF(ISERROR(OFFSET('HARGA SATUAN'!$I$6,MATCH(C117,'HARGA SATUAN'!$C$7:$C$1495,0),0)),"",OFFSET('HARGA SATUAN'!$I$6,MATCH(C117,'HARGA SATUAN'!$C$7:$C$1495,0),0))</f>
        <v>0</v>
      </c>
      <c r="H117" s="42">
        <f t="shared" ca="1" si="18"/>
        <v>0</v>
      </c>
      <c r="I117" s="42">
        <f t="shared" ca="1" si="19"/>
        <v>0</v>
      </c>
      <c r="J117" s="42">
        <f t="shared" ca="1" si="20"/>
        <v>0</v>
      </c>
      <c r="K117" s="43">
        <f t="shared" ca="1" si="21"/>
        <v>0</v>
      </c>
      <c r="L117" s="46"/>
      <c r="Q117" s="36"/>
      <c r="R117" s="45"/>
      <c r="S117" s="45"/>
      <c r="T117" s="45"/>
    </row>
    <row r="118" spans="1:20" s="47" customFormat="1">
      <c r="A118" s="30">
        <v>103</v>
      </c>
      <c r="B118" s="100" t="str">
        <f t="shared" ca="1" si="14"/>
        <v/>
      </c>
      <c r="C118" s="109" t="str">
        <f t="shared" ca="1" si="15"/>
        <v/>
      </c>
      <c r="D118" s="101" t="str">
        <f ca="1">IF(ISERROR(OFFSET('HARGA SATUAN'!$D$6,MATCH(C118,'HARGA SATUAN'!$C$7:$C$1495,0),0)),"",OFFSET('HARGA SATUAN'!$D$6,MATCH(C118,'HARGA SATUAN'!$C$7:$C$1495,0),0))</f>
        <v/>
      </c>
      <c r="E118" s="101">
        <f ca="1">IF(B118="+","Unit",IF(ISERROR(OFFSET('HARGA SATUAN'!$E$6,MATCH(C118,'HARGA SATUAN'!$C$7:$C$1495,0),0)),"",OFFSET('HARGA SATUAN'!$E$6,MATCH(C118,'HARGA SATUAN'!$C$7:$C$1495,0),0)))</f>
        <v>0</v>
      </c>
      <c r="F118" s="101" t="str">
        <f t="shared" ca="1" si="16"/>
        <v/>
      </c>
      <c r="G118" s="41">
        <f ca="1">IF(ISERROR(OFFSET('HARGA SATUAN'!$I$6,MATCH(C118,'HARGA SATUAN'!$C$7:$C$1495,0),0)),"",OFFSET('HARGA SATUAN'!$I$6,MATCH(C118,'HARGA SATUAN'!$C$7:$C$1495,0),0))</f>
        <v>0</v>
      </c>
      <c r="H118" s="42">
        <f t="shared" ca="1" si="18"/>
        <v>0</v>
      </c>
      <c r="I118" s="42">
        <f t="shared" ca="1" si="19"/>
        <v>0</v>
      </c>
      <c r="J118" s="42">
        <f t="shared" ca="1" si="20"/>
        <v>0</v>
      </c>
      <c r="K118" s="43">
        <f t="shared" ca="1" si="21"/>
        <v>0</v>
      </c>
      <c r="L118" s="46"/>
      <c r="Q118" s="36"/>
      <c r="R118" s="45"/>
      <c r="S118" s="45"/>
      <c r="T118" s="45"/>
    </row>
    <row r="119" spans="1:20" s="47" customFormat="1">
      <c r="A119" s="30">
        <v>104</v>
      </c>
      <c r="B119" s="100" t="str">
        <f t="shared" ca="1" si="14"/>
        <v/>
      </c>
      <c r="C119" s="109" t="str">
        <f t="shared" ca="1" si="15"/>
        <v/>
      </c>
      <c r="D119" s="101" t="str">
        <f ca="1">IF(ISERROR(OFFSET('HARGA SATUAN'!$D$6,MATCH(C119,'HARGA SATUAN'!$C$7:$C$1495,0),0)),"",OFFSET('HARGA SATUAN'!$D$6,MATCH(C119,'HARGA SATUAN'!$C$7:$C$1495,0),0))</f>
        <v/>
      </c>
      <c r="E119" s="101">
        <f ca="1">IF(B119="+","Unit",IF(ISERROR(OFFSET('HARGA SATUAN'!$E$6,MATCH(C119,'HARGA SATUAN'!$C$7:$C$1495,0),0)),"",OFFSET('HARGA SATUAN'!$E$6,MATCH(C119,'HARGA SATUAN'!$C$7:$C$1495,0),0)))</f>
        <v>0</v>
      </c>
      <c r="F119" s="101" t="str">
        <f t="shared" ca="1" si="16"/>
        <v/>
      </c>
      <c r="G119" s="41">
        <f ca="1">IF(ISERROR(OFFSET('HARGA SATUAN'!$I$6,MATCH(C119,'HARGA SATUAN'!$C$7:$C$1495,0),0)),"",OFFSET('HARGA SATUAN'!$I$6,MATCH(C119,'HARGA SATUAN'!$C$7:$C$1495,0),0))</f>
        <v>0</v>
      </c>
      <c r="H119" s="42">
        <f t="shared" ca="1" si="18"/>
        <v>0</v>
      </c>
      <c r="I119" s="42">
        <f t="shared" ca="1" si="19"/>
        <v>0</v>
      </c>
      <c r="J119" s="42">
        <f t="shared" ca="1" si="20"/>
        <v>0</v>
      </c>
      <c r="K119" s="43">
        <f t="shared" ca="1" si="21"/>
        <v>0</v>
      </c>
      <c r="L119" s="46"/>
      <c r="Q119" s="36"/>
      <c r="R119" s="45"/>
      <c r="S119" s="45"/>
      <c r="T119" s="45"/>
    </row>
    <row r="120" spans="1:20" s="47" customFormat="1">
      <c r="A120" s="30">
        <v>105</v>
      </c>
      <c r="B120" s="100" t="str">
        <f t="shared" ca="1" si="14"/>
        <v/>
      </c>
      <c r="C120" s="109" t="str">
        <f t="shared" ca="1" si="15"/>
        <v/>
      </c>
      <c r="D120" s="101" t="str">
        <f ca="1">IF(ISERROR(OFFSET('HARGA SATUAN'!$D$6,MATCH(C120,'HARGA SATUAN'!$C$7:$C$1495,0),0)),"",OFFSET('HARGA SATUAN'!$D$6,MATCH(C120,'HARGA SATUAN'!$C$7:$C$1495,0),0))</f>
        <v/>
      </c>
      <c r="E120" s="101">
        <f ca="1">IF(B120="+","Unit",IF(ISERROR(OFFSET('HARGA SATUAN'!$E$6,MATCH(C120,'HARGA SATUAN'!$C$7:$C$1495,0),0)),"",OFFSET('HARGA SATUAN'!$E$6,MATCH(C120,'HARGA SATUAN'!$C$7:$C$1495,0),0)))</f>
        <v>0</v>
      </c>
      <c r="F120" s="101" t="str">
        <f t="shared" ca="1" si="16"/>
        <v/>
      </c>
      <c r="G120" s="41">
        <f ca="1">IF(ISERROR(OFFSET('HARGA SATUAN'!$I$6,MATCH(C120,'HARGA SATUAN'!$C$7:$C$1495,0),0)),"",OFFSET('HARGA SATUAN'!$I$6,MATCH(C120,'HARGA SATUAN'!$C$7:$C$1495,0),0))</f>
        <v>0</v>
      </c>
      <c r="H120" s="42">
        <f t="shared" ca="1" si="18"/>
        <v>0</v>
      </c>
      <c r="I120" s="42">
        <f t="shared" ca="1" si="19"/>
        <v>0</v>
      </c>
      <c r="J120" s="42">
        <f t="shared" ca="1" si="20"/>
        <v>0</v>
      </c>
      <c r="K120" s="43">
        <f t="shared" ca="1" si="21"/>
        <v>0</v>
      </c>
      <c r="L120" s="46"/>
      <c r="Q120" s="36"/>
      <c r="R120" s="45"/>
      <c r="S120" s="45"/>
      <c r="T120" s="45"/>
    </row>
    <row r="121" spans="1:20" s="47" customFormat="1">
      <c r="A121" s="30">
        <v>106</v>
      </c>
      <c r="B121" s="100" t="str">
        <f t="shared" ca="1" si="14"/>
        <v/>
      </c>
      <c r="C121" s="109" t="str">
        <f t="shared" ca="1" si="15"/>
        <v/>
      </c>
      <c r="D121" s="101" t="str">
        <f ca="1">IF(ISERROR(OFFSET('HARGA SATUAN'!$D$6,MATCH(C121,'HARGA SATUAN'!$C$7:$C$1495,0),0)),"",OFFSET('HARGA SATUAN'!$D$6,MATCH(C121,'HARGA SATUAN'!$C$7:$C$1495,0),0))</f>
        <v/>
      </c>
      <c r="E121" s="101">
        <f ca="1">IF(B121="+","Unit",IF(ISERROR(OFFSET('HARGA SATUAN'!$E$6,MATCH(C121,'HARGA SATUAN'!$C$7:$C$1495,0),0)),"",OFFSET('HARGA SATUAN'!$E$6,MATCH(C121,'HARGA SATUAN'!$C$7:$C$1495,0),0)))</f>
        <v>0</v>
      </c>
      <c r="F121" s="101" t="str">
        <f t="shared" ca="1" si="16"/>
        <v/>
      </c>
      <c r="G121" s="41">
        <f ca="1">IF(ISERROR(OFFSET('HARGA SATUAN'!$I$6,MATCH(C121,'HARGA SATUAN'!$C$7:$C$1495,0),0)),"",OFFSET('HARGA SATUAN'!$I$6,MATCH(C121,'HARGA SATUAN'!$C$7:$C$1495,0),0))</f>
        <v>0</v>
      </c>
      <c r="H121" s="42">
        <f t="shared" ca="1" si="18"/>
        <v>0</v>
      </c>
      <c r="I121" s="42">
        <f t="shared" ca="1" si="19"/>
        <v>0</v>
      </c>
      <c r="J121" s="42">
        <f t="shared" ca="1" si="20"/>
        <v>0</v>
      </c>
      <c r="K121" s="43">
        <f t="shared" ca="1" si="21"/>
        <v>0</v>
      </c>
      <c r="L121" s="46"/>
      <c r="Q121" s="36"/>
      <c r="R121" s="45"/>
      <c r="S121" s="45"/>
      <c r="T121" s="45"/>
    </row>
    <row r="122" spans="1:20" s="47" customFormat="1">
      <c r="A122" s="30">
        <v>107</v>
      </c>
      <c r="B122" s="100" t="str">
        <f t="shared" ca="1" si="14"/>
        <v/>
      </c>
      <c r="C122" s="109" t="str">
        <f t="shared" ca="1" si="15"/>
        <v/>
      </c>
      <c r="D122" s="101" t="str">
        <f ca="1">IF(ISERROR(OFFSET('HARGA SATUAN'!$D$6,MATCH(C122,'HARGA SATUAN'!$C$7:$C$1495,0),0)),"",OFFSET('HARGA SATUAN'!$D$6,MATCH(C122,'HARGA SATUAN'!$C$7:$C$1495,0),0))</f>
        <v/>
      </c>
      <c r="E122" s="101">
        <f ca="1">IF(B122="+","Unit",IF(ISERROR(OFFSET('HARGA SATUAN'!$E$6,MATCH(C122,'HARGA SATUAN'!$C$7:$C$1495,0),0)),"",OFFSET('HARGA SATUAN'!$E$6,MATCH(C122,'HARGA SATUAN'!$C$7:$C$1495,0),0)))</f>
        <v>0</v>
      </c>
      <c r="F122" s="101" t="str">
        <f t="shared" ca="1" si="16"/>
        <v/>
      </c>
      <c r="G122" s="41">
        <f ca="1">IF(ISERROR(OFFSET('HARGA SATUAN'!$I$6,MATCH(C122,'HARGA SATUAN'!$C$7:$C$1495,0),0)),"",OFFSET('HARGA SATUAN'!$I$6,MATCH(C122,'HARGA SATUAN'!$C$7:$C$1495,0),0))</f>
        <v>0</v>
      </c>
      <c r="H122" s="42">
        <f t="shared" ca="1" si="18"/>
        <v>0</v>
      </c>
      <c r="I122" s="42">
        <f t="shared" ca="1" si="19"/>
        <v>0</v>
      </c>
      <c r="J122" s="42">
        <f t="shared" ca="1" si="20"/>
        <v>0</v>
      </c>
      <c r="K122" s="43">
        <f t="shared" ca="1" si="21"/>
        <v>0</v>
      </c>
      <c r="L122" s="46"/>
      <c r="Q122" s="36"/>
      <c r="R122" s="45"/>
      <c r="S122" s="45"/>
      <c r="T122" s="45"/>
    </row>
    <row r="123" spans="1:20" s="47" customFormat="1">
      <c r="A123" s="30">
        <v>108</v>
      </c>
      <c r="B123" s="100" t="str">
        <f t="shared" ca="1" si="14"/>
        <v/>
      </c>
      <c r="C123" s="109" t="str">
        <f t="shared" ca="1" si="15"/>
        <v/>
      </c>
      <c r="D123" s="101" t="str">
        <f ca="1">IF(ISERROR(OFFSET('HARGA SATUAN'!$D$6,MATCH(C123,'HARGA SATUAN'!$C$7:$C$1495,0),0)),"",OFFSET('HARGA SATUAN'!$D$6,MATCH(C123,'HARGA SATUAN'!$C$7:$C$1495,0),0))</f>
        <v/>
      </c>
      <c r="E123" s="101">
        <f ca="1">IF(B123="+","Unit",IF(ISERROR(OFFSET('HARGA SATUAN'!$E$6,MATCH(C123,'HARGA SATUAN'!$C$7:$C$1495,0),0)),"",OFFSET('HARGA SATUAN'!$E$6,MATCH(C123,'HARGA SATUAN'!$C$7:$C$1495,0),0)))</f>
        <v>0</v>
      </c>
      <c r="F123" s="101" t="str">
        <f t="shared" ca="1" si="16"/>
        <v/>
      </c>
      <c r="G123" s="41">
        <f ca="1">IF(ISERROR(OFFSET('HARGA SATUAN'!$I$6,MATCH(C123,'HARGA SATUAN'!$C$7:$C$1495,0),0)),"",OFFSET('HARGA SATUAN'!$I$6,MATCH(C123,'HARGA SATUAN'!$C$7:$C$1495,0),0))</f>
        <v>0</v>
      </c>
      <c r="H123" s="42">
        <f t="shared" ca="1" si="18"/>
        <v>0</v>
      </c>
      <c r="I123" s="42">
        <f t="shared" ca="1" si="19"/>
        <v>0</v>
      </c>
      <c r="J123" s="42">
        <f t="shared" ca="1" si="20"/>
        <v>0</v>
      </c>
      <c r="K123" s="43">
        <f t="shared" ca="1" si="21"/>
        <v>0</v>
      </c>
      <c r="L123" s="46"/>
      <c r="Q123" s="36"/>
      <c r="R123" s="45"/>
      <c r="S123" s="45"/>
      <c r="T123" s="45"/>
    </row>
    <row r="124" spans="1:20" s="47" customFormat="1">
      <c r="A124" s="30">
        <v>109</v>
      </c>
      <c r="B124" s="100" t="str">
        <f t="shared" ca="1" si="14"/>
        <v/>
      </c>
      <c r="C124" s="109" t="str">
        <f t="shared" ca="1" si="15"/>
        <v/>
      </c>
      <c r="D124" s="101" t="str">
        <f ca="1">IF(ISERROR(OFFSET('HARGA SATUAN'!$D$6,MATCH(C124,'HARGA SATUAN'!$C$7:$C$1495,0),0)),"",OFFSET('HARGA SATUAN'!$D$6,MATCH(C124,'HARGA SATUAN'!$C$7:$C$1495,0),0))</f>
        <v/>
      </c>
      <c r="E124" s="101">
        <f ca="1">IF(B124="+","Unit",IF(ISERROR(OFFSET('HARGA SATUAN'!$E$6,MATCH(C124,'HARGA SATUAN'!$C$7:$C$1495,0),0)),"",OFFSET('HARGA SATUAN'!$E$6,MATCH(C124,'HARGA SATUAN'!$C$7:$C$1495,0),0)))</f>
        <v>0</v>
      </c>
      <c r="F124" s="101" t="str">
        <f t="shared" ca="1" si="16"/>
        <v/>
      </c>
      <c r="G124" s="41">
        <f ca="1">IF(ISERROR(OFFSET('HARGA SATUAN'!$I$6,MATCH(C124,'HARGA SATUAN'!$C$7:$C$1495,0),0)),"",OFFSET('HARGA SATUAN'!$I$6,MATCH(C124,'HARGA SATUAN'!$C$7:$C$1495,0),0))</f>
        <v>0</v>
      </c>
      <c r="H124" s="42">
        <f t="shared" ca="1" si="18"/>
        <v>0</v>
      </c>
      <c r="I124" s="42">
        <f t="shared" ca="1" si="19"/>
        <v>0</v>
      </c>
      <c r="J124" s="42">
        <f t="shared" ca="1" si="20"/>
        <v>0</v>
      </c>
      <c r="K124" s="43">
        <f t="shared" ca="1" si="21"/>
        <v>0</v>
      </c>
      <c r="L124" s="46"/>
      <c r="Q124" s="36"/>
      <c r="R124" s="45"/>
      <c r="S124" s="45"/>
      <c r="T124" s="45"/>
    </row>
    <row r="125" spans="1:20" s="47" customFormat="1">
      <c r="A125" s="30">
        <v>110</v>
      </c>
      <c r="B125" s="100" t="str">
        <f t="shared" ca="1" si="14"/>
        <v/>
      </c>
      <c r="C125" s="109" t="str">
        <f t="shared" ca="1" si="15"/>
        <v/>
      </c>
      <c r="D125" s="101" t="str">
        <f ca="1">IF(ISERROR(OFFSET('HARGA SATUAN'!$D$6,MATCH(C125,'HARGA SATUAN'!$C$7:$C$1495,0),0)),"",OFFSET('HARGA SATUAN'!$D$6,MATCH(C125,'HARGA SATUAN'!$C$7:$C$1495,0),0))</f>
        <v/>
      </c>
      <c r="E125" s="101">
        <f ca="1">IF(B125="+","Unit",IF(ISERROR(OFFSET('HARGA SATUAN'!$E$6,MATCH(C125,'HARGA SATUAN'!$C$7:$C$1495,0),0)),"",OFFSET('HARGA SATUAN'!$E$6,MATCH(C125,'HARGA SATUAN'!$C$7:$C$1495,0),0)))</f>
        <v>0</v>
      </c>
      <c r="F125" s="101" t="str">
        <f t="shared" ca="1" si="16"/>
        <v/>
      </c>
      <c r="G125" s="41">
        <f ca="1">IF(ISERROR(OFFSET('HARGA SATUAN'!$I$6,MATCH(C125,'HARGA SATUAN'!$C$7:$C$1495,0),0)),"",OFFSET('HARGA SATUAN'!$I$6,MATCH(C125,'HARGA SATUAN'!$C$7:$C$1495,0),0))</f>
        <v>0</v>
      </c>
      <c r="H125" s="42">
        <f t="shared" ca="1" si="18"/>
        <v>0</v>
      </c>
      <c r="I125" s="42">
        <f t="shared" ca="1" si="19"/>
        <v>0</v>
      </c>
      <c r="J125" s="42">
        <f t="shared" ca="1" si="20"/>
        <v>0</v>
      </c>
      <c r="K125" s="43">
        <f t="shared" ca="1" si="21"/>
        <v>0</v>
      </c>
      <c r="L125" s="46"/>
      <c r="Q125" s="36"/>
      <c r="R125" s="45"/>
      <c r="S125" s="45"/>
      <c r="T125" s="45"/>
    </row>
    <row r="126" spans="1:20" s="47" customFormat="1">
      <c r="A126" s="30">
        <v>111</v>
      </c>
      <c r="B126" s="100" t="str">
        <f t="shared" ca="1" si="14"/>
        <v/>
      </c>
      <c r="C126" s="109" t="str">
        <f t="shared" ca="1" si="15"/>
        <v/>
      </c>
      <c r="D126" s="101" t="str">
        <f ca="1">IF(ISERROR(OFFSET('HARGA SATUAN'!$D$6,MATCH(C126,'HARGA SATUAN'!$C$7:$C$1495,0),0)),"",OFFSET('HARGA SATUAN'!$D$6,MATCH(C126,'HARGA SATUAN'!$C$7:$C$1495,0),0))</f>
        <v/>
      </c>
      <c r="E126" s="101">
        <f ca="1">IF(B126="+","Unit",IF(ISERROR(OFFSET('HARGA SATUAN'!$E$6,MATCH(C126,'HARGA SATUAN'!$C$7:$C$1495,0),0)),"",OFFSET('HARGA SATUAN'!$E$6,MATCH(C126,'HARGA SATUAN'!$C$7:$C$1495,0),0)))</f>
        <v>0</v>
      </c>
      <c r="F126" s="101" t="str">
        <f t="shared" ca="1" si="16"/>
        <v/>
      </c>
      <c r="G126" s="41">
        <f ca="1">IF(ISERROR(OFFSET('HARGA SATUAN'!$I$6,MATCH(C126,'HARGA SATUAN'!$C$7:$C$1495,0),0)),"",OFFSET('HARGA SATUAN'!$I$6,MATCH(C126,'HARGA SATUAN'!$C$7:$C$1495,0),0))</f>
        <v>0</v>
      </c>
      <c r="H126" s="42">
        <f t="shared" ca="1" si="18"/>
        <v>0</v>
      </c>
      <c r="I126" s="42">
        <f t="shared" ca="1" si="19"/>
        <v>0</v>
      </c>
      <c r="J126" s="42">
        <f t="shared" ca="1" si="20"/>
        <v>0</v>
      </c>
      <c r="K126" s="43">
        <f t="shared" ca="1" si="21"/>
        <v>0</v>
      </c>
      <c r="L126" s="46"/>
      <c r="Q126" s="36"/>
      <c r="R126" s="45"/>
      <c r="S126" s="45"/>
      <c r="T126" s="45"/>
    </row>
    <row r="127" spans="1:20" s="47" customFormat="1">
      <c r="A127" s="30">
        <v>112</v>
      </c>
      <c r="B127" s="100" t="str">
        <f t="shared" ca="1" si="14"/>
        <v/>
      </c>
      <c r="C127" s="109" t="str">
        <f t="shared" ca="1" si="15"/>
        <v/>
      </c>
      <c r="D127" s="101" t="str">
        <f ca="1">IF(ISERROR(OFFSET('HARGA SATUAN'!$D$6,MATCH(C127,'HARGA SATUAN'!$C$7:$C$1495,0),0)),"",OFFSET('HARGA SATUAN'!$D$6,MATCH(C127,'HARGA SATUAN'!$C$7:$C$1495,0),0))</f>
        <v/>
      </c>
      <c r="E127" s="101">
        <f ca="1">IF(B127="+","Unit",IF(ISERROR(OFFSET('HARGA SATUAN'!$E$6,MATCH(C127,'HARGA SATUAN'!$C$7:$C$1495,0),0)),"",OFFSET('HARGA SATUAN'!$E$6,MATCH(C127,'HARGA SATUAN'!$C$7:$C$1495,0),0)))</f>
        <v>0</v>
      </c>
      <c r="F127" s="101" t="str">
        <f t="shared" ca="1" si="16"/>
        <v/>
      </c>
      <c r="G127" s="41">
        <f ca="1">IF(ISERROR(OFFSET('HARGA SATUAN'!$I$6,MATCH(C127,'HARGA SATUAN'!$C$7:$C$1495,0),0)),"",OFFSET('HARGA SATUAN'!$I$6,MATCH(C127,'HARGA SATUAN'!$C$7:$C$1495,0),0))</f>
        <v>0</v>
      </c>
      <c r="H127" s="42">
        <f t="shared" ca="1" si="18"/>
        <v>0</v>
      </c>
      <c r="I127" s="42">
        <f t="shared" ca="1" si="19"/>
        <v>0</v>
      </c>
      <c r="J127" s="42">
        <f t="shared" ca="1" si="20"/>
        <v>0</v>
      </c>
      <c r="K127" s="43">
        <f t="shared" ca="1" si="21"/>
        <v>0</v>
      </c>
      <c r="L127" s="46"/>
      <c r="Q127" s="36"/>
      <c r="R127" s="45"/>
      <c r="S127" s="45"/>
      <c r="T127" s="45"/>
    </row>
    <row r="128" spans="1:20" s="47" customFormat="1">
      <c r="A128" s="30">
        <v>113</v>
      </c>
      <c r="B128" s="100" t="str">
        <f t="shared" ca="1" si="14"/>
        <v/>
      </c>
      <c r="C128" s="109" t="str">
        <f t="shared" ca="1" si="15"/>
        <v/>
      </c>
      <c r="D128" s="101" t="str">
        <f ca="1">IF(ISERROR(OFFSET('HARGA SATUAN'!$D$6,MATCH(C128,'HARGA SATUAN'!$C$7:$C$1495,0),0)),"",OFFSET('HARGA SATUAN'!$D$6,MATCH(C128,'HARGA SATUAN'!$C$7:$C$1495,0),0))</f>
        <v/>
      </c>
      <c r="E128" s="101">
        <f ca="1">IF(B128="+","Unit",IF(ISERROR(OFFSET('HARGA SATUAN'!$E$6,MATCH(C128,'HARGA SATUAN'!$C$7:$C$1495,0),0)),"",OFFSET('HARGA SATUAN'!$E$6,MATCH(C128,'HARGA SATUAN'!$C$7:$C$1495,0),0)))</f>
        <v>0</v>
      </c>
      <c r="F128" s="101" t="str">
        <f t="shared" ca="1" si="16"/>
        <v/>
      </c>
      <c r="G128" s="41">
        <f ca="1">IF(ISERROR(OFFSET('HARGA SATUAN'!$I$6,MATCH(C128,'HARGA SATUAN'!$C$7:$C$1495,0),0)),"",OFFSET('HARGA SATUAN'!$I$6,MATCH(C128,'HARGA SATUAN'!$C$7:$C$1495,0),0))</f>
        <v>0</v>
      </c>
      <c r="H128" s="42">
        <f t="shared" ca="1" si="18"/>
        <v>0</v>
      </c>
      <c r="I128" s="42">
        <f t="shared" ca="1" si="19"/>
        <v>0</v>
      </c>
      <c r="J128" s="42">
        <f t="shared" ca="1" si="20"/>
        <v>0</v>
      </c>
      <c r="K128" s="43">
        <f t="shared" ca="1" si="21"/>
        <v>0</v>
      </c>
      <c r="L128" s="46"/>
      <c r="Q128" s="36"/>
      <c r="R128" s="45"/>
      <c r="S128" s="45"/>
      <c r="T128" s="45"/>
    </row>
    <row r="129" spans="1:20" s="47" customFormat="1">
      <c r="A129" s="30">
        <v>114</v>
      </c>
      <c r="B129" s="100" t="str">
        <f t="shared" ca="1" si="14"/>
        <v/>
      </c>
      <c r="C129" s="109" t="str">
        <f t="shared" ca="1" si="15"/>
        <v/>
      </c>
      <c r="D129" s="101" t="str">
        <f ca="1">IF(ISERROR(OFFSET('HARGA SATUAN'!$D$6,MATCH(C129,'HARGA SATUAN'!$C$7:$C$1495,0),0)),"",OFFSET('HARGA SATUAN'!$D$6,MATCH(C129,'HARGA SATUAN'!$C$7:$C$1495,0),0))</f>
        <v/>
      </c>
      <c r="E129" s="101">
        <f ca="1">IF(B129="+","Unit",IF(ISERROR(OFFSET('HARGA SATUAN'!$E$6,MATCH(C129,'HARGA SATUAN'!$C$7:$C$1495,0),0)),"",OFFSET('HARGA SATUAN'!$E$6,MATCH(C129,'HARGA SATUAN'!$C$7:$C$1495,0),0)))</f>
        <v>0</v>
      </c>
      <c r="F129" s="101" t="str">
        <f t="shared" ca="1" si="16"/>
        <v/>
      </c>
      <c r="G129" s="41">
        <f ca="1">IF(ISERROR(OFFSET('HARGA SATUAN'!$I$6,MATCH(C129,'HARGA SATUAN'!$C$7:$C$1495,0),0)),"",OFFSET('HARGA SATUAN'!$I$6,MATCH(C129,'HARGA SATUAN'!$C$7:$C$1495,0),0))</f>
        <v>0</v>
      </c>
      <c r="H129" s="42">
        <f t="shared" ca="1" si="18"/>
        <v>0</v>
      </c>
      <c r="I129" s="42">
        <f t="shared" ca="1" si="19"/>
        <v>0</v>
      </c>
      <c r="J129" s="42">
        <f t="shared" ca="1" si="20"/>
        <v>0</v>
      </c>
      <c r="K129" s="43">
        <f t="shared" ca="1" si="21"/>
        <v>0</v>
      </c>
      <c r="L129" s="46"/>
      <c r="Q129" s="36"/>
      <c r="R129" s="45"/>
      <c r="S129" s="45"/>
      <c r="T129" s="45"/>
    </row>
    <row r="130" spans="1:20" s="47" customFormat="1">
      <c r="A130" s="30">
        <v>115</v>
      </c>
      <c r="B130" s="100" t="str">
        <f t="shared" ca="1" si="14"/>
        <v/>
      </c>
      <c r="C130" s="109" t="str">
        <f t="shared" ca="1" si="15"/>
        <v/>
      </c>
      <c r="D130" s="101" t="str">
        <f ca="1">IF(ISERROR(OFFSET('HARGA SATUAN'!$D$6,MATCH(C130,'HARGA SATUAN'!$C$7:$C$1495,0),0)),"",OFFSET('HARGA SATUAN'!$D$6,MATCH(C130,'HARGA SATUAN'!$C$7:$C$1495,0),0))</f>
        <v/>
      </c>
      <c r="E130" s="101">
        <f ca="1">IF(B130="+","Unit",IF(ISERROR(OFFSET('HARGA SATUAN'!$E$6,MATCH(C130,'HARGA SATUAN'!$C$7:$C$1495,0),0)),"",OFFSET('HARGA SATUAN'!$E$6,MATCH(C130,'HARGA SATUAN'!$C$7:$C$1495,0),0)))</f>
        <v>0</v>
      </c>
      <c r="F130" s="101" t="str">
        <f t="shared" ca="1" si="16"/>
        <v/>
      </c>
      <c r="G130" s="41">
        <f ca="1">IF(ISERROR(OFFSET('HARGA SATUAN'!$I$6,MATCH(C130,'HARGA SATUAN'!$C$7:$C$1495,0),0)),"",OFFSET('HARGA SATUAN'!$I$6,MATCH(C130,'HARGA SATUAN'!$C$7:$C$1495,0),0))</f>
        <v>0</v>
      </c>
      <c r="H130" s="42">
        <f t="shared" ca="1" si="18"/>
        <v>0</v>
      </c>
      <c r="I130" s="42">
        <f t="shared" ca="1" si="19"/>
        <v>0</v>
      </c>
      <c r="J130" s="42">
        <f t="shared" ca="1" si="20"/>
        <v>0</v>
      </c>
      <c r="K130" s="43">
        <f t="shared" ca="1" si="21"/>
        <v>0</v>
      </c>
      <c r="L130" s="46"/>
      <c r="Q130" s="36"/>
      <c r="R130" s="45"/>
      <c r="S130" s="45"/>
      <c r="T130" s="45"/>
    </row>
    <row r="131" spans="1:20" s="47" customFormat="1">
      <c r="A131" s="30">
        <v>116</v>
      </c>
      <c r="B131" s="100" t="str">
        <f t="shared" ca="1" si="14"/>
        <v/>
      </c>
      <c r="C131" s="109" t="str">
        <f t="shared" ca="1" si="15"/>
        <v/>
      </c>
      <c r="D131" s="101" t="str">
        <f ca="1">IF(ISERROR(OFFSET('HARGA SATUAN'!$D$6,MATCH(C131,'HARGA SATUAN'!$C$7:$C$1495,0),0)),"",OFFSET('HARGA SATUAN'!$D$6,MATCH(C131,'HARGA SATUAN'!$C$7:$C$1495,0),0))</f>
        <v/>
      </c>
      <c r="E131" s="101">
        <f ca="1">IF(B131="+","Unit",IF(ISERROR(OFFSET('HARGA SATUAN'!$E$6,MATCH(C131,'HARGA SATUAN'!$C$7:$C$1495,0),0)),"",OFFSET('HARGA SATUAN'!$E$6,MATCH(C131,'HARGA SATUAN'!$C$7:$C$1495,0),0)))</f>
        <v>0</v>
      </c>
      <c r="F131" s="101" t="str">
        <f t="shared" ca="1" si="16"/>
        <v/>
      </c>
      <c r="G131" s="41">
        <f ca="1">IF(ISERROR(OFFSET('HARGA SATUAN'!$I$6,MATCH(C131,'HARGA SATUAN'!$C$7:$C$1495,0),0)),"",OFFSET('HARGA SATUAN'!$I$6,MATCH(C131,'HARGA SATUAN'!$C$7:$C$1495,0),0))</f>
        <v>0</v>
      </c>
      <c r="H131" s="42">
        <f t="shared" ca="1" si="18"/>
        <v>0</v>
      </c>
      <c r="I131" s="42">
        <f t="shared" ca="1" si="19"/>
        <v>0</v>
      </c>
      <c r="J131" s="42">
        <f t="shared" ca="1" si="20"/>
        <v>0</v>
      </c>
      <c r="K131" s="43">
        <f t="shared" ca="1" si="21"/>
        <v>0</v>
      </c>
      <c r="L131" s="46"/>
      <c r="Q131" s="36"/>
      <c r="R131" s="45"/>
      <c r="S131" s="45"/>
      <c r="T131" s="45"/>
    </row>
    <row r="132" spans="1:20" s="47" customFormat="1">
      <c r="A132" s="30">
        <v>117</v>
      </c>
      <c r="B132" s="100" t="str">
        <f t="shared" ca="1" si="14"/>
        <v/>
      </c>
      <c r="C132" s="109" t="str">
        <f t="shared" ca="1" si="15"/>
        <v/>
      </c>
      <c r="D132" s="101" t="str">
        <f ca="1">IF(ISERROR(OFFSET('HARGA SATUAN'!$D$6,MATCH(C132,'HARGA SATUAN'!$C$7:$C$1495,0),0)),"",OFFSET('HARGA SATUAN'!$D$6,MATCH(C132,'HARGA SATUAN'!$C$7:$C$1495,0),0))</f>
        <v/>
      </c>
      <c r="E132" s="101">
        <f ca="1">IF(B132="+","Unit",IF(ISERROR(OFFSET('HARGA SATUAN'!$E$6,MATCH(C132,'HARGA SATUAN'!$C$7:$C$1495,0),0)),"",OFFSET('HARGA SATUAN'!$E$6,MATCH(C132,'HARGA SATUAN'!$C$7:$C$1495,0),0)))</f>
        <v>0</v>
      </c>
      <c r="F132" s="101" t="str">
        <f t="shared" ca="1" si="16"/>
        <v/>
      </c>
      <c r="G132" s="41">
        <f ca="1">IF(ISERROR(OFFSET('HARGA SATUAN'!$I$6,MATCH(C132,'HARGA SATUAN'!$C$7:$C$1495,0),0)),"",OFFSET('HARGA SATUAN'!$I$6,MATCH(C132,'HARGA SATUAN'!$C$7:$C$1495,0),0))</f>
        <v>0</v>
      </c>
      <c r="H132" s="42">
        <f t="shared" ca="1" si="18"/>
        <v>0</v>
      </c>
      <c r="I132" s="42">
        <f t="shared" ca="1" si="19"/>
        <v>0</v>
      </c>
      <c r="J132" s="42">
        <f t="shared" ca="1" si="20"/>
        <v>0</v>
      </c>
      <c r="K132" s="43">
        <f t="shared" ca="1" si="21"/>
        <v>0</v>
      </c>
      <c r="L132" s="46"/>
      <c r="Q132" s="36"/>
      <c r="R132" s="45"/>
      <c r="S132" s="45"/>
      <c r="T132" s="45"/>
    </row>
    <row r="133" spans="1:20" s="47" customFormat="1">
      <c r="A133" s="30">
        <v>118</v>
      </c>
      <c r="B133" s="100" t="str">
        <f t="shared" ca="1" si="14"/>
        <v/>
      </c>
      <c r="C133" s="109" t="str">
        <f t="shared" ca="1" si="15"/>
        <v/>
      </c>
      <c r="D133" s="101" t="str">
        <f ca="1">IF(ISERROR(OFFSET('HARGA SATUAN'!$D$6,MATCH(C133,'HARGA SATUAN'!$C$7:$C$1495,0),0)),"",OFFSET('HARGA SATUAN'!$D$6,MATCH(C133,'HARGA SATUAN'!$C$7:$C$1495,0),0))</f>
        <v/>
      </c>
      <c r="E133" s="101">
        <f ca="1">IF(B133="+","Unit",IF(ISERROR(OFFSET('HARGA SATUAN'!$E$6,MATCH(C133,'HARGA SATUAN'!$C$7:$C$1495,0),0)),"",OFFSET('HARGA SATUAN'!$E$6,MATCH(C133,'HARGA SATUAN'!$C$7:$C$1495,0),0)))</f>
        <v>0</v>
      </c>
      <c r="F133" s="101" t="str">
        <f t="shared" ca="1" si="16"/>
        <v/>
      </c>
      <c r="G133" s="41">
        <f ca="1">IF(ISERROR(OFFSET('HARGA SATUAN'!$I$6,MATCH(C133,'HARGA SATUAN'!$C$7:$C$1495,0),0)),"",OFFSET('HARGA SATUAN'!$I$6,MATCH(C133,'HARGA SATUAN'!$C$7:$C$1495,0),0))</f>
        <v>0</v>
      </c>
      <c r="H133" s="42">
        <f t="shared" ca="1" si="18"/>
        <v>0</v>
      </c>
      <c r="I133" s="42">
        <f t="shared" ca="1" si="19"/>
        <v>0</v>
      </c>
      <c r="J133" s="42">
        <f t="shared" ca="1" si="20"/>
        <v>0</v>
      </c>
      <c r="K133" s="43">
        <f t="shared" ca="1" si="21"/>
        <v>0</v>
      </c>
      <c r="L133" s="46"/>
      <c r="Q133" s="36"/>
      <c r="R133" s="45"/>
      <c r="S133" s="45"/>
      <c r="T133" s="45"/>
    </row>
    <row r="134" spans="1:20" s="47" customFormat="1">
      <c r="A134" s="30">
        <v>119</v>
      </c>
      <c r="B134" s="100" t="str">
        <f t="shared" ca="1" si="14"/>
        <v/>
      </c>
      <c r="C134" s="109" t="str">
        <f t="shared" ca="1" si="15"/>
        <v/>
      </c>
      <c r="D134" s="101" t="str">
        <f ca="1">IF(ISERROR(OFFSET('HARGA SATUAN'!$D$6,MATCH(C134,'HARGA SATUAN'!$C$7:$C$1495,0),0)),"",OFFSET('HARGA SATUAN'!$D$6,MATCH(C134,'HARGA SATUAN'!$C$7:$C$1495,0),0))</f>
        <v/>
      </c>
      <c r="E134" s="101">
        <f ca="1">IF(B134="+","Unit",IF(ISERROR(OFFSET('HARGA SATUAN'!$E$6,MATCH(C134,'HARGA SATUAN'!$C$7:$C$1495,0),0)),"",OFFSET('HARGA SATUAN'!$E$6,MATCH(C134,'HARGA SATUAN'!$C$7:$C$1495,0),0)))</f>
        <v>0</v>
      </c>
      <c r="F134" s="101" t="str">
        <f t="shared" ca="1" si="16"/>
        <v/>
      </c>
      <c r="G134" s="41">
        <f ca="1">IF(ISERROR(OFFSET('HARGA SATUAN'!$I$6,MATCH(C134,'HARGA SATUAN'!$C$7:$C$1495,0),0)),"",OFFSET('HARGA SATUAN'!$I$6,MATCH(C134,'HARGA SATUAN'!$C$7:$C$1495,0),0))</f>
        <v>0</v>
      </c>
      <c r="H134" s="42">
        <f t="shared" ca="1" si="18"/>
        <v>0</v>
      </c>
      <c r="I134" s="42">
        <f t="shared" ca="1" si="19"/>
        <v>0</v>
      </c>
      <c r="J134" s="42">
        <f t="shared" ca="1" si="20"/>
        <v>0</v>
      </c>
      <c r="K134" s="43">
        <f t="shared" ca="1" si="21"/>
        <v>0</v>
      </c>
      <c r="L134" s="46"/>
      <c r="Q134" s="36"/>
      <c r="R134" s="45"/>
      <c r="S134" s="45"/>
      <c r="T134" s="45"/>
    </row>
    <row r="135" spans="1:20" s="47" customFormat="1">
      <c r="A135" s="30">
        <v>120</v>
      </c>
      <c r="B135" s="100" t="str">
        <f t="shared" ca="1" si="14"/>
        <v/>
      </c>
      <c r="C135" s="109" t="str">
        <f t="shared" ca="1" si="15"/>
        <v/>
      </c>
      <c r="D135" s="101" t="str">
        <f ca="1">IF(ISERROR(OFFSET('HARGA SATUAN'!$D$6,MATCH(C135,'HARGA SATUAN'!$C$7:$C$1495,0),0)),"",OFFSET('HARGA SATUAN'!$D$6,MATCH(C135,'HARGA SATUAN'!$C$7:$C$1495,0),0))</f>
        <v/>
      </c>
      <c r="E135" s="101">
        <f ca="1">IF(B135="+","Unit",IF(ISERROR(OFFSET('HARGA SATUAN'!$E$6,MATCH(C135,'HARGA SATUAN'!$C$7:$C$1495,0),0)),"",OFFSET('HARGA SATUAN'!$E$6,MATCH(C135,'HARGA SATUAN'!$C$7:$C$1495,0),0)))</f>
        <v>0</v>
      </c>
      <c r="F135" s="101" t="str">
        <f t="shared" ca="1" si="16"/>
        <v/>
      </c>
      <c r="G135" s="41">
        <f ca="1">IF(ISERROR(OFFSET('HARGA SATUAN'!$I$6,MATCH(C135,'HARGA SATUAN'!$C$7:$C$1495,0),0)),"",OFFSET('HARGA SATUAN'!$I$6,MATCH(C135,'HARGA SATUAN'!$C$7:$C$1495,0),0))</f>
        <v>0</v>
      </c>
      <c r="H135" s="42">
        <f t="shared" ca="1" si="18"/>
        <v>0</v>
      </c>
      <c r="I135" s="42">
        <f t="shared" ca="1" si="19"/>
        <v>0</v>
      </c>
      <c r="J135" s="42">
        <f t="shared" ca="1" si="20"/>
        <v>0</v>
      </c>
      <c r="K135" s="43">
        <f t="shared" ca="1" si="21"/>
        <v>0</v>
      </c>
      <c r="L135" s="46"/>
      <c r="Q135" s="36"/>
      <c r="R135" s="45"/>
      <c r="S135" s="45"/>
      <c r="T135" s="45"/>
    </row>
    <row r="136" spans="1:20" s="47" customFormat="1">
      <c r="A136" s="30">
        <v>121</v>
      </c>
      <c r="B136" s="100" t="str">
        <f t="shared" ca="1" si="14"/>
        <v/>
      </c>
      <c r="C136" s="109" t="str">
        <f t="shared" ca="1" si="15"/>
        <v/>
      </c>
      <c r="D136" s="101" t="str">
        <f ca="1">IF(ISERROR(OFFSET('HARGA SATUAN'!$D$6,MATCH(C136,'HARGA SATUAN'!$C$7:$C$1495,0),0)),"",OFFSET('HARGA SATUAN'!$D$6,MATCH(C136,'HARGA SATUAN'!$C$7:$C$1495,0),0))</f>
        <v/>
      </c>
      <c r="E136" s="101">
        <f ca="1">IF(B136="+","Unit",IF(ISERROR(OFFSET('HARGA SATUAN'!$E$6,MATCH(C136,'HARGA SATUAN'!$C$7:$C$1495,0),0)),"",OFFSET('HARGA SATUAN'!$E$6,MATCH(C136,'HARGA SATUAN'!$C$7:$C$1495,0),0)))</f>
        <v>0</v>
      </c>
      <c r="F136" s="101" t="str">
        <f t="shared" ca="1" si="16"/>
        <v/>
      </c>
      <c r="G136" s="41">
        <f ca="1">IF(ISERROR(OFFSET('HARGA SATUAN'!$I$6,MATCH(C136,'HARGA SATUAN'!$C$7:$C$1495,0),0)),"",OFFSET('HARGA SATUAN'!$I$6,MATCH(C136,'HARGA SATUAN'!$C$7:$C$1495,0),0))</f>
        <v>0</v>
      </c>
      <c r="H136" s="42">
        <f t="shared" ca="1" si="18"/>
        <v>0</v>
      </c>
      <c r="I136" s="42">
        <f t="shared" ca="1" si="19"/>
        <v>0</v>
      </c>
      <c r="J136" s="42">
        <f t="shared" ca="1" si="20"/>
        <v>0</v>
      </c>
      <c r="K136" s="43">
        <f t="shared" ca="1" si="21"/>
        <v>0</v>
      </c>
      <c r="L136" s="46"/>
      <c r="Q136" s="36"/>
      <c r="R136" s="45"/>
      <c r="S136" s="45"/>
      <c r="T136" s="45"/>
    </row>
    <row r="137" spans="1:20" s="47" customFormat="1">
      <c r="A137" s="30">
        <v>122</v>
      </c>
      <c r="B137" s="100" t="str">
        <f t="shared" ca="1" si="14"/>
        <v/>
      </c>
      <c r="C137" s="109" t="str">
        <f t="shared" ca="1" si="15"/>
        <v/>
      </c>
      <c r="D137" s="101" t="str">
        <f ca="1">IF(ISERROR(OFFSET('HARGA SATUAN'!$D$6,MATCH(C137,'HARGA SATUAN'!$C$7:$C$1495,0),0)),"",OFFSET('HARGA SATUAN'!$D$6,MATCH(C137,'HARGA SATUAN'!$C$7:$C$1495,0),0))</f>
        <v/>
      </c>
      <c r="E137" s="101">
        <f ca="1">IF(B137="+","Unit",IF(ISERROR(OFFSET('HARGA SATUAN'!$E$6,MATCH(C137,'HARGA SATUAN'!$C$7:$C$1495,0),0)),"",OFFSET('HARGA SATUAN'!$E$6,MATCH(C137,'HARGA SATUAN'!$C$7:$C$1495,0),0)))</f>
        <v>0</v>
      </c>
      <c r="F137" s="101" t="str">
        <f t="shared" ca="1" si="16"/>
        <v/>
      </c>
      <c r="G137" s="41">
        <f ca="1">IF(ISERROR(OFFSET('HARGA SATUAN'!$I$6,MATCH(C137,'HARGA SATUAN'!$C$7:$C$1495,0),0)),"",OFFSET('HARGA SATUAN'!$I$6,MATCH(C137,'HARGA SATUAN'!$C$7:$C$1495,0),0))</f>
        <v>0</v>
      </c>
      <c r="H137" s="42">
        <f t="shared" ca="1" si="18"/>
        <v>0</v>
      </c>
      <c r="I137" s="42">
        <f t="shared" ca="1" si="19"/>
        <v>0</v>
      </c>
      <c r="J137" s="42">
        <f t="shared" ca="1" si="20"/>
        <v>0</v>
      </c>
      <c r="K137" s="43">
        <f t="shared" ca="1" si="21"/>
        <v>0</v>
      </c>
      <c r="L137" s="46"/>
      <c r="Q137" s="36"/>
      <c r="R137" s="45"/>
      <c r="S137" s="45"/>
      <c r="T137" s="45"/>
    </row>
    <row r="138" spans="1:20" s="47" customFormat="1">
      <c r="A138" s="30">
        <v>123</v>
      </c>
      <c r="B138" s="100" t="str">
        <f t="shared" ca="1" si="14"/>
        <v/>
      </c>
      <c r="C138" s="109" t="str">
        <f t="shared" ca="1" si="15"/>
        <v/>
      </c>
      <c r="D138" s="101" t="str">
        <f ca="1">IF(ISERROR(OFFSET('HARGA SATUAN'!$D$6,MATCH(C138,'HARGA SATUAN'!$C$7:$C$1495,0),0)),"",OFFSET('HARGA SATUAN'!$D$6,MATCH(C138,'HARGA SATUAN'!$C$7:$C$1495,0),0))</f>
        <v/>
      </c>
      <c r="E138" s="101">
        <f ca="1">IF(B138="+","Unit",IF(ISERROR(OFFSET('HARGA SATUAN'!$E$6,MATCH(C138,'HARGA SATUAN'!$C$7:$C$1495,0),0)),"",OFFSET('HARGA SATUAN'!$E$6,MATCH(C138,'HARGA SATUAN'!$C$7:$C$1495,0),0)))</f>
        <v>0</v>
      </c>
      <c r="F138" s="101" t="str">
        <f t="shared" ca="1" si="16"/>
        <v/>
      </c>
      <c r="G138" s="41">
        <f ca="1">IF(ISERROR(OFFSET('HARGA SATUAN'!$I$6,MATCH(C138,'HARGA SATUAN'!$C$7:$C$1495,0),0)),"",OFFSET('HARGA SATUAN'!$I$6,MATCH(C138,'HARGA SATUAN'!$C$7:$C$1495,0),0))</f>
        <v>0</v>
      </c>
      <c r="H138" s="42">
        <f t="shared" ca="1" si="18"/>
        <v>0</v>
      </c>
      <c r="I138" s="42">
        <f t="shared" ca="1" si="19"/>
        <v>0</v>
      </c>
      <c r="J138" s="42">
        <f t="shared" ca="1" si="20"/>
        <v>0</v>
      </c>
      <c r="K138" s="43">
        <f t="shared" ca="1" si="21"/>
        <v>0</v>
      </c>
      <c r="L138" s="46"/>
      <c r="Q138" s="36"/>
      <c r="R138" s="45"/>
      <c r="S138" s="45"/>
      <c r="T138" s="45"/>
    </row>
    <row r="139" spans="1:20" s="47" customFormat="1">
      <c r="A139" s="30">
        <v>124</v>
      </c>
      <c r="B139" s="100" t="str">
        <f t="shared" ca="1" si="14"/>
        <v/>
      </c>
      <c r="C139" s="109" t="str">
        <f t="shared" ca="1" si="15"/>
        <v/>
      </c>
      <c r="D139" s="101" t="str">
        <f ca="1">IF(ISERROR(OFFSET('HARGA SATUAN'!$D$6,MATCH(C139,'HARGA SATUAN'!$C$7:$C$1495,0),0)),"",OFFSET('HARGA SATUAN'!$D$6,MATCH(C139,'HARGA SATUAN'!$C$7:$C$1495,0),0))</f>
        <v/>
      </c>
      <c r="E139" s="101">
        <f ca="1">IF(B139="+","Unit",IF(ISERROR(OFFSET('HARGA SATUAN'!$E$6,MATCH(C139,'HARGA SATUAN'!$C$7:$C$1495,0),0)),"",OFFSET('HARGA SATUAN'!$E$6,MATCH(C139,'HARGA SATUAN'!$C$7:$C$1495,0),0)))</f>
        <v>0</v>
      </c>
      <c r="F139" s="101" t="str">
        <f t="shared" ca="1" si="16"/>
        <v/>
      </c>
      <c r="G139" s="41">
        <f ca="1">IF(ISERROR(OFFSET('HARGA SATUAN'!$I$6,MATCH(C139,'HARGA SATUAN'!$C$7:$C$1495,0),0)),"",OFFSET('HARGA SATUAN'!$I$6,MATCH(C139,'HARGA SATUAN'!$C$7:$C$1495,0),0))</f>
        <v>0</v>
      </c>
      <c r="H139" s="42">
        <f t="shared" ca="1" si="18"/>
        <v>0</v>
      </c>
      <c r="I139" s="42">
        <f t="shared" ca="1" si="19"/>
        <v>0</v>
      </c>
      <c r="J139" s="42">
        <f t="shared" ca="1" si="20"/>
        <v>0</v>
      </c>
      <c r="K139" s="43">
        <f t="shared" ca="1" si="21"/>
        <v>0</v>
      </c>
      <c r="L139" s="46"/>
      <c r="Q139" s="36"/>
      <c r="R139" s="45"/>
      <c r="S139" s="45"/>
      <c r="T139" s="45"/>
    </row>
    <row r="140" spans="1:20" s="47" customFormat="1">
      <c r="A140" s="30">
        <v>125</v>
      </c>
      <c r="B140" s="100" t="str">
        <f t="shared" ca="1" si="14"/>
        <v/>
      </c>
      <c r="C140" s="109" t="str">
        <f t="shared" ca="1" si="15"/>
        <v/>
      </c>
      <c r="D140" s="101" t="str">
        <f ca="1">IF(ISERROR(OFFSET('HARGA SATUAN'!$D$6,MATCH(C140,'HARGA SATUAN'!$C$7:$C$1495,0),0)),"",OFFSET('HARGA SATUAN'!$D$6,MATCH(C140,'HARGA SATUAN'!$C$7:$C$1495,0),0))</f>
        <v/>
      </c>
      <c r="E140" s="101">
        <f ca="1">IF(B140="+","Unit",IF(ISERROR(OFFSET('HARGA SATUAN'!$E$6,MATCH(C140,'HARGA SATUAN'!$C$7:$C$1495,0),0)),"",OFFSET('HARGA SATUAN'!$E$6,MATCH(C140,'HARGA SATUAN'!$C$7:$C$1495,0),0)))</f>
        <v>0</v>
      </c>
      <c r="F140" s="101" t="str">
        <f t="shared" ca="1" si="16"/>
        <v/>
      </c>
      <c r="G140" s="41">
        <f ca="1">IF(ISERROR(OFFSET('HARGA SATUAN'!$I$6,MATCH(C140,'HARGA SATUAN'!$C$7:$C$1495,0),0)),"",OFFSET('HARGA SATUAN'!$I$6,MATCH(C140,'HARGA SATUAN'!$C$7:$C$1495,0),0))</f>
        <v>0</v>
      </c>
      <c r="H140" s="42">
        <f t="shared" ca="1" si="18"/>
        <v>0</v>
      </c>
      <c r="I140" s="42">
        <f t="shared" ca="1" si="19"/>
        <v>0</v>
      </c>
      <c r="J140" s="42">
        <f t="shared" ca="1" si="20"/>
        <v>0</v>
      </c>
      <c r="K140" s="43">
        <f t="shared" ca="1" si="21"/>
        <v>0</v>
      </c>
      <c r="L140" s="46"/>
      <c r="Q140" s="36"/>
      <c r="R140" s="45"/>
      <c r="S140" s="45"/>
      <c r="T140" s="45"/>
    </row>
    <row r="141" spans="1:20" s="47" customFormat="1">
      <c r="A141" s="30">
        <v>126</v>
      </c>
      <c r="B141" s="100" t="str">
        <f t="shared" ca="1" si="14"/>
        <v/>
      </c>
      <c r="C141" s="109" t="str">
        <f t="shared" ca="1" si="15"/>
        <v/>
      </c>
      <c r="D141" s="101" t="str">
        <f ca="1">IF(ISERROR(OFFSET('HARGA SATUAN'!$D$6,MATCH(C141,'HARGA SATUAN'!$C$7:$C$1495,0),0)),"",OFFSET('HARGA SATUAN'!$D$6,MATCH(C141,'HARGA SATUAN'!$C$7:$C$1495,0),0))</f>
        <v/>
      </c>
      <c r="E141" s="101">
        <f ca="1">IF(B141="+","Unit",IF(ISERROR(OFFSET('HARGA SATUAN'!$E$6,MATCH(C141,'HARGA SATUAN'!$C$7:$C$1495,0),0)),"",OFFSET('HARGA SATUAN'!$E$6,MATCH(C141,'HARGA SATUAN'!$C$7:$C$1495,0),0)))</f>
        <v>0</v>
      </c>
      <c r="F141" s="101" t="str">
        <f t="shared" ca="1" si="16"/>
        <v/>
      </c>
      <c r="G141" s="41">
        <f ca="1">IF(ISERROR(OFFSET('HARGA SATUAN'!$I$6,MATCH(C141,'HARGA SATUAN'!$C$7:$C$1495,0),0)),"",OFFSET('HARGA SATUAN'!$I$6,MATCH(C141,'HARGA SATUAN'!$C$7:$C$1495,0),0))</f>
        <v>0</v>
      </c>
      <c r="H141" s="42">
        <f t="shared" ca="1" si="18"/>
        <v>0</v>
      </c>
      <c r="I141" s="42">
        <f t="shared" ca="1" si="19"/>
        <v>0</v>
      </c>
      <c r="J141" s="42">
        <f t="shared" ca="1" si="20"/>
        <v>0</v>
      </c>
      <c r="K141" s="43">
        <f t="shared" ca="1" si="21"/>
        <v>0</v>
      </c>
      <c r="L141" s="46"/>
      <c r="Q141" s="36"/>
      <c r="R141" s="45"/>
      <c r="S141" s="45"/>
      <c r="T141" s="45"/>
    </row>
    <row r="142" spans="1:20" s="47" customFormat="1">
      <c r="A142" s="30">
        <v>127</v>
      </c>
      <c r="B142" s="100" t="str">
        <f t="shared" ca="1" si="14"/>
        <v/>
      </c>
      <c r="C142" s="109" t="str">
        <f t="shared" ca="1" si="15"/>
        <v/>
      </c>
      <c r="D142" s="101" t="str">
        <f ca="1">IF(ISERROR(OFFSET('HARGA SATUAN'!$D$6,MATCH(C142,'HARGA SATUAN'!$C$7:$C$1495,0),0)),"",OFFSET('HARGA SATUAN'!$D$6,MATCH(C142,'HARGA SATUAN'!$C$7:$C$1495,0),0))</f>
        <v/>
      </c>
      <c r="E142" s="101">
        <f ca="1">IF(B142="+","Unit",IF(ISERROR(OFFSET('HARGA SATUAN'!$E$6,MATCH(C142,'HARGA SATUAN'!$C$7:$C$1495,0),0)),"",OFFSET('HARGA SATUAN'!$E$6,MATCH(C142,'HARGA SATUAN'!$C$7:$C$1495,0),0)))</f>
        <v>0</v>
      </c>
      <c r="F142" s="101" t="str">
        <f t="shared" ca="1" si="16"/>
        <v/>
      </c>
      <c r="G142" s="41">
        <f ca="1">IF(ISERROR(OFFSET('HARGA SATUAN'!$I$6,MATCH(C142,'HARGA SATUAN'!$C$7:$C$1495,0),0)),"",OFFSET('HARGA SATUAN'!$I$6,MATCH(C142,'HARGA SATUAN'!$C$7:$C$1495,0),0))</f>
        <v>0</v>
      </c>
      <c r="H142" s="42">
        <f t="shared" ca="1" si="18"/>
        <v>0</v>
      </c>
      <c r="I142" s="42">
        <f t="shared" ca="1" si="19"/>
        <v>0</v>
      </c>
      <c r="J142" s="42">
        <f t="shared" ca="1" si="20"/>
        <v>0</v>
      </c>
      <c r="K142" s="43">
        <f t="shared" ca="1" si="21"/>
        <v>0</v>
      </c>
      <c r="L142" s="46"/>
      <c r="Q142" s="36"/>
      <c r="R142" s="45"/>
      <c r="S142" s="45"/>
      <c r="T142" s="45"/>
    </row>
    <row r="143" spans="1:20" s="47" customFormat="1">
      <c r="A143" s="30">
        <v>128</v>
      </c>
      <c r="B143" s="100" t="str">
        <f t="shared" ca="1" si="14"/>
        <v/>
      </c>
      <c r="C143" s="109" t="str">
        <f t="shared" ca="1" si="15"/>
        <v/>
      </c>
      <c r="D143" s="101" t="str">
        <f ca="1">IF(ISERROR(OFFSET('HARGA SATUAN'!$D$6,MATCH(C143,'HARGA SATUAN'!$C$7:$C$1495,0),0)),"",OFFSET('HARGA SATUAN'!$D$6,MATCH(C143,'HARGA SATUAN'!$C$7:$C$1495,0),0))</f>
        <v/>
      </c>
      <c r="E143" s="101">
        <f ca="1">IF(B143="+","Unit",IF(ISERROR(OFFSET('HARGA SATUAN'!$E$6,MATCH(C143,'HARGA SATUAN'!$C$7:$C$1495,0),0)),"",OFFSET('HARGA SATUAN'!$E$6,MATCH(C143,'HARGA SATUAN'!$C$7:$C$1495,0),0)))</f>
        <v>0</v>
      </c>
      <c r="F143" s="101" t="str">
        <f t="shared" ca="1" si="16"/>
        <v/>
      </c>
      <c r="G143" s="41">
        <f ca="1">IF(ISERROR(OFFSET('HARGA SATUAN'!$I$6,MATCH(C143,'HARGA SATUAN'!$C$7:$C$1495,0),0)),"",OFFSET('HARGA SATUAN'!$I$6,MATCH(C143,'HARGA SATUAN'!$C$7:$C$1495,0),0))</f>
        <v>0</v>
      </c>
      <c r="H143" s="42">
        <f t="shared" ca="1" si="18"/>
        <v>0</v>
      </c>
      <c r="I143" s="42">
        <f t="shared" ca="1" si="19"/>
        <v>0</v>
      </c>
      <c r="J143" s="42">
        <f t="shared" ca="1" si="20"/>
        <v>0</v>
      </c>
      <c r="K143" s="43">
        <f t="shared" ca="1" si="21"/>
        <v>0</v>
      </c>
      <c r="L143" s="46"/>
      <c r="Q143" s="36"/>
      <c r="R143" s="45"/>
      <c r="S143" s="45"/>
      <c r="T143" s="45"/>
    </row>
    <row r="144" spans="1:20" s="47" customFormat="1">
      <c r="A144" s="30">
        <v>129</v>
      </c>
      <c r="B144" s="100" t="str">
        <f t="shared" ca="1" si="14"/>
        <v/>
      </c>
      <c r="C144" s="109" t="str">
        <f t="shared" ca="1" si="15"/>
        <v/>
      </c>
      <c r="D144" s="101" t="str">
        <f ca="1">IF(ISERROR(OFFSET('HARGA SATUAN'!$D$6,MATCH(C144,'HARGA SATUAN'!$C$7:$C$1495,0),0)),"",OFFSET('HARGA SATUAN'!$D$6,MATCH(C144,'HARGA SATUAN'!$C$7:$C$1495,0),0))</f>
        <v/>
      </c>
      <c r="E144" s="101">
        <f ca="1">IF(B144="+","Unit",IF(ISERROR(OFFSET('HARGA SATUAN'!$E$6,MATCH(C144,'HARGA SATUAN'!$C$7:$C$1495,0),0)),"",OFFSET('HARGA SATUAN'!$E$6,MATCH(C144,'HARGA SATUAN'!$C$7:$C$1495,0),0)))</f>
        <v>0</v>
      </c>
      <c r="F144" s="101" t="str">
        <f t="shared" ca="1" si="16"/>
        <v/>
      </c>
      <c r="G144" s="41">
        <f ca="1">IF(ISERROR(OFFSET('HARGA SATUAN'!$I$6,MATCH(C144,'HARGA SATUAN'!$C$7:$C$1495,0),0)),"",OFFSET('HARGA SATUAN'!$I$6,MATCH(C144,'HARGA SATUAN'!$C$7:$C$1495,0),0))</f>
        <v>0</v>
      </c>
      <c r="H144" s="42">
        <f t="shared" ca="1" si="18"/>
        <v>0</v>
      </c>
      <c r="I144" s="42">
        <f t="shared" ca="1" si="19"/>
        <v>0</v>
      </c>
      <c r="J144" s="42">
        <f t="shared" ca="1" si="20"/>
        <v>0</v>
      </c>
      <c r="K144" s="43">
        <f t="shared" ca="1" si="21"/>
        <v>0</v>
      </c>
      <c r="L144" s="46"/>
      <c r="Q144" s="36"/>
      <c r="R144" s="45"/>
      <c r="S144" s="45"/>
      <c r="T144" s="45"/>
    </row>
    <row r="145" spans="1:20" s="47" customFormat="1">
      <c r="A145" s="30">
        <v>130</v>
      </c>
      <c r="B145" s="100" t="str">
        <f t="shared" ca="1" si="14"/>
        <v/>
      </c>
      <c r="C145" s="109" t="str">
        <f t="shared" ref="C145:C165" ca="1" si="22">IF(ISERROR(OFFSET($C$223,MATCH(A145,$F$224:$F$373,0),0)),"",OFFSET($C$223,MATCH(A145,$F$224:$F$373,0),0))</f>
        <v/>
      </c>
      <c r="D145" s="101" t="str">
        <f ca="1">IF(ISERROR(OFFSET('HARGA SATUAN'!$D$6,MATCH(C145,'HARGA SATUAN'!$C$7:$C$1495,0),0)),"",OFFSET('HARGA SATUAN'!$D$6,MATCH(C145,'HARGA SATUAN'!$C$7:$C$1495,0),0))</f>
        <v/>
      </c>
      <c r="E145" s="101">
        <f ca="1">IF(B145="+","Unit",IF(ISERROR(OFFSET('HARGA SATUAN'!$E$6,MATCH(C145,'HARGA SATUAN'!$C$7:$C$1495,0),0)),"",OFFSET('HARGA SATUAN'!$E$6,MATCH(C145,'HARGA SATUAN'!$C$7:$C$1495,0),0)))</f>
        <v>0</v>
      </c>
      <c r="F145" s="101" t="str">
        <f t="shared" ref="F145:F165" ca="1" si="23">IF(ISERROR(OFFSET($D$223,MATCH(A145,$F$224:$F$373,0),0)),"",OFFSET($D$223,MATCH(A145,$F$224:$F$373,0),0))</f>
        <v/>
      </c>
      <c r="G145" s="41">
        <f ca="1">IF(ISERROR(OFFSET('HARGA SATUAN'!$I$6,MATCH(C145,'HARGA SATUAN'!$C$7:$C$1495,0),0)),"",OFFSET('HARGA SATUAN'!$I$6,MATCH(C145,'HARGA SATUAN'!$C$7:$C$1495,0),0))</f>
        <v>0</v>
      </c>
      <c r="H145" s="42">
        <f t="shared" ca="1" si="18"/>
        <v>0</v>
      </c>
      <c r="I145" s="42">
        <f t="shared" ca="1" si="19"/>
        <v>0</v>
      </c>
      <c r="J145" s="42">
        <f t="shared" ca="1" si="20"/>
        <v>0</v>
      </c>
      <c r="K145" s="43">
        <f t="shared" ca="1" si="21"/>
        <v>0</v>
      </c>
      <c r="L145" s="46"/>
      <c r="Q145" s="36"/>
      <c r="R145" s="45"/>
      <c r="S145" s="45"/>
      <c r="T145" s="45"/>
    </row>
    <row r="146" spans="1:20" s="47" customFormat="1">
      <c r="A146" s="30">
        <v>131</v>
      </c>
      <c r="B146" s="100" t="str">
        <f t="shared" ca="1" si="14"/>
        <v/>
      </c>
      <c r="C146" s="109" t="str">
        <f t="shared" ca="1" si="22"/>
        <v/>
      </c>
      <c r="D146" s="101" t="str">
        <f ca="1">IF(ISERROR(OFFSET('HARGA SATUAN'!$D$6,MATCH(C146,'HARGA SATUAN'!$C$7:$C$1495,0),0)),"",OFFSET('HARGA SATUAN'!$D$6,MATCH(C146,'HARGA SATUAN'!$C$7:$C$1495,0),0))</f>
        <v/>
      </c>
      <c r="E146" s="101">
        <f ca="1">IF(B146="+","Unit",IF(ISERROR(OFFSET('HARGA SATUAN'!$E$6,MATCH(C146,'HARGA SATUAN'!$C$7:$C$1495,0),0)),"",OFFSET('HARGA SATUAN'!$E$6,MATCH(C146,'HARGA SATUAN'!$C$7:$C$1495,0),0)))</f>
        <v>0</v>
      </c>
      <c r="F146" s="101" t="str">
        <f t="shared" ca="1" si="23"/>
        <v/>
      </c>
      <c r="G146" s="41">
        <f ca="1">IF(ISERROR(OFFSET('HARGA SATUAN'!$I$6,MATCH(C146,'HARGA SATUAN'!$C$7:$C$1495,0),0)),"",OFFSET('HARGA SATUAN'!$I$6,MATCH(C146,'HARGA SATUAN'!$C$7:$C$1495,0),0))</f>
        <v>0</v>
      </c>
      <c r="H146" s="42">
        <f t="shared" ca="1" si="18"/>
        <v>0</v>
      </c>
      <c r="I146" s="42">
        <f t="shared" ca="1" si="19"/>
        <v>0</v>
      </c>
      <c r="J146" s="42">
        <f t="shared" ca="1" si="20"/>
        <v>0</v>
      </c>
      <c r="K146" s="43">
        <f t="shared" ca="1" si="21"/>
        <v>0</v>
      </c>
      <c r="L146" s="46"/>
      <c r="Q146" s="36"/>
      <c r="R146" s="45"/>
      <c r="S146" s="45"/>
      <c r="T146" s="45"/>
    </row>
    <row r="147" spans="1:20" s="47" customFormat="1">
      <c r="A147" s="30">
        <v>132</v>
      </c>
      <c r="B147" s="100" t="str">
        <f t="shared" ca="1" si="14"/>
        <v/>
      </c>
      <c r="C147" s="109" t="str">
        <f t="shared" ca="1" si="22"/>
        <v/>
      </c>
      <c r="D147" s="101" t="str">
        <f ca="1">IF(ISERROR(OFFSET('HARGA SATUAN'!$D$6,MATCH(C147,'HARGA SATUAN'!$C$7:$C$1495,0),0)),"",OFFSET('HARGA SATUAN'!$D$6,MATCH(C147,'HARGA SATUAN'!$C$7:$C$1495,0),0))</f>
        <v/>
      </c>
      <c r="E147" s="101">
        <f ca="1">IF(B147="+","Unit",IF(ISERROR(OFFSET('HARGA SATUAN'!$E$6,MATCH(C147,'HARGA SATUAN'!$C$7:$C$1495,0),0)),"",OFFSET('HARGA SATUAN'!$E$6,MATCH(C147,'HARGA SATUAN'!$C$7:$C$1495,0),0)))</f>
        <v>0</v>
      </c>
      <c r="F147" s="101" t="str">
        <f t="shared" ca="1" si="23"/>
        <v/>
      </c>
      <c r="G147" s="41">
        <f ca="1">IF(ISERROR(OFFSET('HARGA SATUAN'!$I$6,MATCH(C147,'HARGA SATUAN'!$C$7:$C$1495,0),0)),"",OFFSET('HARGA SATUAN'!$I$6,MATCH(C147,'HARGA SATUAN'!$C$7:$C$1495,0),0))</f>
        <v>0</v>
      </c>
      <c r="H147" s="42">
        <f t="shared" ca="1" si="18"/>
        <v>0</v>
      </c>
      <c r="I147" s="42">
        <f t="shared" ca="1" si="19"/>
        <v>0</v>
      </c>
      <c r="J147" s="42">
        <f t="shared" ca="1" si="20"/>
        <v>0</v>
      </c>
      <c r="K147" s="43">
        <f t="shared" ca="1" si="21"/>
        <v>0</v>
      </c>
      <c r="L147" s="46"/>
      <c r="Q147" s="36"/>
      <c r="R147" s="45"/>
      <c r="S147" s="45"/>
      <c r="T147" s="45"/>
    </row>
    <row r="148" spans="1:20" s="47" customFormat="1">
      <c r="A148" s="30">
        <v>133</v>
      </c>
      <c r="B148" s="100" t="str">
        <f t="shared" ca="1" si="14"/>
        <v/>
      </c>
      <c r="C148" s="109" t="str">
        <f t="shared" ca="1" si="22"/>
        <v/>
      </c>
      <c r="D148" s="101" t="str">
        <f ca="1">IF(ISERROR(OFFSET('HARGA SATUAN'!$D$6,MATCH(C148,'HARGA SATUAN'!$C$7:$C$1495,0),0)),"",OFFSET('HARGA SATUAN'!$D$6,MATCH(C148,'HARGA SATUAN'!$C$7:$C$1495,0),0))</f>
        <v/>
      </c>
      <c r="E148" s="101">
        <f ca="1">IF(B148="+","Unit",IF(ISERROR(OFFSET('HARGA SATUAN'!$E$6,MATCH(C148,'HARGA SATUAN'!$C$7:$C$1495,0),0)),"",OFFSET('HARGA SATUAN'!$E$6,MATCH(C148,'HARGA SATUAN'!$C$7:$C$1495,0),0)))</f>
        <v>0</v>
      </c>
      <c r="F148" s="101" t="str">
        <f t="shared" ca="1" si="23"/>
        <v/>
      </c>
      <c r="G148" s="41">
        <f ca="1">IF(ISERROR(OFFSET('HARGA SATUAN'!$I$6,MATCH(C148,'HARGA SATUAN'!$C$7:$C$1495,0),0)),"",OFFSET('HARGA SATUAN'!$I$6,MATCH(C148,'HARGA SATUAN'!$C$7:$C$1495,0),0))</f>
        <v>0</v>
      </c>
      <c r="H148" s="42">
        <f t="shared" ca="1" si="18"/>
        <v>0</v>
      </c>
      <c r="I148" s="42">
        <f t="shared" ca="1" si="19"/>
        <v>0</v>
      </c>
      <c r="J148" s="42">
        <f t="shared" ca="1" si="20"/>
        <v>0</v>
      </c>
      <c r="K148" s="43">
        <f t="shared" ca="1" si="21"/>
        <v>0</v>
      </c>
      <c r="L148" s="46"/>
      <c r="Q148" s="36"/>
      <c r="R148" s="45"/>
      <c r="S148" s="45"/>
      <c r="T148" s="45"/>
    </row>
    <row r="149" spans="1:20" s="47" customFormat="1">
      <c r="A149" s="30">
        <v>134</v>
      </c>
      <c r="B149" s="100" t="str">
        <f t="shared" ca="1" si="14"/>
        <v/>
      </c>
      <c r="C149" s="109" t="str">
        <f t="shared" ca="1" si="22"/>
        <v/>
      </c>
      <c r="D149" s="101" t="str">
        <f ca="1">IF(ISERROR(OFFSET('HARGA SATUAN'!$D$6,MATCH(C149,'HARGA SATUAN'!$C$7:$C$1495,0),0)),"",OFFSET('HARGA SATUAN'!$D$6,MATCH(C149,'HARGA SATUAN'!$C$7:$C$1495,0),0))</f>
        <v/>
      </c>
      <c r="E149" s="101">
        <f ca="1">IF(B149="+","Unit",IF(ISERROR(OFFSET('HARGA SATUAN'!$E$6,MATCH(C149,'HARGA SATUAN'!$C$7:$C$1495,0),0)),"",OFFSET('HARGA SATUAN'!$E$6,MATCH(C149,'HARGA SATUAN'!$C$7:$C$1495,0),0)))</f>
        <v>0</v>
      </c>
      <c r="F149" s="101" t="str">
        <f t="shared" ca="1" si="23"/>
        <v/>
      </c>
      <c r="G149" s="41">
        <f ca="1">IF(ISERROR(OFFSET('HARGA SATUAN'!$I$6,MATCH(C149,'HARGA SATUAN'!$C$7:$C$1495,0),0)),"",OFFSET('HARGA SATUAN'!$I$6,MATCH(C149,'HARGA SATUAN'!$C$7:$C$1495,0),0))</f>
        <v>0</v>
      </c>
      <c r="H149" s="42">
        <f t="shared" ca="1" si="18"/>
        <v>0</v>
      </c>
      <c r="I149" s="42">
        <f t="shared" ca="1" si="19"/>
        <v>0</v>
      </c>
      <c r="J149" s="42">
        <f t="shared" ca="1" si="20"/>
        <v>0</v>
      </c>
      <c r="K149" s="43">
        <f t="shared" ca="1" si="21"/>
        <v>0</v>
      </c>
      <c r="L149" s="46"/>
      <c r="Q149" s="36"/>
      <c r="R149" s="45"/>
      <c r="S149" s="45"/>
      <c r="T149" s="45"/>
    </row>
    <row r="150" spans="1:20" s="47" customFormat="1">
      <c r="A150" s="30">
        <v>135</v>
      </c>
      <c r="B150" s="100" t="str">
        <f t="shared" ca="1" si="14"/>
        <v/>
      </c>
      <c r="C150" s="109" t="str">
        <f t="shared" ca="1" si="22"/>
        <v/>
      </c>
      <c r="D150" s="101" t="str">
        <f ca="1">IF(ISERROR(OFFSET('HARGA SATUAN'!$D$6,MATCH(C150,'HARGA SATUAN'!$C$7:$C$1495,0),0)),"",OFFSET('HARGA SATUAN'!$D$6,MATCH(C150,'HARGA SATUAN'!$C$7:$C$1495,0),0))</f>
        <v/>
      </c>
      <c r="E150" s="101">
        <f ca="1">IF(B150="+","Unit",IF(ISERROR(OFFSET('HARGA SATUAN'!$E$6,MATCH(C150,'HARGA SATUAN'!$C$7:$C$1495,0),0)),"",OFFSET('HARGA SATUAN'!$E$6,MATCH(C150,'HARGA SATUAN'!$C$7:$C$1495,0),0)))</f>
        <v>0</v>
      </c>
      <c r="F150" s="101" t="str">
        <f t="shared" ca="1" si="23"/>
        <v/>
      </c>
      <c r="G150" s="41">
        <f ca="1">IF(ISERROR(OFFSET('HARGA SATUAN'!$I$6,MATCH(C150,'HARGA SATUAN'!$C$7:$C$1495,0),0)),"",OFFSET('HARGA SATUAN'!$I$6,MATCH(C150,'HARGA SATUAN'!$C$7:$C$1495,0),0))</f>
        <v>0</v>
      </c>
      <c r="H150" s="42">
        <f t="shared" ca="1" si="18"/>
        <v>0</v>
      </c>
      <c r="I150" s="42">
        <f t="shared" ca="1" si="19"/>
        <v>0</v>
      </c>
      <c r="J150" s="42">
        <f t="shared" ca="1" si="20"/>
        <v>0</v>
      </c>
      <c r="K150" s="43">
        <f t="shared" ca="1" si="21"/>
        <v>0</v>
      </c>
      <c r="L150" s="46"/>
      <c r="Q150" s="36"/>
      <c r="R150" s="45"/>
      <c r="S150" s="45"/>
      <c r="T150" s="45"/>
    </row>
    <row r="151" spans="1:20" s="47" customFormat="1">
      <c r="A151" s="30">
        <v>136</v>
      </c>
      <c r="B151" s="100" t="str">
        <f t="shared" ca="1" si="14"/>
        <v/>
      </c>
      <c r="C151" s="109" t="str">
        <f t="shared" ca="1" si="22"/>
        <v/>
      </c>
      <c r="D151" s="101" t="str">
        <f ca="1">IF(ISERROR(OFFSET('HARGA SATUAN'!$D$6,MATCH(C151,'HARGA SATUAN'!$C$7:$C$1495,0),0)),"",OFFSET('HARGA SATUAN'!$D$6,MATCH(C151,'HARGA SATUAN'!$C$7:$C$1495,0),0))</f>
        <v/>
      </c>
      <c r="E151" s="101">
        <f ca="1">IF(B151="+","Unit",IF(ISERROR(OFFSET('HARGA SATUAN'!$E$6,MATCH(C151,'HARGA SATUAN'!$C$7:$C$1495,0),0)),"",OFFSET('HARGA SATUAN'!$E$6,MATCH(C151,'HARGA SATUAN'!$C$7:$C$1495,0),0)))</f>
        <v>0</v>
      </c>
      <c r="F151" s="101" t="str">
        <f t="shared" ca="1" si="23"/>
        <v/>
      </c>
      <c r="G151" s="41">
        <f ca="1">IF(ISERROR(OFFSET('HARGA SATUAN'!$I$6,MATCH(C151,'HARGA SATUAN'!$C$7:$C$1495,0),0)),"",OFFSET('HARGA SATUAN'!$I$6,MATCH(C151,'HARGA SATUAN'!$C$7:$C$1495,0),0))</f>
        <v>0</v>
      </c>
      <c r="H151" s="42">
        <f t="shared" ca="1" si="18"/>
        <v>0</v>
      </c>
      <c r="I151" s="42">
        <f t="shared" ca="1" si="19"/>
        <v>0</v>
      </c>
      <c r="J151" s="42">
        <f t="shared" ca="1" si="20"/>
        <v>0</v>
      </c>
      <c r="K151" s="43">
        <f t="shared" ca="1" si="21"/>
        <v>0</v>
      </c>
      <c r="L151" s="46"/>
      <c r="Q151" s="36"/>
      <c r="R151" s="45"/>
      <c r="S151" s="45"/>
      <c r="T151" s="45"/>
    </row>
    <row r="152" spans="1:20" s="47" customFormat="1">
      <c r="A152" s="30">
        <v>137</v>
      </c>
      <c r="B152" s="100" t="str">
        <f t="shared" ca="1" si="14"/>
        <v/>
      </c>
      <c r="C152" s="109" t="str">
        <f t="shared" ca="1" si="22"/>
        <v/>
      </c>
      <c r="D152" s="101" t="str">
        <f ca="1">IF(ISERROR(OFFSET('HARGA SATUAN'!$D$6,MATCH(C152,'HARGA SATUAN'!$C$7:$C$1495,0),0)),"",OFFSET('HARGA SATUAN'!$D$6,MATCH(C152,'HARGA SATUAN'!$C$7:$C$1495,0),0))</f>
        <v/>
      </c>
      <c r="E152" s="101">
        <f ca="1">IF(B152="+","Unit",IF(ISERROR(OFFSET('HARGA SATUAN'!$E$6,MATCH(C152,'HARGA SATUAN'!$C$7:$C$1495,0),0)),"",OFFSET('HARGA SATUAN'!$E$6,MATCH(C152,'HARGA SATUAN'!$C$7:$C$1495,0),0)))</f>
        <v>0</v>
      </c>
      <c r="F152" s="101" t="str">
        <f t="shared" ca="1" si="23"/>
        <v/>
      </c>
      <c r="G152" s="41">
        <f ca="1">IF(ISERROR(OFFSET('HARGA SATUAN'!$I$6,MATCH(C152,'HARGA SATUAN'!$C$7:$C$1495,0),0)),"",OFFSET('HARGA SATUAN'!$I$6,MATCH(C152,'HARGA SATUAN'!$C$7:$C$1495,0),0))</f>
        <v>0</v>
      </c>
      <c r="H152" s="42">
        <f t="shared" ca="1" si="18"/>
        <v>0</v>
      </c>
      <c r="I152" s="42">
        <f t="shared" ca="1" si="19"/>
        <v>0</v>
      </c>
      <c r="J152" s="42">
        <f t="shared" ca="1" si="20"/>
        <v>0</v>
      </c>
      <c r="K152" s="43">
        <f t="shared" ca="1" si="21"/>
        <v>0</v>
      </c>
      <c r="L152" s="46"/>
      <c r="Q152" s="36"/>
      <c r="R152" s="45"/>
      <c r="S152" s="45"/>
      <c r="T152" s="45"/>
    </row>
    <row r="153" spans="1:20" s="47" customFormat="1">
      <c r="A153" s="30">
        <v>138</v>
      </c>
      <c r="B153" s="100" t="str">
        <f t="shared" ca="1" si="14"/>
        <v/>
      </c>
      <c r="C153" s="109" t="str">
        <f t="shared" ca="1" si="22"/>
        <v/>
      </c>
      <c r="D153" s="101" t="str">
        <f ca="1">IF(ISERROR(OFFSET('HARGA SATUAN'!$D$6,MATCH(C153,'HARGA SATUAN'!$C$7:$C$1495,0),0)),"",OFFSET('HARGA SATUAN'!$D$6,MATCH(C153,'HARGA SATUAN'!$C$7:$C$1495,0),0))</f>
        <v/>
      </c>
      <c r="E153" s="101">
        <f ca="1">IF(B153="+","Unit",IF(ISERROR(OFFSET('HARGA SATUAN'!$E$6,MATCH(C153,'HARGA SATUAN'!$C$7:$C$1495,0),0)),"",OFFSET('HARGA SATUAN'!$E$6,MATCH(C153,'HARGA SATUAN'!$C$7:$C$1495,0),0)))</f>
        <v>0</v>
      </c>
      <c r="F153" s="101" t="str">
        <f t="shared" ca="1" si="23"/>
        <v/>
      </c>
      <c r="G153" s="41">
        <f ca="1">IF(ISERROR(OFFSET('HARGA SATUAN'!$I$6,MATCH(C153,'HARGA SATUAN'!$C$7:$C$1495,0),0)),"",OFFSET('HARGA SATUAN'!$I$6,MATCH(C153,'HARGA SATUAN'!$C$7:$C$1495,0),0))</f>
        <v>0</v>
      </c>
      <c r="H153" s="42">
        <f t="shared" ca="1" si="18"/>
        <v>0</v>
      </c>
      <c r="I153" s="42">
        <f t="shared" ca="1" si="19"/>
        <v>0</v>
      </c>
      <c r="J153" s="42">
        <f t="shared" ca="1" si="20"/>
        <v>0</v>
      </c>
      <c r="K153" s="43">
        <f t="shared" ca="1" si="21"/>
        <v>0</v>
      </c>
      <c r="L153" s="46"/>
      <c r="Q153" s="36"/>
      <c r="R153" s="45"/>
      <c r="S153" s="45"/>
      <c r="T153" s="45"/>
    </row>
    <row r="154" spans="1:20" s="47" customFormat="1">
      <c r="A154" s="30">
        <v>139</v>
      </c>
      <c r="B154" s="100" t="str">
        <f t="shared" ca="1" si="14"/>
        <v/>
      </c>
      <c r="C154" s="109" t="str">
        <f t="shared" ca="1" si="22"/>
        <v/>
      </c>
      <c r="D154" s="101" t="str">
        <f ca="1">IF(ISERROR(OFFSET('HARGA SATUAN'!$D$6,MATCH(C154,'HARGA SATUAN'!$C$7:$C$1495,0),0)),"",OFFSET('HARGA SATUAN'!$D$6,MATCH(C154,'HARGA SATUAN'!$C$7:$C$1495,0),0))</f>
        <v/>
      </c>
      <c r="E154" s="101">
        <f ca="1">IF(B154="+","Unit",IF(ISERROR(OFFSET('HARGA SATUAN'!$E$6,MATCH(C154,'HARGA SATUAN'!$C$7:$C$1495,0),0)),"",OFFSET('HARGA SATUAN'!$E$6,MATCH(C154,'HARGA SATUAN'!$C$7:$C$1495,0),0)))</f>
        <v>0</v>
      </c>
      <c r="F154" s="101" t="str">
        <f t="shared" ca="1" si="23"/>
        <v/>
      </c>
      <c r="G154" s="41">
        <f ca="1">IF(ISERROR(OFFSET('HARGA SATUAN'!$I$6,MATCH(C154,'HARGA SATUAN'!$C$7:$C$1495,0),0)),"",OFFSET('HARGA SATUAN'!$I$6,MATCH(C154,'HARGA SATUAN'!$C$7:$C$1495,0),0))</f>
        <v>0</v>
      </c>
      <c r="H154" s="42">
        <f t="shared" ca="1" si="18"/>
        <v>0</v>
      </c>
      <c r="I154" s="42">
        <f t="shared" ca="1" si="19"/>
        <v>0</v>
      </c>
      <c r="J154" s="42">
        <f t="shared" ca="1" si="20"/>
        <v>0</v>
      </c>
      <c r="K154" s="43">
        <f t="shared" ca="1" si="21"/>
        <v>0</v>
      </c>
      <c r="L154" s="46"/>
      <c r="Q154" s="36"/>
      <c r="R154" s="45"/>
      <c r="S154" s="45"/>
      <c r="T154" s="45"/>
    </row>
    <row r="155" spans="1:20" s="47" customFormat="1">
      <c r="A155" s="30">
        <v>140</v>
      </c>
      <c r="B155" s="100" t="str">
        <f t="shared" ca="1" si="14"/>
        <v/>
      </c>
      <c r="C155" s="109" t="str">
        <f t="shared" ca="1" si="22"/>
        <v/>
      </c>
      <c r="D155" s="101" t="str">
        <f ca="1">IF(ISERROR(OFFSET('HARGA SATUAN'!$D$6,MATCH(C155,'HARGA SATUAN'!$C$7:$C$1495,0),0)),"",OFFSET('HARGA SATUAN'!$D$6,MATCH(C155,'HARGA SATUAN'!$C$7:$C$1495,0),0))</f>
        <v/>
      </c>
      <c r="E155" s="101">
        <f ca="1">IF(B155="+","Unit",IF(ISERROR(OFFSET('HARGA SATUAN'!$E$6,MATCH(C155,'HARGA SATUAN'!$C$7:$C$1495,0),0)),"",OFFSET('HARGA SATUAN'!$E$6,MATCH(C155,'HARGA SATUAN'!$C$7:$C$1495,0),0)))</f>
        <v>0</v>
      </c>
      <c r="F155" s="101" t="str">
        <f t="shared" ca="1" si="23"/>
        <v/>
      </c>
      <c r="G155" s="41">
        <f ca="1">IF(ISERROR(OFFSET('HARGA SATUAN'!$I$6,MATCH(C155,'HARGA SATUAN'!$C$7:$C$1495,0),0)),"",OFFSET('HARGA SATUAN'!$I$6,MATCH(C155,'HARGA SATUAN'!$C$7:$C$1495,0),0))</f>
        <v>0</v>
      </c>
      <c r="H155" s="42">
        <f t="shared" ca="1" si="18"/>
        <v>0</v>
      </c>
      <c r="I155" s="42">
        <f t="shared" ca="1" si="19"/>
        <v>0</v>
      </c>
      <c r="J155" s="42">
        <f t="shared" ca="1" si="20"/>
        <v>0</v>
      </c>
      <c r="K155" s="43">
        <f t="shared" ca="1" si="21"/>
        <v>0</v>
      </c>
      <c r="L155" s="46"/>
      <c r="Q155" s="36"/>
      <c r="R155" s="45"/>
      <c r="S155" s="45"/>
      <c r="T155" s="45"/>
    </row>
    <row r="156" spans="1:20" s="47" customFormat="1">
      <c r="A156" s="30">
        <v>141</v>
      </c>
      <c r="B156" s="100" t="str">
        <f t="shared" ca="1" si="14"/>
        <v/>
      </c>
      <c r="C156" s="109" t="str">
        <f t="shared" ca="1" si="22"/>
        <v/>
      </c>
      <c r="D156" s="101" t="str">
        <f ca="1">IF(ISERROR(OFFSET('HARGA SATUAN'!$D$6,MATCH(C156,'HARGA SATUAN'!$C$7:$C$1495,0),0)),"",OFFSET('HARGA SATUAN'!$D$6,MATCH(C156,'HARGA SATUAN'!$C$7:$C$1495,0),0))</f>
        <v/>
      </c>
      <c r="E156" s="101">
        <f ca="1">IF(B156="+","Unit",IF(ISERROR(OFFSET('HARGA SATUAN'!$E$6,MATCH(C156,'HARGA SATUAN'!$C$7:$C$1495,0),0)),"",OFFSET('HARGA SATUAN'!$E$6,MATCH(C156,'HARGA SATUAN'!$C$7:$C$1495,0),0)))</f>
        <v>0</v>
      </c>
      <c r="F156" s="101" t="str">
        <f t="shared" ca="1" si="23"/>
        <v/>
      </c>
      <c r="G156" s="41">
        <f ca="1">IF(ISERROR(OFFSET('HARGA SATUAN'!$I$6,MATCH(C156,'HARGA SATUAN'!$C$7:$C$1495,0),0)),"",OFFSET('HARGA SATUAN'!$I$6,MATCH(C156,'HARGA SATUAN'!$C$7:$C$1495,0),0))</f>
        <v>0</v>
      </c>
      <c r="H156" s="42">
        <f t="shared" ca="1" si="18"/>
        <v>0</v>
      </c>
      <c r="I156" s="42">
        <f t="shared" ca="1" si="19"/>
        <v>0</v>
      </c>
      <c r="J156" s="42">
        <f t="shared" ca="1" si="20"/>
        <v>0</v>
      </c>
      <c r="K156" s="43">
        <f t="shared" ca="1" si="21"/>
        <v>0</v>
      </c>
      <c r="L156" s="46"/>
      <c r="Q156" s="36"/>
      <c r="R156" s="45"/>
      <c r="S156" s="45"/>
      <c r="T156" s="45"/>
    </row>
    <row r="157" spans="1:20" s="47" customFormat="1">
      <c r="A157" s="30">
        <v>142</v>
      </c>
      <c r="B157" s="100" t="str">
        <f t="shared" ca="1" si="14"/>
        <v/>
      </c>
      <c r="C157" s="109" t="str">
        <f t="shared" ca="1" si="22"/>
        <v/>
      </c>
      <c r="D157" s="101" t="str">
        <f ca="1">IF(ISERROR(OFFSET('HARGA SATUAN'!$D$6,MATCH(C157,'HARGA SATUAN'!$C$7:$C$1495,0),0)),"",OFFSET('HARGA SATUAN'!$D$6,MATCH(C157,'HARGA SATUAN'!$C$7:$C$1495,0),0))</f>
        <v/>
      </c>
      <c r="E157" s="101">
        <f ca="1">IF(B157="+","Unit",IF(ISERROR(OFFSET('HARGA SATUAN'!$E$6,MATCH(C157,'HARGA SATUAN'!$C$7:$C$1495,0),0)),"",OFFSET('HARGA SATUAN'!$E$6,MATCH(C157,'HARGA SATUAN'!$C$7:$C$1495,0),0)))</f>
        <v>0</v>
      </c>
      <c r="F157" s="101" t="str">
        <f t="shared" ca="1" si="23"/>
        <v/>
      </c>
      <c r="G157" s="41">
        <f ca="1">IF(ISERROR(OFFSET('HARGA SATUAN'!$I$6,MATCH(C157,'HARGA SATUAN'!$C$7:$C$1495,0),0)),"",OFFSET('HARGA SATUAN'!$I$6,MATCH(C157,'HARGA SATUAN'!$C$7:$C$1495,0),0))</f>
        <v>0</v>
      </c>
      <c r="H157" s="42">
        <f t="shared" ca="1" si="18"/>
        <v>0</v>
      </c>
      <c r="I157" s="42">
        <f t="shared" ca="1" si="19"/>
        <v>0</v>
      </c>
      <c r="J157" s="42">
        <f t="shared" ca="1" si="20"/>
        <v>0</v>
      </c>
      <c r="K157" s="43">
        <f t="shared" ca="1" si="21"/>
        <v>0</v>
      </c>
      <c r="L157" s="46"/>
      <c r="Q157" s="36"/>
      <c r="R157" s="45"/>
      <c r="S157" s="45"/>
      <c r="T157" s="45"/>
    </row>
    <row r="158" spans="1:20" s="47" customFormat="1">
      <c r="A158" s="30">
        <v>143</v>
      </c>
      <c r="B158" s="100" t="str">
        <f t="shared" ca="1" si="14"/>
        <v/>
      </c>
      <c r="C158" s="109" t="str">
        <f t="shared" ca="1" si="22"/>
        <v/>
      </c>
      <c r="D158" s="101" t="str">
        <f ca="1">IF(ISERROR(OFFSET('HARGA SATUAN'!$D$6,MATCH(C158,'HARGA SATUAN'!$C$7:$C$1495,0),0)),"",OFFSET('HARGA SATUAN'!$D$6,MATCH(C158,'HARGA SATUAN'!$C$7:$C$1495,0),0))</f>
        <v/>
      </c>
      <c r="E158" s="101">
        <f ca="1">IF(B158="+","Unit",IF(ISERROR(OFFSET('HARGA SATUAN'!$E$6,MATCH(C158,'HARGA SATUAN'!$C$7:$C$1495,0),0)),"",OFFSET('HARGA SATUAN'!$E$6,MATCH(C158,'HARGA SATUAN'!$C$7:$C$1495,0),0)))</f>
        <v>0</v>
      </c>
      <c r="F158" s="101" t="str">
        <f t="shared" ca="1" si="23"/>
        <v/>
      </c>
      <c r="G158" s="41">
        <f ca="1">IF(ISERROR(OFFSET('HARGA SATUAN'!$I$6,MATCH(C158,'HARGA SATUAN'!$C$7:$C$1495,0),0)),"",OFFSET('HARGA SATUAN'!$I$6,MATCH(C158,'HARGA SATUAN'!$C$7:$C$1495,0),0))</f>
        <v>0</v>
      </c>
      <c r="H158" s="42">
        <f t="shared" ca="1" si="18"/>
        <v>0</v>
      </c>
      <c r="I158" s="42">
        <f t="shared" ca="1" si="19"/>
        <v>0</v>
      </c>
      <c r="J158" s="42">
        <f t="shared" ca="1" si="20"/>
        <v>0</v>
      </c>
      <c r="K158" s="43">
        <f t="shared" ca="1" si="21"/>
        <v>0</v>
      </c>
      <c r="L158" s="46"/>
      <c r="Q158" s="36"/>
      <c r="R158" s="45"/>
      <c r="S158" s="45"/>
      <c r="T158" s="45"/>
    </row>
    <row r="159" spans="1:20" s="47" customFormat="1">
      <c r="A159" s="30">
        <v>144</v>
      </c>
      <c r="B159" s="100" t="str">
        <f t="shared" ca="1" si="14"/>
        <v/>
      </c>
      <c r="C159" s="109" t="str">
        <f t="shared" ca="1" si="22"/>
        <v/>
      </c>
      <c r="D159" s="101" t="str">
        <f ca="1">IF(ISERROR(OFFSET('HARGA SATUAN'!$D$6,MATCH(C159,'HARGA SATUAN'!$C$7:$C$1495,0),0)),"",OFFSET('HARGA SATUAN'!$D$6,MATCH(C159,'HARGA SATUAN'!$C$7:$C$1495,0),0))</f>
        <v/>
      </c>
      <c r="E159" s="101">
        <f ca="1">IF(B159="+","Unit",IF(ISERROR(OFFSET('HARGA SATUAN'!$E$6,MATCH(C159,'HARGA SATUAN'!$C$7:$C$1495,0),0)),"",OFFSET('HARGA SATUAN'!$E$6,MATCH(C159,'HARGA SATUAN'!$C$7:$C$1495,0),0)))</f>
        <v>0</v>
      </c>
      <c r="F159" s="101" t="str">
        <f t="shared" ca="1" si="23"/>
        <v/>
      </c>
      <c r="G159" s="41">
        <f ca="1">IF(ISERROR(OFFSET('HARGA SATUAN'!$I$6,MATCH(C159,'HARGA SATUAN'!$C$7:$C$1495,0),0)),"",OFFSET('HARGA SATUAN'!$I$6,MATCH(C159,'HARGA SATUAN'!$C$7:$C$1495,0),0))</f>
        <v>0</v>
      </c>
      <c r="H159" s="42">
        <f t="shared" ca="1" si="18"/>
        <v>0</v>
      </c>
      <c r="I159" s="42">
        <f t="shared" ca="1" si="19"/>
        <v>0</v>
      </c>
      <c r="J159" s="42">
        <f t="shared" ca="1" si="20"/>
        <v>0</v>
      </c>
      <c r="K159" s="43">
        <f t="shared" ca="1" si="21"/>
        <v>0</v>
      </c>
      <c r="L159" s="46"/>
      <c r="Q159" s="36"/>
      <c r="R159" s="45"/>
      <c r="S159" s="45"/>
      <c r="T159" s="45"/>
    </row>
    <row r="160" spans="1:20" s="47" customFormat="1">
      <c r="A160" s="30">
        <v>145</v>
      </c>
      <c r="B160" s="100" t="str">
        <f t="shared" ca="1" si="14"/>
        <v/>
      </c>
      <c r="C160" s="109" t="str">
        <f t="shared" ca="1" si="22"/>
        <v/>
      </c>
      <c r="D160" s="101" t="str">
        <f ca="1">IF(ISERROR(OFFSET('HARGA SATUAN'!$D$6,MATCH(C160,'HARGA SATUAN'!$C$7:$C$1495,0),0)),"",OFFSET('HARGA SATUAN'!$D$6,MATCH(C160,'HARGA SATUAN'!$C$7:$C$1495,0),0))</f>
        <v/>
      </c>
      <c r="E160" s="101">
        <f ca="1">IF(B160="+","Unit",IF(ISERROR(OFFSET('HARGA SATUAN'!$E$6,MATCH(C160,'HARGA SATUAN'!$C$7:$C$1495,0),0)),"",OFFSET('HARGA SATUAN'!$E$6,MATCH(C160,'HARGA SATUAN'!$C$7:$C$1495,0),0)))</f>
        <v>0</v>
      </c>
      <c r="F160" s="101" t="str">
        <f t="shared" ca="1" si="23"/>
        <v/>
      </c>
      <c r="G160" s="41">
        <f ca="1">IF(ISERROR(OFFSET('HARGA SATUAN'!$I$6,MATCH(C160,'HARGA SATUAN'!$C$7:$C$1495,0),0)),"",OFFSET('HARGA SATUAN'!$I$6,MATCH(C160,'HARGA SATUAN'!$C$7:$C$1495,0),0))</f>
        <v>0</v>
      </c>
      <c r="H160" s="42">
        <f t="shared" ca="1" si="18"/>
        <v>0</v>
      </c>
      <c r="I160" s="42">
        <f t="shared" ca="1" si="19"/>
        <v>0</v>
      </c>
      <c r="J160" s="42">
        <f t="shared" ca="1" si="20"/>
        <v>0</v>
      </c>
      <c r="K160" s="43">
        <f t="shared" ca="1" si="21"/>
        <v>0</v>
      </c>
      <c r="L160" s="46"/>
      <c r="Q160" s="36"/>
      <c r="R160" s="45"/>
      <c r="S160" s="45"/>
      <c r="T160" s="45"/>
    </row>
    <row r="161" spans="1:20" s="47" customFormat="1">
      <c r="A161" s="30">
        <v>146</v>
      </c>
      <c r="B161" s="100" t="str">
        <f t="shared" ca="1" si="14"/>
        <v/>
      </c>
      <c r="C161" s="109" t="str">
        <f t="shared" ca="1" si="22"/>
        <v/>
      </c>
      <c r="D161" s="101" t="str">
        <f ca="1">IF(ISERROR(OFFSET('HARGA SATUAN'!$D$6,MATCH(C161,'HARGA SATUAN'!$C$7:$C$1495,0),0)),"",OFFSET('HARGA SATUAN'!$D$6,MATCH(C161,'HARGA SATUAN'!$C$7:$C$1495,0),0))</f>
        <v/>
      </c>
      <c r="E161" s="101">
        <f ca="1">IF(B161="+","Unit",IF(ISERROR(OFFSET('HARGA SATUAN'!$E$6,MATCH(C161,'HARGA SATUAN'!$C$7:$C$1495,0),0)),"",OFFSET('HARGA SATUAN'!$E$6,MATCH(C161,'HARGA SATUAN'!$C$7:$C$1495,0),0)))</f>
        <v>0</v>
      </c>
      <c r="F161" s="101" t="str">
        <f t="shared" ca="1" si="23"/>
        <v/>
      </c>
      <c r="G161" s="41">
        <f ca="1">IF(ISERROR(OFFSET('HARGA SATUAN'!$I$6,MATCH(C161,'HARGA SATUAN'!$C$7:$C$1495,0),0)),"",OFFSET('HARGA SATUAN'!$I$6,MATCH(C161,'HARGA SATUAN'!$C$7:$C$1495,0),0))</f>
        <v>0</v>
      </c>
      <c r="H161" s="42">
        <f t="shared" ca="1" si="18"/>
        <v>0</v>
      </c>
      <c r="I161" s="42">
        <f t="shared" ca="1" si="19"/>
        <v>0</v>
      </c>
      <c r="J161" s="42">
        <f t="shared" ca="1" si="20"/>
        <v>0</v>
      </c>
      <c r="K161" s="43">
        <f t="shared" ca="1" si="21"/>
        <v>0</v>
      </c>
      <c r="L161" s="46"/>
      <c r="Q161" s="36"/>
      <c r="R161" s="45"/>
      <c r="S161" s="45"/>
      <c r="T161" s="45"/>
    </row>
    <row r="162" spans="1:20" s="47" customFormat="1">
      <c r="A162" s="30">
        <v>147</v>
      </c>
      <c r="B162" s="100" t="str">
        <f t="shared" ca="1" si="14"/>
        <v/>
      </c>
      <c r="C162" s="109" t="str">
        <f t="shared" ca="1" si="22"/>
        <v/>
      </c>
      <c r="D162" s="101" t="str">
        <f ca="1">IF(ISERROR(OFFSET('HARGA SATUAN'!$D$6,MATCH(C162,'HARGA SATUAN'!$C$7:$C$1495,0),0)),"",OFFSET('HARGA SATUAN'!$D$6,MATCH(C162,'HARGA SATUAN'!$C$7:$C$1495,0),0))</f>
        <v/>
      </c>
      <c r="E162" s="101">
        <f ca="1">IF(B162="+","Unit",IF(ISERROR(OFFSET('HARGA SATUAN'!$E$6,MATCH(C162,'HARGA SATUAN'!$C$7:$C$1495,0),0)),"",OFFSET('HARGA SATUAN'!$E$6,MATCH(C162,'HARGA SATUAN'!$C$7:$C$1495,0),0)))</f>
        <v>0</v>
      </c>
      <c r="F162" s="101" t="str">
        <f t="shared" ca="1" si="23"/>
        <v/>
      </c>
      <c r="G162" s="41">
        <f ca="1">IF(ISERROR(OFFSET('HARGA SATUAN'!$I$6,MATCH(C162,'HARGA SATUAN'!$C$7:$C$1495,0),0)),"",OFFSET('HARGA SATUAN'!$I$6,MATCH(C162,'HARGA SATUAN'!$C$7:$C$1495,0),0))</f>
        <v>0</v>
      </c>
      <c r="H162" s="42">
        <f t="shared" ca="1" si="18"/>
        <v>0</v>
      </c>
      <c r="I162" s="42">
        <f t="shared" ca="1" si="19"/>
        <v>0</v>
      </c>
      <c r="J162" s="42">
        <f t="shared" ca="1" si="20"/>
        <v>0</v>
      </c>
      <c r="K162" s="43">
        <f t="shared" ca="1" si="21"/>
        <v>0</v>
      </c>
      <c r="L162" s="46"/>
      <c r="Q162" s="36"/>
      <c r="R162" s="45"/>
      <c r="S162" s="45"/>
      <c r="T162" s="45"/>
    </row>
    <row r="163" spans="1:20" s="47" customFormat="1">
      <c r="A163" s="30">
        <v>148</v>
      </c>
      <c r="B163" s="100" t="str">
        <f t="shared" ca="1" si="14"/>
        <v/>
      </c>
      <c r="C163" s="109" t="str">
        <f t="shared" ca="1" si="22"/>
        <v/>
      </c>
      <c r="D163" s="101" t="str">
        <f ca="1">IF(ISERROR(OFFSET('HARGA SATUAN'!$D$6,MATCH(C163,'HARGA SATUAN'!$C$7:$C$1495,0),0)),"",OFFSET('HARGA SATUAN'!$D$6,MATCH(C163,'HARGA SATUAN'!$C$7:$C$1495,0),0))</f>
        <v/>
      </c>
      <c r="E163" s="101">
        <f ca="1">IF(B163="+","Unit",IF(ISERROR(OFFSET('HARGA SATUAN'!$E$6,MATCH(C163,'HARGA SATUAN'!$C$7:$C$1495,0),0)),"",OFFSET('HARGA SATUAN'!$E$6,MATCH(C163,'HARGA SATUAN'!$C$7:$C$1495,0),0)))</f>
        <v>0</v>
      </c>
      <c r="F163" s="101" t="str">
        <f t="shared" ca="1" si="23"/>
        <v/>
      </c>
      <c r="G163" s="41">
        <f ca="1">IF(ISERROR(OFFSET('HARGA SATUAN'!$I$6,MATCH(C163,'HARGA SATUAN'!$C$7:$C$1495,0),0)),"",OFFSET('HARGA SATUAN'!$I$6,MATCH(C163,'HARGA SATUAN'!$C$7:$C$1495,0),0))</f>
        <v>0</v>
      </c>
      <c r="H163" s="42">
        <f t="shared" ca="1" si="18"/>
        <v>0</v>
      </c>
      <c r="I163" s="42">
        <f t="shared" ca="1" si="19"/>
        <v>0</v>
      </c>
      <c r="J163" s="42">
        <f t="shared" ca="1" si="20"/>
        <v>0</v>
      </c>
      <c r="K163" s="43">
        <f t="shared" ca="1" si="21"/>
        <v>0</v>
      </c>
      <c r="L163" s="46"/>
      <c r="Q163" s="36"/>
      <c r="R163" s="45"/>
      <c r="S163" s="45"/>
      <c r="T163" s="45"/>
    </row>
    <row r="164" spans="1:20" s="47" customFormat="1">
      <c r="A164" s="30">
        <v>149</v>
      </c>
      <c r="B164" s="100" t="str">
        <f t="shared" ca="1" si="14"/>
        <v/>
      </c>
      <c r="C164" s="109" t="str">
        <f t="shared" ca="1" si="22"/>
        <v/>
      </c>
      <c r="D164" s="101" t="str">
        <f ca="1">IF(ISERROR(OFFSET('HARGA SATUAN'!$D$6,MATCH(C164,'HARGA SATUAN'!$C$7:$C$1495,0),0)),"",OFFSET('HARGA SATUAN'!$D$6,MATCH(C164,'HARGA SATUAN'!$C$7:$C$1495,0),0))</f>
        <v/>
      </c>
      <c r="E164" s="101">
        <f ca="1">IF(B164="+","Unit",IF(ISERROR(OFFSET('HARGA SATUAN'!$E$6,MATCH(C164,'HARGA SATUAN'!$C$7:$C$1495,0),0)),"",OFFSET('HARGA SATUAN'!$E$6,MATCH(C164,'HARGA SATUAN'!$C$7:$C$1495,0),0)))</f>
        <v>0</v>
      </c>
      <c r="F164" s="101" t="str">
        <f t="shared" ca="1" si="23"/>
        <v/>
      </c>
      <c r="G164" s="41">
        <f ca="1">IF(ISERROR(OFFSET('HARGA SATUAN'!$I$6,MATCH(C164,'HARGA SATUAN'!$C$7:$C$1495,0),0)),"",OFFSET('HARGA SATUAN'!$I$6,MATCH(C164,'HARGA SATUAN'!$C$7:$C$1495,0),0))</f>
        <v>0</v>
      </c>
      <c r="H164" s="42">
        <f t="shared" ca="1" si="18"/>
        <v>0</v>
      </c>
      <c r="I164" s="42">
        <f t="shared" ca="1" si="19"/>
        <v>0</v>
      </c>
      <c r="J164" s="42">
        <f t="shared" ca="1" si="20"/>
        <v>0</v>
      </c>
      <c r="K164" s="43">
        <f t="shared" ca="1" si="21"/>
        <v>0</v>
      </c>
      <c r="L164" s="46"/>
      <c r="Q164" s="36"/>
      <c r="R164" s="45"/>
      <c r="S164" s="45"/>
      <c r="T164" s="45"/>
    </row>
    <row r="165" spans="1:20" s="47" customFormat="1">
      <c r="A165" s="30">
        <v>150</v>
      </c>
      <c r="B165" s="100" t="str">
        <f t="shared" ca="1" si="14"/>
        <v/>
      </c>
      <c r="C165" s="109" t="str">
        <f t="shared" ca="1" si="22"/>
        <v/>
      </c>
      <c r="D165" s="101" t="str">
        <f ca="1">IF(ISERROR(OFFSET('HARGA SATUAN'!$D$6,MATCH(C165,'HARGA SATUAN'!$C$7:$C$1495,0),0)),"",OFFSET('HARGA SATUAN'!$D$6,MATCH(C165,'HARGA SATUAN'!$C$7:$C$1495,0),0))</f>
        <v/>
      </c>
      <c r="E165" s="101">
        <f ca="1">IF(B165="+","Unit",IF(ISERROR(OFFSET('HARGA SATUAN'!$E$6,MATCH(C165,'HARGA SATUAN'!$C$7:$C$1495,0),0)),"",OFFSET('HARGA SATUAN'!$E$6,MATCH(C165,'HARGA SATUAN'!$C$7:$C$1495,0),0)))</f>
        <v>0</v>
      </c>
      <c r="F165" s="101" t="str">
        <f t="shared" ca="1" si="23"/>
        <v/>
      </c>
      <c r="G165" s="41">
        <f ca="1">IF(ISERROR(OFFSET('HARGA SATUAN'!$I$6,MATCH(C165,'HARGA SATUAN'!$C$7:$C$1495,0),0)),"",OFFSET('HARGA SATUAN'!$I$6,MATCH(C165,'HARGA SATUAN'!$C$7:$C$1495,0),0))</f>
        <v>0</v>
      </c>
      <c r="H165" s="42">
        <f t="shared" ca="1" si="18"/>
        <v>0</v>
      </c>
      <c r="I165" s="42">
        <f t="shared" ca="1" si="19"/>
        <v>0</v>
      </c>
      <c r="J165" s="42">
        <f t="shared" ca="1" si="20"/>
        <v>0</v>
      </c>
      <c r="K165" s="43">
        <f t="shared" ca="1" si="21"/>
        <v>0</v>
      </c>
      <c r="L165" s="46"/>
      <c r="Q165" s="36"/>
      <c r="R165" s="45"/>
      <c r="S165" s="45"/>
      <c r="T165" s="45"/>
    </row>
    <row r="166" spans="1:20" s="47" customFormat="1">
      <c r="A166" s="30"/>
      <c r="B166" s="100"/>
      <c r="C166" s="103"/>
      <c r="D166" s="104"/>
      <c r="E166" s="40"/>
      <c r="F166" s="79"/>
      <c r="G166" s="41"/>
      <c r="H166" s="42"/>
      <c r="I166" s="42"/>
      <c r="J166" s="42"/>
      <c r="K166" s="43"/>
      <c r="L166" s="46"/>
      <c r="Q166" s="36"/>
      <c r="R166" s="45"/>
      <c r="S166" s="45"/>
      <c r="T166" s="45"/>
    </row>
    <row r="167" spans="1:20" s="47" customFormat="1" ht="9" customHeight="1" thickBot="1">
      <c r="A167" s="30"/>
      <c r="B167" s="48"/>
      <c r="C167" s="49"/>
      <c r="D167" s="50"/>
      <c r="E167" s="51"/>
      <c r="F167" s="51"/>
      <c r="G167" s="51"/>
      <c r="H167" s="52"/>
      <c r="I167" s="52"/>
      <c r="J167" s="52"/>
      <c r="K167" s="53"/>
      <c r="L167" s="44"/>
    </row>
    <row r="168" spans="1:20" s="36" customFormat="1">
      <c r="A168" s="30"/>
      <c r="B168" s="54"/>
      <c r="C168" s="555" t="s">
        <v>1008</v>
      </c>
      <c r="D168" s="555"/>
      <c r="E168" s="555"/>
      <c r="F168" s="555"/>
      <c r="G168" s="77" t="s">
        <v>9</v>
      </c>
      <c r="H168" s="55">
        <f ca="1">SUM(H14:H167)</f>
        <v>30018150</v>
      </c>
      <c r="I168" s="55">
        <f ca="1">SUM(I14:I167)</f>
        <v>0</v>
      </c>
      <c r="J168" s="55">
        <f ca="1">SUM(J14:J167)</f>
        <v>0</v>
      </c>
      <c r="K168" s="55">
        <f ca="1">SUM(K14:K167)</f>
        <v>30018150</v>
      </c>
      <c r="L168" s="44"/>
      <c r="R168" s="99"/>
      <c r="S168" s="99"/>
      <c r="T168" s="99"/>
    </row>
    <row r="169" spans="1:20" s="36" customFormat="1">
      <c r="A169" s="30"/>
      <c r="B169" s="56"/>
      <c r="C169" s="556" t="s">
        <v>462</v>
      </c>
      <c r="D169" s="556"/>
      <c r="E169" s="556"/>
      <c r="F169" s="556"/>
      <c r="G169" s="59" t="s">
        <v>9</v>
      </c>
      <c r="H169" s="60">
        <f ca="1">H168*0.1</f>
        <v>3001815</v>
      </c>
      <c r="I169" s="60">
        <f ca="1">I168*0.1</f>
        <v>0</v>
      </c>
      <c r="J169" s="60">
        <f ca="1">J168*0.1</f>
        <v>0</v>
      </c>
      <c r="K169" s="60">
        <f ca="1">K168*0.1</f>
        <v>3001815</v>
      </c>
      <c r="L169" s="44"/>
      <c r="N169" s="57"/>
      <c r="R169" s="58"/>
      <c r="S169" s="58"/>
      <c r="T169" s="58"/>
    </row>
    <row r="170" spans="1:20" s="36" customFormat="1" ht="15.75" thickBot="1">
      <c r="A170" s="30"/>
      <c r="B170" s="56"/>
      <c r="C170" s="547" t="s">
        <v>463</v>
      </c>
      <c r="D170" s="547"/>
      <c r="E170" s="547"/>
      <c r="F170" s="547"/>
      <c r="G170" s="61" t="s">
        <v>9</v>
      </c>
      <c r="H170" s="78">
        <f ca="1">SUM(H168:H169)</f>
        <v>33019965</v>
      </c>
      <c r="I170" s="78">
        <f ca="1">SUM(I168:I169)</f>
        <v>0</v>
      </c>
      <c r="J170" s="61">
        <f ca="1">SUM(J168:J169)</f>
        <v>0</v>
      </c>
      <c r="K170" s="61">
        <f ca="1">SUM(K168:K169)</f>
        <v>33019965</v>
      </c>
      <c r="L170" s="44"/>
      <c r="R170" s="99"/>
      <c r="S170" s="99"/>
      <c r="T170" s="99"/>
    </row>
    <row r="171" spans="1:20" s="36" customFormat="1">
      <c r="A171" s="30"/>
      <c r="B171" s="548" t="e">
        <f ca="1">"Terbilang : ( "&amp;L172&amp;" Rupiah )"</f>
        <v>#NAME?</v>
      </c>
      <c r="C171" s="549"/>
      <c r="D171" s="549"/>
      <c r="E171" s="549"/>
      <c r="F171" s="549"/>
      <c r="G171" s="549"/>
      <c r="H171" s="549"/>
      <c r="I171" s="549"/>
      <c r="J171" s="549"/>
      <c r="K171" s="550"/>
      <c r="L171" s="44"/>
      <c r="R171" s="58"/>
      <c r="S171" s="58"/>
      <c r="T171" s="58"/>
    </row>
    <row r="172" spans="1:20" s="36" customFormat="1">
      <c r="A172" s="30"/>
      <c r="B172" s="551"/>
      <c r="C172" s="552"/>
      <c r="D172" s="552"/>
      <c r="E172" s="552"/>
      <c r="F172" s="552"/>
      <c r="G172" s="552"/>
      <c r="H172" s="552"/>
      <c r="I172" s="552"/>
      <c r="J172" s="552"/>
      <c r="K172" s="553"/>
      <c r="L172" s="62" t="e">
        <f ca="1">PROPER([90]!terbilang(K170))</f>
        <v>#NAME?</v>
      </c>
    </row>
    <row r="173" spans="1:20" s="36" customFormat="1" ht="15.75" thickBot="1">
      <c r="A173" s="30"/>
      <c r="B173" s="90" t="str">
        <f>"Harga yang dipakai adalah "&amp;'HARGA SATUAN'!I5&amp;""</f>
        <v>Harga yang dipakai adalah RAB HSS 2023</v>
      </c>
      <c r="C173" s="63"/>
      <c r="D173" s="32"/>
      <c r="E173" s="32"/>
      <c r="F173" s="32"/>
      <c r="G173" s="64"/>
      <c r="H173" s="64"/>
      <c r="I173" s="64"/>
      <c r="J173" s="64"/>
      <c r="K173" s="65"/>
      <c r="L173" s="44"/>
    </row>
    <row r="174" spans="1:20" s="36" customFormat="1">
      <c r="A174" s="30"/>
      <c r="B174" s="66"/>
      <c r="C174" s="67"/>
      <c r="D174" s="68"/>
      <c r="E174" s="69"/>
      <c r="F174" s="69"/>
      <c r="G174" s="69"/>
      <c r="H174" s="45"/>
      <c r="I174" s="45"/>
      <c r="J174" s="70"/>
      <c r="K174" s="70"/>
      <c r="L174" s="44"/>
    </row>
    <row r="175" spans="1:20" s="36" customFormat="1">
      <c r="A175" s="30"/>
      <c r="B175" s="66"/>
      <c r="C175" s="67"/>
      <c r="D175" s="68"/>
      <c r="E175" s="69"/>
      <c r="F175" s="69"/>
      <c r="G175" s="69"/>
      <c r="H175" s="542"/>
      <c r="I175" s="542"/>
      <c r="J175" s="543"/>
      <c r="K175" s="543"/>
      <c r="L175" s="44"/>
    </row>
    <row r="176" spans="1:20" s="36" customFormat="1">
      <c r="A176" s="30"/>
      <c r="B176" s="66"/>
      <c r="C176" s="66"/>
      <c r="D176" s="68"/>
      <c r="E176" s="69"/>
      <c r="F176" s="69"/>
      <c r="G176" s="69"/>
      <c r="H176" s="542"/>
      <c r="I176" s="542"/>
      <c r="J176" s="543"/>
      <c r="K176" s="543"/>
      <c r="L176" s="44"/>
    </row>
    <row r="177" spans="1:12" s="36" customFormat="1">
      <c r="A177" s="30"/>
      <c r="B177" s="66"/>
      <c r="C177" s="66"/>
      <c r="D177" s="68"/>
      <c r="E177" s="69"/>
      <c r="F177" s="69"/>
      <c r="G177" s="69"/>
      <c r="H177" s="542"/>
      <c r="I177" s="542"/>
      <c r="J177" s="543"/>
      <c r="K177" s="543"/>
      <c r="L177" s="44"/>
    </row>
    <row r="178" spans="1:12" s="36" customFormat="1">
      <c r="A178" s="30"/>
      <c r="B178" s="66"/>
      <c r="C178" s="66"/>
      <c r="D178" s="68"/>
      <c r="E178" s="69"/>
      <c r="F178" s="69"/>
      <c r="G178" s="69"/>
      <c r="H178" s="71"/>
      <c r="I178" s="71"/>
      <c r="J178" s="71"/>
      <c r="K178" s="71"/>
      <c r="L178" s="44"/>
    </row>
    <row r="179" spans="1:12" s="36" customFormat="1">
      <c r="A179" s="30"/>
      <c r="B179" s="66"/>
      <c r="C179" s="66"/>
      <c r="D179" s="68"/>
      <c r="E179" s="69"/>
      <c r="F179" s="69"/>
      <c r="G179" s="69"/>
      <c r="H179" s="71"/>
      <c r="I179" s="71"/>
      <c r="J179" s="71"/>
      <c r="K179" s="71"/>
      <c r="L179" s="44"/>
    </row>
    <row r="180" spans="1:12" s="36" customFormat="1">
      <c r="A180" s="30"/>
      <c r="B180" s="66"/>
      <c r="C180" s="66"/>
      <c r="D180" s="68"/>
      <c r="E180" s="69"/>
      <c r="F180" s="69"/>
      <c r="G180" s="69"/>
      <c r="H180" s="71"/>
      <c r="I180" s="71"/>
      <c r="J180" s="71"/>
      <c r="K180" s="71"/>
      <c r="L180" s="44"/>
    </row>
    <row r="181" spans="1:12" s="36" customFormat="1">
      <c r="A181" s="30"/>
      <c r="B181" s="66"/>
      <c r="C181" s="66"/>
      <c r="D181" s="68"/>
      <c r="E181" s="69"/>
      <c r="F181" s="69"/>
      <c r="G181" s="69"/>
      <c r="H181" s="71"/>
      <c r="I181" s="71"/>
      <c r="J181" s="71"/>
      <c r="K181" s="71"/>
      <c r="L181" s="44"/>
    </row>
    <row r="182" spans="1:12" s="36" customFormat="1">
      <c r="A182" s="30"/>
      <c r="B182" s="24"/>
      <c r="C182" s="24"/>
      <c r="D182" s="72"/>
      <c r="E182" s="26"/>
      <c r="F182" s="26"/>
      <c r="G182" s="26"/>
      <c r="H182" s="542"/>
      <c r="I182" s="542"/>
      <c r="J182" s="543"/>
      <c r="K182" s="543"/>
      <c r="L182" s="44"/>
    </row>
    <row r="183" spans="1:12">
      <c r="C183" s="24"/>
    </row>
    <row r="222" spans="2:7" hidden="1"/>
    <row r="223" spans="2:7" hidden="1">
      <c r="B223" s="33" t="s">
        <v>0</v>
      </c>
      <c r="C223" s="146" t="s">
        <v>1138</v>
      </c>
    </row>
    <row r="224" spans="2:7" hidden="1">
      <c r="B224" s="151">
        <v>1</v>
      </c>
      <c r="C224" s="72" t="str">
        <f ca="1">IF(ISERROR(OFFSET('HARGA SATUAN'!$C$6,MATCH('REKAP MDU'!B224,'HARGA SATUAN'!$L$7:$L$1458,0),0)),"",OFFSET('HARGA SATUAN'!$C$6,MATCH('REKAP MDU'!B224,'HARGA SATUAN'!$L$7:$L$1458,0),0))</f>
        <v>KWH MPB; 1P;230V;5(60)A;1;2W</v>
      </c>
      <c r="D224" s="72">
        <f ca="1">SUMIFS(RAB!$F$14:$F$80,RAB!$C$14:$C$80,C224)</f>
        <v>0</v>
      </c>
      <c r="E224" s="24">
        <f ca="1">IF(D224=0,0,1)</f>
        <v>0</v>
      </c>
      <c r="F224" s="24">
        <f ca="1">IF(D224=0,0,SUM($E$223:E224))</f>
        <v>0</v>
      </c>
      <c r="G224" s="24"/>
    </row>
    <row r="225" spans="2:6" hidden="1">
      <c r="B225" s="23">
        <v>2</v>
      </c>
      <c r="C225" s="72" t="str">
        <f ca="1">IF(ISERROR(OFFSET('HARGA SATUAN'!$C$6,MATCH('REKAP MDU'!B225,'HARGA SATUAN'!$L$7:$L$1458,0),0)),"",OFFSET('HARGA SATUAN'!$C$6,MATCH('REKAP MDU'!B225,'HARGA SATUAN'!$L$7:$L$1458,0),0))</f>
        <v>KWH Elektronik; 1P; 2W; 230 V; 5(40) A; kls 1 (combo); register drum</v>
      </c>
      <c r="D225" s="72">
        <f ca="1">SUMIFS(RAB!$F$14:$F$80,RAB!$C$14:$C$80,C225)</f>
        <v>0</v>
      </c>
      <c r="E225" s="24">
        <f t="shared" ref="E225:E288" ca="1" si="24">IF(D225=0,0,1)</f>
        <v>0</v>
      </c>
      <c r="F225" s="24">
        <f ca="1">IF(D225=0,0,SUM($E$223:E225))</f>
        <v>0</v>
      </c>
    </row>
    <row r="226" spans="2:6" hidden="1">
      <c r="B226" s="151">
        <v>3</v>
      </c>
      <c r="C226" s="72" t="str">
        <f ca="1">IF(ISERROR(OFFSET('HARGA SATUAN'!$C$6,MATCH('REKAP MDU'!B226,'HARGA SATUAN'!$L$7:$L$1458,0),0)),"",OFFSET('HARGA SATUAN'!$C$6,MATCH('REKAP MDU'!B226,'HARGA SATUAN'!$L$7:$L$1458,0),0))</f>
        <v>KWH Elektronik; 1P; 2W; 230 V; 5(100) A; kls 1 termasuk modem 3G/4G</v>
      </c>
      <c r="D226" s="72">
        <f ca="1">SUMIFS(RAB!$F$14:$F$80,RAB!$C$14:$C$80,C226)</f>
        <v>1</v>
      </c>
      <c r="E226" s="24">
        <f t="shared" ca="1" si="24"/>
        <v>1</v>
      </c>
      <c r="F226" s="24">
        <f ca="1">IF(D226=0,0,SUM($E$223:E226))</f>
        <v>1</v>
      </c>
    </row>
    <row r="227" spans="2:6" hidden="1">
      <c r="B227" s="23">
        <v>4</v>
      </c>
      <c r="C227" s="72" t="str">
        <f ca="1">IF(ISERROR(OFFSET('HARGA SATUAN'!$C$6,MATCH('REKAP MDU'!B227,'HARGA SATUAN'!$L$7:$L$1458,0),0)),"",OFFSET('HARGA SATUAN'!$C$6,MATCH('REKAP MDU'!B227,'HARGA SATUAN'!$L$7:$L$1458,0),0))</f>
        <v>KWH Elektronik; 3P; 4W; 57.7-100V/220-400V; 5 A; kls 0.2 (meter pembanding)</v>
      </c>
      <c r="D227" s="72">
        <f ca="1">SUMIFS(RAB!$F$14:$F$80,RAB!$C$14:$C$80,C227)</f>
        <v>0</v>
      </c>
      <c r="E227" s="24">
        <f t="shared" ca="1" si="24"/>
        <v>0</v>
      </c>
      <c r="F227" s="24">
        <f ca="1">IF(D227=0,0,SUM($E$223:E227))</f>
        <v>0</v>
      </c>
    </row>
    <row r="228" spans="2:6" hidden="1">
      <c r="B228" s="151">
        <v>5</v>
      </c>
      <c r="C228" s="72" t="str">
        <f ca="1">IF(ISERROR(OFFSET('HARGA SATUAN'!$C$6,MATCH('REKAP MDU'!B228,'HARGA SATUAN'!$L$7:$L$1458,0),0)),"",OFFSET('HARGA SATUAN'!$C$6,MATCH('REKAP MDU'!B228,'HARGA SATUAN'!$L$7:$L$1458,0),0))</f>
        <v>KWH Elektronik; 3P; 4W; 220/380V; 5(80) A; kls 1 (Pengukuran Langsung)</v>
      </c>
      <c r="D228" s="72">
        <f ca="1">SUMIFS(RAB!$F$14:$F$80,RAB!$C$14:$C$80,C228)</f>
        <v>0</v>
      </c>
      <c r="E228" s="24">
        <f t="shared" ca="1" si="24"/>
        <v>0</v>
      </c>
      <c r="F228" s="24">
        <f ca="1">IF(D228=0,0,SUM($E$223:E228))</f>
        <v>0</v>
      </c>
    </row>
    <row r="229" spans="2:6" hidden="1">
      <c r="B229" s="23">
        <v>6</v>
      </c>
      <c r="C229" s="72" t="str">
        <f ca="1">IF(ISERROR(OFFSET('HARGA SATUAN'!$C$6,MATCH('REKAP MDU'!B229,'HARGA SATUAN'!$L$7:$L$1458,0),0)),"",OFFSET('HARGA SATUAN'!$C$6,MATCH('REKAP MDU'!B229,'HARGA SATUAN'!$L$7:$L$1458,0),0))</f>
        <v>KWH Elektronik; 3P; 4W; 57.7-100V/220-400V; 5(10) A; kls 0.5 (Pengukuran Tidak Langsung)</v>
      </c>
      <c r="D229" s="72">
        <f ca="1">SUMIFS(RAB!$F$14:$F$80,RAB!$C$14:$C$80,C229)</f>
        <v>0</v>
      </c>
      <c r="E229" s="24">
        <f t="shared" ca="1" si="24"/>
        <v>0</v>
      </c>
      <c r="F229" s="24">
        <f ca="1">IF(D229=0,0,SUM($E$223:E229))</f>
        <v>0</v>
      </c>
    </row>
    <row r="230" spans="2:6" hidden="1">
      <c r="B230" s="151">
        <v>7</v>
      </c>
      <c r="C230" s="72" t="str">
        <f ca="1">IF(ISERROR(OFFSET('HARGA SATUAN'!$C$6,MATCH('REKAP MDU'!B230,'HARGA SATUAN'!$L$7:$L$1458,0),0)),"",OFFSET('HARGA SATUAN'!$C$6,MATCH('REKAP MDU'!B230,'HARGA SATUAN'!$L$7:$L$1458,0),0))</f>
        <v>KWH Elektronik; 3P; 4W; 220/380V; 5(10); kls 1 (Pengukuran Tidak Langsung)</v>
      </c>
      <c r="D230" s="72">
        <f ca="1">SUMIFS(RAB!$F$14:$F$80,RAB!$C$14:$C$80,C230)</f>
        <v>0</v>
      </c>
      <c r="E230" s="24">
        <f t="shared" ca="1" si="24"/>
        <v>0</v>
      </c>
      <c r="F230" s="24">
        <f ca="1">IF(D230=0,0,SUM($E$223:E230))</f>
        <v>0</v>
      </c>
    </row>
    <row r="231" spans="2:6" hidden="1">
      <c r="B231" s="23">
        <v>8</v>
      </c>
      <c r="C231" s="72" t="str">
        <f ca="1">IF(ISERROR(OFFSET('HARGA SATUAN'!$C$6,MATCH('REKAP MDU'!B231,'HARGA SATUAN'!$L$7:$L$1458,0),0)),"",OFFSET('HARGA SATUAN'!$C$6,MATCH('REKAP MDU'!B231,'HARGA SATUAN'!$L$7:$L$1458,0),0))</f>
        <v>MCB 1 Fasa 2 A</v>
      </c>
      <c r="D231" s="72">
        <f ca="1">SUMIFS(RAB!$F$14:$F$80,RAB!$C$14:$C$80,C231)</f>
        <v>0</v>
      </c>
      <c r="E231" s="24">
        <f t="shared" ca="1" si="24"/>
        <v>0</v>
      </c>
      <c r="F231" s="24">
        <f ca="1">IF(D231=0,0,SUM($E$223:E231))</f>
        <v>0</v>
      </c>
    </row>
    <row r="232" spans="2:6" hidden="1">
      <c r="B232" s="151">
        <v>9</v>
      </c>
      <c r="C232" s="72" t="str">
        <f ca="1">IF(ISERROR(OFFSET('HARGA SATUAN'!$C$6,MATCH('REKAP MDU'!B232,'HARGA SATUAN'!$L$7:$L$1458,0),0)),"",OFFSET('HARGA SATUAN'!$C$6,MATCH('REKAP MDU'!B232,'HARGA SATUAN'!$L$7:$L$1458,0),0))</f>
        <v>MCB 1 Fasa 4 A</v>
      </c>
      <c r="D232" s="72">
        <f ca="1">SUMIFS(RAB!$F$14:$F$80,RAB!$C$14:$C$80,C232)</f>
        <v>0</v>
      </c>
      <c r="E232" s="24">
        <f t="shared" ca="1" si="24"/>
        <v>0</v>
      </c>
      <c r="F232" s="24">
        <f ca="1">IF(D232=0,0,SUM($E$223:E232))</f>
        <v>0</v>
      </c>
    </row>
    <row r="233" spans="2:6" hidden="1">
      <c r="B233" s="23">
        <v>10</v>
      </c>
      <c r="C233" s="72" t="str">
        <f ca="1">IF(ISERROR(OFFSET('HARGA SATUAN'!$C$6,MATCH('REKAP MDU'!B233,'HARGA SATUAN'!$L$7:$L$1458,0),0)),"",OFFSET('HARGA SATUAN'!$C$6,MATCH('REKAP MDU'!B233,'HARGA SATUAN'!$L$7:$L$1458,0),0))</f>
        <v>MCB 1 Fasa 6 A</v>
      </c>
      <c r="D233" s="72">
        <f ca="1">SUMIFS(RAB!$F$14:$F$80,RAB!$C$14:$C$80,C233)</f>
        <v>0</v>
      </c>
      <c r="E233" s="24">
        <f t="shared" ca="1" si="24"/>
        <v>0</v>
      </c>
      <c r="F233" s="24">
        <f ca="1">IF(D233=0,0,SUM($E$223:E233))</f>
        <v>0</v>
      </c>
    </row>
    <row r="234" spans="2:6" hidden="1">
      <c r="B234" s="151">
        <v>11</v>
      </c>
      <c r="C234" s="72" t="str">
        <f ca="1">IF(ISERROR(OFFSET('HARGA SATUAN'!$C$6,MATCH('REKAP MDU'!B234,'HARGA SATUAN'!$L$7:$L$1458,0),0)),"",OFFSET('HARGA SATUAN'!$C$6,MATCH('REKAP MDU'!B234,'HARGA SATUAN'!$L$7:$L$1458,0),0))</f>
        <v>MCB 1 Fasa 10 A</v>
      </c>
      <c r="D234" s="72">
        <f ca="1">SUMIFS(RAB!$F$14:$F$80,RAB!$C$14:$C$80,C234)</f>
        <v>0</v>
      </c>
      <c r="E234" s="24">
        <f t="shared" ca="1" si="24"/>
        <v>0</v>
      </c>
      <c r="F234" s="24">
        <f ca="1">IF(D234=0,0,SUM($E$223:E234))</f>
        <v>0</v>
      </c>
    </row>
    <row r="235" spans="2:6" hidden="1">
      <c r="B235" s="23">
        <v>12</v>
      </c>
      <c r="C235" s="72" t="str">
        <f ca="1">IF(ISERROR(OFFSET('HARGA SATUAN'!$C$6,MATCH('REKAP MDU'!B235,'HARGA SATUAN'!$L$7:$L$1458,0),0)),"",OFFSET('HARGA SATUAN'!$C$6,MATCH('REKAP MDU'!B235,'HARGA SATUAN'!$L$7:$L$1458,0),0))</f>
        <v>MCB 1 Fasa 16 A</v>
      </c>
      <c r="D235" s="72">
        <f ca="1">SUMIFS(RAB!$F$14:$F$80,RAB!$C$14:$C$80,C235)</f>
        <v>0</v>
      </c>
      <c r="E235" s="24">
        <f t="shared" ca="1" si="24"/>
        <v>0</v>
      </c>
      <c r="F235" s="24">
        <f ca="1">IF(D235=0,0,SUM($E$223:E235))</f>
        <v>0</v>
      </c>
    </row>
    <row r="236" spans="2:6" hidden="1">
      <c r="B236" s="151">
        <v>13</v>
      </c>
      <c r="C236" s="72" t="str">
        <f ca="1">IF(ISERROR(OFFSET('HARGA SATUAN'!$C$6,MATCH('REKAP MDU'!B236,'HARGA SATUAN'!$L$7:$L$1458,0),0)),"",OFFSET('HARGA SATUAN'!$C$6,MATCH('REKAP MDU'!B236,'HARGA SATUAN'!$L$7:$L$1458,0),0))</f>
        <v>MCB 1 Fasa 20 A</v>
      </c>
      <c r="D236" s="72">
        <f ca="1">SUMIFS(RAB!$F$14:$F$80,RAB!$C$14:$C$80,C236)</f>
        <v>0</v>
      </c>
      <c r="E236" s="24">
        <f t="shared" ca="1" si="24"/>
        <v>0</v>
      </c>
      <c r="F236" s="24">
        <f ca="1">IF(D236=0,0,SUM($E$223:E236))</f>
        <v>0</v>
      </c>
    </row>
    <row r="237" spans="2:6" hidden="1">
      <c r="B237" s="23">
        <v>14</v>
      </c>
      <c r="C237" s="72" t="str">
        <f ca="1">IF(ISERROR(OFFSET('HARGA SATUAN'!$C$6,MATCH('REKAP MDU'!B237,'HARGA SATUAN'!$L$7:$L$1458,0),0)),"",OFFSET('HARGA SATUAN'!$C$6,MATCH('REKAP MDU'!B237,'HARGA SATUAN'!$L$7:$L$1458,0),0))</f>
        <v>MCB 1 Fasa 25 A</v>
      </c>
      <c r="D237" s="72">
        <f ca="1">SUMIFS(RAB!$F$14:$F$80,RAB!$C$14:$C$80,C237)</f>
        <v>0</v>
      </c>
      <c r="E237" s="24">
        <f t="shared" ca="1" si="24"/>
        <v>0</v>
      </c>
      <c r="F237" s="24">
        <f ca="1">IF(D237=0,0,SUM($E$223:E237))</f>
        <v>0</v>
      </c>
    </row>
    <row r="238" spans="2:6" hidden="1">
      <c r="B238" s="151">
        <v>15</v>
      </c>
      <c r="C238" s="72" t="str">
        <f ca="1">IF(ISERROR(OFFSET('HARGA SATUAN'!$C$6,MATCH('REKAP MDU'!B238,'HARGA SATUAN'!$L$7:$L$1458,0),0)),"",OFFSET('HARGA SATUAN'!$C$6,MATCH('REKAP MDU'!B238,'HARGA SATUAN'!$L$7:$L$1458,0),0))</f>
        <v>MCB 1 Fasa 35 A</v>
      </c>
      <c r="D238" s="72">
        <f ca="1">SUMIFS(RAB!$F$14:$F$80,RAB!$C$14:$C$80,C238)</f>
        <v>0</v>
      </c>
      <c r="E238" s="24">
        <f t="shared" ca="1" si="24"/>
        <v>0</v>
      </c>
      <c r="F238" s="24">
        <f ca="1">IF(D238=0,0,SUM($E$223:E238))</f>
        <v>0</v>
      </c>
    </row>
    <row r="239" spans="2:6" hidden="1">
      <c r="B239" s="23">
        <v>16</v>
      </c>
      <c r="C239" s="72" t="str">
        <f ca="1">IF(ISERROR(OFFSET('HARGA SATUAN'!$C$6,MATCH('REKAP MDU'!B239,'HARGA SATUAN'!$L$7:$L$1458,0),0)),"",OFFSET('HARGA SATUAN'!$C$6,MATCH('REKAP MDU'!B239,'HARGA SATUAN'!$L$7:$L$1458,0),0))</f>
        <v>MCB 1 Fasa 50 A</v>
      </c>
      <c r="D239" s="72">
        <f ca="1">SUMIFS(RAB!$F$14:$F$80,RAB!$C$14:$C$80,C239)</f>
        <v>0</v>
      </c>
      <c r="E239" s="24">
        <f t="shared" ca="1" si="24"/>
        <v>0</v>
      </c>
      <c r="F239" s="24">
        <f ca="1">IF(D239=0,0,SUM($E$223:E239))</f>
        <v>0</v>
      </c>
    </row>
    <row r="240" spans="2:6" hidden="1">
      <c r="B240" s="151">
        <v>17</v>
      </c>
      <c r="C240" s="72" t="str">
        <f ca="1">IF(ISERROR(OFFSET('HARGA SATUAN'!$C$6,MATCH('REKAP MDU'!B240,'HARGA SATUAN'!$L$7:$L$1458,0),0)),"",OFFSET('HARGA SATUAN'!$C$6,MATCH('REKAP MDU'!B240,'HARGA SATUAN'!$L$7:$L$1458,0),0))</f>
        <v>MCB 3 Fasa 10 A</v>
      </c>
      <c r="D240" s="72">
        <f ca="1">SUMIFS(RAB!$F$14:$F$80,RAB!$C$14:$C$80,C240)</f>
        <v>0</v>
      </c>
      <c r="E240" s="24">
        <f t="shared" ca="1" si="24"/>
        <v>0</v>
      </c>
      <c r="F240" s="24">
        <f ca="1">IF(D240=0,0,SUM($E$223:E240))</f>
        <v>0</v>
      </c>
    </row>
    <row r="241" spans="2:6" hidden="1">
      <c r="B241" s="23">
        <v>18</v>
      </c>
      <c r="C241" s="72" t="str">
        <f ca="1">IF(ISERROR(OFFSET('HARGA SATUAN'!$C$6,MATCH('REKAP MDU'!B241,'HARGA SATUAN'!$L$7:$L$1458,0),0)),"",OFFSET('HARGA SATUAN'!$C$6,MATCH('REKAP MDU'!B241,'HARGA SATUAN'!$L$7:$L$1458,0),0))</f>
        <v>MCB 3 Fasa 16 A</v>
      </c>
      <c r="D241" s="72">
        <f ca="1">SUMIFS(RAB!$F$14:$F$80,RAB!$C$14:$C$80,C241)</f>
        <v>0</v>
      </c>
      <c r="E241" s="24">
        <f t="shared" ca="1" si="24"/>
        <v>0</v>
      </c>
      <c r="F241" s="24">
        <f ca="1">IF(D241=0,0,SUM($E$223:E241))</f>
        <v>0</v>
      </c>
    </row>
    <row r="242" spans="2:6" hidden="1">
      <c r="B242" s="151">
        <v>19</v>
      </c>
      <c r="C242" s="72" t="str">
        <f ca="1">IF(ISERROR(OFFSET('HARGA SATUAN'!$C$6,MATCH('REKAP MDU'!B242,'HARGA SATUAN'!$L$7:$L$1458,0),0)),"",OFFSET('HARGA SATUAN'!$C$6,MATCH('REKAP MDU'!B242,'HARGA SATUAN'!$L$7:$L$1458,0),0))</f>
        <v>MCB 3 Fasa 20 A</v>
      </c>
      <c r="D242" s="72">
        <f ca="1">SUMIFS(RAB!$F$14:$F$80,RAB!$C$14:$C$80,C242)</f>
        <v>0</v>
      </c>
      <c r="E242" s="24">
        <f t="shared" ca="1" si="24"/>
        <v>0</v>
      </c>
      <c r="F242" s="24">
        <f ca="1">IF(D242=0,0,SUM($E$223:E242))</f>
        <v>0</v>
      </c>
    </row>
    <row r="243" spans="2:6" hidden="1">
      <c r="B243" s="23">
        <v>20</v>
      </c>
      <c r="C243" s="72" t="str">
        <f ca="1">IF(ISERROR(OFFSET('HARGA SATUAN'!$C$6,MATCH('REKAP MDU'!B243,'HARGA SATUAN'!$L$7:$L$1458,0),0)),"",OFFSET('HARGA SATUAN'!$C$6,MATCH('REKAP MDU'!B243,'HARGA SATUAN'!$L$7:$L$1458,0),0))</f>
        <v>MCB 3 Fasa 25 A</v>
      </c>
      <c r="D243" s="72">
        <f ca="1">SUMIFS(RAB!$F$14:$F$80,RAB!$C$14:$C$80,C243)</f>
        <v>0</v>
      </c>
      <c r="E243" s="24">
        <f t="shared" ca="1" si="24"/>
        <v>0</v>
      </c>
      <c r="F243" s="24">
        <f ca="1">IF(D243=0,0,SUM($E$223:E243))</f>
        <v>0</v>
      </c>
    </row>
    <row r="244" spans="2:6" hidden="1">
      <c r="B244" s="151">
        <v>21</v>
      </c>
      <c r="C244" s="72" t="str">
        <f ca="1">IF(ISERROR(OFFSET('HARGA SATUAN'!$C$6,MATCH('REKAP MDU'!B244,'HARGA SATUAN'!$L$7:$L$1458,0),0)),"",OFFSET('HARGA SATUAN'!$C$6,MATCH('REKAP MDU'!B244,'HARGA SATUAN'!$L$7:$L$1458,0),0))</f>
        <v>MCB 3 Fasa 35 A</v>
      </c>
      <c r="D244" s="72">
        <f ca="1">SUMIFS(RAB!$F$14:$F$80,RAB!$C$14:$C$80,C244)</f>
        <v>0</v>
      </c>
      <c r="E244" s="24">
        <f t="shared" ca="1" si="24"/>
        <v>0</v>
      </c>
      <c r="F244" s="24">
        <f ca="1">IF(D244=0,0,SUM($E$223:E244))</f>
        <v>0</v>
      </c>
    </row>
    <row r="245" spans="2:6" hidden="1">
      <c r="B245" s="23">
        <v>22</v>
      </c>
      <c r="C245" s="72" t="str">
        <f ca="1">IF(ISERROR(OFFSET('HARGA SATUAN'!$C$6,MATCH('REKAP MDU'!B245,'HARGA SATUAN'!$L$7:$L$1458,0),0)),"",OFFSET('HARGA SATUAN'!$C$6,MATCH('REKAP MDU'!B245,'HARGA SATUAN'!$L$7:$L$1458,0),0))</f>
        <v>CT TM Indoor Tipe Blok 10/5-5A</v>
      </c>
      <c r="D245" s="72">
        <f ca="1">SUMIFS(RAB!$F$14:$F$80,RAB!$C$14:$C$80,C245)</f>
        <v>0</v>
      </c>
      <c r="E245" s="24">
        <f t="shared" ca="1" si="24"/>
        <v>0</v>
      </c>
      <c r="F245" s="24">
        <f ca="1">IF(D245=0,0,SUM($E$223:E245))</f>
        <v>0</v>
      </c>
    </row>
    <row r="246" spans="2:6" hidden="1">
      <c r="B246" s="151">
        <v>23</v>
      </c>
      <c r="C246" s="72" t="str">
        <f ca="1">IF(ISERROR(OFFSET('HARGA SATUAN'!$C$6,MATCH('REKAP MDU'!B246,'HARGA SATUAN'!$L$7:$L$1458,0),0)),"",OFFSET('HARGA SATUAN'!$C$6,MATCH('REKAP MDU'!B246,'HARGA SATUAN'!$L$7:$L$1458,0),0))</f>
        <v>CT TM Indoor Tipe Blok 15/5-5A</v>
      </c>
      <c r="D246" s="72">
        <f ca="1">SUMIFS(RAB!$F$14:$F$80,RAB!$C$14:$C$80,C246)</f>
        <v>0</v>
      </c>
      <c r="E246" s="24">
        <f t="shared" ca="1" si="24"/>
        <v>0</v>
      </c>
      <c r="F246" s="24">
        <f ca="1">IF(D246=0,0,SUM($E$223:E246))</f>
        <v>0</v>
      </c>
    </row>
    <row r="247" spans="2:6" hidden="1">
      <c r="B247" s="23">
        <v>24</v>
      </c>
      <c r="C247" s="72" t="str">
        <f ca="1">IF(ISERROR(OFFSET('HARGA SATUAN'!$C$6,MATCH('REKAP MDU'!B247,'HARGA SATUAN'!$L$7:$L$1458,0),0)),"",OFFSET('HARGA SATUAN'!$C$6,MATCH('REKAP MDU'!B247,'HARGA SATUAN'!$L$7:$L$1458,0),0))</f>
        <v>CT TM Indoor Tipe Blok 20/5-5A</v>
      </c>
      <c r="D247" s="72">
        <f ca="1">SUMIFS(RAB!$F$14:$F$80,RAB!$C$14:$C$80,C247)</f>
        <v>0</v>
      </c>
      <c r="E247" s="24">
        <f t="shared" ca="1" si="24"/>
        <v>0</v>
      </c>
      <c r="F247" s="24">
        <f ca="1">IF(D247=0,0,SUM($E$223:E247))</f>
        <v>0</v>
      </c>
    </row>
    <row r="248" spans="2:6" hidden="1">
      <c r="B248" s="151">
        <v>25</v>
      </c>
      <c r="C248" s="72" t="str">
        <f ca="1">IF(ISERROR(OFFSET('HARGA SATUAN'!$C$6,MATCH('REKAP MDU'!B248,'HARGA SATUAN'!$L$7:$L$1458,0),0)),"",OFFSET('HARGA SATUAN'!$C$6,MATCH('REKAP MDU'!B248,'HARGA SATUAN'!$L$7:$L$1458,0),0))</f>
        <v>CT TM Indoor Tipe Blok 30/5-5A</v>
      </c>
      <c r="D248" s="72">
        <f ca="1">SUMIFS(RAB!$F$14:$F$80,RAB!$C$14:$C$80,C248)</f>
        <v>0</v>
      </c>
      <c r="E248" s="24">
        <f t="shared" ca="1" si="24"/>
        <v>0</v>
      </c>
      <c r="F248" s="24">
        <f ca="1">IF(D248=0,0,SUM($E$223:E248))</f>
        <v>0</v>
      </c>
    </row>
    <row r="249" spans="2:6" hidden="1">
      <c r="B249" s="23">
        <v>26</v>
      </c>
      <c r="C249" s="72" t="str">
        <f ca="1">IF(ISERROR(OFFSET('HARGA SATUAN'!$C$6,MATCH('REKAP MDU'!B249,'HARGA SATUAN'!$L$7:$L$1458,0),0)),"",OFFSET('HARGA SATUAN'!$C$6,MATCH('REKAP MDU'!B249,'HARGA SATUAN'!$L$7:$L$1458,0),0))</f>
        <v>CT TM Indoor Tipe Blok 40/5-5A</v>
      </c>
      <c r="D249" s="72">
        <f ca="1">SUMIFS(RAB!$F$14:$F$80,RAB!$C$14:$C$80,C249)</f>
        <v>0</v>
      </c>
      <c r="E249" s="24">
        <f t="shared" ca="1" si="24"/>
        <v>0</v>
      </c>
      <c r="F249" s="24">
        <f ca="1">IF(D249=0,0,SUM($E$223:E249))</f>
        <v>0</v>
      </c>
    </row>
    <row r="250" spans="2:6" hidden="1">
      <c r="B250" s="151">
        <v>27</v>
      </c>
      <c r="C250" s="72" t="str">
        <f ca="1">IF(ISERROR(OFFSET('HARGA SATUAN'!$C$6,MATCH('REKAP MDU'!B250,'HARGA SATUAN'!$L$7:$L$1458,0),0)),"",OFFSET('HARGA SATUAN'!$C$6,MATCH('REKAP MDU'!B250,'HARGA SATUAN'!$L$7:$L$1458,0),0))</f>
        <v>CT TM Indoor Tipe Blok 50/5-5A</v>
      </c>
      <c r="D250" s="72">
        <f ca="1">SUMIFS(RAB!$F$14:$F$80,RAB!$C$14:$C$80,C250)</f>
        <v>0</v>
      </c>
      <c r="E250" s="24">
        <f t="shared" ca="1" si="24"/>
        <v>0</v>
      </c>
      <c r="F250" s="24">
        <f ca="1">IF(D250=0,0,SUM($E$223:E250))</f>
        <v>0</v>
      </c>
    </row>
    <row r="251" spans="2:6" hidden="1">
      <c r="B251" s="23">
        <v>28</v>
      </c>
      <c r="C251" s="72" t="str">
        <f ca="1">IF(ISERROR(OFFSET('HARGA SATUAN'!$C$6,MATCH('REKAP MDU'!B251,'HARGA SATUAN'!$L$7:$L$1458,0),0)),"",OFFSET('HARGA SATUAN'!$C$6,MATCH('REKAP MDU'!B251,'HARGA SATUAN'!$L$7:$L$1458,0),0))</f>
        <v>CT TM Indoor Tipe Blok 60/5-5A</v>
      </c>
      <c r="D251" s="72">
        <f ca="1">SUMIFS(RAB!$F$14:$F$80,RAB!$C$14:$C$80,C251)</f>
        <v>0</v>
      </c>
      <c r="E251" s="24">
        <f t="shared" ca="1" si="24"/>
        <v>0</v>
      </c>
      <c r="F251" s="24">
        <f ca="1">IF(D251=0,0,SUM($E$223:E251))</f>
        <v>0</v>
      </c>
    </row>
    <row r="252" spans="2:6" hidden="1">
      <c r="B252" s="151">
        <v>29</v>
      </c>
      <c r="C252" s="72" t="str">
        <f ca="1">IF(ISERROR(OFFSET('HARGA SATUAN'!$C$6,MATCH('REKAP MDU'!B252,'HARGA SATUAN'!$L$7:$L$1458,0),0)),"",OFFSET('HARGA SATUAN'!$C$6,MATCH('REKAP MDU'!B252,'HARGA SATUAN'!$L$7:$L$1458,0),0))</f>
        <v>CT TM Indoor Tipe Blok 75/5-5A</v>
      </c>
      <c r="D252" s="72">
        <f ca="1">SUMIFS(RAB!$F$14:$F$80,RAB!$C$14:$C$80,C252)</f>
        <v>0</v>
      </c>
      <c r="E252" s="24">
        <f t="shared" ca="1" si="24"/>
        <v>0</v>
      </c>
      <c r="F252" s="24">
        <f ca="1">IF(D252=0,0,SUM($E$223:E252))</f>
        <v>0</v>
      </c>
    </row>
    <row r="253" spans="2:6" hidden="1">
      <c r="B253" s="23">
        <v>30</v>
      </c>
      <c r="C253" s="72" t="str">
        <f ca="1">IF(ISERROR(OFFSET('HARGA SATUAN'!$C$6,MATCH('REKAP MDU'!B253,'HARGA SATUAN'!$L$7:$L$1458,0),0)),"",OFFSET('HARGA SATUAN'!$C$6,MATCH('REKAP MDU'!B253,'HARGA SATUAN'!$L$7:$L$1458,0),0))</f>
        <v>CT TM Indoor Tipe Blok 80/5-5A</v>
      </c>
      <c r="D253" s="72">
        <f ca="1">SUMIFS(RAB!$F$14:$F$80,RAB!$C$14:$C$80,C253)</f>
        <v>0</v>
      </c>
      <c r="E253" s="24">
        <f t="shared" ca="1" si="24"/>
        <v>0</v>
      </c>
      <c r="F253" s="24">
        <f ca="1">IF(D253=0,0,SUM($E$223:E253))</f>
        <v>0</v>
      </c>
    </row>
    <row r="254" spans="2:6" hidden="1">
      <c r="B254" s="151">
        <v>31</v>
      </c>
      <c r="C254" s="72" t="str">
        <f ca="1">IF(ISERROR(OFFSET('HARGA SATUAN'!$C$6,MATCH('REKAP MDU'!B254,'HARGA SATUAN'!$L$7:$L$1458,0),0)),"",OFFSET('HARGA SATUAN'!$C$6,MATCH('REKAP MDU'!B254,'HARGA SATUAN'!$L$7:$L$1458,0),0))</f>
        <v>CT TM Indoor Tipe Blok 100/5-5A</v>
      </c>
      <c r="D254" s="72">
        <f ca="1">SUMIFS(RAB!$F$14:$F$80,RAB!$C$14:$C$80,C254)</f>
        <v>0</v>
      </c>
      <c r="E254" s="24">
        <f t="shared" ca="1" si="24"/>
        <v>0</v>
      </c>
      <c r="F254" s="24">
        <f ca="1">IF(D254=0,0,SUM($E$223:E254))</f>
        <v>0</v>
      </c>
    </row>
    <row r="255" spans="2:6" hidden="1">
      <c r="B255" s="23">
        <v>32</v>
      </c>
      <c r="C255" s="72" t="str">
        <f ca="1">IF(ISERROR(OFFSET('HARGA SATUAN'!$C$6,MATCH('REKAP MDU'!B255,'HARGA SATUAN'!$L$7:$L$1458,0),0)),"",OFFSET('HARGA SATUAN'!$C$6,MATCH('REKAP MDU'!B255,'HARGA SATUAN'!$L$7:$L$1458,0),0))</f>
        <v>CT TM Indoor Tipe Blok 150/5-5A</v>
      </c>
      <c r="D255" s="72">
        <f ca="1">SUMIFS(RAB!$F$14:$F$80,RAB!$C$14:$C$80,C255)</f>
        <v>0</v>
      </c>
      <c r="E255" s="24">
        <f t="shared" ca="1" si="24"/>
        <v>0</v>
      </c>
      <c r="F255" s="24">
        <f ca="1">IF(D255=0,0,SUM($E$223:E255))</f>
        <v>0</v>
      </c>
    </row>
    <row r="256" spans="2:6" hidden="1">
      <c r="B256" s="151">
        <v>33</v>
      </c>
      <c r="C256" s="72" t="str">
        <f ca="1">IF(ISERROR(OFFSET('HARGA SATUAN'!$C$6,MATCH('REKAP MDU'!B256,'HARGA SATUAN'!$L$7:$L$1458,0),0)),"",OFFSET('HARGA SATUAN'!$C$6,MATCH('REKAP MDU'!B256,'HARGA SATUAN'!$L$7:$L$1458,0),0))</f>
        <v>CT TM Indoor Tipe Blok 200/5-5A</v>
      </c>
      <c r="D256" s="72">
        <f ca="1">SUMIFS(RAB!$F$14:$F$80,RAB!$C$14:$C$80,C256)</f>
        <v>0</v>
      </c>
      <c r="E256" s="24">
        <f t="shared" ca="1" si="24"/>
        <v>0</v>
      </c>
      <c r="F256" s="24">
        <f ca="1">IF(D256=0,0,SUM($E$223:E256))</f>
        <v>0</v>
      </c>
    </row>
    <row r="257" spans="2:6" hidden="1">
      <c r="B257" s="23">
        <v>34</v>
      </c>
      <c r="C257" s="72" t="str">
        <f ca="1">IF(ISERROR(OFFSET('HARGA SATUAN'!$C$6,MATCH('REKAP MDU'!B257,'HARGA SATUAN'!$L$7:$L$1458,0),0)),"",OFFSET('HARGA SATUAN'!$C$6,MATCH('REKAP MDU'!B257,'HARGA SATUAN'!$L$7:$L$1458,0),0))</f>
        <v>CT TM Indoor Tipe Blok 250/5-5A</v>
      </c>
      <c r="D257" s="72">
        <f ca="1">SUMIFS(RAB!$F$14:$F$80,RAB!$C$14:$C$80,C257)</f>
        <v>0</v>
      </c>
      <c r="E257" s="24">
        <f t="shared" ca="1" si="24"/>
        <v>0</v>
      </c>
      <c r="F257" s="24">
        <f ca="1">IF(D257=0,0,SUM($E$223:E257))</f>
        <v>0</v>
      </c>
    </row>
    <row r="258" spans="2:6" hidden="1">
      <c r="B258" s="151">
        <v>35</v>
      </c>
      <c r="C258" s="72" t="str">
        <f ca="1">IF(ISERROR(OFFSET('HARGA SATUAN'!$C$6,MATCH('REKAP MDU'!B258,'HARGA SATUAN'!$L$7:$L$1458,0),0)),"",OFFSET('HARGA SATUAN'!$C$6,MATCH('REKAP MDU'!B258,'HARGA SATUAN'!$L$7:$L$1458,0),0))</f>
        <v>CT TM Indoor Tipe Blok 300/5-5A</v>
      </c>
      <c r="D258" s="72">
        <f ca="1">SUMIFS(RAB!$F$14:$F$80,RAB!$C$14:$C$80,C258)</f>
        <v>0</v>
      </c>
      <c r="E258" s="24">
        <f t="shared" ca="1" si="24"/>
        <v>0</v>
      </c>
      <c r="F258" s="24">
        <f ca="1">IF(D258=0,0,SUM($E$223:E258))</f>
        <v>0</v>
      </c>
    </row>
    <row r="259" spans="2:6" hidden="1">
      <c r="B259" s="23">
        <v>36</v>
      </c>
      <c r="C259" s="72" t="str">
        <f ca="1">IF(ISERROR(OFFSET('HARGA SATUAN'!$C$6,MATCH('REKAP MDU'!B259,'HARGA SATUAN'!$L$7:$L$1458,0),0)),"",OFFSET('HARGA SATUAN'!$C$6,MATCH('REKAP MDU'!B259,'HARGA SATUAN'!$L$7:$L$1458,0),0))</f>
        <v>CT TM Indoor Tipe Blok 400/5-5A</v>
      </c>
      <c r="D259" s="72">
        <f ca="1">SUMIFS(RAB!$F$14:$F$80,RAB!$C$14:$C$80,C259)</f>
        <v>0</v>
      </c>
      <c r="E259" s="24">
        <f t="shared" ca="1" si="24"/>
        <v>0</v>
      </c>
      <c r="F259" s="24">
        <f ca="1">IF(D259=0,0,SUM($E$223:E259))</f>
        <v>0</v>
      </c>
    </row>
    <row r="260" spans="2:6" hidden="1">
      <c r="B260" s="151">
        <v>37</v>
      </c>
      <c r="C260" s="72" t="str">
        <f ca="1">IF(ISERROR(OFFSET('HARGA SATUAN'!$C$6,MATCH('REKAP MDU'!B260,'HARGA SATUAN'!$L$7:$L$1458,0),0)),"",OFFSET('HARGA SATUAN'!$C$6,MATCH('REKAP MDU'!B260,'HARGA SATUAN'!$L$7:$L$1458,0),0))</f>
        <v>CT TM Indoor Tipe Blok 500/5-5A</v>
      </c>
      <c r="D260" s="72">
        <f ca="1">SUMIFS(RAB!$F$14:$F$80,RAB!$C$14:$C$80,C260)</f>
        <v>0</v>
      </c>
      <c r="E260" s="24">
        <f t="shared" ca="1" si="24"/>
        <v>0</v>
      </c>
      <c r="F260" s="24">
        <f ca="1">IF(D260=0,0,SUM($E$223:E260))</f>
        <v>0</v>
      </c>
    </row>
    <row r="261" spans="2:6" hidden="1">
      <c r="B261" s="23">
        <v>38</v>
      </c>
      <c r="C261" s="72" t="str">
        <f ca="1">IF(ISERROR(OFFSET('HARGA SATUAN'!$C$6,MATCH('REKAP MDU'!B261,'HARGA SATUAN'!$L$7:$L$1458,0),0)),"",OFFSET('HARGA SATUAN'!$C$6,MATCH('REKAP MDU'!B261,'HARGA SATUAN'!$L$7:$L$1458,0),0))</f>
        <v>CT TM Indoor Tipe Blok 600/5-5A</v>
      </c>
      <c r="D261" s="72">
        <f ca="1">SUMIFS(RAB!$F$14:$F$80,RAB!$C$14:$C$80,C261)</f>
        <v>0</v>
      </c>
      <c r="E261" s="24">
        <f t="shared" ca="1" si="24"/>
        <v>0</v>
      </c>
      <c r="F261" s="24">
        <f ca="1">IF(D261=0,0,SUM($E$223:E261))</f>
        <v>0</v>
      </c>
    </row>
    <row r="262" spans="2:6" hidden="1">
      <c r="B262" s="151">
        <v>39</v>
      </c>
      <c r="C262" s="72" t="str">
        <f ca="1">IF(ISERROR(OFFSET('HARGA SATUAN'!$C$6,MATCH('REKAP MDU'!B262,'HARGA SATUAN'!$L$7:$L$1458,0),0)),"",OFFSET('HARGA SATUAN'!$C$6,MATCH('REKAP MDU'!B262,'HARGA SATUAN'!$L$7:$L$1458,0),0))</f>
        <v>CT TM Indoor Tipe Blok 750/5-5A</v>
      </c>
      <c r="D262" s="72">
        <f ca="1">SUMIFS(RAB!$F$14:$F$80,RAB!$C$14:$C$80,C262)</f>
        <v>0</v>
      </c>
      <c r="E262" s="24">
        <f t="shared" ca="1" si="24"/>
        <v>0</v>
      </c>
      <c r="F262" s="24">
        <f ca="1">IF(D262=0,0,SUM($E$223:E262))</f>
        <v>0</v>
      </c>
    </row>
    <row r="263" spans="2:6" hidden="1">
      <c r="B263" s="23">
        <v>40</v>
      </c>
      <c r="C263" s="72" t="str">
        <f ca="1">IF(ISERROR(OFFSET('HARGA SATUAN'!$C$6,MATCH('REKAP MDU'!B263,'HARGA SATUAN'!$L$7:$L$1458,0),0)),"",OFFSET('HARGA SATUAN'!$C$6,MATCH('REKAP MDU'!B263,'HARGA SATUAN'!$L$7:$L$1458,0),0))</f>
        <v>CT TM Indoor Tipe Blok 800/5-5A</v>
      </c>
      <c r="D263" s="72">
        <f ca="1">SUMIFS(RAB!$F$14:$F$80,RAB!$C$14:$C$80,C263)</f>
        <v>0</v>
      </c>
      <c r="E263" s="24">
        <f t="shared" ca="1" si="24"/>
        <v>0</v>
      </c>
      <c r="F263" s="24">
        <f ca="1">IF(D263=0,0,SUM($E$223:E263))</f>
        <v>0</v>
      </c>
    </row>
    <row r="264" spans="2:6" hidden="1">
      <c r="B264" s="151">
        <v>41</v>
      </c>
      <c r="C264" s="72" t="str">
        <f ca="1">IF(ISERROR(OFFSET('HARGA SATUAN'!$C$6,MATCH('REKAP MDU'!B264,'HARGA SATUAN'!$L$7:$L$1458,0),0)),"",OFFSET('HARGA SATUAN'!$C$6,MATCH('REKAP MDU'!B264,'HARGA SATUAN'!$L$7:$L$1458,0),0))</f>
        <v>CT TM Indoor Tipe Blok 1000/5-5A</v>
      </c>
      <c r="D264" s="72">
        <f ca="1">SUMIFS(RAB!$F$14:$F$80,RAB!$C$14:$C$80,C264)</f>
        <v>0</v>
      </c>
      <c r="E264" s="24">
        <f t="shared" ca="1" si="24"/>
        <v>0</v>
      </c>
      <c r="F264" s="24">
        <f ca="1">IF(D264=0,0,SUM($E$223:E264))</f>
        <v>0</v>
      </c>
    </row>
    <row r="265" spans="2:6" hidden="1">
      <c r="B265" s="23">
        <v>42</v>
      </c>
      <c r="C265" s="72" t="str">
        <f ca="1">IF(ISERROR(OFFSET('HARGA SATUAN'!$C$6,MATCH('REKAP MDU'!B265,'HARGA SATUAN'!$L$7:$L$1458,0),0)),"",OFFSET('HARGA SATUAN'!$C$6,MATCH('REKAP MDU'!B265,'HARGA SATUAN'!$L$7:$L$1458,0),0))</f>
        <v>CT TM Indoor Tipe Ring 50/5-5A</v>
      </c>
      <c r="D265" s="72">
        <f ca="1">SUMIFS(RAB!$F$14:$F$80,RAB!$C$14:$C$80,C265)</f>
        <v>0</v>
      </c>
      <c r="E265" s="24">
        <f t="shared" ca="1" si="24"/>
        <v>0</v>
      </c>
      <c r="F265" s="24">
        <f ca="1">IF(D265=0,0,SUM($E$223:E265))</f>
        <v>0</v>
      </c>
    </row>
    <row r="266" spans="2:6" hidden="1">
      <c r="B266" s="151">
        <v>43</v>
      </c>
      <c r="C266" s="72" t="str">
        <f ca="1">IF(ISERROR(OFFSET('HARGA SATUAN'!$C$6,MATCH('REKAP MDU'!B266,'HARGA SATUAN'!$L$7:$L$1458,0),0)),"",OFFSET('HARGA SATUAN'!$C$6,MATCH('REKAP MDU'!B266,'HARGA SATUAN'!$L$7:$L$1458,0),0))</f>
        <v>CT TM Indoor Tipe Ring 100/5-5A</v>
      </c>
      <c r="D266" s="72">
        <f ca="1">SUMIFS(RAB!$F$14:$F$80,RAB!$C$14:$C$80,C266)</f>
        <v>0</v>
      </c>
      <c r="E266" s="24">
        <f t="shared" ca="1" si="24"/>
        <v>0</v>
      </c>
      <c r="F266" s="24">
        <f ca="1">IF(D266=0,0,SUM($E$223:E266))</f>
        <v>0</v>
      </c>
    </row>
    <row r="267" spans="2:6" hidden="1">
      <c r="B267" s="23">
        <v>44</v>
      </c>
      <c r="C267" s="72" t="str">
        <f ca="1">IF(ISERROR(OFFSET('HARGA SATUAN'!$C$6,MATCH('REKAP MDU'!B267,'HARGA SATUAN'!$L$7:$L$1458,0),0)),"",OFFSET('HARGA SATUAN'!$C$6,MATCH('REKAP MDU'!B267,'HARGA SATUAN'!$L$7:$L$1458,0),0))</f>
        <v>CT TM Outdoor  10/5</v>
      </c>
      <c r="D267" s="72">
        <f ca="1">SUMIFS(RAB!$F$14:$F$80,RAB!$C$14:$C$80,C267)</f>
        <v>0</v>
      </c>
      <c r="E267" s="24">
        <f t="shared" ca="1" si="24"/>
        <v>0</v>
      </c>
      <c r="F267" s="24">
        <f ca="1">IF(D267=0,0,SUM($E$223:E267))</f>
        <v>0</v>
      </c>
    </row>
    <row r="268" spans="2:6" hidden="1">
      <c r="B268" s="151">
        <v>45</v>
      </c>
      <c r="C268" s="72" t="str">
        <f ca="1">IF(ISERROR(OFFSET('HARGA SATUAN'!$C$6,MATCH('REKAP MDU'!B268,'HARGA SATUAN'!$L$7:$L$1458,0),0)),"",OFFSET('HARGA SATUAN'!$C$6,MATCH('REKAP MDU'!B268,'HARGA SATUAN'!$L$7:$L$1458,0),0))</f>
        <v>CT TM Outdoor  15/5</v>
      </c>
      <c r="D268" s="72">
        <f ca="1">SUMIFS(RAB!$F$14:$F$80,RAB!$C$14:$C$80,C268)</f>
        <v>0</v>
      </c>
      <c r="E268" s="24">
        <f t="shared" ca="1" si="24"/>
        <v>0</v>
      </c>
      <c r="F268" s="24">
        <f ca="1">IF(D268=0,0,SUM($E$223:E268))</f>
        <v>0</v>
      </c>
    </row>
    <row r="269" spans="2:6" hidden="1">
      <c r="B269" s="23">
        <v>46</v>
      </c>
      <c r="C269" s="72" t="str">
        <f ca="1">IF(ISERROR(OFFSET('HARGA SATUAN'!$C$6,MATCH('REKAP MDU'!B269,'HARGA SATUAN'!$L$7:$L$1458,0),0)),"",OFFSET('HARGA SATUAN'!$C$6,MATCH('REKAP MDU'!B269,'HARGA SATUAN'!$L$7:$L$1458,0),0))</f>
        <v>CT TM Outdoor  20/5</v>
      </c>
      <c r="D269" s="72">
        <f ca="1">SUMIFS(RAB!$F$14:$F$80,RAB!$C$14:$C$80,C269)</f>
        <v>0</v>
      </c>
      <c r="E269" s="24">
        <f t="shared" ca="1" si="24"/>
        <v>0</v>
      </c>
      <c r="F269" s="24">
        <f ca="1">IF(D269=0,0,SUM($E$223:E269))</f>
        <v>0</v>
      </c>
    </row>
    <row r="270" spans="2:6" hidden="1">
      <c r="B270" s="151">
        <v>47</v>
      </c>
      <c r="C270" s="72" t="str">
        <f ca="1">IF(ISERROR(OFFSET('HARGA SATUAN'!$C$6,MATCH('REKAP MDU'!B270,'HARGA SATUAN'!$L$7:$L$1458,0),0)),"",OFFSET('HARGA SATUAN'!$C$6,MATCH('REKAP MDU'!B270,'HARGA SATUAN'!$L$7:$L$1458,0),0))</f>
        <v>CT TM Outdoor  25/5</v>
      </c>
      <c r="D270" s="72">
        <f ca="1">SUMIFS(RAB!$F$14:$F$80,RAB!$C$14:$C$80,C270)</f>
        <v>0</v>
      </c>
      <c r="E270" s="24">
        <f t="shared" ca="1" si="24"/>
        <v>0</v>
      </c>
      <c r="F270" s="24">
        <f ca="1">IF(D270=0,0,SUM($E$223:E270))</f>
        <v>0</v>
      </c>
    </row>
    <row r="271" spans="2:6" hidden="1">
      <c r="B271" s="23">
        <v>48</v>
      </c>
      <c r="C271" s="72" t="str">
        <f ca="1">IF(ISERROR(OFFSET('HARGA SATUAN'!$C$6,MATCH('REKAP MDU'!B271,'HARGA SATUAN'!$L$7:$L$1458,0),0)),"",OFFSET('HARGA SATUAN'!$C$6,MATCH('REKAP MDU'!B271,'HARGA SATUAN'!$L$7:$L$1458,0),0))</f>
        <v>CT TM Outdoor  30/5</v>
      </c>
      <c r="D271" s="72">
        <f ca="1">SUMIFS(RAB!$F$14:$F$80,RAB!$C$14:$C$80,C271)</f>
        <v>0</v>
      </c>
      <c r="E271" s="24">
        <f t="shared" ca="1" si="24"/>
        <v>0</v>
      </c>
      <c r="F271" s="24">
        <f ca="1">IF(D271=0,0,SUM($E$223:E271))</f>
        <v>0</v>
      </c>
    </row>
    <row r="272" spans="2:6" hidden="1">
      <c r="B272" s="151">
        <v>49</v>
      </c>
      <c r="C272" s="72" t="str">
        <f ca="1">IF(ISERROR(OFFSET('HARGA SATUAN'!$C$6,MATCH('REKAP MDU'!B272,'HARGA SATUAN'!$L$7:$L$1458,0),0)),"",OFFSET('HARGA SATUAN'!$C$6,MATCH('REKAP MDU'!B272,'HARGA SATUAN'!$L$7:$L$1458,0),0))</f>
        <v>CT TM Outdoor  40/5</v>
      </c>
      <c r="D272" s="72">
        <f ca="1">SUMIFS(RAB!$F$14:$F$80,RAB!$C$14:$C$80,C272)</f>
        <v>0</v>
      </c>
      <c r="E272" s="24">
        <f t="shared" ca="1" si="24"/>
        <v>0</v>
      </c>
      <c r="F272" s="24">
        <f ca="1">IF(D272=0,0,SUM($E$223:E272))</f>
        <v>0</v>
      </c>
    </row>
    <row r="273" spans="2:6" hidden="1">
      <c r="B273" s="23">
        <v>50</v>
      </c>
      <c r="C273" s="72" t="str">
        <f ca="1">IF(ISERROR(OFFSET('HARGA SATUAN'!$C$6,MATCH('REKAP MDU'!B273,'HARGA SATUAN'!$L$7:$L$1458,0),0)),"",OFFSET('HARGA SATUAN'!$C$6,MATCH('REKAP MDU'!B273,'HARGA SATUAN'!$L$7:$L$1458,0),0))</f>
        <v>CT TM Outdoor  50/5</v>
      </c>
      <c r="D273" s="72">
        <f ca="1">SUMIFS(RAB!$F$14:$F$80,RAB!$C$14:$C$80,C273)</f>
        <v>0</v>
      </c>
      <c r="E273" s="24">
        <f t="shared" ca="1" si="24"/>
        <v>0</v>
      </c>
      <c r="F273" s="24">
        <f ca="1">IF(D273=0,0,SUM($E$223:E273))</f>
        <v>0</v>
      </c>
    </row>
    <row r="274" spans="2:6" hidden="1">
      <c r="B274" s="151">
        <v>51</v>
      </c>
      <c r="C274" s="72" t="str">
        <f ca="1">IF(ISERROR(OFFSET('HARGA SATUAN'!$C$6,MATCH('REKAP MDU'!B274,'HARGA SATUAN'!$L$7:$L$1458,0),0)),"",OFFSET('HARGA SATUAN'!$C$6,MATCH('REKAP MDU'!B274,'HARGA SATUAN'!$L$7:$L$1458,0),0))</f>
        <v>CT TM Outdoor  60/5</v>
      </c>
      <c r="D274" s="72">
        <f ca="1">SUMIFS(RAB!$F$14:$F$80,RAB!$C$14:$C$80,C274)</f>
        <v>0</v>
      </c>
      <c r="E274" s="24">
        <f t="shared" ca="1" si="24"/>
        <v>0</v>
      </c>
      <c r="F274" s="24">
        <f ca="1">IF(D274=0,0,SUM($E$223:E274))</f>
        <v>0</v>
      </c>
    </row>
    <row r="275" spans="2:6" hidden="1">
      <c r="B275" s="23">
        <v>52</v>
      </c>
      <c r="C275" s="72" t="str">
        <f ca="1">IF(ISERROR(OFFSET('HARGA SATUAN'!$C$6,MATCH('REKAP MDU'!B275,'HARGA SATUAN'!$L$7:$L$1458,0),0)),"",OFFSET('HARGA SATUAN'!$C$6,MATCH('REKAP MDU'!B275,'HARGA SATUAN'!$L$7:$L$1458,0),0))</f>
        <v>CT TM Outdoor  75/5</v>
      </c>
      <c r="D275" s="72">
        <f ca="1">SUMIFS(RAB!$F$14:$F$80,RAB!$C$14:$C$80,C275)</f>
        <v>0</v>
      </c>
      <c r="E275" s="24">
        <f t="shared" ca="1" si="24"/>
        <v>0</v>
      </c>
      <c r="F275" s="24">
        <f ca="1">IF(D275=0,0,SUM($E$223:E275))</f>
        <v>0</v>
      </c>
    </row>
    <row r="276" spans="2:6" hidden="1">
      <c r="B276" s="151">
        <v>53</v>
      </c>
      <c r="C276" s="72" t="str">
        <f ca="1">IF(ISERROR(OFFSET('HARGA SATUAN'!$C$6,MATCH('REKAP MDU'!B276,'HARGA SATUAN'!$L$7:$L$1458,0),0)),"",OFFSET('HARGA SATUAN'!$C$6,MATCH('REKAP MDU'!B276,'HARGA SATUAN'!$L$7:$L$1458,0),0))</f>
        <v>CT TM Outdoor 80/5</v>
      </c>
      <c r="D276" s="72">
        <f ca="1">SUMIFS(RAB!$F$14:$F$80,RAB!$C$14:$C$80,C276)</f>
        <v>0</v>
      </c>
      <c r="E276" s="24">
        <f t="shared" ca="1" si="24"/>
        <v>0</v>
      </c>
      <c r="F276" s="24">
        <f ca="1">IF(D276=0,0,SUM($E$223:E276))</f>
        <v>0</v>
      </c>
    </row>
    <row r="277" spans="2:6" hidden="1">
      <c r="B277" s="23">
        <v>54</v>
      </c>
      <c r="C277" s="72" t="str">
        <f ca="1">IF(ISERROR(OFFSET('HARGA SATUAN'!$C$6,MATCH('REKAP MDU'!B277,'HARGA SATUAN'!$L$7:$L$1458,0),0)),"",OFFSET('HARGA SATUAN'!$C$6,MATCH('REKAP MDU'!B277,'HARGA SATUAN'!$L$7:$L$1458,0),0))</f>
        <v>CT TM Outdoor 100/5</v>
      </c>
      <c r="D277" s="72">
        <f ca="1">SUMIFS(RAB!$F$14:$F$80,RAB!$C$14:$C$80,C277)</f>
        <v>0</v>
      </c>
      <c r="E277" s="24">
        <f t="shared" ca="1" si="24"/>
        <v>0</v>
      </c>
      <c r="F277" s="24">
        <f ca="1">IF(D277=0,0,SUM($E$223:E277))</f>
        <v>0</v>
      </c>
    </row>
    <row r="278" spans="2:6" hidden="1">
      <c r="B278" s="151">
        <v>55</v>
      </c>
      <c r="C278" s="72" t="str">
        <f ca="1">IF(ISERROR(OFFSET('HARGA SATUAN'!$C$6,MATCH('REKAP MDU'!B278,'HARGA SATUAN'!$L$7:$L$1458,0),0)),"",OFFSET('HARGA SATUAN'!$C$6,MATCH('REKAP MDU'!B278,'HARGA SATUAN'!$L$7:$L$1458,0),0))</f>
        <v>CT TM Outdoor 150/5</v>
      </c>
      <c r="D278" s="72">
        <f ca="1">SUMIFS(RAB!$F$14:$F$80,RAB!$C$14:$C$80,C278)</f>
        <v>0</v>
      </c>
      <c r="E278" s="24">
        <f t="shared" ca="1" si="24"/>
        <v>0</v>
      </c>
      <c r="F278" s="24">
        <f ca="1">IF(D278=0,0,SUM($E$223:E278))</f>
        <v>0</v>
      </c>
    </row>
    <row r="279" spans="2:6" hidden="1">
      <c r="B279" s="23">
        <v>56</v>
      </c>
      <c r="C279" s="72" t="str">
        <f ca="1">IF(ISERROR(OFFSET('HARGA SATUAN'!$C$6,MATCH('REKAP MDU'!B279,'HARGA SATUAN'!$L$7:$L$1458,0),0)),"",OFFSET('HARGA SATUAN'!$C$6,MATCH('REKAP MDU'!B279,'HARGA SATUAN'!$L$7:$L$1458,0),0))</f>
        <v>CT TM Outdoor 200/5</v>
      </c>
      <c r="D279" s="72">
        <f ca="1">SUMIFS(RAB!$F$14:$F$80,RAB!$C$14:$C$80,C279)</f>
        <v>0</v>
      </c>
      <c r="E279" s="24">
        <f t="shared" ca="1" si="24"/>
        <v>0</v>
      </c>
      <c r="F279" s="24">
        <f ca="1">IF(D279=0,0,SUM($E$223:E279))</f>
        <v>0</v>
      </c>
    </row>
    <row r="280" spans="2:6" hidden="1">
      <c r="B280" s="151">
        <v>57</v>
      </c>
      <c r="C280" s="72" t="str">
        <f ca="1">IF(ISERROR(OFFSET('HARGA SATUAN'!$C$6,MATCH('REKAP MDU'!B280,'HARGA SATUAN'!$L$7:$L$1458,0),0)),"",OFFSET('HARGA SATUAN'!$C$6,MATCH('REKAP MDU'!B280,'HARGA SATUAN'!$L$7:$L$1458,0),0))</f>
        <v>CT TM Outdoor 250/5</v>
      </c>
      <c r="D280" s="72">
        <f ca="1">SUMIFS(RAB!$F$14:$F$80,RAB!$C$14:$C$80,C280)</f>
        <v>0</v>
      </c>
      <c r="E280" s="24">
        <f t="shared" ca="1" si="24"/>
        <v>0</v>
      </c>
      <c r="F280" s="24">
        <f ca="1">IF(D280=0,0,SUM($E$223:E280))</f>
        <v>0</v>
      </c>
    </row>
    <row r="281" spans="2:6" hidden="1">
      <c r="B281" s="23">
        <v>58</v>
      </c>
      <c r="C281" s="72" t="str">
        <f ca="1">IF(ISERROR(OFFSET('HARGA SATUAN'!$C$6,MATCH('REKAP MDU'!B281,'HARGA SATUAN'!$L$7:$L$1458,0),0)),"",OFFSET('HARGA SATUAN'!$C$6,MATCH('REKAP MDU'!B281,'HARGA SATUAN'!$L$7:$L$1458,0),0))</f>
        <v>CT TM Outdoor 300/5</v>
      </c>
      <c r="D281" s="72">
        <f ca="1">SUMIFS(RAB!$F$14:$F$80,RAB!$C$14:$C$80,C281)</f>
        <v>0</v>
      </c>
      <c r="E281" s="24">
        <f t="shared" ca="1" si="24"/>
        <v>0</v>
      </c>
      <c r="F281" s="24">
        <f ca="1">IF(D281=0,0,SUM($E$223:E281))</f>
        <v>0</v>
      </c>
    </row>
    <row r="282" spans="2:6" hidden="1">
      <c r="B282" s="151">
        <v>59</v>
      </c>
      <c r="C282" s="72" t="str">
        <f ca="1">IF(ISERROR(OFFSET('HARGA SATUAN'!$C$6,MATCH('REKAP MDU'!B282,'HARGA SATUAN'!$L$7:$L$1458,0),0)),"",OFFSET('HARGA SATUAN'!$C$6,MATCH('REKAP MDU'!B282,'HARGA SATUAN'!$L$7:$L$1458,0),0))</f>
        <v>CT TM Outdoor 400/5</v>
      </c>
      <c r="D282" s="72">
        <f ca="1">SUMIFS(RAB!$F$14:$F$80,RAB!$C$14:$C$80,C282)</f>
        <v>0</v>
      </c>
      <c r="E282" s="24">
        <f t="shared" ca="1" si="24"/>
        <v>0</v>
      </c>
      <c r="F282" s="24">
        <f ca="1">IF(D282=0,0,SUM($E$223:E282))</f>
        <v>0</v>
      </c>
    </row>
    <row r="283" spans="2:6" hidden="1">
      <c r="B283" s="23">
        <v>60</v>
      </c>
      <c r="C283" s="72" t="str">
        <f ca="1">IF(ISERROR(OFFSET('HARGA SATUAN'!$C$6,MATCH('REKAP MDU'!B283,'HARGA SATUAN'!$L$7:$L$1458,0),0)),"",OFFSET('HARGA SATUAN'!$C$6,MATCH('REKAP MDU'!B283,'HARGA SATUAN'!$L$7:$L$1458,0),0))</f>
        <v>PT Indoor (ratio 20.000/v3 : 100/v3) Class 0.2s</v>
      </c>
      <c r="D283" s="72">
        <f ca="1">SUMIFS(RAB!$F$14:$F$80,RAB!$C$14:$C$80,C283)</f>
        <v>0</v>
      </c>
      <c r="E283" s="24">
        <f t="shared" ca="1" si="24"/>
        <v>0</v>
      </c>
      <c r="F283" s="24">
        <f ca="1">IF(D283=0,0,SUM($E$223:E283))</f>
        <v>0</v>
      </c>
    </row>
    <row r="284" spans="2:6" hidden="1">
      <c r="B284" s="151">
        <v>61</v>
      </c>
      <c r="C284" s="72" t="str">
        <f ca="1">IF(ISERROR(OFFSET('HARGA SATUAN'!$C$6,MATCH('REKAP MDU'!B284,'HARGA SATUAN'!$L$7:$L$1458,0),0)),"",OFFSET('HARGA SATUAN'!$C$6,MATCH('REKAP MDU'!B284,'HARGA SATUAN'!$L$7:$L$1458,0),0))</f>
        <v>PT Outdoor (ratio 20.000/v3 : 100/v3) Class 0.2s</v>
      </c>
      <c r="D284" s="72">
        <f ca="1">SUMIFS(RAB!$F$14:$F$80,RAB!$C$14:$C$80,C284)</f>
        <v>0</v>
      </c>
      <c r="E284" s="24">
        <f t="shared" ca="1" si="24"/>
        <v>0</v>
      </c>
      <c r="F284" s="24">
        <f ca="1">IF(D284=0,0,SUM($E$223:E284))</f>
        <v>0</v>
      </c>
    </row>
    <row r="285" spans="2:6" hidden="1">
      <c r="B285" s="23">
        <v>62</v>
      </c>
      <c r="C285" s="72" t="str">
        <f ca="1">IF(ISERROR(OFFSET('HARGA SATUAN'!$C$6,MATCH('REKAP MDU'!B285,'HARGA SATUAN'!$L$7:$L$1458,0),0)),"",OFFSET('HARGA SATUAN'!$C$6,MATCH('REKAP MDU'!B285,'HARGA SATUAN'!$L$7:$L$1458,0),0))</f>
        <v>Smart Box Langsung Daya 3.9 kVA MCCB 6 A</v>
      </c>
      <c r="D285" s="72">
        <f ca="1">SUMIFS(RAB!$F$14:$F$80,RAB!$C$14:$C$80,C285)</f>
        <v>0</v>
      </c>
      <c r="E285" s="24">
        <f t="shared" ca="1" si="24"/>
        <v>0</v>
      </c>
      <c r="F285" s="24">
        <f ca="1">IF(D285=0,0,SUM($E$223:E285))</f>
        <v>0</v>
      </c>
    </row>
    <row r="286" spans="2:6" hidden="1">
      <c r="B286" s="151">
        <v>63</v>
      </c>
      <c r="C286" s="72" t="str">
        <f ca="1">IF(ISERROR(OFFSET('HARGA SATUAN'!$C$6,MATCH('REKAP MDU'!B286,'HARGA SATUAN'!$L$7:$L$1458,0),0)),"",OFFSET('HARGA SATUAN'!$C$6,MATCH('REKAP MDU'!B286,'HARGA SATUAN'!$L$7:$L$1458,0),0))</f>
        <v>Smart Box Langsung Daya 6.6 kVA MCCB 10 A</v>
      </c>
      <c r="D286" s="72">
        <f ca="1">SUMIFS(RAB!$F$14:$F$80,RAB!$C$14:$C$80,C286)</f>
        <v>0</v>
      </c>
      <c r="E286" s="24">
        <f t="shared" ca="1" si="24"/>
        <v>0</v>
      </c>
      <c r="F286" s="24">
        <f ca="1">IF(D286=0,0,SUM($E$223:E286))</f>
        <v>0</v>
      </c>
    </row>
    <row r="287" spans="2:6" hidden="1">
      <c r="B287" s="23">
        <v>64</v>
      </c>
      <c r="C287" s="72" t="str">
        <f ca="1">IF(ISERROR(OFFSET('HARGA SATUAN'!$C$6,MATCH('REKAP MDU'!B287,'HARGA SATUAN'!$L$7:$L$1458,0),0)),"",OFFSET('HARGA SATUAN'!$C$6,MATCH('REKAP MDU'!B287,'HARGA SATUAN'!$L$7:$L$1458,0),0))</f>
        <v>Smart Box Langsung Daya 10.6 kVA MCCB 16 A</v>
      </c>
      <c r="D287" s="72">
        <f ca="1">SUMIFS(RAB!$F$14:$F$80,RAB!$C$14:$C$80,C287)</f>
        <v>0</v>
      </c>
      <c r="E287" s="24">
        <f t="shared" ca="1" si="24"/>
        <v>0</v>
      </c>
      <c r="F287" s="24">
        <f ca="1">IF(D287=0,0,SUM($E$223:E287))</f>
        <v>0</v>
      </c>
    </row>
    <row r="288" spans="2:6" hidden="1">
      <c r="B288" s="151">
        <v>65</v>
      </c>
      <c r="C288" s="72" t="str">
        <f ca="1">IF(ISERROR(OFFSET('HARGA SATUAN'!$C$6,MATCH('REKAP MDU'!B288,'HARGA SATUAN'!$L$7:$L$1458,0),0)),"",OFFSET('HARGA SATUAN'!$C$6,MATCH('REKAP MDU'!B288,'HARGA SATUAN'!$L$7:$L$1458,0),0))</f>
        <v>Smart Box Langsung Daya 13.2 kVA MCCB 20 A</v>
      </c>
      <c r="D288" s="72">
        <f ca="1">SUMIFS(RAB!$F$14:$F$80,RAB!$C$14:$C$80,C288)</f>
        <v>0</v>
      </c>
      <c r="E288" s="24">
        <f t="shared" ca="1" si="24"/>
        <v>0</v>
      </c>
      <c r="F288" s="24">
        <f ca="1">IF(D288=0,0,SUM($E$223:E288))</f>
        <v>0</v>
      </c>
    </row>
    <row r="289" spans="2:6" hidden="1">
      <c r="B289" s="23">
        <v>66</v>
      </c>
      <c r="C289" s="72" t="str">
        <f ca="1">IF(ISERROR(OFFSET('HARGA SATUAN'!$C$6,MATCH('REKAP MDU'!B289,'HARGA SATUAN'!$L$7:$L$1458,0),0)),"",OFFSET('HARGA SATUAN'!$C$6,MATCH('REKAP MDU'!B289,'HARGA SATUAN'!$L$7:$L$1458,0),0))</f>
        <v>Smart Box Langsung Daya 16.5 kVA MCCB 25 A</v>
      </c>
      <c r="D289" s="72">
        <f ca="1">SUMIFS(RAB!$F$14:$F$80,RAB!$C$14:$C$80,C289)</f>
        <v>0</v>
      </c>
      <c r="E289" s="24">
        <f t="shared" ref="E289:E352" ca="1" si="25">IF(D289=0,0,1)</f>
        <v>0</v>
      </c>
      <c r="F289" s="24">
        <f ca="1">IF(D289=0,0,SUM($E$223:E289))</f>
        <v>0</v>
      </c>
    </row>
    <row r="290" spans="2:6" hidden="1">
      <c r="B290" s="151">
        <v>67</v>
      </c>
      <c r="C290" s="72" t="str">
        <f ca="1">IF(ISERROR(OFFSET('HARGA SATUAN'!$C$6,MATCH('REKAP MDU'!B290,'HARGA SATUAN'!$L$7:$L$1458,0),0)),"",OFFSET('HARGA SATUAN'!$C$6,MATCH('REKAP MDU'!B290,'HARGA SATUAN'!$L$7:$L$1458,0),0))</f>
        <v>Smart Box Langsung Daya 23 kVA MCCB 35 A</v>
      </c>
      <c r="D290" s="72">
        <f ca="1">SUMIFS(RAB!$F$14:$F$80,RAB!$C$14:$C$80,C290)</f>
        <v>0</v>
      </c>
      <c r="E290" s="24">
        <f t="shared" ca="1" si="25"/>
        <v>0</v>
      </c>
      <c r="F290" s="24">
        <f ca="1">IF(D290=0,0,SUM($E$223:E290))</f>
        <v>0</v>
      </c>
    </row>
    <row r="291" spans="2:6" hidden="1">
      <c r="B291" s="23">
        <v>68</v>
      </c>
      <c r="C291" s="72" t="str">
        <f ca="1">IF(ISERROR(OFFSET('HARGA SATUAN'!$C$6,MATCH('REKAP MDU'!B291,'HARGA SATUAN'!$L$7:$L$1458,0),0)),"",OFFSET('HARGA SATUAN'!$C$6,MATCH('REKAP MDU'!B291,'HARGA SATUAN'!$L$7:$L$1458,0),0))</f>
        <v>Smart Box Langsung Daya 33 kVA MCCB 50 A</v>
      </c>
      <c r="D291" s="72">
        <f ca="1">SUMIFS(RAB!$F$14:$F$80,RAB!$C$14:$C$80,C291)</f>
        <v>0</v>
      </c>
      <c r="E291" s="24">
        <f t="shared" ca="1" si="25"/>
        <v>0</v>
      </c>
      <c r="F291" s="24">
        <f ca="1">IF(D291=0,0,SUM($E$223:E291))</f>
        <v>0</v>
      </c>
    </row>
    <row r="292" spans="2:6" hidden="1">
      <c r="B292" s="151">
        <v>69</v>
      </c>
      <c r="C292" s="72" t="str">
        <f ca="1">IF(ISERROR(OFFSET('HARGA SATUAN'!$C$6,MATCH('REKAP MDU'!B292,'HARGA SATUAN'!$L$7:$L$1458,0),0)),"",OFFSET('HARGA SATUAN'!$C$6,MATCH('REKAP MDU'!B292,'HARGA SATUAN'!$L$7:$L$1458,0),0))</f>
        <v>Smart Box Langsung Daya 41.5 kVA MCCB 63 A</v>
      </c>
      <c r="D292" s="72">
        <f ca="1">SUMIFS(RAB!$F$14:$F$80,RAB!$C$14:$C$80,C292)</f>
        <v>0</v>
      </c>
      <c r="E292" s="24">
        <f t="shared" ca="1" si="25"/>
        <v>0</v>
      </c>
      <c r="F292" s="24">
        <f ca="1">IF(D292=0,0,SUM($E$223:E292))</f>
        <v>0</v>
      </c>
    </row>
    <row r="293" spans="2:6" hidden="1">
      <c r="B293" s="23">
        <v>70</v>
      </c>
      <c r="C293" s="72" t="str">
        <f ca="1">IF(ISERROR(OFFSET('HARGA SATUAN'!$C$6,MATCH('REKAP MDU'!B293,'HARGA SATUAN'!$L$7:$L$1458,0),0)),"",OFFSET('HARGA SATUAN'!$C$6,MATCH('REKAP MDU'!B293,'HARGA SATUAN'!$L$7:$L$1458,0),0))</f>
        <v>Smart Box Tidak Langsung Daya 53 kVA MCCB 80 A</v>
      </c>
      <c r="D293" s="72">
        <f ca="1">SUMIFS(RAB!$F$14:$F$80,RAB!$C$14:$C$80,C293)</f>
        <v>0</v>
      </c>
      <c r="E293" s="24">
        <f t="shared" ca="1" si="25"/>
        <v>0</v>
      </c>
      <c r="F293" s="24">
        <f ca="1">IF(D293=0,0,SUM($E$223:E293))</f>
        <v>0</v>
      </c>
    </row>
    <row r="294" spans="2:6" hidden="1">
      <c r="B294" s="151">
        <v>71</v>
      </c>
      <c r="C294" s="72" t="str">
        <f ca="1">IF(ISERROR(OFFSET('HARGA SATUAN'!$C$6,MATCH('REKAP MDU'!B294,'HARGA SATUAN'!$L$7:$L$1458,0),0)),"",OFFSET('HARGA SATUAN'!$C$6,MATCH('REKAP MDU'!B294,'HARGA SATUAN'!$L$7:$L$1458,0),0))</f>
        <v>Smart Box Tidak Langsung Daya 66 kVA MCCB 100 A</v>
      </c>
      <c r="D294" s="72">
        <f ca="1">SUMIFS(RAB!$F$14:$F$80,RAB!$C$14:$C$80,C294)</f>
        <v>0</v>
      </c>
      <c r="E294" s="24">
        <f t="shared" ca="1" si="25"/>
        <v>0</v>
      </c>
      <c r="F294" s="24">
        <f ca="1">IF(D294=0,0,SUM($E$223:E294))</f>
        <v>0</v>
      </c>
    </row>
    <row r="295" spans="2:6" hidden="1">
      <c r="B295" s="23">
        <v>72</v>
      </c>
      <c r="C295" s="72" t="str">
        <f ca="1">IF(ISERROR(OFFSET('HARGA SATUAN'!$C$6,MATCH('REKAP MDU'!B295,'HARGA SATUAN'!$L$7:$L$1458,0),0)),"",OFFSET('HARGA SATUAN'!$C$6,MATCH('REKAP MDU'!B295,'HARGA SATUAN'!$L$7:$L$1458,0),0))</f>
        <v>Smart Box Tidak Langsung Daya 82.5 kVA MCCB 125 A</v>
      </c>
      <c r="D295" s="72">
        <f ca="1">SUMIFS(RAB!$F$14:$F$80,RAB!$C$14:$C$80,C295)</f>
        <v>0</v>
      </c>
      <c r="E295" s="24">
        <f t="shared" ca="1" si="25"/>
        <v>0</v>
      </c>
      <c r="F295" s="24">
        <f ca="1">IF(D295=0,0,SUM($E$223:E295))</f>
        <v>0</v>
      </c>
    </row>
    <row r="296" spans="2:6" hidden="1">
      <c r="B296" s="151">
        <v>73</v>
      </c>
      <c r="C296" s="72" t="str">
        <f ca="1">IF(ISERROR(OFFSET('HARGA SATUAN'!$C$6,MATCH('REKAP MDU'!B296,'HARGA SATUAN'!$L$7:$L$1458,0),0)),"",OFFSET('HARGA SATUAN'!$C$6,MATCH('REKAP MDU'!B296,'HARGA SATUAN'!$L$7:$L$1458,0),0))</f>
        <v>Smart Box Tidak Langsung Daya 105 kVA MCCB 160 A</v>
      </c>
      <c r="D296" s="72">
        <f ca="1">SUMIFS(RAB!$F$14:$F$80,RAB!$C$14:$C$80,C296)</f>
        <v>0</v>
      </c>
      <c r="E296" s="24">
        <f t="shared" ca="1" si="25"/>
        <v>0</v>
      </c>
      <c r="F296" s="24">
        <f ca="1">IF(D296=0,0,SUM($E$223:E296))</f>
        <v>0</v>
      </c>
    </row>
    <row r="297" spans="2:6" hidden="1">
      <c r="B297" s="23">
        <v>74</v>
      </c>
      <c r="C297" s="72" t="str">
        <f ca="1">IF(ISERROR(OFFSET('HARGA SATUAN'!$C$6,MATCH('REKAP MDU'!B297,'HARGA SATUAN'!$L$7:$L$1458,0),0)),"",OFFSET('HARGA SATUAN'!$C$6,MATCH('REKAP MDU'!B297,'HARGA SATUAN'!$L$7:$L$1458,0),0))</f>
        <v>Smart Box Tidak Langsung Daya 131 kVA MCCB 200 A</v>
      </c>
      <c r="D297" s="72">
        <f ca="1">SUMIFS(RAB!$F$14:$F$80,RAB!$C$14:$C$80,C297)</f>
        <v>0</v>
      </c>
      <c r="E297" s="24">
        <f t="shared" ca="1" si="25"/>
        <v>0</v>
      </c>
      <c r="F297" s="24">
        <f ca="1">IF(D297=0,0,SUM($E$223:E297))</f>
        <v>0</v>
      </c>
    </row>
    <row r="298" spans="2:6" hidden="1">
      <c r="B298" s="151">
        <v>75</v>
      </c>
      <c r="C298" s="72" t="str">
        <f ca="1">IF(ISERROR(OFFSET('HARGA SATUAN'!$C$6,MATCH('REKAP MDU'!B298,'HARGA SATUAN'!$L$7:$L$1458,0),0)),"",OFFSET('HARGA SATUAN'!$C$6,MATCH('REKAP MDU'!B298,'HARGA SATUAN'!$L$7:$L$1458,0),0))</f>
        <v>Smart Box Tidak Langsung Daya 147 kVA MCCB 225 A</v>
      </c>
      <c r="D298" s="72">
        <f ca="1">SUMIFS(RAB!$F$14:$F$80,RAB!$C$14:$C$80,C298)</f>
        <v>0</v>
      </c>
      <c r="E298" s="24">
        <f t="shared" ca="1" si="25"/>
        <v>0</v>
      </c>
      <c r="F298" s="24">
        <f ca="1">IF(D298=0,0,SUM($E$223:E298))</f>
        <v>0</v>
      </c>
    </row>
    <row r="299" spans="2:6" hidden="1">
      <c r="B299" s="23">
        <v>76</v>
      </c>
      <c r="C299" s="72" t="str">
        <f ca="1">IF(ISERROR(OFFSET('HARGA SATUAN'!$C$6,MATCH('REKAP MDU'!B299,'HARGA SATUAN'!$L$7:$L$1458,0),0)),"",OFFSET('HARGA SATUAN'!$C$6,MATCH('REKAP MDU'!B299,'HARGA SATUAN'!$L$7:$L$1458,0),0))</f>
        <v>Smart Box Tidak Langsung Daya 164 kVA MCCB 250 A</v>
      </c>
      <c r="D299" s="72">
        <f ca="1">SUMIFS(RAB!$F$14:$F$80,RAB!$C$14:$C$80,C299)</f>
        <v>0</v>
      </c>
      <c r="E299" s="24">
        <f t="shared" ca="1" si="25"/>
        <v>0</v>
      </c>
      <c r="F299" s="24">
        <f ca="1">IF(D299=0,0,SUM($E$223:E299))</f>
        <v>0</v>
      </c>
    </row>
    <row r="300" spans="2:6" hidden="1">
      <c r="B300" s="151">
        <v>77</v>
      </c>
      <c r="C300" s="72" t="str">
        <f ca="1">IF(ISERROR(OFFSET('HARGA SATUAN'!$C$6,MATCH('REKAP MDU'!B300,'HARGA SATUAN'!$L$7:$L$1458,0),0)),"",OFFSET('HARGA SATUAN'!$C$6,MATCH('REKAP MDU'!B300,'HARGA SATUAN'!$L$7:$L$1458,0),0))</f>
        <v>Smart Box Tidak Langsung Daya 197 kVA MCCB 300 A</v>
      </c>
      <c r="D300" s="72">
        <f ca="1">SUMIFS(RAB!$F$14:$F$80,RAB!$C$14:$C$80,C300)</f>
        <v>0</v>
      </c>
      <c r="E300" s="24">
        <f t="shared" ca="1" si="25"/>
        <v>0</v>
      </c>
      <c r="F300" s="24">
        <f ca="1">IF(D300=0,0,SUM($E$223:E300))</f>
        <v>0</v>
      </c>
    </row>
    <row r="301" spans="2:6" hidden="1">
      <c r="B301" s="23">
        <v>78</v>
      </c>
      <c r="C301" s="72" t="str">
        <f ca="1">IF(ISERROR(OFFSET('HARGA SATUAN'!$C$6,MATCH('REKAP MDU'!B301,'HARGA SATUAN'!$L$7:$L$1458,0),0)),"",OFFSET('HARGA SATUAN'!$C$6,MATCH('REKAP MDU'!B301,'HARGA SATUAN'!$L$7:$L$1458,0),0))</f>
        <v>Smart Box Tidak Langsung Daya TM</v>
      </c>
      <c r="D301" s="72">
        <f ca="1">SUMIFS(RAB!$F$14:$F$80,RAB!$C$14:$C$80,C301)</f>
        <v>0</v>
      </c>
      <c r="E301" s="24">
        <f t="shared" ca="1" si="25"/>
        <v>0</v>
      </c>
      <c r="F301" s="24">
        <f ca="1">IF(D301=0,0,SUM($E$223:E301))</f>
        <v>0</v>
      </c>
    </row>
    <row r="302" spans="2:6" hidden="1">
      <c r="B302" s="151">
        <v>79</v>
      </c>
      <c r="C302" s="72" t="str">
        <f ca="1">IF(ISERROR(OFFSET('HARGA SATUAN'!$C$6,MATCH('REKAP MDU'!B302,'HARGA SATUAN'!$L$7:$L$1458,0),0)),"",OFFSET('HARGA SATUAN'!$C$6,MATCH('REKAP MDU'!B302,'HARGA SATUAN'!$L$7:$L$1458,0),0))</f>
        <v>Air Insulated LBS Manual;24KV;630A;Min-16KA</v>
      </c>
      <c r="D302" s="72">
        <f ca="1">SUMIFS(RAB!$F$14:$F$80,RAB!$C$14:$C$80,C302)</f>
        <v>0</v>
      </c>
      <c r="E302" s="24">
        <f t="shared" ca="1" si="25"/>
        <v>0</v>
      </c>
      <c r="F302" s="24">
        <f ca="1">IF(D302=0,0,SUM($E$223:E302))</f>
        <v>0</v>
      </c>
    </row>
    <row r="303" spans="2:6" hidden="1">
      <c r="B303" s="23">
        <v>80</v>
      </c>
      <c r="C303" s="72" t="str">
        <f ca="1">IF(ISERROR(OFFSET('HARGA SATUAN'!$C$6,MATCH('REKAP MDU'!B303,'HARGA SATUAN'!$L$7:$L$1458,0),0)),"",OFFSET('HARGA SATUAN'!$C$6,MATCH('REKAP MDU'!B303,'HARGA SATUAN'!$L$7:$L$1458,0),0))</f>
        <v>Air Insulated LBS Motorized;24KV;630A;Min-16KA</v>
      </c>
      <c r="D303" s="72">
        <f ca="1">SUMIFS(RAB!$F$14:$F$80,RAB!$C$14:$C$80,C303)</f>
        <v>0</v>
      </c>
      <c r="E303" s="24">
        <f t="shared" ca="1" si="25"/>
        <v>0</v>
      </c>
      <c r="F303" s="24">
        <f ca="1">IF(D303=0,0,SUM($E$223:E303))</f>
        <v>0</v>
      </c>
    </row>
    <row r="304" spans="2:6" hidden="1">
      <c r="B304" s="151">
        <v>81</v>
      </c>
      <c r="C304" s="72" t="str">
        <f ca="1">IF(ISERROR(OFFSET('HARGA SATUAN'!$C$6,MATCH('REKAP MDU'!B304,'HARGA SATUAN'!$L$7:$L$1458,0),0)),"",OFFSET('HARGA SATUAN'!$C$6,MATCH('REKAP MDU'!B304,'HARGA SATUAN'!$L$7:$L$1458,0),0))</f>
        <v>Air Insulated CBOG Motorized+Metering;20KV;630A;Min-16KA</v>
      </c>
      <c r="D304" s="72">
        <f ca="1">SUMIFS(RAB!$F$14:$F$80,RAB!$C$14:$C$80,C304)</f>
        <v>0</v>
      </c>
      <c r="E304" s="24">
        <f t="shared" ca="1" si="25"/>
        <v>0</v>
      </c>
      <c r="F304" s="24">
        <f ca="1">IF(D304=0,0,SUM($E$223:E304))</f>
        <v>0</v>
      </c>
    </row>
    <row r="305" spans="2:6" hidden="1">
      <c r="B305" s="23">
        <v>82</v>
      </c>
      <c r="C305" s="72" t="str">
        <f ca="1">IF(ISERROR(OFFSET('HARGA SATUAN'!$C$6,MATCH('REKAP MDU'!B305,'HARGA SATUAN'!$L$7:$L$1458,0),0)),"",OFFSET('HARGA SATUAN'!$C$6,MATCH('REKAP MDU'!B305,'HARGA SATUAN'!$L$7:$L$1458,0),0))</f>
        <v>Fully Gas Insulated LBS Motorized;24KV;630A;Min-16KA</v>
      </c>
      <c r="D305" s="72">
        <f ca="1">SUMIFS(RAB!$F$14:$F$80,RAB!$C$14:$C$80,C305)</f>
        <v>0</v>
      </c>
      <c r="E305" s="24">
        <f t="shared" ca="1" si="25"/>
        <v>0</v>
      </c>
      <c r="F305" s="24">
        <f ca="1">IF(D305=0,0,SUM($E$223:E305))</f>
        <v>0</v>
      </c>
    </row>
    <row r="306" spans="2:6" hidden="1">
      <c r="B306" s="151">
        <v>83</v>
      </c>
      <c r="C306" s="72" t="str">
        <f ca="1">IF(ISERROR(OFFSET('HARGA SATUAN'!$C$6,MATCH('REKAP MDU'!B306,'HARGA SATUAN'!$L$7:$L$1458,0),0)),"",OFFSET('HARGA SATUAN'!$C$6,MATCH('REKAP MDU'!B306,'HARGA SATUAN'!$L$7:$L$1458,0),0))</f>
        <v>Fully Gas Insulated CBOG Motorized+Metering;20KV;630A;Min-16KA</v>
      </c>
      <c r="D306" s="72">
        <f ca="1">SUMIFS(RAB!$F$14:$F$80,RAB!$C$14:$C$80,C306)</f>
        <v>0</v>
      </c>
      <c r="E306" s="24">
        <f t="shared" ca="1" si="25"/>
        <v>0</v>
      </c>
      <c r="F306" s="24">
        <f ca="1">IF(D306=0,0,SUM($E$223:E306))</f>
        <v>0</v>
      </c>
    </row>
    <row r="307" spans="2:6" hidden="1">
      <c r="B307" s="23">
        <v>84</v>
      </c>
      <c r="C307" s="72" t="str">
        <f ca="1">IF(ISERROR(OFFSET('HARGA SATUAN'!$C$6,MATCH('REKAP MDU'!B307,'HARGA SATUAN'!$L$7:$L$1458,0),0)),"",OFFSET('HARGA SATUAN'!$C$6,MATCH('REKAP MDU'!B307,'HARGA SATUAN'!$L$7:$L$1458,0),0))</f>
        <v>Fully Gas Insulated LBS Manual;24KV;630A;Min-16KA</v>
      </c>
      <c r="D307" s="72">
        <f ca="1">SUMIFS(RAB!$F$14:$F$80,RAB!$C$14:$C$80,C307)</f>
        <v>0</v>
      </c>
      <c r="E307" s="24">
        <f t="shared" ca="1" si="25"/>
        <v>0</v>
      </c>
      <c r="F307" s="24">
        <f ca="1">IF(D307=0,0,SUM($E$223:E307))</f>
        <v>0</v>
      </c>
    </row>
    <row r="308" spans="2:6" hidden="1">
      <c r="B308" s="151">
        <v>85</v>
      </c>
      <c r="C308" s="72" t="str">
        <f ca="1">IF(ISERROR(OFFSET('HARGA SATUAN'!$C$6,MATCH('REKAP MDU'!B308,'HARGA SATUAN'!$L$7:$L$1458,0),0)),"",OFFSET('HARGA SATUAN'!$C$6,MATCH('REKAP MDU'!B308,'HARGA SATUAN'!$L$7:$L$1458,0),0))</f>
        <v>Automatic Change Over (ACO) TM</v>
      </c>
      <c r="D308" s="72">
        <f ca="1">SUMIFS(RAB!$F$14:$F$80,RAB!$C$14:$C$80,C308)</f>
        <v>0</v>
      </c>
      <c r="E308" s="24">
        <f t="shared" ca="1" si="25"/>
        <v>0</v>
      </c>
      <c r="F308" s="24">
        <f ca="1">IF(D308=0,0,SUM($E$223:E308))</f>
        <v>0</v>
      </c>
    </row>
    <row r="309" spans="2:6" hidden="1">
      <c r="B309" s="23">
        <v>86</v>
      </c>
      <c r="C309" s="72" t="str">
        <f ca="1">IF(ISERROR(OFFSET('HARGA SATUAN'!$C$6,MATCH('REKAP MDU'!B309,'HARGA SATUAN'!$L$7:$L$1458,0),0)),"",OFFSET('HARGA SATUAN'!$C$6,MATCH('REKAP MDU'!B309,'HARGA SATUAN'!$L$7:$L$1458,0),0))</f>
        <v>Automatic Change Over (ACO) TR</v>
      </c>
      <c r="D309" s="72">
        <f ca="1">SUMIFS(RAB!$F$14:$F$80,RAB!$C$14:$C$80,C309)</f>
        <v>0</v>
      </c>
      <c r="E309" s="24">
        <f t="shared" ca="1" si="25"/>
        <v>0</v>
      </c>
      <c r="F309" s="24">
        <f ca="1">IF(D309=0,0,SUM($E$223:E309))</f>
        <v>0</v>
      </c>
    </row>
    <row r="310" spans="2:6" hidden="1">
      <c r="B310" s="151">
        <v>87</v>
      </c>
      <c r="C310" s="72" t="str">
        <f ca="1">IF(ISERROR(OFFSET('HARGA SATUAN'!$C$6,MATCH('REKAP MDU'!B310,'HARGA SATUAN'!$L$7:$L$1458,0),0)),"",OFFSET('HARGA SATUAN'!$C$6,MATCH('REKAP MDU'!B310,'HARGA SATUAN'!$L$7:$L$1458,0),0))</f>
        <v>Metaclad;Outgoing;20kV;630A;25kA - GI</v>
      </c>
      <c r="D310" s="72">
        <f ca="1">SUMIFS(RAB!$F$14:$F$80,RAB!$C$14:$C$80,C310)</f>
        <v>0</v>
      </c>
      <c r="E310" s="24">
        <f t="shared" ca="1" si="25"/>
        <v>0</v>
      </c>
      <c r="F310" s="24">
        <f ca="1">IF(D310=0,0,SUM($E$223:E310))</f>
        <v>0</v>
      </c>
    </row>
    <row r="311" spans="2:6" hidden="1">
      <c r="B311" s="23">
        <v>88</v>
      </c>
      <c r="C311" s="72" t="str">
        <f ca="1">IF(ISERROR(OFFSET('HARGA SATUAN'!$C$6,MATCH('REKAP MDU'!B311,'HARGA SATUAN'!$L$7:$L$1458,0),0)),"",OFFSET('HARGA SATUAN'!$C$6,MATCH('REKAP MDU'!B311,'HARGA SATUAN'!$L$7:$L$1458,0),0))</f>
        <v>Metaclad;Couple;20kV;2000A;25kA - GI</v>
      </c>
      <c r="D311" s="72">
        <f ca="1">SUMIFS(RAB!$F$14:$F$80,RAB!$C$14:$C$80,C311)</f>
        <v>0</v>
      </c>
      <c r="E311" s="24">
        <f t="shared" ca="1" si="25"/>
        <v>0</v>
      </c>
      <c r="F311" s="24">
        <f ca="1">IF(D311=0,0,SUM($E$223:E311))</f>
        <v>0</v>
      </c>
    </row>
    <row r="312" spans="2:6" hidden="1">
      <c r="B312" s="151">
        <v>89</v>
      </c>
      <c r="C312" s="72" t="str">
        <f ca="1">IF(ISERROR(OFFSET('HARGA SATUAN'!$C$6,MATCH('REKAP MDU'!B312,'HARGA SATUAN'!$L$7:$L$1458,0),0)),"",OFFSET('HARGA SATUAN'!$C$6,MATCH('REKAP MDU'!B312,'HARGA SATUAN'!$L$7:$L$1458,0),0))</f>
        <v>Trafo 1 Fasa CSP 50 kVA</v>
      </c>
      <c r="D312" s="72">
        <f ca="1">SUMIFS(RAB!$F$14:$F$80,RAB!$C$14:$C$80,C312)</f>
        <v>1</v>
      </c>
      <c r="E312" s="24">
        <f t="shared" ca="1" si="25"/>
        <v>1</v>
      </c>
      <c r="F312" s="24">
        <f ca="1">IF(D312=0,0,SUM($E$223:E312))</f>
        <v>2</v>
      </c>
    </row>
    <row r="313" spans="2:6" hidden="1">
      <c r="B313" s="23">
        <v>90</v>
      </c>
      <c r="C313" s="72" t="str">
        <f ca="1">IF(ISERROR(OFFSET('HARGA SATUAN'!$C$6,MATCH('REKAP MDU'!B313,'HARGA SATUAN'!$L$7:$L$1458,0),0)),"",OFFSET('HARGA SATUAN'!$C$6,MATCH('REKAP MDU'!B313,'HARGA SATUAN'!$L$7:$L$1458,0),0))</f>
        <v>Trafo 3 phasa 50 kVA YNyn0</v>
      </c>
      <c r="D313" s="72">
        <f ca="1">SUMIFS(RAB!$F$14:$F$80,RAB!$C$14:$C$80,C313)</f>
        <v>0</v>
      </c>
      <c r="E313" s="24">
        <f t="shared" ca="1" si="25"/>
        <v>0</v>
      </c>
      <c r="F313" s="24">
        <f ca="1">IF(D313=0,0,SUM($E$223:E313))</f>
        <v>0</v>
      </c>
    </row>
    <row r="314" spans="2:6" hidden="1">
      <c r="B314" s="151">
        <v>91</v>
      </c>
      <c r="C314" s="72" t="str">
        <f ca="1">IF(ISERROR(OFFSET('HARGA SATUAN'!$C$6,MATCH('REKAP MDU'!B314,'HARGA SATUAN'!$L$7:$L$1458,0),0)),"",OFFSET('HARGA SATUAN'!$C$6,MATCH('REKAP MDU'!B314,'HARGA SATUAN'!$L$7:$L$1458,0),0))</f>
        <v>Trafo 3 phasa 100 kVA YNyn0</v>
      </c>
      <c r="D314" s="72">
        <f ca="1">SUMIFS(RAB!$F$14:$F$80,RAB!$C$14:$C$80,C314)</f>
        <v>0</v>
      </c>
      <c r="E314" s="24">
        <f t="shared" ca="1" si="25"/>
        <v>0</v>
      </c>
      <c r="F314" s="24">
        <f ca="1">IF(D314=0,0,SUM($E$223:E314))</f>
        <v>0</v>
      </c>
    </row>
    <row r="315" spans="2:6" hidden="1">
      <c r="B315" s="23">
        <v>92</v>
      </c>
      <c r="C315" s="72" t="str">
        <f ca="1">IF(ISERROR(OFFSET('HARGA SATUAN'!$C$6,MATCH('REKAP MDU'!B315,'HARGA SATUAN'!$L$7:$L$1458,0),0)),"",OFFSET('HARGA SATUAN'!$C$6,MATCH('REKAP MDU'!B315,'HARGA SATUAN'!$L$7:$L$1458,0),0))</f>
        <v>Trafo 3 phasa 160 kVA YNyn0</v>
      </c>
      <c r="D315" s="72">
        <f ca="1">SUMIFS(RAB!$F$14:$F$80,RAB!$C$14:$C$80,C315)</f>
        <v>0</v>
      </c>
      <c r="E315" s="24">
        <f t="shared" ca="1" si="25"/>
        <v>0</v>
      </c>
      <c r="F315" s="24">
        <f ca="1">IF(D315=0,0,SUM($E$223:E315))</f>
        <v>0</v>
      </c>
    </row>
    <row r="316" spans="2:6" hidden="1">
      <c r="B316" s="151">
        <v>93</v>
      </c>
      <c r="C316" s="72" t="str">
        <f ca="1">IF(ISERROR(OFFSET('HARGA SATUAN'!$C$6,MATCH('REKAP MDU'!B316,'HARGA SATUAN'!$L$7:$L$1458,0),0)),"",OFFSET('HARGA SATUAN'!$C$6,MATCH('REKAP MDU'!B316,'HARGA SATUAN'!$L$7:$L$1458,0),0))</f>
        <v>Trafo 3 phasa 50 kVA Yzn5</v>
      </c>
      <c r="D316" s="72">
        <f ca="1">SUMIFS(RAB!$F$14:$F$80,RAB!$C$14:$C$80,C316)</f>
        <v>0</v>
      </c>
      <c r="E316" s="24">
        <f t="shared" ca="1" si="25"/>
        <v>0</v>
      </c>
      <c r="F316" s="24">
        <f ca="1">IF(D316=0,0,SUM($E$223:E316))</f>
        <v>0</v>
      </c>
    </row>
    <row r="317" spans="2:6" hidden="1">
      <c r="B317" s="23">
        <v>94</v>
      </c>
      <c r="C317" s="72" t="str">
        <f ca="1">IF(ISERROR(OFFSET('HARGA SATUAN'!$C$6,MATCH('REKAP MDU'!B317,'HARGA SATUAN'!$L$7:$L$1458,0),0)),"",OFFSET('HARGA SATUAN'!$C$6,MATCH('REKAP MDU'!B317,'HARGA SATUAN'!$L$7:$L$1458,0),0))</f>
        <v>Trafo 3 phasa 100 kVA Yzn5</v>
      </c>
      <c r="D317" s="72">
        <f ca="1">SUMIFS(RAB!$F$14:$F$80,RAB!$C$14:$C$80,C317)</f>
        <v>0</v>
      </c>
      <c r="E317" s="24">
        <f t="shared" ca="1" si="25"/>
        <v>0</v>
      </c>
      <c r="F317" s="24">
        <f ca="1">IF(D317=0,0,SUM($E$223:E317))</f>
        <v>0</v>
      </c>
    </row>
    <row r="318" spans="2:6" hidden="1">
      <c r="B318" s="151">
        <v>95</v>
      </c>
      <c r="C318" s="72" t="str">
        <f ca="1">IF(ISERROR(OFFSET('HARGA SATUAN'!$C$6,MATCH('REKAP MDU'!B318,'HARGA SATUAN'!$L$7:$L$1458,0),0)),"",OFFSET('HARGA SATUAN'!$C$6,MATCH('REKAP MDU'!B318,'HARGA SATUAN'!$L$7:$L$1458,0),0))</f>
        <v>Trafo 3 phasa 160 kVA Yzn5</v>
      </c>
      <c r="D318" s="72">
        <f ca="1">SUMIFS(RAB!$F$14:$F$80,RAB!$C$14:$C$80,C318)</f>
        <v>0</v>
      </c>
      <c r="E318" s="24">
        <f t="shared" ca="1" si="25"/>
        <v>0</v>
      </c>
      <c r="F318" s="24">
        <f ca="1">IF(D318=0,0,SUM($E$223:E318))</f>
        <v>0</v>
      </c>
    </row>
    <row r="319" spans="2:6" hidden="1">
      <c r="B319" s="23">
        <v>96</v>
      </c>
      <c r="C319" s="72" t="str">
        <f ca="1">IF(ISERROR(OFFSET('HARGA SATUAN'!$C$6,MATCH('REKAP MDU'!B319,'HARGA SATUAN'!$L$7:$L$1458,0),0)),"",OFFSET('HARGA SATUAN'!$C$6,MATCH('REKAP MDU'!B319,'HARGA SATUAN'!$L$7:$L$1458,0),0))</f>
        <v>Trafo 3 phasa 200 kVA Dyn5</v>
      </c>
      <c r="D319" s="72">
        <f ca="1">SUMIFS(RAB!$F$14:$F$80,RAB!$C$14:$C$80,C319)</f>
        <v>0</v>
      </c>
      <c r="E319" s="24">
        <f t="shared" ca="1" si="25"/>
        <v>0</v>
      </c>
      <c r="F319" s="24">
        <f ca="1">IF(D319=0,0,SUM($E$223:E319))</f>
        <v>0</v>
      </c>
    </row>
    <row r="320" spans="2:6" hidden="1">
      <c r="B320" s="151">
        <v>97</v>
      </c>
      <c r="C320" s="72" t="str">
        <f ca="1">IF(ISERROR(OFFSET('HARGA SATUAN'!$C$6,MATCH('REKAP MDU'!B320,'HARGA SATUAN'!$L$7:$L$1458,0),0)),"",OFFSET('HARGA SATUAN'!$C$6,MATCH('REKAP MDU'!B320,'HARGA SATUAN'!$L$7:$L$1458,0),0))</f>
        <v>Trafo 3 phasa 250 kVA DYn5</v>
      </c>
      <c r="D320" s="72">
        <f ca="1">SUMIFS(RAB!$F$14:$F$80,RAB!$C$14:$C$80,C320)</f>
        <v>0</v>
      </c>
      <c r="E320" s="24">
        <f t="shared" ca="1" si="25"/>
        <v>0</v>
      </c>
      <c r="F320" s="24">
        <f ca="1">IF(D320=0,0,SUM($E$223:E320))</f>
        <v>0</v>
      </c>
    </row>
    <row r="321" spans="2:6" hidden="1">
      <c r="B321" s="23">
        <v>98</v>
      </c>
      <c r="C321" s="72" t="str">
        <f ca="1">IF(ISERROR(OFFSET('HARGA SATUAN'!$C$6,MATCH('REKAP MDU'!B321,'HARGA SATUAN'!$L$7:$L$1458,0),0)),"",OFFSET('HARGA SATUAN'!$C$6,MATCH('REKAP MDU'!B321,'HARGA SATUAN'!$L$7:$L$1458,0),0))</f>
        <v>Trafo 3 phasa 400 kVA DYn5 OD</v>
      </c>
      <c r="D321" s="72">
        <f ca="1">SUMIFS(RAB!$F$14:$F$80,RAB!$C$14:$C$80,C321)</f>
        <v>0</v>
      </c>
      <c r="E321" s="24">
        <f t="shared" ca="1" si="25"/>
        <v>0</v>
      </c>
      <c r="F321" s="24">
        <f ca="1">IF(D321=0,0,SUM($E$223:E321))</f>
        <v>0</v>
      </c>
    </row>
    <row r="322" spans="2:6" hidden="1">
      <c r="B322" s="151">
        <v>99</v>
      </c>
      <c r="C322" s="72" t="str">
        <f ca="1">IF(ISERROR(OFFSET('HARGA SATUAN'!$C$6,MATCH('REKAP MDU'!B322,'HARGA SATUAN'!$L$7:$L$1458,0),0)),"",OFFSET('HARGA SATUAN'!$C$6,MATCH('REKAP MDU'!B322,'HARGA SATUAN'!$L$7:$L$1458,0),0))</f>
        <v>LVCB 2 Jurusan 250 A MCCB</v>
      </c>
      <c r="D322" s="72">
        <f ca="1">SUMIFS(RAB!$F$14:$F$80,RAB!$C$14:$C$80,C322)</f>
        <v>0</v>
      </c>
      <c r="E322" s="24">
        <f t="shared" ca="1" si="25"/>
        <v>0</v>
      </c>
      <c r="F322" s="24">
        <f ca="1">IF(D322=0,0,SUM($E$223:E322))</f>
        <v>0</v>
      </c>
    </row>
    <row r="323" spans="2:6" hidden="1">
      <c r="B323" s="23">
        <v>100</v>
      </c>
      <c r="C323" s="72" t="str">
        <f ca="1">IF(ISERROR(OFFSET('HARGA SATUAN'!$C$6,MATCH('REKAP MDU'!B323,'HARGA SATUAN'!$L$7:$L$1458,0),0)),"",OFFSET('HARGA SATUAN'!$C$6,MATCH('REKAP MDU'!B323,'HARGA SATUAN'!$L$7:$L$1458,0),0))</f>
        <v>LVCB 2 Jurusan 250 A LBS</v>
      </c>
      <c r="D323" s="72">
        <f ca="1">SUMIFS(RAB!$F$14:$F$80,RAB!$C$14:$C$80,C323)</f>
        <v>0</v>
      </c>
      <c r="E323" s="24">
        <f t="shared" ca="1" si="25"/>
        <v>0</v>
      </c>
      <c r="F323" s="24">
        <f ca="1">IF(D323=0,0,SUM($E$223:E323))</f>
        <v>0</v>
      </c>
    </row>
    <row r="324" spans="2:6" hidden="1">
      <c r="B324" s="151">
        <v>101</v>
      </c>
      <c r="C324" s="72" t="str">
        <f ca="1">IF(ISERROR(OFFSET('HARGA SATUAN'!$C$6,MATCH('REKAP MDU'!B324,'HARGA SATUAN'!$L$7:$L$1458,0),0)),"",OFFSET('HARGA SATUAN'!$C$6,MATCH('REKAP MDU'!B324,'HARGA SATUAN'!$L$7:$L$1458,0),0))</f>
        <v>LVCB 2 Jurusan 400 A LBS</v>
      </c>
      <c r="D324" s="72">
        <f ca="1">SUMIFS(RAB!$F$14:$F$80,RAB!$C$14:$C$80,C324)</f>
        <v>0</v>
      </c>
      <c r="E324" s="24">
        <f t="shared" ca="1" si="25"/>
        <v>0</v>
      </c>
      <c r="F324" s="24">
        <f ca="1">IF(D324=0,0,SUM($E$223:E324))</f>
        <v>0</v>
      </c>
    </row>
    <row r="325" spans="2:6" hidden="1">
      <c r="B325" s="23">
        <v>102</v>
      </c>
      <c r="C325" s="72" t="str">
        <f ca="1">IF(ISERROR(OFFSET('HARGA SATUAN'!$C$6,MATCH('REKAP MDU'!B325,'HARGA SATUAN'!$L$7:$L$1458,0),0)),"",OFFSET('HARGA SATUAN'!$C$6,MATCH('REKAP MDU'!B325,'HARGA SATUAN'!$L$7:$L$1458,0),0))</f>
        <v>LVCB 4 Jurusan 400 A LBS</v>
      </c>
      <c r="D325" s="72">
        <f ca="1">SUMIFS(RAB!$F$14:$F$80,RAB!$C$14:$C$80,C325)</f>
        <v>0</v>
      </c>
      <c r="E325" s="24">
        <f t="shared" ca="1" si="25"/>
        <v>0</v>
      </c>
      <c r="F325" s="24">
        <f ca="1">IF(D325=0,0,SUM($E$223:E325))</f>
        <v>0</v>
      </c>
    </row>
    <row r="326" spans="2:6" hidden="1">
      <c r="B326" s="151">
        <v>103</v>
      </c>
      <c r="C326" s="72" t="str">
        <f ca="1">IF(ISERROR(OFFSET('HARGA SATUAN'!$C$6,MATCH('REKAP MDU'!B326,'HARGA SATUAN'!$L$7:$L$1458,0),0)),"",OFFSET('HARGA SATUAN'!$C$6,MATCH('REKAP MDU'!B326,'HARGA SATUAN'!$L$7:$L$1458,0),0))</f>
        <v>LVCB 4 Jurusan 630 A LBS</v>
      </c>
      <c r="D326" s="72">
        <f ca="1">SUMIFS(RAB!$F$14:$F$80,RAB!$C$14:$C$80,C326)</f>
        <v>0</v>
      </c>
      <c r="E326" s="24">
        <f t="shared" ca="1" si="25"/>
        <v>0</v>
      </c>
      <c r="F326" s="24">
        <f ca="1">IF(D326=0,0,SUM($E$223:E326))</f>
        <v>0</v>
      </c>
    </row>
    <row r="327" spans="2:6" hidden="1">
      <c r="B327" s="23">
        <v>104</v>
      </c>
      <c r="C327" s="72" t="str">
        <f ca="1">IF(ISERROR(OFFSET('HARGA SATUAN'!$C$6,MATCH('REKAP MDU'!B327,'HARGA SATUAN'!$L$7:$L$1458,0),0)),"",OFFSET('HARGA SATUAN'!$C$6,MATCH('REKAP MDU'!B327,'HARGA SATUAN'!$L$7:$L$1458,0),0))</f>
        <v>FCO Polymer</v>
      </c>
      <c r="D327" s="72">
        <f ca="1">SUMIFS(RAB!$F$14:$F$80,RAB!$C$14:$C$80,C327)</f>
        <v>0</v>
      </c>
      <c r="E327" s="24">
        <f t="shared" ca="1" si="25"/>
        <v>0</v>
      </c>
      <c r="F327" s="24">
        <f ca="1">IF(D327=0,0,SUM($E$223:E327))</f>
        <v>0</v>
      </c>
    </row>
    <row r="328" spans="2:6" hidden="1">
      <c r="B328" s="151">
        <v>105</v>
      </c>
      <c r="C328" s="72" t="str">
        <f ca="1">IF(ISERROR(OFFSET('HARGA SATUAN'!$C$6,MATCH('REKAP MDU'!B328,'HARGA SATUAN'!$L$7:$L$1458,0),0)),"",OFFSET('HARGA SATUAN'!$C$6,MATCH('REKAP MDU'!B328,'HARGA SATUAN'!$L$7:$L$1458,0),0))</f>
        <v>Load Break Switch</v>
      </c>
      <c r="D328" s="72">
        <f ca="1">SUMIFS(RAB!$F$14:$F$80,RAB!$C$14:$C$80,C328)</f>
        <v>0</v>
      </c>
      <c r="E328" s="24">
        <f t="shared" ca="1" si="25"/>
        <v>0</v>
      </c>
      <c r="F328" s="24">
        <f ca="1">IF(D328=0,0,SUM($E$223:E328))</f>
        <v>0</v>
      </c>
    </row>
    <row r="329" spans="2:6" hidden="1">
      <c r="B329" s="23">
        <v>106</v>
      </c>
      <c r="C329" s="72" t="str">
        <f ca="1">IF(ISERROR(OFFSET('HARGA SATUAN'!$C$6,MATCH('REKAP MDU'!B329,'HARGA SATUAN'!$L$7:$L$1458,0),0)),"",OFFSET('HARGA SATUAN'!$C$6,MATCH('REKAP MDU'!B329,'HARGA SATUAN'!$L$7:$L$1458,0),0))</f>
        <v>Recloser</v>
      </c>
      <c r="D329" s="72">
        <f ca="1">SUMIFS(RAB!$F$14:$F$80,RAB!$C$14:$C$80,C329)</f>
        <v>0</v>
      </c>
      <c r="E329" s="24">
        <f t="shared" ca="1" si="25"/>
        <v>0</v>
      </c>
      <c r="F329" s="24">
        <f ca="1">IF(D329=0,0,SUM($E$223:E329))</f>
        <v>0</v>
      </c>
    </row>
    <row r="330" spans="2:6" hidden="1">
      <c r="B330" s="151">
        <v>107</v>
      </c>
      <c r="C330" s="72" t="str">
        <f ca="1">IF(ISERROR(OFFSET('HARGA SATUAN'!$C$6,MATCH('REKAP MDU'!B330,'HARGA SATUAN'!$L$7:$L$1458,0),0)),"",OFFSET('HARGA SATUAN'!$C$6,MATCH('REKAP MDU'!B330,'HARGA SATUAN'!$L$7:$L$1458,0),0))</f>
        <v>Disconnecting Switch 20 KV - 630 A Porcelein</v>
      </c>
      <c r="D330" s="72">
        <f ca="1">SUMIFS(RAB!$F$14:$F$80,RAB!$C$14:$C$80,C330)</f>
        <v>0</v>
      </c>
      <c r="E330" s="24">
        <f t="shared" ca="1" si="25"/>
        <v>0</v>
      </c>
      <c r="F330" s="24">
        <f ca="1">IF(D330=0,0,SUM($E$223:E330))</f>
        <v>0</v>
      </c>
    </row>
    <row r="331" spans="2:6" hidden="1">
      <c r="B331" s="23">
        <v>108</v>
      </c>
      <c r="C331" s="72" t="str">
        <f ca="1">IF(ISERROR(OFFSET('HARGA SATUAN'!$C$6,MATCH('REKAP MDU'!B331,'HARGA SATUAN'!$L$7:$L$1458,0),0)),"",OFFSET('HARGA SATUAN'!$C$6,MATCH('REKAP MDU'!B331,'HARGA SATUAN'!$L$7:$L$1458,0),0))</f>
        <v>Disconnecting Switch 20 KV - 630 A Polymer</v>
      </c>
      <c r="D331" s="72">
        <f ca="1">SUMIFS(RAB!$F$14:$F$80,RAB!$C$14:$C$80,C331)</f>
        <v>0</v>
      </c>
      <c r="E331" s="24">
        <f t="shared" ca="1" si="25"/>
        <v>0</v>
      </c>
      <c r="F331" s="24">
        <f ca="1">IF(D331=0,0,SUM($E$223:E331))</f>
        <v>0</v>
      </c>
    </row>
    <row r="332" spans="2:6" hidden="1">
      <c r="B332" s="151">
        <v>109</v>
      </c>
      <c r="C332" s="72" t="str">
        <f ca="1">IF(ISERROR(OFFSET('HARGA SATUAN'!$C$6,MATCH('REKAP MDU'!B332,'HARGA SATUAN'!$L$7:$L$1458,0),0)),"",OFFSET('HARGA SATUAN'!$C$6,MATCH('REKAP MDU'!B332,'HARGA SATUAN'!$L$7:$L$1458,0),0))</f>
        <v>Lightning Arester (Polymer) 21 KV, 10 KA</v>
      </c>
      <c r="D332" s="72">
        <f ca="1">SUMIFS(RAB!$F$14:$F$80,RAB!$C$14:$C$80,C332)</f>
        <v>0</v>
      </c>
      <c r="E332" s="24">
        <f t="shared" ca="1" si="25"/>
        <v>0</v>
      </c>
      <c r="F332" s="24">
        <f ca="1">IF(D332=0,0,SUM($E$223:E332))</f>
        <v>0</v>
      </c>
    </row>
    <row r="333" spans="2:6" hidden="1">
      <c r="B333" s="23">
        <v>110</v>
      </c>
      <c r="C333" s="72" t="str">
        <f ca="1">IF(ISERROR(OFFSET('HARGA SATUAN'!$C$6,MATCH('REKAP MDU'!B333,'HARGA SATUAN'!$L$7:$L$1458,0),0)),"",OFFSET('HARGA SATUAN'!$C$6,MATCH('REKAP MDU'!B333,'HARGA SATUAN'!$L$7:$L$1458,0),0))</f>
        <v>Lightning Arester (Polymer) 24 KV, 10 KA</v>
      </c>
      <c r="D333" s="72">
        <f ca="1">SUMIFS(RAB!$F$14:$F$80,RAB!$C$14:$C$80,C333)</f>
        <v>0</v>
      </c>
      <c r="E333" s="24">
        <f t="shared" ca="1" si="25"/>
        <v>0</v>
      </c>
      <c r="F333" s="24">
        <f ca="1">IF(D333=0,0,SUM($E$223:E333))</f>
        <v>0</v>
      </c>
    </row>
    <row r="334" spans="2:6" hidden="1">
      <c r="B334" s="151">
        <v>111</v>
      </c>
      <c r="C334" s="72" t="str">
        <f ca="1">IF(ISERROR(OFFSET('HARGA SATUAN'!$C$6,MATCH('REKAP MDU'!B334,'HARGA SATUAN'!$L$7:$L$1458,0),0)),"",OFFSET('HARGA SATUAN'!$C$6,MATCH('REKAP MDU'!B334,'HARGA SATUAN'!$L$7:$L$1458,0),0))</f>
        <v>Isolator Tumpu ( Pin Post ) 20 KV</v>
      </c>
      <c r="D334" s="72">
        <f ca="1">SUMIFS(RAB!$F$14:$F$80,RAB!$C$14:$C$80,C334)</f>
        <v>0</v>
      </c>
      <c r="E334" s="24">
        <f t="shared" ca="1" si="25"/>
        <v>0</v>
      </c>
      <c r="F334" s="24">
        <f ca="1">IF(D334=0,0,SUM($E$223:E334))</f>
        <v>0</v>
      </c>
    </row>
    <row r="335" spans="2:6" hidden="1">
      <c r="B335" s="23">
        <v>112</v>
      </c>
      <c r="C335" s="72" t="str">
        <f ca="1">IF(ISERROR(OFFSET('HARGA SATUAN'!$C$6,MATCH('REKAP MDU'!B335,'HARGA SATUAN'!$L$7:$L$1458,0),0)),"",OFFSET('HARGA SATUAN'!$C$6,MATCH('REKAP MDU'!B335,'HARGA SATUAN'!$L$7:$L$1458,0),0))</f>
        <v>Isolator Tumpu ( Line Post ) 20 KV</v>
      </c>
      <c r="D335" s="72">
        <f ca="1">SUMIFS(RAB!$F$14:$F$80,RAB!$C$14:$C$80,C335)</f>
        <v>0</v>
      </c>
      <c r="E335" s="24">
        <f t="shared" ca="1" si="25"/>
        <v>0</v>
      </c>
      <c r="F335" s="24">
        <f ca="1">IF(D335=0,0,SUM($E$223:E335))</f>
        <v>0</v>
      </c>
    </row>
    <row r="336" spans="2:6" hidden="1">
      <c r="B336" s="151">
        <v>113</v>
      </c>
      <c r="C336" s="72" t="str">
        <f ca="1">IF(ISERROR(OFFSET('HARGA SATUAN'!$C$6,MATCH('REKAP MDU'!B336,'HARGA SATUAN'!$L$7:$L$1458,0),0)),"",OFFSET('HARGA SATUAN'!$C$6,MATCH('REKAP MDU'!B336,'HARGA SATUAN'!$L$7:$L$1458,0),0))</f>
        <v>Isolator Tarik ( Strainkap Porcelain ) 20 KV</v>
      </c>
      <c r="D336" s="72">
        <f ca="1">SUMIFS(RAB!$F$14:$F$80,RAB!$C$14:$C$80,C336)</f>
        <v>0</v>
      </c>
      <c r="E336" s="24">
        <f t="shared" ca="1" si="25"/>
        <v>0</v>
      </c>
      <c r="F336" s="24">
        <f ca="1">IF(D336=0,0,SUM($E$223:E336))</f>
        <v>0</v>
      </c>
    </row>
    <row r="337" spans="2:6" hidden="1">
      <c r="B337" s="23">
        <v>114</v>
      </c>
      <c r="C337" s="72" t="str">
        <f ca="1">IF(ISERROR(OFFSET('HARGA SATUAN'!$C$6,MATCH('REKAP MDU'!B337,'HARGA SATUAN'!$L$7:$L$1458,0),0)),"",OFFSET('HARGA SATUAN'!$C$6,MATCH('REKAP MDU'!B337,'HARGA SATUAN'!$L$7:$L$1458,0),0))</f>
        <v>Isolator Tarik ( Porcelain ) 20 KV + Primary Dead End Clamp 70-150 mm²</v>
      </c>
      <c r="D337" s="72">
        <f ca="1">SUMIFS(RAB!$F$14:$F$80,RAB!$C$14:$C$80,C337)</f>
        <v>0</v>
      </c>
      <c r="E337" s="24">
        <f t="shared" ca="1" si="25"/>
        <v>0</v>
      </c>
      <c r="F337" s="24">
        <f ca="1">IF(D337=0,0,SUM($E$223:E337))</f>
        <v>0</v>
      </c>
    </row>
    <row r="338" spans="2:6" hidden="1">
      <c r="B338" s="151">
        <v>115</v>
      </c>
      <c r="C338" s="72" t="str">
        <f ca="1">IF(ISERROR(OFFSET('HARGA SATUAN'!$C$6,MATCH('REKAP MDU'!B338,'HARGA SATUAN'!$L$7:$L$1458,0),0)),"",OFFSET('HARGA SATUAN'!$C$6,MATCH('REKAP MDU'!B338,'HARGA SATUAN'!$L$7:$L$1458,0),0))</f>
        <v>Isolator Tarik ( Suspension Polymer ) 20 KV</v>
      </c>
      <c r="D338" s="72">
        <f ca="1">SUMIFS(RAB!$F$14:$F$80,RAB!$C$14:$C$80,C338)</f>
        <v>0</v>
      </c>
      <c r="E338" s="24">
        <f t="shared" ca="1" si="25"/>
        <v>0</v>
      </c>
      <c r="F338" s="24">
        <f ca="1">IF(D338=0,0,SUM($E$223:E338))</f>
        <v>0</v>
      </c>
    </row>
    <row r="339" spans="2:6" hidden="1">
      <c r="B339" s="23">
        <v>116</v>
      </c>
      <c r="C339" s="72" t="str">
        <f ca="1">IF(ISERROR(OFFSET('HARGA SATUAN'!$C$6,MATCH('REKAP MDU'!B339,'HARGA SATUAN'!$L$7:$L$1458,0),0)),"",OFFSET('HARGA SATUAN'!$C$6,MATCH('REKAP MDU'!B339,'HARGA SATUAN'!$L$7:$L$1458,0),0))</f>
        <v>AAAC 70 mm²</v>
      </c>
      <c r="D339" s="72">
        <f ca="1">SUMIFS(RAB!$F$14:$F$80,RAB!$C$14:$C$80,C339)</f>
        <v>2</v>
      </c>
      <c r="E339" s="24">
        <f t="shared" ca="1" si="25"/>
        <v>1</v>
      </c>
      <c r="F339" s="24">
        <f ca="1">IF(D339=0,0,SUM($E$223:E339))</f>
        <v>3</v>
      </c>
    </row>
    <row r="340" spans="2:6" hidden="1">
      <c r="B340" s="151">
        <v>117</v>
      </c>
      <c r="C340" s="72" t="str">
        <f ca="1">IF(ISERROR(OFFSET('HARGA SATUAN'!$C$6,MATCH('REKAP MDU'!B340,'HARGA SATUAN'!$L$7:$L$1458,0),0)),"",OFFSET('HARGA SATUAN'!$C$6,MATCH('REKAP MDU'!B340,'HARGA SATUAN'!$L$7:$L$1458,0),0))</f>
        <v>AAAC 150 mm²</v>
      </c>
      <c r="D340" s="72">
        <f ca="1">SUMIFS(RAB!$F$14:$F$80,RAB!$C$14:$C$80,C340)</f>
        <v>0</v>
      </c>
      <c r="E340" s="24">
        <f t="shared" ca="1" si="25"/>
        <v>0</v>
      </c>
      <c r="F340" s="24">
        <f ca="1">IF(D340=0,0,SUM($E$223:E340))</f>
        <v>0</v>
      </c>
    </row>
    <row r="341" spans="2:6" hidden="1">
      <c r="B341" s="23">
        <v>118</v>
      </c>
      <c r="C341" s="72" t="str">
        <f ca="1">IF(ISERROR(OFFSET('HARGA SATUAN'!$C$6,MATCH('REKAP MDU'!B341,'HARGA SATUAN'!$L$7:$L$1458,0),0)),"",OFFSET('HARGA SATUAN'!$C$6,MATCH('REKAP MDU'!B341,'HARGA SATUAN'!$L$7:$L$1458,0),0))</f>
        <v>AAAC 240 mm²</v>
      </c>
      <c r="D341" s="72">
        <f ca="1">SUMIFS(RAB!$F$14:$F$80,RAB!$C$14:$C$80,C341)</f>
        <v>0</v>
      </c>
      <c r="E341" s="24">
        <f t="shared" ca="1" si="25"/>
        <v>0</v>
      </c>
      <c r="F341" s="24">
        <f ca="1">IF(D341=0,0,SUM($E$223:E341))</f>
        <v>0</v>
      </c>
    </row>
    <row r="342" spans="2:6" hidden="1">
      <c r="B342" s="151">
        <v>119</v>
      </c>
      <c r="C342" s="72" t="str">
        <f ca="1">IF(ISERROR(OFFSET('HARGA SATUAN'!$C$6,MATCH('REKAP MDU'!B342,'HARGA SATUAN'!$L$7:$L$1458,0),0)),"",OFFSET('HARGA SATUAN'!$C$6,MATCH('REKAP MDU'!B342,'HARGA SATUAN'!$L$7:$L$1458,0),0))</f>
        <v>AAAC/S 70 mm²</v>
      </c>
      <c r="D342" s="72">
        <f ca="1">SUMIFS(RAB!$F$14:$F$80,RAB!$C$14:$C$80,C342)</f>
        <v>0</v>
      </c>
      <c r="E342" s="24">
        <f t="shared" ca="1" si="25"/>
        <v>0</v>
      </c>
      <c r="F342" s="24">
        <f ca="1">IF(D342=0,0,SUM($E$223:E342))</f>
        <v>0</v>
      </c>
    </row>
    <row r="343" spans="2:6" hidden="1">
      <c r="B343" s="23">
        <v>120</v>
      </c>
      <c r="C343" s="72" t="str">
        <f ca="1">IF(ISERROR(OFFSET('HARGA SATUAN'!$C$6,MATCH('REKAP MDU'!B343,'HARGA SATUAN'!$L$7:$L$1458,0),0)),"",OFFSET('HARGA SATUAN'!$C$6,MATCH('REKAP MDU'!B343,'HARGA SATUAN'!$L$7:$L$1458,0),0))</f>
        <v>AAAC/S 150 mm²</v>
      </c>
      <c r="D343" s="72">
        <f ca="1">SUMIFS(RAB!$F$14:$F$80,RAB!$C$14:$C$80,C343)</f>
        <v>0</v>
      </c>
      <c r="E343" s="24">
        <f t="shared" ca="1" si="25"/>
        <v>0</v>
      </c>
      <c r="F343" s="24">
        <f ca="1">IF(D343=0,0,SUM($E$223:E343))</f>
        <v>0</v>
      </c>
    </row>
    <row r="344" spans="2:6" hidden="1">
      <c r="B344" s="151">
        <v>121</v>
      </c>
      <c r="C344" s="72" t="str">
        <f ca="1">IF(ISERROR(OFFSET('HARGA SATUAN'!$C$6,MATCH('REKAP MDU'!B344,'HARGA SATUAN'!$L$7:$L$1458,0),0)),"",OFFSET('HARGA SATUAN'!$C$6,MATCH('REKAP MDU'!B344,'HARGA SATUAN'!$L$7:$L$1458,0),0))</f>
        <v>AAAC/S 240 mm²</v>
      </c>
      <c r="D344" s="72">
        <f ca="1">SUMIFS(RAB!$F$14:$F$80,RAB!$C$14:$C$80,C344)</f>
        <v>0</v>
      </c>
      <c r="E344" s="24">
        <f t="shared" ca="1" si="25"/>
        <v>0</v>
      </c>
      <c r="F344" s="24">
        <f ca="1">IF(D344=0,0,SUM($E$223:E344))</f>
        <v>0</v>
      </c>
    </row>
    <row r="345" spans="2:6" hidden="1">
      <c r="B345" s="23">
        <v>122</v>
      </c>
      <c r="C345" s="72" t="str">
        <f ca="1">IF(ISERROR(OFFSET('HARGA SATUAN'!$C$6,MATCH('REKAP MDU'!B345,'HARGA SATUAN'!$L$7:$L$1458,0),0)),"",OFFSET('HARGA SATUAN'!$C$6,MATCH('REKAP MDU'!B345,'HARGA SATUAN'!$L$7:$L$1458,0),0))</f>
        <v>NFA2X-T 2 x 70 + N 50 mm²</v>
      </c>
      <c r="D345" s="72">
        <f ca="1">SUMIFS(RAB!$F$14:$F$80,RAB!$C$14:$C$80,C345)</f>
        <v>0</v>
      </c>
      <c r="E345" s="24">
        <f t="shared" ca="1" si="25"/>
        <v>0</v>
      </c>
      <c r="F345" s="24">
        <f ca="1">IF(D345=0,0,SUM($E$223:E345))</f>
        <v>0</v>
      </c>
    </row>
    <row r="346" spans="2:6" hidden="1">
      <c r="B346" s="151">
        <v>123</v>
      </c>
      <c r="C346" s="72" t="str">
        <f ca="1">IF(ISERROR(OFFSET('HARGA SATUAN'!$C$6,MATCH('REKAP MDU'!B346,'HARGA SATUAN'!$L$7:$L$1458,0),0)),"",OFFSET('HARGA SATUAN'!$C$6,MATCH('REKAP MDU'!B346,'HARGA SATUAN'!$L$7:$L$1458,0),0))</f>
        <v>NFA2X-T 2 x 70 + N 70 mm²</v>
      </c>
      <c r="D346" s="72">
        <f ca="1">SUMIFS(RAB!$F$14:$F$80,RAB!$C$14:$C$80,C346)</f>
        <v>2</v>
      </c>
      <c r="E346" s="24">
        <f t="shared" ca="1" si="25"/>
        <v>1</v>
      </c>
      <c r="F346" s="24">
        <f ca="1">IF(D346=0,0,SUM($E$223:E346))</f>
        <v>4</v>
      </c>
    </row>
    <row r="347" spans="2:6" hidden="1">
      <c r="B347" s="23">
        <v>124</v>
      </c>
      <c r="C347" s="72" t="str">
        <f ca="1">IF(ISERROR(OFFSET('HARGA SATUAN'!$C$6,MATCH('REKAP MDU'!B347,'HARGA SATUAN'!$L$7:$L$1458,0),0)),"",OFFSET('HARGA SATUAN'!$C$6,MATCH('REKAP MDU'!B347,'HARGA SATUAN'!$L$7:$L$1458,0),0))</f>
        <v>NFA2X-T 3x35+1x35</v>
      </c>
      <c r="D347" s="72">
        <f ca="1">SUMIFS(RAB!$F$14:$F$80,RAB!$C$14:$C$80,C347)</f>
        <v>0</v>
      </c>
      <c r="E347" s="24">
        <f t="shared" ca="1" si="25"/>
        <v>0</v>
      </c>
      <c r="F347" s="24">
        <f ca="1">IF(D347=0,0,SUM($E$223:E347))</f>
        <v>0</v>
      </c>
    </row>
    <row r="348" spans="2:6" hidden="1">
      <c r="B348" s="151">
        <v>125</v>
      </c>
      <c r="C348" s="72" t="str">
        <f ca="1">IF(ISERROR(OFFSET('HARGA SATUAN'!$C$6,MATCH('REKAP MDU'!B348,'HARGA SATUAN'!$L$7:$L$1458,0),0)),"",OFFSET('HARGA SATUAN'!$C$6,MATCH('REKAP MDU'!B348,'HARGA SATUAN'!$L$7:$L$1458,0),0))</f>
        <v>NFA2X-T 3x70+1x70</v>
      </c>
      <c r="D348" s="72">
        <f ca="1">SUMIFS(RAB!$F$14:$F$80,RAB!$C$14:$C$80,C348)</f>
        <v>0</v>
      </c>
      <c r="E348" s="24">
        <f t="shared" ca="1" si="25"/>
        <v>0</v>
      </c>
      <c r="F348" s="24">
        <f ca="1">IF(D348=0,0,SUM($E$223:E348))</f>
        <v>0</v>
      </c>
    </row>
    <row r="349" spans="2:6" hidden="1">
      <c r="B349" s="23">
        <v>126</v>
      </c>
      <c r="C349" s="72" t="str">
        <f ca="1">IF(ISERROR(OFFSET('HARGA SATUAN'!$C$6,MATCH('REKAP MDU'!B349,'HARGA SATUAN'!$L$7:$L$1458,0),0)),"",OFFSET('HARGA SATUAN'!$C$6,MATCH('REKAP MDU'!B349,'HARGA SATUAN'!$L$7:$L$1458,0),0))</f>
        <v>NFA2X 2 x 10 mm²</v>
      </c>
      <c r="D349" s="72">
        <f ca="1">SUMIFS(RAB!$F$14:$F$80,RAB!$C$14:$C$80,C349)</f>
        <v>0</v>
      </c>
      <c r="E349" s="24">
        <f t="shared" ca="1" si="25"/>
        <v>0</v>
      </c>
      <c r="F349" s="24">
        <f ca="1">IF(D349=0,0,SUM($E$223:E349))</f>
        <v>0</v>
      </c>
    </row>
    <row r="350" spans="2:6" hidden="1">
      <c r="B350" s="151">
        <v>127</v>
      </c>
      <c r="C350" s="72" t="str">
        <f ca="1">IF(ISERROR(OFFSET('HARGA SATUAN'!$C$6,MATCH('REKAP MDU'!B350,'HARGA SATUAN'!$L$7:$L$1458,0),0)),"",OFFSET('HARGA SATUAN'!$C$6,MATCH('REKAP MDU'!B350,'HARGA SATUAN'!$L$7:$L$1458,0),0))</f>
        <v>NFA2X 2 x 16 mm²</v>
      </c>
      <c r="D350" s="72">
        <f ca="1">SUMIFS(RAB!$F$14:$F$80,RAB!$C$14:$C$80,C350)</f>
        <v>45</v>
      </c>
      <c r="E350" s="24">
        <f t="shared" ca="1" si="25"/>
        <v>1</v>
      </c>
      <c r="F350" s="24">
        <f ca="1">IF(D350=0,0,SUM($E$223:E350))</f>
        <v>5</v>
      </c>
    </row>
    <row r="351" spans="2:6" hidden="1">
      <c r="B351" s="23">
        <v>128</v>
      </c>
      <c r="C351" s="72" t="str">
        <f ca="1">IF(ISERROR(OFFSET('HARGA SATUAN'!$C$6,MATCH('REKAP MDU'!B351,'HARGA SATUAN'!$L$7:$L$1458,0),0)),"",OFFSET('HARGA SATUAN'!$C$6,MATCH('REKAP MDU'!B351,'HARGA SATUAN'!$L$7:$L$1458,0),0))</f>
        <v>NFA2X 4 x 16 mm²</v>
      </c>
      <c r="D351" s="72">
        <f ca="1">SUMIFS(RAB!$F$14:$F$80,RAB!$C$14:$C$80,C351)</f>
        <v>0</v>
      </c>
      <c r="E351" s="24">
        <f t="shared" ca="1" si="25"/>
        <v>0</v>
      </c>
      <c r="F351" s="24">
        <f ca="1">IF(D351=0,0,SUM($E$223:E351))</f>
        <v>0</v>
      </c>
    </row>
    <row r="352" spans="2:6" hidden="1">
      <c r="B352" s="151">
        <v>129</v>
      </c>
      <c r="C352" s="72" t="str">
        <f ca="1">IF(ISERROR(OFFSET('HARGA SATUAN'!$C$6,MATCH('REKAP MDU'!B352,'HARGA SATUAN'!$L$7:$L$1458,0),0)),"",OFFSET('HARGA SATUAN'!$C$6,MATCH('REKAP MDU'!B352,'HARGA SATUAN'!$L$7:$L$1458,0),0))</f>
        <v>NFA2X 4 x 70 mm²</v>
      </c>
      <c r="D352" s="72">
        <f ca="1">SUMIFS(RAB!$F$14:$F$80,RAB!$C$14:$C$80,C352)</f>
        <v>0</v>
      </c>
      <c r="E352" s="24">
        <f t="shared" ca="1" si="25"/>
        <v>0</v>
      </c>
      <c r="F352" s="24">
        <f ca="1">IF(D352=0,0,SUM($E$223:E352))</f>
        <v>0</v>
      </c>
    </row>
    <row r="353" spans="2:6" hidden="1">
      <c r="B353" s="23">
        <v>130</v>
      </c>
      <c r="C353" s="72" t="str">
        <f ca="1">IF(ISERROR(OFFSET('HARGA SATUAN'!$C$6,MATCH('REKAP MDU'!B353,'HARGA SATUAN'!$L$7:$L$1458,0),0)),"",OFFSET('HARGA SATUAN'!$C$6,MATCH('REKAP MDU'!B353,'HARGA SATUAN'!$L$7:$L$1458,0),0))</f>
        <v>Kabel NYY 1 x 70 mm²</v>
      </c>
      <c r="D353" s="72">
        <f ca="1">SUMIFS(RAB!$F$14:$F$80,RAB!$C$14:$C$80,C353)</f>
        <v>0</v>
      </c>
      <c r="E353" s="24">
        <f t="shared" ref="E353:E373" ca="1" si="26">IF(D353=0,0,1)</f>
        <v>0</v>
      </c>
      <c r="F353" s="24">
        <f ca="1">IF(D353=0,0,SUM($E$223:E353))</f>
        <v>0</v>
      </c>
    </row>
    <row r="354" spans="2:6" hidden="1">
      <c r="B354" s="151">
        <v>131</v>
      </c>
      <c r="C354" s="72" t="str">
        <f ca="1">IF(ISERROR(OFFSET('HARGA SATUAN'!$C$6,MATCH('REKAP MDU'!B354,'HARGA SATUAN'!$L$7:$L$1458,0),0)),"",OFFSET('HARGA SATUAN'!$C$6,MATCH('REKAP MDU'!B354,'HARGA SATUAN'!$L$7:$L$1458,0),0))</f>
        <v>Kabel NYY 1 x 95 mm²</v>
      </c>
      <c r="D354" s="72">
        <f ca="1">SUMIFS(RAB!$F$14:$F$80,RAB!$C$14:$C$80,C354)</f>
        <v>0</v>
      </c>
      <c r="E354" s="24">
        <f t="shared" ca="1" si="26"/>
        <v>0</v>
      </c>
      <c r="F354" s="24">
        <f ca="1">IF(D354=0,0,SUM($E$223:E354))</f>
        <v>0</v>
      </c>
    </row>
    <row r="355" spans="2:6" hidden="1">
      <c r="B355" s="23">
        <v>132</v>
      </c>
      <c r="C355" s="72" t="str">
        <f ca="1">IF(ISERROR(OFFSET('HARGA SATUAN'!$C$6,MATCH('REKAP MDU'!B355,'HARGA SATUAN'!$L$7:$L$1458,0),0)),"",OFFSET('HARGA SATUAN'!$C$6,MATCH('REKAP MDU'!B355,'HARGA SATUAN'!$L$7:$L$1458,0),0))</f>
        <v>Kabel NYY 1 x 150 mm²</v>
      </c>
      <c r="D355" s="72">
        <f ca="1">SUMIFS(RAB!$F$14:$F$80,RAB!$C$14:$C$80,C355)</f>
        <v>0</v>
      </c>
      <c r="E355" s="24">
        <f t="shared" ca="1" si="26"/>
        <v>0</v>
      </c>
      <c r="F355" s="24">
        <f ca="1">IF(D355=0,0,SUM($E$223:E355))</f>
        <v>0</v>
      </c>
    </row>
    <row r="356" spans="2:6" hidden="1">
      <c r="B356" s="151">
        <v>133</v>
      </c>
      <c r="C356" s="72" t="str">
        <f ca="1">IF(ISERROR(OFFSET('HARGA SATUAN'!$C$6,MATCH('REKAP MDU'!B356,'HARGA SATUAN'!$L$7:$L$1458,0),0)),"",OFFSET('HARGA SATUAN'!$C$6,MATCH('REKAP MDU'!B356,'HARGA SATUAN'!$L$7:$L$1458,0),0))</f>
        <v>Kabel NYY 1 x 240 mm²</v>
      </c>
      <c r="D356" s="72">
        <f ca="1">SUMIFS(RAB!$F$14:$F$80,RAB!$C$14:$C$80,C356)</f>
        <v>0</v>
      </c>
      <c r="E356" s="24">
        <f t="shared" ca="1" si="26"/>
        <v>0</v>
      </c>
      <c r="F356" s="24">
        <f ca="1">IF(D356=0,0,SUM($E$223:E356))</f>
        <v>0</v>
      </c>
    </row>
    <row r="357" spans="2:6" hidden="1">
      <c r="B357" s="23">
        <v>134</v>
      </c>
      <c r="C357" s="72" t="str">
        <f ca="1">IF(ISERROR(OFFSET('HARGA SATUAN'!$C$6,MATCH('REKAP MDU'!B357,'HARGA SATUAN'!$L$7:$L$1458,0),0)),"",OFFSET('HARGA SATUAN'!$C$6,MATCH('REKAP MDU'!B357,'HARGA SATUAN'!$L$7:$L$1458,0),0))</f>
        <v>Kabel NYY 4 x 70 mm²</v>
      </c>
      <c r="D357" s="72">
        <f ca="1">SUMIFS(RAB!$F$14:$F$80,RAB!$C$14:$C$80,C357)</f>
        <v>0</v>
      </c>
      <c r="E357" s="24">
        <f t="shared" ca="1" si="26"/>
        <v>0</v>
      </c>
      <c r="F357" s="24">
        <f ca="1">IF(D357=0,0,SUM($E$223:E357))</f>
        <v>0</v>
      </c>
    </row>
    <row r="358" spans="2:6" hidden="1">
      <c r="B358" s="151">
        <v>135</v>
      </c>
      <c r="C358" s="72" t="str">
        <f ca="1">IF(ISERROR(OFFSET('HARGA SATUAN'!$C$6,MATCH('REKAP MDU'!B358,'HARGA SATUAN'!$L$7:$L$1458,0),0)),"",OFFSET('HARGA SATUAN'!$C$6,MATCH('REKAP MDU'!B358,'HARGA SATUAN'!$L$7:$L$1458,0),0))</f>
        <v>Kabel NA2XSEYBY 20 KV, 3 x 150 mm²</v>
      </c>
      <c r="D358" s="72">
        <f ca="1">SUMIFS(RAB!$F$14:$F$80,RAB!$C$14:$C$80,C358)</f>
        <v>0</v>
      </c>
      <c r="E358" s="24">
        <f t="shared" ca="1" si="26"/>
        <v>0</v>
      </c>
      <c r="F358" s="24">
        <f ca="1">IF(D358=0,0,SUM($E$223:E358))</f>
        <v>0</v>
      </c>
    </row>
    <row r="359" spans="2:6" hidden="1">
      <c r="B359" s="23">
        <v>136</v>
      </c>
      <c r="C359" s="72" t="str">
        <f ca="1">IF(ISERROR(OFFSET('HARGA SATUAN'!$C$6,MATCH('REKAP MDU'!B359,'HARGA SATUAN'!$L$7:$L$1458,0),0)),"",OFFSET('HARGA SATUAN'!$C$6,MATCH('REKAP MDU'!B359,'HARGA SATUAN'!$L$7:$L$1458,0),0))</f>
        <v>Kabel NA2XSEYBY 20 KV, 3 x 240 mm²</v>
      </c>
      <c r="D359" s="72">
        <f ca="1">SUMIFS(RAB!$F$14:$F$80,RAB!$C$14:$C$80,C359)</f>
        <v>0</v>
      </c>
      <c r="E359" s="24">
        <f t="shared" ca="1" si="26"/>
        <v>0</v>
      </c>
      <c r="F359" s="24">
        <f ca="1">IF(D359=0,0,SUM($E$223:E359))</f>
        <v>0</v>
      </c>
    </row>
    <row r="360" spans="2:6" hidden="1">
      <c r="B360" s="151">
        <v>137</v>
      </c>
      <c r="C360" s="72" t="str">
        <f ca="1">IF(ISERROR(OFFSET('HARGA SATUAN'!$C$6,MATCH('REKAP MDU'!B360,'HARGA SATUAN'!$L$7:$L$1458,0),0)),"",OFFSET('HARGA SATUAN'!$C$6,MATCH('REKAP MDU'!B360,'HARGA SATUAN'!$L$7:$L$1458,0),0))</f>
        <v>Kabel NA2XSEYBY 20 KV, 3 x 300 mm²</v>
      </c>
      <c r="D360" s="72">
        <f ca="1">SUMIFS(RAB!$F$14:$F$80,RAB!$C$14:$C$80,C360)</f>
        <v>0</v>
      </c>
      <c r="E360" s="24">
        <f t="shared" ca="1" si="26"/>
        <v>0</v>
      </c>
      <c r="F360" s="24">
        <f ca="1">IF(D360=0,0,SUM($E$223:E360))</f>
        <v>0</v>
      </c>
    </row>
    <row r="361" spans="2:6" hidden="1">
      <c r="B361" s="23">
        <v>138</v>
      </c>
      <c r="C361" s="72" t="str">
        <f ca="1">IF(ISERROR(OFFSET('HARGA SATUAN'!$C$6,MATCH('REKAP MDU'!B361,'HARGA SATUAN'!$L$7:$L$1458,0),0)),"",OFFSET('HARGA SATUAN'!$C$6,MATCH('REKAP MDU'!B361,'HARGA SATUAN'!$L$7:$L$1458,0),0))</f>
        <v>MVTIC 3 x 150 + N 95 mm²</v>
      </c>
      <c r="D361" s="72">
        <f ca="1">SUMIFS(RAB!$F$14:$F$80,RAB!$C$14:$C$80,C361)</f>
        <v>0</v>
      </c>
      <c r="E361" s="24">
        <f t="shared" ca="1" si="26"/>
        <v>0</v>
      </c>
      <c r="F361" s="24">
        <f ca="1">IF(D361=0,0,SUM($E$223:E361))</f>
        <v>0</v>
      </c>
    </row>
    <row r="362" spans="2:6" hidden="1">
      <c r="B362" s="151">
        <v>139</v>
      </c>
      <c r="C362" s="72" t="str">
        <f ca="1">IF(ISERROR(OFFSET('HARGA SATUAN'!$C$6,MATCH('REKAP MDU'!B362,'HARGA SATUAN'!$L$7:$L$1458,0),0)),"",OFFSET('HARGA SATUAN'!$C$6,MATCH('REKAP MDU'!B362,'HARGA SATUAN'!$L$7:$L$1458,0),0))</f>
        <v>MVTIC 3 x 240 + N 95 mm²</v>
      </c>
      <c r="D362" s="72">
        <f ca="1">SUMIFS(RAB!$F$14:$F$80,RAB!$C$14:$C$80,C362)</f>
        <v>0</v>
      </c>
      <c r="E362" s="24">
        <f t="shared" ca="1" si="26"/>
        <v>0</v>
      </c>
      <c r="F362" s="24">
        <f ca="1">IF(D362=0,0,SUM($E$223:E362))</f>
        <v>0</v>
      </c>
    </row>
    <row r="363" spans="2:6" hidden="1">
      <c r="B363" s="23">
        <v>140</v>
      </c>
      <c r="C363" s="72" t="str">
        <f ca="1">IF(ISERROR(OFFSET('HARGA SATUAN'!$C$6,MATCH('REKAP MDU'!B363,'HARGA SATUAN'!$L$7:$L$1458,0),0)),"",OFFSET('HARGA SATUAN'!$C$6,MATCH('REKAP MDU'!B363,'HARGA SATUAN'!$L$7:$L$1458,0),0))</f>
        <v/>
      </c>
      <c r="D363" s="72">
        <f ca="1">SUMIFS(RAB!$F$14:$F$80,RAB!$C$14:$C$80,C363)</f>
        <v>0</v>
      </c>
      <c r="E363" s="24">
        <f t="shared" ca="1" si="26"/>
        <v>0</v>
      </c>
      <c r="F363" s="24">
        <f ca="1">IF(D363=0,0,SUM($E$223:E363))</f>
        <v>0</v>
      </c>
    </row>
    <row r="364" spans="2:6" hidden="1">
      <c r="B364" s="151">
        <v>141</v>
      </c>
      <c r="C364" s="72" t="str">
        <f ca="1">IF(ISERROR(OFFSET('HARGA SATUAN'!$C$6,MATCH('REKAP MDU'!B364,'HARGA SATUAN'!$L$7:$L$1458,0),0)),"",OFFSET('HARGA SATUAN'!$C$6,MATCH('REKAP MDU'!B364,'HARGA SATUAN'!$L$7:$L$1458,0),0))</f>
        <v/>
      </c>
      <c r="D364" s="72">
        <f ca="1">SUMIFS(RAB!$F$14:$F$80,RAB!$C$14:$C$80,C364)</f>
        <v>0</v>
      </c>
      <c r="E364" s="24">
        <f t="shared" ca="1" si="26"/>
        <v>0</v>
      </c>
      <c r="F364" s="24">
        <f ca="1">IF(D364=0,0,SUM($E$223:E364))</f>
        <v>0</v>
      </c>
    </row>
    <row r="365" spans="2:6" hidden="1">
      <c r="B365" s="23">
        <v>142</v>
      </c>
      <c r="C365" s="72" t="str">
        <f ca="1">IF(ISERROR(OFFSET('HARGA SATUAN'!$C$6,MATCH('REKAP MDU'!B365,'HARGA SATUAN'!$L$7:$L$1458,0),0)),"",OFFSET('HARGA SATUAN'!$C$6,MATCH('REKAP MDU'!B365,'HARGA SATUAN'!$L$7:$L$1458,0),0))</f>
        <v/>
      </c>
      <c r="D365" s="72">
        <f ca="1">SUMIFS(RAB!$F$14:$F$80,RAB!$C$14:$C$80,C365)</f>
        <v>0</v>
      </c>
      <c r="E365" s="24">
        <f t="shared" ca="1" si="26"/>
        <v>0</v>
      </c>
      <c r="F365" s="24">
        <f ca="1">IF(D365=0,0,SUM($E$223:E365))</f>
        <v>0</v>
      </c>
    </row>
    <row r="366" spans="2:6" hidden="1">
      <c r="B366" s="151">
        <v>143</v>
      </c>
      <c r="C366" s="72" t="str">
        <f ca="1">IF(ISERROR(OFFSET('HARGA SATUAN'!$C$6,MATCH('REKAP MDU'!B366,'HARGA SATUAN'!$L$7:$L$1458,0),0)),"",OFFSET('HARGA SATUAN'!$C$6,MATCH('REKAP MDU'!B366,'HARGA SATUAN'!$L$7:$L$1458,0),0))</f>
        <v/>
      </c>
      <c r="D366" s="72">
        <f ca="1">SUMIFS(RAB!$F$14:$F$80,RAB!$C$14:$C$80,C366)</f>
        <v>0</v>
      </c>
      <c r="E366" s="24">
        <f t="shared" ca="1" si="26"/>
        <v>0</v>
      </c>
      <c r="F366" s="24">
        <f ca="1">IF(D366=0,0,SUM($E$223:E366))</f>
        <v>0</v>
      </c>
    </row>
    <row r="367" spans="2:6" hidden="1">
      <c r="B367" s="23">
        <v>144</v>
      </c>
      <c r="C367" s="72" t="str">
        <f ca="1">IF(ISERROR(OFFSET('HARGA SATUAN'!$C$6,MATCH('REKAP MDU'!B367,'HARGA SATUAN'!$L$7:$L$1458,0),0)),"",OFFSET('HARGA SATUAN'!$C$6,MATCH('REKAP MDU'!B367,'HARGA SATUAN'!$L$7:$L$1458,0),0))</f>
        <v/>
      </c>
      <c r="D367" s="72">
        <f ca="1">SUMIFS(RAB!$F$14:$F$80,RAB!$C$14:$C$80,C367)</f>
        <v>0</v>
      </c>
      <c r="E367" s="24">
        <f t="shared" ca="1" si="26"/>
        <v>0</v>
      </c>
      <c r="F367" s="24">
        <f ca="1">IF(D367=0,0,SUM($E$223:E367))</f>
        <v>0</v>
      </c>
    </row>
    <row r="368" spans="2:6" hidden="1">
      <c r="B368" s="151">
        <v>145</v>
      </c>
      <c r="C368" s="72" t="str">
        <f ca="1">IF(ISERROR(OFFSET('HARGA SATUAN'!$C$6,MATCH('REKAP MDU'!B368,'HARGA SATUAN'!$L$7:$L$1458,0),0)),"",OFFSET('HARGA SATUAN'!$C$6,MATCH('REKAP MDU'!B368,'HARGA SATUAN'!$L$7:$L$1458,0),0))</f>
        <v/>
      </c>
      <c r="D368" s="72">
        <f ca="1">SUMIFS(RAB!$F$14:$F$80,RAB!$C$14:$C$80,C368)</f>
        <v>0</v>
      </c>
      <c r="E368" s="24">
        <f t="shared" ca="1" si="26"/>
        <v>0</v>
      </c>
      <c r="F368" s="24">
        <f ca="1">IF(D368=0,0,SUM($E$223:E368))</f>
        <v>0</v>
      </c>
    </row>
    <row r="369" spans="2:6" hidden="1">
      <c r="B369" s="23">
        <v>146</v>
      </c>
      <c r="C369" s="72" t="str">
        <f ca="1">IF(ISERROR(OFFSET('HARGA SATUAN'!$C$6,MATCH('REKAP MDU'!B369,'HARGA SATUAN'!$L$7:$L$1458,0),0)),"",OFFSET('HARGA SATUAN'!$C$6,MATCH('REKAP MDU'!B369,'HARGA SATUAN'!$L$7:$L$1458,0),0))</f>
        <v/>
      </c>
      <c r="D369" s="72">
        <f ca="1">SUMIFS(RAB!$F$14:$F$80,RAB!$C$14:$C$80,C369)</f>
        <v>0</v>
      </c>
      <c r="E369" s="24">
        <f t="shared" ca="1" si="26"/>
        <v>0</v>
      </c>
      <c r="F369" s="24">
        <f ca="1">IF(D369=0,0,SUM($E$223:E369))</f>
        <v>0</v>
      </c>
    </row>
    <row r="370" spans="2:6" hidden="1">
      <c r="B370" s="151">
        <v>147</v>
      </c>
      <c r="C370" s="72" t="str">
        <f ca="1">IF(ISERROR(OFFSET('HARGA SATUAN'!$C$6,MATCH('REKAP MDU'!B370,'HARGA SATUAN'!$L$7:$L$1458,0),0)),"",OFFSET('HARGA SATUAN'!$C$6,MATCH('REKAP MDU'!B370,'HARGA SATUAN'!$L$7:$L$1458,0),0))</f>
        <v/>
      </c>
      <c r="D370" s="72">
        <f ca="1">SUMIFS(RAB!$F$14:$F$80,RAB!$C$14:$C$80,C370)</f>
        <v>0</v>
      </c>
      <c r="E370" s="24">
        <f t="shared" ca="1" si="26"/>
        <v>0</v>
      </c>
      <c r="F370" s="24">
        <f ca="1">IF(D370=0,0,SUM($E$223:E370))</f>
        <v>0</v>
      </c>
    </row>
    <row r="371" spans="2:6" hidden="1">
      <c r="B371" s="23">
        <v>148</v>
      </c>
      <c r="C371" s="72" t="str">
        <f ca="1">IF(ISERROR(OFFSET('HARGA SATUAN'!$C$6,MATCH('REKAP MDU'!B371,'HARGA SATUAN'!$L$7:$L$1458,0),0)),"",OFFSET('HARGA SATUAN'!$C$6,MATCH('REKAP MDU'!B371,'HARGA SATUAN'!$L$7:$L$1458,0),0))</f>
        <v/>
      </c>
      <c r="D371" s="72">
        <f ca="1">SUMIFS(RAB!$F$14:$F$80,RAB!$C$14:$C$80,C371)</f>
        <v>0</v>
      </c>
      <c r="E371" s="24">
        <f t="shared" ca="1" si="26"/>
        <v>0</v>
      </c>
      <c r="F371" s="24">
        <f ca="1">IF(D371=0,0,SUM($E$223:E371))</f>
        <v>0</v>
      </c>
    </row>
    <row r="372" spans="2:6" hidden="1">
      <c r="B372" s="151">
        <v>149</v>
      </c>
      <c r="C372" s="72" t="str">
        <f ca="1">IF(ISERROR(OFFSET('HARGA SATUAN'!$C$6,MATCH('REKAP MDU'!B372,'HARGA SATUAN'!$L$7:$L$1458,0),0)),"",OFFSET('HARGA SATUAN'!$C$6,MATCH('REKAP MDU'!B372,'HARGA SATUAN'!$L$7:$L$1458,0),0))</f>
        <v/>
      </c>
      <c r="D372" s="72">
        <f ca="1">SUMIFS(RAB!$F$14:$F$80,RAB!$C$14:$C$80,C372)</f>
        <v>0</v>
      </c>
      <c r="E372" s="24">
        <f t="shared" ca="1" si="26"/>
        <v>0</v>
      </c>
      <c r="F372" s="24">
        <f ca="1">IF(D372=0,0,SUM($E$223:E372))</f>
        <v>0</v>
      </c>
    </row>
    <row r="373" spans="2:6" hidden="1">
      <c r="B373" s="23">
        <v>150</v>
      </c>
      <c r="C373" s="72" t="str">
        <f ca="1">IF(ISERROR(OFFSET('HARGA SATUAN'!$C$6,MATCH('REKAP MDU'!B373,'HARGA SATUAN'!$L$7:$L$1458,0),0)),"",OFFSET('HARGA SATUAN'!$C$6,MATCH('REKAP MDU'!B373,'HARGA SATUAN'!$L$7:$L$1458,0),0))</f>
        <v/>
      </c>
      <c r="D373" s="72">
        <f ca="1">SUMIFS(RAB!$F$14:$F$80,RAB!$C$14:$C$80,C373)</f>
        <v>0</v>
      </c>
      <c r="E373" s="24">
        <f t="shared" ca="1" si="26"/>
        <v>0</v>
      </c>
      <c r="F373" s="24">
        <f ca="1">IF(D373=0,0,SUM($E$223:E373))</f>
        <v>0</v>
      </c>
    </row>
    <row r="374" spans="2:6" hidden="1"/>
    <row r="375" spans="2:6" hidden="1"/>
  </sheetData>
  <sheetProtection sort="0" autoFilter="0"/>
  <autoFilter ref="B14:K166" xr:uid="{00000000-0009-0000-0000-000009000000}"/>
  <mergeCells count="21">
    <mergeCell ref="C168:F168"/>
    <mergeCell ref="C169:F169"/>
    <mergeCell ref="C170:F170"/>
    <mergeCell ref="B171:K172"/>
    <mergeCell ref="H175:K175"/>
    <mergeCell ref="H182:K182"/>
    <mergeCell ref="H176:K176"/>
    <mergeCell ref="H177:K177"/>
    <mergeCell ref="I12:I13"/>
    <mergeCell ref="J12:J13"/>
    <mergeCell ref="K12:K13"/>
    <mergeCell ref="B4:K4"/>
    <mergeCell ref="B11:B13"/>
    <mergeCell ref="C11:C13"/>
    <mergeCell ref="D11:D13"/>
    <mergeCell ref="E11:E13"/>
    <mergeCell ref="F11:F13"/>
    <mergeCell ref="G11:G13"/>
    <mergeCell ref="G6:K6"/>
    <mergeCell ref="H12:H13"/>
    <mergeCell ref="H11:K11"/>
  </mergeCells>
  <conditionalFormatting sqref="B16:B166">
    <cfRule type="cellIs" dxfId="40" priority="5" operator="equal">
      <formula>0</formula>
    </cfRule>
  </conditionalFormatting>
  <conditionalFormatting sqref="C16:C165">
    <cfRule type="cellIs" dxfId="39" priority="4" stopIfTrue="1" operator="equal">
      <formula>0</formula>
    </cfRule>
  </conditionalFormatting>
  <conditionalFormatting sqref="C16:E165">
    <cfRule type="cellIs" dxfId="38" priority="1" operator="equal">
      <formula>0</formula>
    </cfRule>
  </conditionalFormatting>
  <conditionalFormatting sqref="D224:F373">
    <cfRule type="cellIs" dxfId="37" priority="8" operator="equal">
      <formula>0</formula>
    </cfRule>
  </conditionalFormatting>
  <conditionalFormatting sqref="E1:E3 G1:G115 E6:E15 H12:I12 N13 F14:F15 H14:K115 E166:K166 G166:G223 E167:F167 H167:K167">
    <cfRule type="cellIs" dxfId="36" priority="43" stopIfTrue="1" operator="equal">
      <formula>0</formula>
    </cfRule>
  </conditionalFormatting>
  <conditionalFormatting sqref="E171:E65536">
    <cfRule type="cellIs" dxfId="35" priority="9" stopIfTrue="1" operator="equal">
      <formula>0</formula>
    </cfRule>
  </conditionalFormatting>
  <conditionalFormatting sqref="G224">
    <cfRule type="cellIs" dxfId="34" priority="10" operator="equal">
      <formula>0</formula>
    </cfRule>
  </conditionalFormatting>
  <conditionalFormatting sqref="G225:G65536">
    <cfRule type="cellIs" dxfId="33" priority="14" stopIfTrue="1" operator="equal">
      <formula>0</formula>
    </cfRule>
  </conditionalFormatting>
  <conditionalFormatting sqref="R14:T166 G116:K165">
    <cfRule type="cellIs" dxfId="32" priority="6" stopIfTrue="1" operator="equal">
      <formula>0</formula>
    </cfRule>
  </conditionalFormatting>
  <dataValidations count="2">
    <dataValidation allowBlank="1" showInputMessage="1" showErrorMessage="1" errorTitle="PERINGATAN !!!" error="MDU / UPAH SALAH BOZ...." sqref="M11:P11 H14:K167" xr:uid="{00000000-0002-0000-0900-000000000000}"/>
    <dataValidation type="list" allowBlank="1" showInputMessage="1" showErrorMessage="1" errorTitle="PERINGATAN!!!" error="HARGA YANG DIPAKAI SALAH...." sqref="O3:P3" xr:uid="{00000000-0002-0000-0900-000001000000}">
      <formula1>$T$1:$T$4</formula1>
    </dataValidation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F8A7-8461-468F-812C-4FC5E3B7003D}">
  <sheetPr>
    <tabColor theme="6" tint="-0.249977111117893"/>
  </sheetPr>
  <dimension ref="D1:D5"/>
  <sheetViews>
    <sheetView topLeftCell="A2" zoomScale="130" zoomScaleNormal="130" workbookViewId="0">
      <selection activeCell="F10" sqref="F10"/>
    </sheetView>
  </sheetViews>
  <sheetFormatPr defaultRowHeight="12.75"/>
  <cols>
    <col min="5" max="5" width="12.42578125" customWidth="1"/>
  </cols>
  <sheetData>
    <row r="1" spans="4:4" ht="89.25" customHeight="1"/>
    <row r="3" spans="4:4" ht="50.25" customHeight="1">
      <c r="D3" s="391"/>
    </row>
    <row r="4" spans="4:4" ht="57" customHeight="1">
      <c r="D4" s="391">
        <v>3</v>
      </c>
    </row>
    <row r="5" spans="4:4" ht="57" customHeight="1">
      <c r="D5" s="391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AD1567"/>
  <sheetViews>
    <sheetView showGridLines="0" zoomScale="85" zoomScaleNormal="85" zoomScaleSheetLayoutView="75" workbookViewId="0">
      <pane xSplit="3" ySplit="6" topLeftCell="D7" activePane="bottomRight" state="frozen"/>
      <selection activeCell="D209" sqref="D209"/>
      <selection pane="topRight" activeCell="D209" sqref="D209"/>
      <selection pane="bottomLeft" activeCell="D209" sqref="D209"/>
      <selection pane="bottomRight" activeCell="C12" sqref="C12"/>
    </sheetView>
  </sheetViews>
  <sheetFormatPr defaultColWidth="31.85546875" defaultRowHeight="15"/>
  <cols>
    <col min="1" max="1" width="1.7109375" style="1" customWidth="1"/>
    <col min="2" max="2" width="5" style="11" customWidth="1"/>
    <col min="3" max="3" width="58.28515625" style="81" customWidth="1"/>
    <col min="4" max="4" width="11.7109375" style="3" customWidth="1"/>
    <col min="5" max="5" width="9.7109375" style="1" customWidth="1"/>
    <col min="6" max="7" width="16.7109375" style="4" customWidth="1"/>
    <col min="8" max="8" width="22.7109375" style="91" customWidth="1"/>
    <col min="9" max="9" width="24.7109375" style="4" customWidth="1"/>
    <col min="10" max="10" width="7.140625" style="155" customWidth="1"/>
    <col min="11" max="11" width="21.28515625" style="155" customWidth="1"/>
    <col min="12" max="12" width="7.140625" style="155" customWidth="1"/>
    <col min="13" max="15" width="7.140625" style="145" customWidth="1"/>
    <col min="16" max="16" width="7.140625" style="156" customWidth="1"/>
    <col min="17" max="17" width="12.7109375" style="156" bestFit="1" customWidth="1"/>
    <col min="18" max="250" width="9.140625" style="5" customWidth="1"/>
    <col min="251" max="251" width="6.5703125" style="5" customWidth="1"/>
    <col min="252" max="252" width="3.7109375" style="5" customWidth="1"/>
    <col min="253" max="253" width="27.7109375" style="5" customWidth="1"/>
    <col min="254" max="254" width="5" style="5" customWidth="1"/>
    <col min="255" max="255" width="30" style="5" customWidth="1"/>
    <col min="256" max="16384" width="31.85546875" style="5"/>
  </cols>
  <sheetData>
    <row r="1" spans="1:17" ht="15" customHeight="1">
      <c r="B1" s="2"/>
      <c r="C1" s="80"/>
    </row>
    <row r="2" spans="1:17" ht="21" customHeight="1">
      <c r="A2" s="6"/>
      <c r="B2" s="558" t="s">
        <v>41</v>
      </c>
      <c r="C2" s="558"/>
      <c r="D2" s="6"/>
      <c r="E2" s="6"/>
      <c r="F2" s="6"/>
      <c r="G2" s="6"/>
      <c r="H2" s="6"/>
      <c r="I2" s="89"/>
      <c r="J2" s="157"/>
      <c r="K2" s="157"/>
    </row>
    <row r="3" spans="1:17" ht="9" customHeight="1">
      <c r="A3" s="7"/>
      <c r="B3" s="8"/>
      <c r="E3" s="7"/>
      <c r="F3" s="9"/>
      <c r="G3" s="9"/>
      <c r="H3" s="92"/>
      <c r="I3" s="9"/>
      <c r="J3" s="158"/>
      <c r="K3" s="158"/>
    </row>
    <row r="4" spans="1:17" s="12" customFormat="1" ht="60" customHeight="1">
      <c r="A4" s="10"/>
      <c r="B4" s="559" t="s">
        <v>23</v>
      </c>
      <c r="C4" s="560" t="s">
        <v>1012</v>
      </c>
      <c r="D4" s="560" t="s">
        <v>42</v>
      </c>
      <c r="E4" s="559" t="s">
        <v>43</v>
      </c>
      <c r="F4" s="108" t="s">
        <v>1599</v>
      </c>
      <c r="G4" s="108" t="s">
        <v>1598</v>
      </c>
      <c r="H4" s="557" t="s">
        <v>1025</v>
      </c>
      <c r="I4" s="182" t="s">
        <v>479</v>
      </c>
      <c r="J4" s="159"/>
      <c r="K4" s="159"/>
      <c r="L4" s="160"/>
      <c r="M4" s="161"/>
      <c r="N4" s="161"/>
      <c r="O4" s="161"/>
      <c r="P4" s="161"/>
      <c r="Q4" s="161"/>
    </row>
    <row r="5" spans="1:17" s="14" customFormat="1" ht="15" customHeight="1">
      <c r="A5" s="13"/>
      <c r="B5" s="559"/>
      <c r="C5" s="560"/>
      <c r="D5" s="560"/>
      <c r="E5" s="559"/>
      <c r="F5" s="93"/>
      <c r="G5" s="93"/>
      <c r="H5" s="557"/>
      <c r="I5" s="182" t="s">
        <v>1598</v>
      </c>
      <c r="J5" s="162"/>
      <c r="K5" s="155"/>
      <c r="L5" s="145"/>
      <c r="M5" s="145"/>
      <c r="N5" s="145"/>
      <c r="O5" s="145"/>
      <c r="P5" s="156"/>
      <c r="Q5" s="156"/>
    </row>
    <row r="6" spans="1:17" s="94" customFormat="1" ht="13.5" customHeight="1">
      <c r="A6" s="15"/>
      <c r="B6" s="178"/>
      <c r="C6" s="179"/>
      <c r="D6" s="180"/>
      <c r="E6" s="180"/>
      <c r="F6" s="108"/>
      <c r="G6" s="108"/>
      <c r="H6" s="181"/>
      <c r="I6" s="180"/>
      <c r="J6" s="163"/>
      <c r="K6" s="160">
        <f>MAX(L7:L1458)</f>
        <v>139</v>
      </c>
      <c r="L6" s="160"/>
      <c r="M6" s="160">
        <f>MAX(M7:M1458)</f>
        <v>201227500.79893059</v>
      </c>
      <c r="N6" s="160"/>
      <c r="O6" s="160"/>
      <c r="P6" s="164"/>
      <c r="Q6" s="164"/>
    </row>
    <row r="7" spans="1:17" ht="15" customHeight="1">
      <c r="A7" s="15"/>
      <c r="B7" s="84"/>
      <c r="C7" s="85"/>
      <c r="D7" s="86"/>
      <c r="E7" s="87"/>
      <c r="F7" s="88">
        <f>(IF(D7="JASA",G7*#REF!,0))+(IF(D7="HDW",G7*#REF!,0))+(IF(D7="MDU",G7*#REF!,0))+(IF(D7="MDU-KD",G7*#REF!,0))</f>
        <v>0</v>
      </c>
      <c r="G7" s="88">
        <v>0</v>
      </c>
      <c r="H7" s="95"/>
      <c r="I7" s="88">
        <f>IF($I$5=$G$4,G7,(IF($I$5=$F$4,(IF(F7=0,G7,F7)),0)))</f>
        <v>0</v>
      </c>
      <c r="J7" s="163">
        <f>IF(D7="MDU-KD",1,0)</f>
        <v>0</v>
      </c>
      <c r="K7" s="155">
        <f>IF(D7="HDW",1,0)</f>
        <v>0</v>
      </c>
      <c r="L7" s="155">
        <f>IF(J7=1,SUM($J$6:J7),0)</f>
        <v>0</v>
      </c>
      <c r="M7" s="155">
        <f>IF(K7=1,SUM($K$6:K7),0)</f>
        <v>0</v>
      </c>
      <c r="N7" s="165">
        <f>IF(L7=0,M7,L7)</f>
        <v>0</v>
      </c>
      <c r="O7" s="155">
        <f>IF(E7=0,0,IF(LEFT(C7,11)="Tiang Beton",1,0))</f>
        <v>0</v>
      </c>
      <c r="P7" s="155">
        <f>IF(O7=1,SUM($O$6:O7),0)</f>
        <v>0</v>
      </c>
    </row>
    <row r="8" spans="1:17" ht="15" customHeight="1">
      <c r="A8" s="15"/>
      <c r="B8" s="183" t="s">
        <v>480</v>
      </c>
      <c r="C8" s="109" t="s">
        <v>481</v>
      </c>
      <c r="D8" s="226"/>
      <c r="E8" s="227"/>
      <c r="F8" s="176">
        <f>(IF(D8="JASA",G8*'[91]DETAIL USULAN'!$K$58,0))+(IF(D8="HDW",G8*'[91]DETAIL USULAN'!$J$58,0))+(IF(D8="MDU",G8*'[91]DETAIL USULAN'!$I$58,0))+(IF(D8="MDU-KD",G8*'[91]DETAIL USULAN'!$I$58,0))</f>
        <v>0</v>
      </c>
      <c r="G8" s="176">
        <v>0</v>
      </c>
      <c r="H8" s="95"/>
      <c r="I8" s="88">
        <f>IF($I$5=$G$4,G8,(IF($I$5=$F$4,(IF(F8=0,G8,F8)),0)))</f>
        <v>0</v>
      </c>
      <c r="J8" s="163">
        <f t="shared" ref="J8:J71" si="0">IF(D8="MDU-KD",1,0)</f>
        <v>0</v>
      </c>
      <c r="K8" s="155">
        <f t="shared" ref="K8:K71" si="1">IF(D8="HDW",1,0)</f>
        <v>0</v>
      </c>
      <c r="L8" s="155">
        <f>IF(J8=1,SUM($J$6:J8),0)</f>
        <v>0</v>
      </c>
      <c r="M8" s="155">
        <f>IF(K8=1,SUM($K$6:K8),0)</f>
        <v>0</v>
      </c>
      <c r="N8" s="165">
        <f t="shared" ref="N8:N71" si="2">IF(L8=0,M8,L8)</f>
        <v>0</v>
      </c>
      <c r="O8" s="155">
        <f t="shared" ref="O8:O71" si="3">IF(E8=0,0,IF(LEFT(C8,11)="Tiang Beton",1,0))</f>
        <v>0</v>
      </c>
      <c r="P8" s="155">
        <f>IF(O8=1,SUM($O$6:O8),0)</f>
        <v>0</v>
      </c>
    </row>
    <row r="9" spans="1:17" ht="15" customHeight="1">
      <c r="A9" s="17"/>
      <c r="B9" s="183">
        <v>1</v>
      </c>
      <c r="C9" s="109" t="s">
        <v>482</v>
      </c>
      <c r="D9" s="226" t="s">
        <v>44</v>
      </c>
      <c r="E9" s="227" t="s">
        <v>8</v>
      </c>
      <c r="F9" s="228">
        <v>294100</v>
      </c>
      <c r="G9" s="228">
        <v>327600</v>
      </c>
      <c r="H9" s="171"/>
      <c r="I9" s="88">
        <f>IF($I$5=$G$4,G9,(IF($I$5=$F$4,F9,0)))</f>
        <v>327600</v>
      </c>
      <c r="J9" s="163">
        <f t="shared" si="0"/>
        <v>1</v>
      </c>
      <c r="K9" s="155">
        <f t="shared" si="1"/>
        <v>0</v>
      </c>
      <c r="L9" s="155">
        <f>IF(J9=1,SUM($J$6:J9),0)</f>
        <v>1</v>
      </c>
      <c r="M9" s="155">
        <f>IF(K9=1,SUM($K$6:K9),0)</f>
        <v>0</v>
      </c>
      <c r="N9" s="165">
        <f t="shared" si="2"/>
        <v>1</v>
      </c>
      <c r="O9" s="155">
        <f t="shared" si="3"/>
        <v>0</v>
      </c>
      <c r="P9" s="155">
        <f>IF(O9=1,SUM($O$6:O9),0)</f>
        <v>0</v>
      </c>
    </row>
    <row r="10" spans="1:17" ht="15" customHeight="1">
      <c r="A10" s="15"/>
      <c r="B10" s="183">
        <v>2</v>
      </c>
      <c r="C10" s="109" t="s">
        <v>483</v>
      </c>
      <c r="D10" s="226" t="s">
        <v>45</v>
      </c>
      <c r="E10" s="227" t="s">
        <v>8</v>
      </c>
      <c r="F10" s="228">
        <v>1719200</v>
      </c>
      <c r="G10" s="228">
        <v>1719200</v>
      </c>
      <c r="H10" s="171"/>
      <c r="I10" s="88">
        <f t="shared" ref="I10:I100" si="4">IF($I$5=$G$4,G10,(IF($I$5=$F$4,F10,0)))</f>
        <v>1719200</v>
      </c>
      <c r="J10" s="163">
        <f t="shared" si="0"/>
        <v>0</v>
      </c>
      <c r="K10" s="155">
        <f t="shared" si="1"/>
        <v>1</v>
      </c>
      <c r="L10" s="155">
        <f>IF(J10=1,SUM($J$6:J10),0)</f>
        <v>0</v>
      </c>
      <c r="M10" s="155">
        <f>IF(K10=1,SUM($K$6:K10),0)</f>
        <v>140</v>
      </c>
      <c r="N10" s="165">
        <f t="shared" si="2"/>
        <v>140</v>
      </c>
      <c r="O10" s="155">
        <f t="shared" si="3"/>
        <v>0</v>
      </c>
      <c r="P10" s="155">
        <f>IF(O10=1,SUM($O$6:O10),0)</f>
        <v>0</v>
      </c>
    </row>
    <row r="11" spans="1:17" ht="15" customHeight="1">
      <c r="A11" s="15"/>
      <c r="B11" s="183">
        <v>3</v>
      </c>
      <c r="C11" s="109" t="s">
        <v>484</v>
      </c>
      <c r="D11" s="226" t="s">
        <v>44</v>
      </c>
      <c r="E11" s="227" t="s">
        <v>8</v>
      </c>
      <c r="F11" s="228">
        <v>151000</v>
      </c>
      <c r="G11" s="228">
        <v>168200</v>
      </c>
      <c r="H11" s="171"/>
      <c r="I11" s="88">
        <f t="shared" si="4"/>
        <v>168200</v>
      </c>
      <c r="J11" s="163">
        <f t="shared" si="0"/>
        <v>1</v>
      </c>
      <c r="K11" s="155">
        <f t="shared" si="1"/>
        <v>0</v>
      </c>
      <c r="L11" s="155">
        <f>IF(J11=1,SUM($J$6:J11),0)</f>
        <v>2</v>
      </c>
      <c r="M11" s="155">
        <f>IF(K11=1,SUM($K$6:K11),0)</f>
        <v>0</v>
      </c>
      <c r="N11" s="165">
        <f t="shared" si="2"/>
        <v>2</v>
      </c>
      <c r="O11" s="155">
        <f t="shared" si="3"/>
        <v>0</v>
      </c>
      <c r="P11" s="155">
        <f>IF(O11=1,SUM($O$6:O11),0)</f>
        <v>0</v>
      </c>
    </row>
    <row r="12" spans="1:17" ht="15" customHeight="1">
      <c r="A12" s="15"/>
      <c r="B12" s="183">
        <v>4</v>
      </c>
      <c r="C12" s="109" t="s">
        <v>1140</v>
      </c>
      <c r="D12" s="226" t="s">
        <v>44</v>
      </c>
      <c r="E12" s="227" t="s">
        <v>8</v>
      </c>
      <c r="F12" s="228">
        <v>1430000</v>
      </c>
      <c r="G12" s="228">
        <v>1740750</v>
      </c>
      <c r="H12" s="171"/>
      <c r="I12" s="88">
        <f t="shared" si="4"/>
        <v>1740750</v>
      </c>
      <c r="J12" s="163">
        <f t="shared" si="0"/>
        <v>1</v>
      </c>
      <c r="K12" s="155">
        <f t="shared" si="1"/>
        <v>0</v>
      </c>
      <c r="L12" s="155">
        <f>IF(J12=1,SUM($J$6:J12),0)</f>
        <v>3</v>
      </c>
      <c r="M12" s="155">
        <f>IF(K12=1,SUM($K$6:K12),0)</f>
        <v>0</v>
      </c>
      <c r="N12" s="165">
        <f t="shared" si="2"/>
        <v>3</v>
      </c>
      <c r="O12" s="155">
        <f t="shared" si="3"/>
        <v>0</v>
      </c>
      <c r="P12" s="155">
        <f>IF(O12=1,SUM($O$6:O12),0)</f>
        <v>0</v>
      </c>
    </row>
    <row r="13" spans="1:17" ht="15" customHeight="1">
      <c r="A13" s="15"/>
      <c r="B13" s="183">
        <v>5</v>
      </c>
      <c r="C13" s="109" t="s">
        <v>1139</v>
      </c>
      <c r="D13" s="226" t="s">
        <v>44</v>
      </c>
      <c r="E13" s="227" t="s">
        <v>8</v>
      </c>
      <c r="F13" s="228">
        <v>16495000</v>
      </c>
      <c r="G13" s="228">
        <v>18373800</v>
      </c>
      <c r="H13" s="171"/>
      <c r="I13" s="88">
        <f t="shared" si="4"/>
        <v>18373800</v>
      </c>
      <c r="J13" s="163">
        <f t="shared" si="0"/>
        <v>1</v>
      </c>
      <c r="K13" s="155">
        <f t="shared" si="1"/>
        <v>0</v>
      </c>
      <c r="L13" s="155">
        <f>IF(J13=1,SUM($J$6:J13),0)</f>
        <v>4</v>
      </c>
      <c r="M13" s="155">
        <f>IF(K13=1,SUM($K$6:K13),0)</f>
        <v>0</v>
      </c>
      <c r="N13" s="165">
        <f t="shared" si="2"/>
        <v>4</v>
      </c>
      <c r="O13" s="155">
        <f t="shared" si="3"/>
        <v>0</v>
      </c>
      <c r="P13" s="155">
        <f>IF(O13=1,SUM($O$6:O13),0)</f>
        <v>0</v>
      </c>
    </row>
    <row r="14" spans="1:17" ht="15" customHeight="1">
      <c r="A14" s="15"/>
      <c r="B14" s="183">
        <v>6</v>
      </c>
      <c r="C14" s="109" t="s">
        <v>1196</v>
      </c>
      <c r="D14" s="226" t="s">
        <v>44</v>
      </c>
      <c r="E14" s="227" t="s">
        <v>8</v>
      </c>
      <c r="F14" s="228">
        <v>1281430</v>
      </c>
      <c r="G14" s="228">
        <v>1427400</v>
      </c>
      <c r="H14" s="171"/>
      <c r="I14" s="88">
        <f t="shared" si="4"/>
        <v>1427400</v>
      </c>
      <c r="J14" s="163">
        <f t="shared" si="0"/>
        <v>1</v>
      </c>
      <c r="K14" s="155">
        <f t="shared" si="1"/>
        <v>0</v>
      </c>
      <c r="L14" s="155">
        <f>IF(J14=1,SUM($J$6:J14),0)</f>
        <v>5</v>
      </c>
      <c r="M14" s="155">
        <f>IF(K14=1,SUM($K$6:K14),0)</f>
        <v>0</v>
      </c>
      <c r="N14" s="165">
        <f t="shared" si="2"/>
        <v>5</v>
      </c>
      <c r="O14" s="155">
        <f t="shared" si="3"/>
        <v>0</v>
      </c>
      <c r="P14" s="155">
        <f>IF(O14=1,SUM($O$6:O14),0)</f>
        <v>0</v>
      </c>
    </row>
    <row r="15" spans="1:17" ht="15" customHeight="1">
      <c r="A15" s="15"/>
      <c r="B15" s="183">
        <v>7</v>
      </c>
      <c r="C15" s="109" t="s">
        <v>1197</v>
      </c>
      <c r="D15" s="226" t="s">
        <v>44</v>
      </c>
      <c r="E15" s="227" t="s">
        <v>8</v>
      </c>
      <c r="F15" s="228">
        <v>1344430</v>
      </c>
      <c r="G15" s="228">
        <v>1497600</v>
      </c>
      <c r="H15" s="171"/>
      <c r="I15" s="88">
        <f t="shared" si="4"/>
        <v>1497600</v>
      </c>
      <c r="J15" s="163">
        <f t="shared" si="0"/>
        <v>1</v>
      </c>
      <c r="K15" s="155">
        <f t="shared" si="1"/>
        <v>0</v>
      </c>
      <c r="L15" s="155">
        <f>IF(J15=1,SUM($J$6:J15),0)</f>
        <v>6</v>
      </c>
      <c r="M15" s="155">
        <f>IF(K15=1,SUM($K$6:K15),0)</f>
        <v>0</v>
      </c>
      <c r="N15" s="165">
        <f t="shared" si="2"/>
        <v>6</v>
      </c>
      <c r="O15" s="155">
        <f t="shared" si="3"/>
        <v>0</v>
      </c>
      <c r="P15" s="155">
        <f>IF(O15=1,SUM($O$6:O15),0)</f>
        <v>0</v>
      </c>
    </row>
    <row r="16" spans="1:17" ht="15" customHeight="1">
      <c r="A16" s="15"/>
      <c r="B16" s="183">
        <v>8</v>
      </c>
      <c r="C16" s="109" t="s">
        <v>1195</v>
      </c>
      <c r="D16" s="226" t="s">
        <v>44</v>
      </c>
      <c r="E16" s="227" t="s">
        <v>8</v>
      </c>
      <c r="F16" s="228">
        <v>1350430</v>
      </c>
      <c r="G16" s="228">
        <v>1504200</v>
      </c>
      <c r="H16" s="171"/>
      <c r="I16" s="88">
        <f t="shared" si="4"/>
        <v>1504200</v>
      </c>
      <c r="J16" s="163">
        <f t="shared" si="0"/>
        <v>1</v>
      </c>
      <c r="K16" s="155">
        <f t="shared" si="1"/>
        <v>0</v>
      </c>
      <c r="L16" s="155">
        <f>IF(J16=1,SUM($J$6:J16),0)</f>
        <v>7</v>
      </c>
      <c r="M16" s="155">
        <f>IF(K16=1,SUM($K$6:K16),0)</f>
        <v>0</v>
      </c>
      <c r="N16" s="165">
        <f t="shared" si="2"/>
        <v>7</v>
      </c>
      <c r="O16" s="155">
        <f t="shared" si="3"/>
        <v>0</v>
      </c>
      <c r="P16" s="155">
        <f>IF(O16=1,SUM($O$6:O16),0)</f>
        <v>0</v>
      </c>
    </row>
    <row r="17" spans="1:16" ht="15" customHeight="1">
      <c r="A17" s="17"/>
      <c r="B17" s="183">
        <v>9</v>
      </c>
      <c r="C17" s="109" t="s">
        <v>1141</v>
      </c>
      <c r="D17" s="226" t="s">
        <v>45</v>
      </c>
      <c r="E17" s="227" t="s">
        <v>14</v>
      </c>
      <c r="F17" s="228">
        <v>1000000</v>
      </c>
      <c r="G17" s="228">
        <v>1113900</v>
      </c>
      <c r="H17" s="171"/>
      <c r="I17" s="88">
        <f t="shared" si="4"/>
        <v>1113900</v>
      </c>
      <c r="J17" s="163">
        <f t="shared" si="0"/>
        <v>0</v>
      </c>
      <c r="K17" s="155">
        <f t="shared" si="1"/>
        <v>1</v>
      </c>
      <c r="L17" s="155">
        <f>IF(J17=1,SUM($J$6:J17),0)</f>
        <v>0</v>
      </c>
      <c r="M17" s="155">
        <f>IF(K17=1,SUM($K$6:K17),0)</f>
        <v>141</v>
      </c>
      <c r="N17" s="165">
        <f t="shared" si="2"/>
        <v>141</v>
      </c>
      <c r="O17" s="155">
        <f t="shared" si="3"/>
        <v>0</v>
      </c>
      <c r="P17" s="155">
        <f>IF(O17=1,SUM($O$6:O17),0)</f>
        <v>0</v>
      </c>
    </row>
    <row r="18" spans="1:16" ht="15" customHeight="1">
      <c r="A18" s="17"/>
      <c r="B18" s="183">
        <v>10</v>
      </c>
      <c r="C18" s="109" t="s">
        <v>485</v>
      </c>
      <c r="D18" s="226" t="s">
        <v>44</v>
      </c>
      <c r="E18" s="227" t="s">
        <v>8</v>
      </c>
      <c r="F18" s="228">
        <v>35000</v>
      </c>
      <c r="G18" s="228">
        <v>39000</v>
      </c>
      <c r="H18" s="171"/>
      <c r="I18" s="88">
        <f t="shared" si="4"/>
        <v>39000</v>
      </c>
      <c r="J18" s="163">
        <f t="shared" si="0"/>
        <v>1</v>
      </c>
      <c r="K18" s="155">
        <f t="shared" si="1"/>
        <v>0</v>
      </c>
      <c r="L18" s="155">
        <f>IF(J18=1,SUM($J$6:J18),0)</f>
        <v>8</v>
      </c>
      <c r="M18" s="155">
        <f>IF(K18=1,SUM($K$6:K18),0)</f>
        <v>0</v>
      </c>
      <c r="N18" s="165">
        <f t="shared" si="2"/>
        <v>8</v>
      </c>
      <c r="O18" s="155">
        <f t="shared" si="3"/>
        <v>0</v>
      </c>
      <c r="P18" s="155">
        <f>IF(O18=1,SUM($O$6:O18),0)</f>
        <v>0</v>
      </c>
    </row>
    <row r="19" spans="1:16" ht="15" customHeight="1">
      <c r="A19" s="17"/>
      <c r="B19" s="183">
        <v>11</v>
      </c>
      <c r="C19" s="109" t="s">
        <v>486</v>
      </c>
      <c r="D19" s="226" t="s">
        <v>44</v>
      </c>
      <c r="E19" s="227" t="s">
        <v>8</v>
      </c>
      <c r="F19" s="228">
        <v>35000</v>
      </c>
      <c r="G19" s="228">
        <v>39000</v>
      </c>
      <c r="H19" s="171"/>
      <c r="I19" s="88">
        <f t="shared" si="4"/>
        <v>39000</v>
      </c>
      <c r="J19" s="163">
        <f t="shared" si="0"/>
        <v>1</v>
      </c>
      <c r="K19" s="155">
        <f t="shared" si="1"/>
        <v>0</v>
      </c>
      <c r="L19" s="155">
        <f>IF(J19=1,SUM($J$6:J19),0)</f>
        <v>9</v>
      </c>
      <c r="M19" s="155">
        <f>IF(K19=1,SUM($K$6:K19),0)</f>
        <v>0</v>
      </c>
      <c r="N19" s="165">
        <f t="shared" si="2"/>
        <v>9</v>
      </c>
      <c r="O19" s="155">
        <f t="shared" si="3"/>
        <v>0</v>
      </c>
      <c r="P19" s="155">
        <f>IF(O19=1,SUM($O$6:O19),0)</f>
        <v>0</v>
      </c>
    </row>
    <row r="20" spans="1:16" ht="15" customHeight="1">
      <c r="A20" s="17"/>
      <c r="B20" s="183">
        <v>12</v>
      </c>
      <c r="C20" s="109" t="s">
        <v>487</v>
      </c>
      <c r="D20" s="226" t="s">
        <v>44</v>
      </c>
      <c r="E20" s="227" t="s">
        <v>8</v>
      </c>
      <c r="F20" s="228">
        <v>35000</v>
      </c>
      <c r="G20" s="228">
        <v>39000</v>
      </c>
      <c r="H20" s="171"/>
      <c r="I20" s="88">
        <f t="shared" si="4"/>
        <v>39000</v>
      </c>
      <c r="J20" s="163">
        <f t="shared" si="0"/>
        <v>1</v>
      </c>
      <c r="K20" s="155">
        <f t="shared" si="1"/>
        <v>0</v>
      </c>
      <c r="L20" s="155">
        <f>IF(J20=1,SUM($J$6:J20),0)</f>
        <v>10</v>
      </c>
      <c r="M20" s="155">
        <f>IF(K20=1,SUM($K$6:K20),0)</f>
        <v>0</v>
      </c>
      <c r="N20" s="165">
        <f t="shared" si="2"/>
        <v>10</v>
      </c>
      <c r="O20" s="155">
        <f t="shared" si="3"/>
        <v>0</v>
      </c>
      <c r="P20" s="155">
        <f>IF(O20=1,SUM($O$6:O20),0)</f>
        <v>0</v>
      </c>
    </row>
    <row r="21" spans="1:16" ht="15" customHeight="1">
      <c r="A21" s="17"/>
      <c r="B21" s="183">
        <v>13</v>
      </c>
      <c r="C21" s="109" t="s">
        <v>488</v>
      </c>
      <c r="D21" s="226" t="s">
        <v>44</v>
      </c>
      <c r="E21" s="227" t="s">
        <v>8</v>
      </c>
      <c r="F21" s="228">
        <v>35000</v>
      </c>
      <c r="G21" s="228">
        <v>39000</v>
      </c>
      <c r="H21" s="171"/>
      <c r="I21" s="88">
        <f t="shared" si="4"/>
        <v>39000</v>
      </c>
      <c r="J21" s="163">
        <f t="shared" si="0"/>
        <v>1</v>
      </c>
      <c r="K21" s="155">
        <f t="shared" si="1"/>
        <v>0</v>
      </c>
      <c r="L21" s="155">
        <f>IF(J21=1,SUM($J$6:J21),0)</f>
        <v>11</v>
      </c>
      <c r="M21" s="155">
        <f>IF(K21=1,SUM($K$6:K21),0)</f>
        <v>0</v>
      </c>
      <c r="N21" s="165">
        <f t="shared" si="2"/>
        <v>11</v>
      </c>
      <c r="O21" s="155">
        <f t="shared" si="3"/>
        <v>0</v>
      </c>
      <c r="P21" s="155">
        <f>IF(O21=1,SUM($O$6:O21),0)</f>
        <v>0</v>
      </c>
    </row>
    <row r="22" spans="1:16" ht="15" customHeight="1">
      <c r="A22" s="17"/>
      <c r="B22" s="183">
        <v>14</v>
      </c>
      <c r="C22" s="109" t="s">
        <v>489</v>
      </c>
      <c r="D22" s="226" t="s">
        <v>44</v>
      </c>
      <c r="E22" s="227" t="s">
        <v>8</v>
      </c>
      <c r="F22" s="228">
        <v>35000</v>
      </c>
      <c r="G22" s="228">
        <v>39000</v>
      </c>
      <c r="H22" s="171"/>
      <c r="I22" s="88">
        <f t="shared" si="4"/>
        <v>39000</v>
      </c>
      <c r="J22" s="163">
        <f t="shared" si="0"/>
        <v>1</v>
      </c>
      <c r="K22" s="155">
        <f t="shared" si="1"/>
        <v>0</v>
      </c>
      <c r="L22" s="155">
        <f>IF(J22=1,SUM($J$6:J22),0)</f>
        <v>12</v>
      </c>
      <c r="M22" s="155">
        <f>IF(K22=1,SUM($K$6:K22),0)</f>
        <v>0</v>
      </c>
      <c r="N22" s="165">
        <f t="shared" si="2"/>
        <v>12</v>
      </c>
      <c r="O22" s="155">
        <f t="shared" si="3"/>
        <v>0</v>
      </c>
      <c r="P22" s="155">
        <f>IF(O22=1,SUM($O$6:O22),0)</f>
        <v>0</v>
      </c>
    </row>
    <row r="23" spans="1:16" ht="15" customHeight="1">
      <c r="A23" s="17"/>
      <c r="B23" s="183">
        <v>15</v>
      </c>
      <c r="C23" s="109" t="s">
        <v>490</v>
      </c>
      <c r="D23" s="226" t="s">
        <v>44</v>
      </c>
      <c r="E23" s="227" t="s">
        <v>8</v>
      </c>
      <c r="F23" s="228">
        <v>35000</v>
      </c>
      <c r="G23" s="228">
        <v>39000</v>
      </c>
      <c r="H23" s="171"/>
      <c r="I23" s="88">
        <f t="shared" si="4"/>
        <v>39000</v>
      </c>
      <c r="J23" s="163">
        <f t="shared" si="0"/>
        <v>1</v>
      </c>
      <c r="K23" s="155">
        <f t="shared" si="1"/>
        <v>0</v>
      </c>
      <c r="L23" s="155">
        <f>IF(J23=1,SUM($J$6:J23),0)</f>
        <v>13</v>
      </c>
      <c r="M23" s="155">
        <f>IF(K23=1,SUM($K$6:K23),0)</f>
        <v>0</v>
      </c>
      <c r="N23" s="165">
        <f t="shared" si="2"/>
        <v>13</v>
      </c>
      <c r="O23" s="155">
        <f t="shared" si="3"/>
        <v>0</v>
      </c>
      <c r="P23" s="155">
        <f>IF(O23=1,SUM($O$6:O23),0)</f>
        <v>0</v>
      </c>
    </row>
    <row r="24" spans="1:16" ht="15" customHeight="1">
      <c r="A24" s="17"/>
      <c r="B24" s="183">
        <v>16</v>
      </c>
      <c r="C24" s="109" t="s">
        <v>491</v>
      </c>
      <c r="D24" s="226" t="s">
        <v>44</v>
      </c>
      <c r="E24" s="227" t="s">
        <v>8</v>
      </c>
      <c r="F24" s="228">
        <v>35000</v>
      </c>
      <c r="G24" s="228">
        <v>39000</v>
      </c>
      <c r="H24" s="171"/>
      <c r="I24" s="88">
        <f t="shared" si="4"/>
        <v>39000</v>
      </c>
      <c r="J24" s="163">
        <f t="shared" si="0"/>
        <v>1</v>
      </c>
      <c r="K24" s="155">
        <f t="shared" si="1"/>
        <v>0</v>
      </c>
      <c r="L24" s="155">
        <f>IF(J24=1,SUM($J$6:J24),0)</f>
        <v>14</v>
      </c>
      <c r="M24" s="155">
        <f>IF(K24=1,SUM($K$6:K24),0)</f>
        <v>0</v>
      </c>
      <c r="N24" s="165">
        <f t="shared" si="2"/>
        <v>14</v>
      </c>
      <c r="O24" s="155">
        <f t="shared" si="3"/>
        <v>0</v>
      </c>
      <c r="P24" s="155">
        <f>IF(O24=1,SUM($O$6:O24),0)</f>
        <v>0</v>
      </c>
    </row>
    <row r="25" spans="1:16" ht="15" customHeight="1">
      <c r="A25" s="17"/>
      <c r="B25" s="183">
        <v>17</v>
      </c>
      <c r="C25" s="109" t="s">
        <v>492</v>
      </c>
      <c r="D25" s="226" t="s">
        <v>44</v>
      </c>
      <c r="E25" s="227" t="s">
        <v>8</v>
      </c>
      <c r="F25" s="228">
        <v>35000</v>
      </c>
      <c r="G25" s="228">
        <v>39000</v>
      </c>
      <c r="H25" s="171"/>
      <c r="I25" s="88">
        <f t="shared" si="4"/>
        <v>39000</v>
      </c>
      <c r="J25" s="163">
        <f t="shared" si="0"/>
        <v>1</v>
      </c>
      <c r="K25" s="155">
        <f t="shared" si="1"/>
        <v>0</v>
      </c>
      <c r="L25" s="155">
        <f>IF(J25=1,SUM($J$6:J25),0)</f>
        <v>15</v>
      </c>
      <c r="M25" s="155">
        <f>IF(K25=1,SUM($K$6:K25),0)</f>
        <v>0</v>
      </c>
      <c r="N25" s="165">
        <f t="shared" si="2"/>
        <v>15</v>
      </c>
      <c r="O25" s="155">
        <f t="shared" si="3"/>
        <v>0</v>
      </c>
      <c r="P25" s="155">
        <f>IF(O25=1,SUM($O$6:O25),0)</f>
        <v>0</v>
      </c>
    </row>
    <row r="26" spans="1:16" ht="15" customHeight="1">
      <c r="A26" s="17"/>
      <c r="B26" s="183">
        <v>18</v>
      </c>
      <c r="C26" s="109" t="s">
        <v>493</v>
      </c>
      <c r="D26" s="226" t="s">
        <v>44</v>
      </c>
      <c r="E26" s="227" t="s">
        <v>8</v>
      </c>
      <c r="F26" s="228">
        <v>35000</v>
      </c>
      <c r="G26" s="228">
        <v>39000</v>
      </c>
      <c r="H26" s="171"/>
      <c r="I26" s="88">
        <f t="shared" si="4"/>
        <v>39000</v>
      </c>
      <c r="J26" s="163">
        <f t="shared" si="0"/>
        <v>1</v>
      </c>
      <c r="K26" s="155">
        <f t="shared" si="1"/>
        <v>0</v>
      </c>
      <c r="L26" s="155">
        <f>IF(J26=1,SUM($J$6:J26),0)</f>
        <v>16</v>
      </c>
      <c r="M26" s="155">
        <f>IF(K26=1,SUM($K$6:K26),0)</f>
        <v>0</v>
      </c>
      <c r="N26" s="165">
        <f t="shared" si="2"/>
        <v>16</v>
      </c>
      <c r="O26" s="155">
        <f t="shared" si="3"/>
        <v>0</v>
      </c>
      <c r="P26" s="155">
        <f>IF(O26=1,SUM($O$6:O26),0)</f>
        <v>0</v>
      </c>
    </row>
    <row r="27" spans="1:16" ht="15" customHeight="1">
      <c r="A27" s="17"/>
      <c r="B27" s="183">
        <v>19</v>
      </c>
      <c r="C27" s="109" t="s">
        <v>494</v>
      </c>
      <c r="D27" s="226" t="s">
        <v>44</v>
      </c>
      <c r="E27" s="227" t="s">
        <v>8</v>
      </c>
      <c r="F27" s="228">
        <v>155100</v>
      </c>
      <c r="G27" s="228">
        <v>172800</v>
      </c>
      <c r="H27" s="171"/>
      <c r="I27" s="88">
        <f t="shared" si="4"/>
        <v>172800</v>
      </c>
      <c r="J27" s="163">
        <f t="shared" si="0"/>
        <v>1</v>
      </c>
      <c r="K27" s="155">
        <f t="shared" si="1"/>
        <v>0</v>
      </c>
      <c r="L27" s="155">
        <f>IF(J27=1,SUM($J$6:J27),0)</f>
        <v>17</v>
      </c>
      <c r="M27" s="155">
        <f>IF(K27=1,SUM($K$6:K27),0)</f>
        <v>0</v>
      </c>
      <c r="N27" s="165">
        <f t="shared" si="2"/>
        <v>17</v>
      </c>
      <c r="O27" s="155">
        <f t="shared" si="3"/>
        <v>0</v>
      </c>
      <c r="P27" s="155">
        <f>IF(O27=1,SUM($O$6:O27),0)</f>
        <v>0</v>
      </c>
    </row>
    <row r="28" spans="1:16" ht="15" customHeight="1">
      <c r="A28" s="17"/>
      <c r="B28" s="183">
        <v>20</v>
      </c>
      <c r="C28" s="109" t="s">
        <v>495</v>
      </c>
      <c r="D28" s="226" t="s">
        <v>44</v>
      </c>
      <c r="E28" s="227" t="s">
        <v>8</v>
      </c>
      <c r="F28" s="228">
        <v>155100</v>
      </c>
      <c r="G28" s="228">
        <v>172800</v>
      </c>
      <c r="H28" s="171"/>
      <c r="I28" s="88">
        <f t="shared" si="4"/>
        <v>172800</v>
      </c>
      <c r="J28" s="163">
        <f t="shared" si="0"/>
        <v>1</v>
      </c>
      <c r="K28" s="155">
        <f t="shared" si="1"/>
        <v>0</v>
      </c>
      <c r="L28" s="155">
        <f>IF(J28=1,SUM($J$6:J28),0)</f>
        <v>18</v>
      </c>
      <c r="M28" s="155">
        <f>IF(K28=1,SUM($K$6:K28),0)</f>
        <v>0</v>
      </c>
      <c r="N28" s="165">
        <f t="shared" si="2"/>
        <v>18</v>
      </c>
      <c r="O28" s="155">
        <f t="shared" si="3"/>
        <v>0</v>
      </c>
      <c r="P28" s="155">
        <f>IF(O28=1,SUM($O$6:O28),0)</f>
        <v>0</v>
      </c>
    </row>
    <row r="29" spans="1:16" ht="15" customHeight="1">
      <c r="A29" s="17"/>
      <c r="B29" s="183">
        <v>21</v>
      </c>
      <c r="C29" s="109" t="s">
        <v>496</v>
      </c>
      <c r="D29" s="226" t="s">
        <v>44</v>
      </c>
      <c r="E29" s="227" t="s">
        <v>8</v>
      </c>
      <c r="F29" s="228">
        <v>155100</v>
      </c>
      <c r="G29" s="228">
        <v>172800</v>
      </c>
      <c r="H29" s="171"/>
      <c r="I29" s="88">
        <f t="shared" si="4"/>
        <v>172800</v>
      </c>
      <c r="J29" s="163">
        <f t="shared" si="0"/>
        <v>1</v>
      </c>
      <c r="K29" s="155">
        <f t="shared" si="1"/>
        <v>0</v>
      </c>
      <c r="L29" s="155">
        <f>IF(J29=1,SUM($J$6:J29),0)</f>
        <v>19</v>
      </c>
      <c r="M29" s="155">
        <f>IF(K29=1,SUM($K$6:K29),0)</f>
        <v>0</v>
      </c>
      <c r="N29" s="165">
        <f t="shared" si="2"/>
        <v>19</v>
      </c>
      <c r="O29" s="155">
        <f t="shared" si="3"/>
        <v>0</v>
      </c>
      <c r="P29" s="155">
        <f>IF(O29=1,SUM($O$6:O29),0)</f>
        <v>0</v>
      </c>
    </row>
    <row r="30" spans="1:16" ht="15" customHeight="1">
      <c r="A30" s="17"/>
      <c r="B30" s="183">
        <v>22</v>
      </c>
      <c r="C30" s="109" t="s">
        <v>497</v>
      </c>
      <c r="D30" s="226" t="s">
        <v>44</v>
      </c>
      <c r="E30" s="227" t="s">
        <v>8</v>
      </c>
      <c r="F30" s="228">
        <v>155100</v>
      </c>
      <c r="G30" s="228">
        <v>172800</v>
      </c>
      <c r="H30" s="171"/>
      <c r="I30" s="88">
        <f t="shared" si="4"/>
        <v>172800</v>
      </c>
      <c r="J30" s="163">
        <f t="shared" si="0"/>
        <v>1</v>
      </c>
      <c r="K30" s="155">
        <f t="shared" si="1"/>
        <v>0</v>
      </c>
      <c r="L30" s="155">
        <f>IF(J30=1,SUM($J$6:J30),0)</f>
        <v>20</v>
      </c>
      <c r="M30" s="155">
        <f>IF(K30=1,SUM($K$6:K30),0)</f>
        <v>0</v>
      </c>
      <c r="N30" s="165">
        <f t="shared" si="2"/>
        <v>20</v>
      </c>
      <c r="O30" s="155">
        <f t="shared" si="3"/>
        <v>0</v>
      </c>
      <c r="P30" s="155">
        <f>IF(O30=1,SUM($O$6:O30),0)</f>
        <v>0</v>
      </c>
    </row>
    <row r="31" spans="1:16" ht="15" customHeight="1">
      <c r="A31" s="17"/>
      <c r="B31" s="183">
        <v>23</v>
      </c>
      <c r="C31" s="109" t="s">
        <v>498</v>
      </c>
      <c r="D31" s="226" t="s">
        <v>44</v>
      </c>
      <c r="E31" s="227" t="s">
        <v>8</v>
      </c>
      <c r="F31" s="228">
        <v>155100</v>
      </c>
      <c r="G31" s="228">
        <v>172800</v>
      </c>
      <c r="H31" s="171"/>
      <c r="I31" s="88">
        <f t="shared" si="4"/>
        <v>172800</v>
      </c>
      <c r="J31" s="163">
        <f t="shared" si="0"/>
        <v>1</v>
      </c>
      <c r="K31" s="155">
        <f t="shared" si="1"/>
        <v>0</v>
      </c>
      <c r="L31" s="155">
        <f>IF(J31=1,SUM($J$6:J31),0)</f>
        <v>21</v>
      </c>
      <c r="M31" s="155">
        <f>IF(K31=1,SUM($K$6:K31),0)</f>
        <v>0</v>
      </c>
      <c r="N31" s="165">
        <f t="shared" si="2"/>
        <v>21</v>
      </c>
      <c r="O31" s="155">
        <f t="shared" si="3"/>
        <v>0</v>
      </c>
      <c r="P31" s="155">
        <f>IF(O31=1,SUM($O$6:O31),0)</f>
        <v>0</v>
      </c>
    </row>
    <row r="32" spans="1:16" ht="15" customHeight="1">
      <c r="A32" s="17"/>
      <c r="B32" s="183">
        <v>24</v>
      </c>
      <c r="C32" s="109" t="s">
        <v>499</v>
      </c>
      <c r="D32" s="226" t="s">
        <v>45</v>
      </c>
      <c r="E32" s="227" t="s">
        <v>8</v>
      </c>
      <c r="F32" s="228">
        <v>723500</v>
      </c>
      <c r="G32" s="228">
        <v>723500</v>
      </c>
      <c r="H32" s="171"/>
      <c r="I32" s="88">
        <f t="shared" si="4"/>
        <v>723500</v>
      </c>
      <c r="J32" s="163">
        <f t="shared" si="0"/>
        <v>0</v>
      </c>
      <c r="K32" s="155">
        <f t="shared" si="1"/>
        <v>1</v>
      </c>
      <c r="L32" s="155">
        <f>IF(J32=1,SUM($J$6:J32),0)</f>
        <v>0</v>
      </c>
      <c r="M32" s="155">
        <f>IF(K32=1,SUM($K$6:K32),0)</f>
        <v>142</v>
      </c>
      <c r="N32" s="165">
        <f t="shared" si="2"/>
        <v>142</v>
      </c>
      <c r="O32" s="155">
        <f t="shared" si="3"/>
        <v>0</v>
      </c>
      <c r="P32" s="155">
        <f>IF(O32=1,SUM($O$6:O32),0)</f>
        <v>0</v>
      </c>
    </row>
    <row r="33" spans="1:16" ht="15" customHeight="1">
      <c r="A33" s="17"/>
      <c r="B33" s="183">
        <v>25</v>
      </c>
      <c r="C33" s="109" t="s">
        <v>500</v>
      </c>
      <c r="D33" s="226" t="s">
        <v>45</v>
      </c>
      <c r="E33" s="227" t="s">
        <v>8</v>
      </c>
      <c r="F33" s="228">
        <v>723500</v>
      </c>
      <c r="G33" s="228">
        <v>723500</v>
      </c>
      <c r="H33" s="171"/>
      <c r="I33" s="88">
        <f t="shared" si="4"/>
        <v>723500</v>
      </c>
      <c r="J33" s="163">
        <f t="shared" si="0"/>
        <v>0</v>
      </c>
      <c r="K33" s="155">
        <f t="shared" si="1"/>
        <v>1</v>
      </c>
      <c r="L33" s="155">
        <f>IF(J33=1,SUM($J$6:J33),0)</f>
        <v>0</v>
      </c>
      <c r="M33" s="155">
        <f>IF(K33=1,SUM($K$6:K33),0)</f>
        <v>143</v>
      </c>
      <c r="N33" s="165">
        <f t="shared" si="2"/>
        <v>143</v>
      </c>
      <c r="O33" s="155">
        <f t="shared" si="3"/>
        <v>0</v>
      </c>
      <c r="P33" s="155">
        <f>IF(O33=1,SUM($O$6:O33),0)</f>
        <v>0</v>
      </c>
    </row>
    <row r="34" spans="1:16" ht="15" customHeight="1">
      <c r="A34" s="17"/>
      <c r="B34" s="183">
        <v>26</v>
      </c>
      <c r="C34" s="109" t="s">
        <v>501</v>
      </c>
      <c r="D34" s="226" t="s">
        <v>45</v>
      </c>
      <c r="E34" s="227" t="s">
        <v>8</v>
      </c>
      <c r="F34" s="228">
        <v>757500</v>
      </c>
      <c r="G34" s="228">
        <v>757500</v>
      </c>
      <c r="H34" s="171"/>
      <c r="I34" s="88">
        <f t="shared" si="4"/>
        <v>757500</v>
      </c>
      <c r="J34" s="163">
        <f t="shared" si="0"/>
        <v>0</v>
      </c>
      <c r="K34" s="155">
        <f t="shared" si="1"/>
        <v>1</v>
      </c>
      <c r="L34" s="155">
        <f>IF(J34=1,SUM($J$6:J34),0)</f>
        <v>0</v>
      </c>
      <c r="M34" s="155">
        <f>IF(K34=1,SUM($K$6:K34),0)</f>
        <v>144</v>
      </c>
      <c r="N34" s="165">
        <f t="shared" si="2"/>
        <v>144</v>
      </c>
      <c r="O34" s="155">
        <f t="shared" si="3"/>
        <v>0</v>
      </c>
      <c r="P34" s="155">
        <f>IF(O34=1,SUM($O$6:O34),0)</f>
        <v>0</v>
      </c>
    </row>
    <row r="35" spans="1:16" ht="15" customHeight="1">
      <c r="A35" s="17"/>
      <c r="B35" s="183">
        <v>27</v>
      </c>
      <c r="C35" s="109" t="s">
        <v>502</v>
      </c>
      <c r="D35" s="226" t="s">
        <v>45</v>
      </c>
      <c r="E35" s="227" t="s">
        <v>8</v>
      </c>
      <c r="F35" s="228">
        <v>757500</v>
      </c>
      <c r="G35" s="228">
        <v>757500</v>
      </c>
      <c r="H35" s="171"/>
      <c r="I35" s="88">
        <f t="shared" si="4"/>
        <v>757500</v>
      </c>
      <c r="J35" s="163">
        <f t="shared" si="0"/>
        <v>0</v>
      </c>
      <c r="K35" s="155">
        <f t="shared" si="1"/>
        <v>1</v>
      </c>
      <c r="L35" s="155">
        <f>IF(J35=1,SUM($J$6:J35),0)</f>
        <v>0</v>
      </c>
      <c r="M35" s="155">
        <f>IF(K35=1,SUM($K$6:K35),0)</f>
        <v>145</v>
      </c>
      <c r="N35" s="165">
        <f t="shared" si="2"/>
        <v>145</v>
      </c>
      <c r="O35" s="155">
        <f t="shared" si="3"/>
        <v>0</v>
      </c>
      <c r="P35" s="155">
        <f>IF(O35=1,SUM($O$6:O35),0)</f>
        <v>0</v>
      </c>
    </row>
    <row r="36" spans="1:16" ht="15" customHeight="1">
      <c r="A36" s="15"/>
      <c r="B36" s="183">
        <v>28</v>
      </c>
      <c r="C36" s="109" t="s">
        <v>1543</v>
      </c>
      <c r="D36" s="226" t="s">
        <v>45</v>
      </c>
      <c r="E36" s="227" t="s">
        <v>8</v>
      </c>
      <c r="F36" s="228">
        <v>733500</v>
      </c>
      <c r="G36" s="228">
        <v>753700</v>
      </c>
      <c r="H36" s="171"/>
      <c r="I36" s="88">
        <f t="shared" si="4"/>
        <v>753700</v>
      </c>
      <c r="J36" s="163">
        <f t="shared" si="0"/>
        <v>0</v>
      </c>
      <c r="K36" s="155">
        <f t="shared" si="1"/>
        <v>1</v>
      </c>
      <c r="L36" s="155">
        <f>IF(J36=1,SUM($J$6:J36),0)</f>
        <v>0</v>
      </c>
      <c r="M36" s="155">
        <f>IF(K36=1,SUM($K$6:K36),0)</f>
        <v>146</v>
      </c>
      <c r="N36" s="165">
        <f t="shared" si="2"/>
        <v>146</v>
      </c>
      <c r="O36" s="155">
        <f t="shared" si="3"/>
        <v>0</v>
      </c>
      <c r="P36" s="155">
        <f>IF(O36=1,SUM($O$6:O36),0)</f>
        <v>0</v>
      </c>
    </row>
    <row r="37" spans="1:16" ht="15" customHeight="1">
      <c r="A37" s="15"/>
      <c r="B37" s="183">
        <v>29</v>
      </c>
      <c r="C37" s="109" t="s">
        <v>1544</v>
      </c>
      <c r="D37" s="226" t="s">
        <v>45</v>
      </c>
      <c r="E37" s="227" t="s">
        <v>8</v>
      </c>
      <c r="F37" s="228">
        <v>823500</v>
      </c>
      <c r="G37" s="228">
        <v>846200</v>
      </c>
      <c r="H37" s="171"/>
      <c r="I37" s="88">
        <f t="shared" si="4"/>
        <v>846200</v>
      </c>
      <c r="J37" s="163">
        <f t="shared" si="0"/>
        <v>0</v>
      </c>
      <c r="K37" s="155">
        <f t="shared" si="1"/>
        <v>1</v>
      </c>
      <c r="L37" s="155">
        <f>IF(J37=1,SUM($J$6:J37),0)</f>
        <v>0</v>
      </c>
      <c r="M37" s="155">
        <f>IF(K37=1,SUM($K$6:K37),0)</f>
        <v>147</v>
      </c>
      <c r="N37" s="165">
        <f t="shared" si="2"/>
        <v>147</v>
      </c>
      <c r="O37" s="155">
        <f t="shared" si="3"/>
        <v>0</v>
      </c>
      <c r="P37" s="155">
        <f>IF(O37=1,SUM($O$6:O37),0)</f>
        <v>0</v>
      </c>
    </row>
    <row r="38" spans="1:16" ht="15" customHeight="1">
      <c r="A38" s="17"/>
      <c r="B38" s="183">
        <v>30</v>
      </c>
      <c r="C38" s="109" t="s">
        <v>1545</v>
      </c>
      <c r="D38" s="226" t="s">
        <v>45</v>
      </c>
      <c r="E38" s="227" t="s">
        <v>8</v>
      </c>
      <c r="F38" s="228">
        <v>1156500</v>
      </c>
      <c r="G38" s="228">
        <v>1285000</v>
      </c>
      <c r="H38" s="171"/>
      <c r="I38" s="88">
        <f t="shared" si="4"/>
        <v>1285000</v>
      </c>
      <c r="J38" s="163">
        <f t="shared" si="0"/>
        <v>0</v>
      </c>
      <c r="K38" s="155">
        <f t="shared" si="1"/>
        <v>1</v>
      </c>
      <c r="L38" s="155">
        <f>IF(J38=1,SUM($J$6:J38),0)</f>
        <v>0</v>
      </c>
      <c r="M38" s="155">
        <f>IF(K38=1,SUM($K$6:K38),0)</f>
        <v>148</v>
      </c>
      <c r="N38" s="165">
        <f t="shared" si="2"/>
        <v>148</v>
      </c>
      <c r="O38" s="155">
        <f t="shared" si="3"/>
        <v>0</v>
      </c>
      <c r="P38" s="155">
        <f>IF(O38=1,SUM($O$6:O38),0)</f>
        <v>0</v>
      </c>
    </row>
    <row r="39" spans="1:16" ht="15" customHeight="1">
      <c r="A39" s="17"/>
      <c r="B39" s="183">
        <v>31</v>
      </c>
      <c r="C39" s="109" t="s">
        <v>1546</v>
      </c>
      <c r="D39" s="226" t="s">
        <v>45</v>
      </c>
      <c r="E39" s="227" t="s">
        <v>8</v>
      </c>
      <c r="F39" s="228">
        <v>1237500</v>
      </c>
      <c r="G39" s="228">
        <v>1375000</v>
      </c>
      <c r="H39" s="171"/>
      <c r="I39" s="88">
        <f t="shared" ref="I39:I57" si="5">IF($I$5=$G$4,G39,(IF($I$5=$F$4,F39,0)))</f>
        <v>1375000</v>
      </c>
      <c r="J39" s="163">
        <f t="shared" si="0"/>
        <v>0</v>
      </c>
      <c r="K39" s="155">
        <f t="shared" si="1"/>
        <v>1</v>
      </c>
      <c r="L39" s="155">
        <f>IF(J39=1,SUM($J$6:J39),0)</f>
        <v>0</v>
      </c>
      <c r="M39" s="155">
        <f>IF(K39=1,SUM($K$6:K39),0)</f>
        <v>149</v>
      </c>
      <c r="N39" s="165">
        <f t="shared" si="2"/>
        <v>149</v>
      </c>
      <c r="O39" s="155">
        <f t="shared" si="3"/>
        <v>0</v>
      </c>
      <c r="P39" s="155">
        <f>IF(O39=1,SUM($O$6:O39),0)</f>
        <v>0</v>
      </c>
    </row>
    <row r="40" spans="1:16" ht="15" customHeight="1">
      <c r="A40" s="17"/>
      <c r="B40" s="183">
        <v>32</v>
      </c>
      <c r="C40" s="109" t="s">
        <v>1547</v>
      </c>
      <c r="D40" s="226" t="s">
        <v>45</v>
      </c>
      <c r="E40" s="227" t="s">
        <v>8</v>
      </c>
      <c r="F40" s="228">
        <v>1287000</v>
      </c>
      <c r="G40" s="228">
        <v>1430000</v>
      </c>
      <c r="H40" s="171"/>
      <c r="I40" s="88">
        <f t="shared" si="5"/>
        <v>1430000</v>
      </c>
      <c r="J40" s="163">
        <f t="shared" si="0"/>
        <v>0</v>
      </c>
      <c r="K40" s="155">
        <f t="shared" si="1"/>
        <v>1</v>
      </c>
      <c r="L40" s="155">
        <f>IF(J40=1,SUM($J$6:J40),0)</f>
        <v>0</v>
      </c>
      <c r="M40" s="155">
        <f>IF(K40=1,SUM($K$6:K40),0)</f>
        <v>150</v>
      </c>
      <c r="N40" s="165">
        <f t="shared" si="2"/>
        <v>150</v>
      </c>
      <c r="O40" s="155">
        <f t="shared" si="3"/>
        <v>0</v>
      </c>
      <c r="P40" s="155">
        <f>IF(O40=1,SUM($O$6:O40),0)</f>
        <v>0</v>
      </c>
    </row>
    <row r="41" spans="1:16" ht="15" customHeight="1">
      <c r="A41" s="17"/>
      <c r="B41" s="183">
        <v>33</v>
      </c>
      <c r="C41" s="109" t="s">
        <v>1548</v>
      </c>
      <c r="D41" s="226" t="s">
        <v>45</v>
      </c>
      <c r="E41" s="227" t="s">
        <v>8</v>
      </c>
      <c r="F41" s="228">
        <v>1336500</v>
      </c>
      <c r="G41" s="228">
        <v>1485000</v>
      </c>
      <c r="H41" s="171"/>
      <c r="I41" s="88">
        <f t="shared" si="5"/>
        <v>1485000</v>
      </c>
      <c r="J41" s="163">
        <f t="shared" si="0"/>
        <v>0</v>
      </c>
      <c r="K41" s="155">
        <f t="shared" si="1"/>
        <v>1</v>
      </c>
      <c r="L41" s="155">
        <f>IF(J41=1,SUM($J$6:J41),0)</f>
        <v>0</v>
      </c>
      <c r="M41" s="155">
        <f>IF(K41=1,SUM($K$6:K41),0)</f>
        <v>151</v>
      </c>
      <c r="N41" s="165">
        <f t="shared" si="2"/>
        <v>151</v>
      </c>
      <c r="O41" s="155">
        <f t="shared" si="3"/>
        <v>0</v>
      </c>
      <c r="P41" s="155">
        <f>IF(O41=1,SUM($O$6:O41),0)</f>
        <v>0</v>
      </c>
    </row>
    <row r="42" spans="1:16" ht="15" customHeight="1">
      <c r="A42" s="17"/>
      <c r="B42" s="183">
        <v>34</v>
      </c>
      <c r="C42" s="109" t="s">
        <v>1549</v>
      </c>
      <c r="D42" s="226" t="s">
        <v>45</v>
      </c>
      <c r="E42" s="227" t="s">
        <v>8</v>
      </c>
      <c r="F42" s="228">
        <v>1336500</v>
      </c>
      <c r="G42" s="228">
        <v>1485000</v>
      </c>
      <c r="H42" s="171"/>
      <c r="I42" s="88">
        <f t="shared" si="5"/>
        <v>1485000</v>
      </c>
      <c r="J42" s="163">
        <f t="shared" si="0"/>
        <v>0</v>
      </c>
      <c r="K42" s="155">
        <f t="shared" si="1"/>
        <v>1</v>
      </c>
      <c r="L42" s="155">
        <f>IF(J42=1,SUM($J$6:J42),0)</f>
        <v>0</v>
      </c>
      <c r="M42" s="155">
        <f>IF(K42=1,SUM($K$6:K42),0)</f>
        <v>152</v>
      </c>
      <c r="N42" s="165">
        <f t="shared" si="2"/>
        <v>152</v>
      </c>
      <c r="O42" s="155">
        <f t="shared" si="3"/>
        <v>0</v>
      </c>
      <c r="P42" s="155">
        <f>IF(O42=1,SUM($O$6:O42),0)</f>
        <v>0</v>
      </c>
    </row>
    <row r="43" spans="1:16" ht="15" customHeight="1">
      <c r="A43" s="17"/>
      <c r="B43" s="183">
        <v>35</v>
      </c>
      <c r="C43" s="109" t="s">
        <v>1550</v>
      </c>
      <c r="D43" s="226" t="s">
        <v>45</v>
      </c>
      <c r="E43" s="227" t="s">
        <v>8</v>
      </c>
      <c r="F43" s="228">
        <v>2866500</v>
      </c>
      <c r="G43" s="228">
        <v>3030000</v>
      </c>
      <c r="H43" s="171"/>
      <c r="I43" s="88">
        <f t="shared" si="5"/>
        <v>3030000</v>
      </c>
      <c r="J43" s="163">
        <f t="shared" si="0"/>
        <v>0</v>
      </c>
      <c r="K43" s="155">
        <f t="shared" si="1"/>
        <v>1</v>
      </c>
      <c r="L43" s="155">
        <f>IF(J43=1,SUM($J$6:J43),0)</f>
        <v>0</v>
      </c>
      <c r="M43" s="155">
        <f>IF(K43=1,SUM($K$6:K43),0)</f>
        <v>153</v>
      </c>
      <c r="N43" s="165">
        <f t="shared" si="2"/>
        <v>153</v>
      </c>
      <c r="O43" s="155">
        <f t="shared" si="3"/>
        <v>0</v>
      </c>
      <c r="P43" s="155">
        <f>IF(O43=1,SUM($O$6:O43),0)</f>
        <v>0</v>
      </c>
    </row>
    <row r="44" spans="1:16" ht="15" customHeight="1">
      <c r="A44" s="17"/>
      <c r="B44" s="183">
        <v>36</v>
      </c>
      <c r="C44" s="109" t="s">
        <v>503</v>
      </c>
      <c r="D44" s="226" t="s">
        <v>45</v>
      </c>
      <c r="E44" s="227" t="s">
        <v>8</v>
      </c>
      <c r="F44" s="228">
        <v>545000</v>
      </c>
      <c r="G44" s="228">
        <v>545000</v>
      </c>
      <c r="H44" s="171"/>
      <c r="I44" s="88">
        <f t="shared" si="5"/>
        <v>545000</v>
      </c>
      <c r="J44" s="163">
        <f t="shared" si="0"/>
        <v>0</v>
      </c>
      <c r="K44" s="155">
        <f t="shared" si="1"/>
        <v>1</v>
      </c>
      <c r="L44" s="155">
        <f>IF(J44=1,SUM($J$6:J44),0)</f>
        <v>0</v>
      </c>
      <c r="M44" s="155">
        <f>IF(K44=1,SUM($K$6:K44),0)</f>
        <v>154</v>
      </c>
      <c r="N44" s="165">
        <f t="shared" si="2"/>
        <v>154</v>
      </c>
      <c r="O44" s="155">
        <f t="shared" si="3"/>
        <v>0</v>
      </c>
      <c r="P44" s="155">
        <f>IF(O44=1,SUM($O$6:O44),0)</f>
        <v>0</v>
      </c>
    </row>
    <row r="45" spans="1:16" ht="15" customHeight="1">
      <c r="A45" s="17"/>
      <c r="B45" s="183">
        <v>37</v>
      </c>
      <c r="C45" s="109" t="s">
        <v>504</v>
      </c>
      <c r="D45" s="226" t="s">
        <v>45</v>
      </c>
      <c r="E45" s="227" t="s">
        <v>8</v>
      </c>
      <c r="F45" s="228">
        <v>545000</v>
      </c>
      <c r="G45" s="228">
        <v>545000</v>
      </c>
      <c r="H45" s="171"/>
      <c r="I45" s="88">
        <f t="shared" si="5"/>
        <v>545000</v>
      </c>
      <c r="J45" s="163">
        <f t="shared" si="0"/>
        <v>0</v>
      </c>
      <c r="K45" s="155">
        <f t="shared" si="1"/>
        <v>1</v>
      </c>
      <c r="L45" s="155">
        <f>IF(J45=1,SUM($J$6:J45),0)</f>
        <v>0</v>
      </c>
      <c r="M45" s="155">
        <f>IF(K45=1,SUM($K$6:K45),0)</f>
        <v>155</v>
      </c>
      <c r="N45" s="165">
        <f t="shared" si="2"/>
        <v>155</v>
      </c>
      <c r="O45" s="155">
        <f t="shared" si="3"/>
        <v>0</v>
      </c>
      <c r="P45" s="155">
        <f>IF(O45=1,SUM($O$6:O45),0)</f>
        <v>0</v>
      </c>
    </row>
    <row r="46" spans="1:16" ht="15" customHeight="1">
      <c r="A46" s="17"/>
      <c r="B46" s="183">
        <v>38</v>
      </c>
      <c r="C46" s="109" t="s">
        <v>1322</v>
      </c>
      <c r="D46" s="226" t="s">
        <v>44</v>
      </c>
      <c r="E46" s="227" t="s">
        <v>8</v>
      </c>
      <c r="F46" s="228">
        <v>2250810</v>
      </c>
      <c r="G46" s="228">
        <v>4255800</v>
      </c>
      <c r="H46" s="171"/>
      <c r="I46" s="88">
        <f t="shared" si="5"/>
        <v>4255800</v>
      </c>
      <c r="J46" s="163">
        <f t="shared" si="0"/>
        <v>1</v>
      </c>
      <c r="K46" s="155">
        <f t="shared" si="1"/>
        <v>0</v>
      </c>
      <c r="L46" s="155">
        <f>IF(J46=1,SUM($J$6:J46),0)</f>
        <v>22</v>
      </c>
      <c r="M46" s="155">
        <f>IF(K46=1,SUM($K$6:K46),0)</f>
        <v>0</v>
      </c>
      <c r="N46" s="165">
        <f t="shared" si="2"/>
        <v>22</v>
      </c>
      <c r="O46" s="155">
        <f t="shared" si="3"/>
        <v>0</v>
      </c>
      <c r="P46" s="155">
        <f>IF(O46=1,SUM($O$6:O46),0)</f>
        <v>0</v>
      </c>
    </row>
    <row r="47" spans="1:16" ht="15" customHeight="1">
      <c r="A47" s="17"/>
      <c r="B47" s="183">
        <v>39</v>
      </c>
      <c r="C47" s="109" t="s">
        <v>1323</v>
      </c>
      <c r="D47" s="226" t="s">
        <v>44</v>
      </c>
      <c r="E47" s="227" t="s">
        <v>8</v>
      </c>
      <c r="F47" s="228">
        <v>2250810</v>
      </c>
      <c r="G47" s="228">
        <v>4255800</v>
      </c>
      <c r="H47" s="171"/>
      <c r="I47" s="88">
        <f t="shared" si="5"/>
        <v>4255800</v>
      </c>
      <c r="J47" s="163">
        <f t="shared" si="0"/>
        <v>1</v>
      </c>
      <c r="K47" s="155">
        <f t="shared" si="1"/>
        <v>0</v>
      </c>
      <c r="L47" s="155">
        <f>IF(J47=1,SUM($J$6:J47),0)</f>
        <v>23</v>
      </c>
      <c r="M47" s="155">
        <f>IF(K47=1,SUM($K$6:K47),0)</f>
        <v>0</v>
      </c>
      <c r="N47" s="165">
        <f t="shared" si="2"/>
        <v>23</v>
      </c>
      <c r="O47" s="155">
        <f t="shared" si="3"/>
        <v>0</v>
      </c>
      <c r="P47" s="155">
        <f>IF(O47=1,SUM($O$6:O47),0)</f>
        <v>0</v>
      </c>
    </row>
    <row r="48" spans="1:16" ht="15" customHeight="1">
      <c r="A48" s="17"/>
      <c r="B48" s="183">
        <v>40</v>
      </c>
      <c r="C48" s="109" t="s">
        <v>1324</v>
      </c>
      <c r="D48" s="226" t="s">
        <v>44</v>
      </c>
      <c r="E48" s="227" t="s">
        <v>8</v>
      </c>
      <c r="F48" s="228">
        <v>2250810</v>
      </c>
      <c r="G48" s="228">
        <v>4255800</v>
      </c>
      <c r="H48" s="171"/>
      <c r="I48" s="88">
        <f t="shared" si="5"/>
        <v>4255800</v>
      </c>
      <c r="J48" s="163">
        <f t="shared" si="0"/>
        <v>1</v>
      </c>
      <c r="K48" s="155">
        <f t="shared" si="1"/>
        <v>0</v>
      </c>
      <c r="L48" s="155">
        <f>IF(J48=1,SUM($J$6:J48),0)</f>
        <v>24</v>
      </c>
      <c r="M48" s="155">
        <f>IF(K48=1,SUM($K$6:K48),0)</f>
        <v>0</v>
      </c>
      <c r="N48" s="165">
        <f t="shared" si="2"/>
        <v>24</v>
      </c>
      <c r="O48" s="155">
        <f t="shared" si="3"/>
        <v>0</v>
      </c>
      <c r="P48" s="155">
        <f>IF(O48=1,SUM($O$6:O48),0)</f>
        <v>0</v>
      </c>
    </row>
    <row r="49" spans="1:17" ht="15" customHeight="1">
      <c r="A49" s="17"/>
      <c r="B49" s="183">
        <v>41</v>
      </c>
      <c r="C49" s="109" t="s">
        <v>1325</v>
      </c>
      <c r="D49" s="226" t="s">
        <v>44</v>
      </c>
      <c r="E49" s="227" t="s">
        <v>8</v>
      </c>
      <c r="F49" s="228">
        <v>2250810</v>
      </c>
      <c r="G49" s="228">
        <v>4255800</v>
      </c>
      <c r="H49" s="171"/>
      <c r="I49" s="88">
        <f t="shared" si="5"/>
        <v>4255800</v>
      </c>
      <c r="J49" s="163">
        <f t="shared" si="0"/>
        <v>1</v>
      </c>
      <c r="K49" s="155">
        <f t="shared" si="1"/>
        <v>0</v>
      </c>
      <c r="L49" s="155">
        <f>IF(J49=1,SUM($J$6:J49),0)</f>
        <v>25</v>
      </c>
      <c r="M49" s="155">
        <f>IF(K49=1,SUM($K$6:K49),0)</f>
        <v>0</v>
      </c>
      <c r="N49" s="165">
        <f t="shared" si="2"/>
        <v>25</v>
      </c>
      <c r="O49" s="155">
        <f t="shared" si="3"/>
        <v>0</v>
      </c>
      <c r="P49" s="155">
        <f>IF(O49=1,SUM($O$6:O49),0)</f>
        <v>0</v>
      </c>
    </row>
    <row r="50" spans="1:17" ht="15" customHeight="1">
      <c r="A50" s="17"/>
      <c r="B50" s="183">
        <v>42</v>
      </c>
      <c r="C50" s="109" t="s">
        <v>1326</v>
      </c>
      <c r="D50" s="226" t="s">
        <v>44</v>
      </c>
      <c r="E50" s="227" t="s">
        <v>8</v>
      </c>
      <c r="F50" s="228">
        <v>2250810</v>
      </c>
      <c r="G50" s="228">
        <v>4255800</v>
      </c>
      <c r="H50" s="171"/>
      <c r="I50" s="88">
        <f t="shared" si="5"/>
        <v>4255800</v>
      </c>
      <c r="J50" s="163">
        <f t="shared" si="0"/>
        <v>1</v>
      </c>
      <c r="K50" s="155">
        <f t="shared" si="1"/>
        <v>0</v>
      </c>
      <c r="L50" s="155">
        <f>IF(J50=1,SUM($J$6:J50),0)</f>
        <v>26</v>
      </c>
      <c r="M50" s="155">
        <f>IF(K50=1,SUM($K$6:K50),0)</f>
        <v>0</v>
      </c>
      <c r="N50" s="165">
        <f t="shared" si="2"/>
        <v>26</v>
      </c>
      <c r="O50" s="155">
        <f t="shared" si="3"/>
        <v>0</v>
      </c>
      <c r="P50" s="155">
        <f>IF(O50=1,SUM($O$6:O50),0)</f>
        <v>0</v>
      </c>
    </row>
    <row r="51" spans="1:17" ht="15" customHeight="1">
      <c r="A51" s="17"/>
      <c r="B51" s="183">
        <v>43</v>
      </c>
      <c r="C51" s="109" t="s">
        <v>1327</v>
      </c>
      <c r="D51" s="226" t="s">
        <v>44</v>
      </c>
      <c r="E51" s="227" t="s">
        <v>8</v>
      </c>
      <c r="F51" s="228">
        <v>2250810</v>
      </c>
      <c r="G51" s="228">
        <v>4255800</v>
      </c>
      <c r="H51" s="171"/>
      <c r="I51" s="88">
        <f t="shared" si="5"/>
        <v>4255800</v>
      </c>
      <c r="J51" s="163">
        <f t="shared" si="0"/>
        <v>1</v>
      </c>
      <c r="K51" s="155">
        <f t="shared" si="1"/>
        <v>0</v>
      </c>
      <c r="L51" s="155">
        <f>IF(J51=1,SUM($J$6:J51),0)</f>
        <v>27</v>
      </c>
      <c r="M51" s="155">
        <f>IF(K51=1,SUM($K$6:K51),0)</f>
        <v>0</v>
      </c>
      <c r="N51" s="165">
        <f t="shared" si="2"/>
        <v>27</v>
      </c>
      <c r="O51" s="155">
        <f t="shared" si="3"/>
        <v>0</v>
      </c>
      <c r="P51" s="155">
        <f>IF(O51=1,SUM($O$6:O51),0)</f>
        <v>0</v>
      </c>
    </row>
    <row r="52" spans="1:17" ht="15" customHeight="1">
      <c r="A52" s="17"/>
      <c r="B52" s="183">
        <v>44</v>
      </c>
      <c r="C52" s="109" t="s">
        <v>1328</v>
      </c>
      <c r="D52" s="226" t="s">
        <v>44</v>
      </c>
      <c r="E52" s="227" t="s">
        <v>8</v>
      </c>
      <c r="F52" s="228">
        <v>2250810</v>
      </c>
      <c r="G52" s="228">
        <v>4255800</v>
      </c>
      <c r="H52" s="171"/>
      <c r="I52" s="88">
        <f t="shared" si="5"/>
        <v>4255800</v>
      </c>
      <c r="J52" s="163">
        <f t="shared" si="0"/>
        <v>1</v>
      </c>
      <c r="K52" s="155">
        <f t="shared" si="1"/>
        <v>0</v>
      </c>
      <c r="L52" s="155">
        <f>IF(J52=1,SUM($J$6:J52),0)</f>
        <v>28</v>
      </c>
      <c r="M52" s="155">
        <f>IF(K52=1,SUM($K$6:K52),0)</f>
        <v>0</v>
      </c>
      <c r="N52" s="165">
        <f t="shared" si="2"/>
        <v>28</v>
      </c>
      <c r="O52" s="155">
        <f t="shared" si="3"/>
        <v>0</v>
      </c>
      <c r="P52" s="155">
        <f>IF(O52=1,SUM($O$6:O52),0)</f>
        <v>0</v>
      </c>
    </row>
    <row r="53" spans="1:17" ht="15" customHeight="1">
      <c r="A53" s="17"/>
      <c r="B53" s="183">
        <v>45</v>
      </c>
      <c r="C53" s="109" t="s">
        <v>1329</v>
      </c>
      <c r="D53" s="226" t="s">
        <v>44</v>
      </c>
      <c r="E53" s="227" t="s">
        <v>8</v>
      </c>
      <c r="F53" s="228">
        <v>2250810</v>
      </c>
      <c r="G53" s="228">
        <v>4255800</v>
      </c>
      <c r="H53" s="171"/>
      <c r="I53" s="88">
        <f t="shared" si="5"/>
        <v>4255800</v>
      </c>
      <c r="J53" s="163">
        <f t="shared" si="0"/>
        <v>1</v>
      </c>
      <c r="K53" s="155">
        <f t="shared" si="1"/>
        <v>0</v>
      </c>
      <c r="L53" s="155">
        <f>IF(J53=1,SUM($J$6:J53),0)</f>
        <v>29</v>
      </c>
      <c r="M53" s="155">
        <f>IF(K53=1,SUM($K$6:K53),0)</f>
        <v>0</v>
      </c>
      <c r="N53" s="165">
        <f t="shared" si="2"/>
        <v>29</v>
      </c>
      <c r="O53" s="155">
        <f t="shared" si="3"/>
        <v>0</v>
      </c>
      <c r="P53" s="155">
        <f>IF(O53=1,SUM($O$6:O53),0)</f>
        <v>0</v>
      </c>
    </row>
    <row r="54" spans="1:17" ht="15" customHeight="1">
      <c r="A54" s="17"/>
      <c r="B54" s="183">
        <v>46</v>
      </c>
      <c r="C54" s="109" t="s">
        <v>1330</v>
      </c>
      <c r="D54" s="226" t="s">
        <v>44</v>
      </c>
      <c r="E54" s="227" t="s">
        <v>8</v>
      </c>
      <c r="F54" s="228">
        <v>2250810</v>
      </c>
      <c r="G54" s="228">
        <v>4255800</v>
      </c>
      <c r="H54" s="171"/>
      <c r="I54" s="88">
        <f t="shared" si="5"/>
        <v>4255800</v>
      </c>
      <c r="J54" s="163">
        <f t="shared" si="0"/>
        <v>1</v>
      </c>
      <c r="K54" s="155">
        <f t="shared" si="1"/>
        <v>0</v>
      </c>
      <c r="L54" s="155">
        <f>IF(J54=1,SUM($J$6:J54),0)</f>
        <v>30</v>
      </c>
      <c r="M54" s="155">
        <f>IF(K54=1,SUM($K$6:K54),0)</f>
        <v>0</v>
      </c>
      <c r="N54" s="165">
        <f t="shared" si="2"/>
        <v>30</v>
      </c>
      <c r="O54" s="155">
        <f t="shared" si="3"/>
        <v>0</v>
      </c>
      <c r="P54" s="155">
        <f>IF(O54=1,SUM($O$6:O54),0)</f>
        <v>0</v>
      </c>
    </row>
    <row r="55" spans="1:17" ht="15" customHeight="1">
      <c r="A55" s="17"/>
      <c r="B55" s="183">
        <v>47</v>
      </c>
      <c r="C55" s="109" t="s">
        <v>1331</v>
      </c>
      <c r="D55" s="226" t="s">
        <v>44</v>
      </c>
      <c r="E55" s="227" t="s">
        <v>8</v>
      </c>
      <c r="F55" s="228">
        <v>2250810</v>
      </c>
      <c r="G55" s="228">
        <v>4255800</v>
      </c>
      <c r="H55" s="171"/>
      <c r="I55" s="88">
        <f t="shared" si="5"/>
        <v>4255800</v>
      </c>
      <c r="J55" s="163">
        <f t="shared" si="0"/>
        <v>1</v>
      </c>
      <c r="K55" s="155">
        <f t="shared" si="1"/>
        <v>0</v>
      </c>
      <c r="L55" s="155">
        <f>IF(J55=1,SUM($J$6:J55),0)</f>
        <v>31</v>
      </c>
      <c r="M55" s="155">
        <f>IF(K55=1,SUM($K$6:K55),0)</f>
        <v>0</v>
      </c>
      <c r="N55" s="165">
        <f t="shared" si="2"/>
        <v>31</v>
      </c>
      <c r="O55" s="155">
        <f t="shared" si="3"/>
        <v>0</v>
      </c>
      <c r="P55" s="155">
        <f>IF(O55=1,SUM($O$6:O55),0)</f>
        <v>0</v>
      </c>
    </row>
    <row r="56" spans="1:17" ht="15" customHeight="1">
      <c r="A56" s="17"/>
      <c r="B56" s="183">
        <v>48</v>
      </c>
      <c r="C56" s="109" t="s">
        <v>1332</v>
      </c>
      <c r="D56" s="226" t="s">
        <v>44</v>
      </c>
      <c r="E56" s="227" t="s">
        <v>8</v>
      </c>
      <c r="F56" s="228">
        <v>2250810</v>
      </c>
      <c r="G56" s="228">
        <v>4255800</v>
      </c>
      <c r="H56" s="171"/>
      <c r="I56" s="88">
        <f t="shared" si="5"/>
        <v>4255800</v>
      </c>
      <c r="J56" s="163">
        <f t="shared" si="0"/>
        <v>1</v>
      </c>
      <c r="K56" s="155">
        <f t="shared" si="1"/>
        <v>0</v>
      </c>
      <c r="L56" s="155">
        <f>IF(J56=1,SUM($J$6:J56),0)</f>
        <v>32</v>
      </c>
      <c r="M56" s="155">
        <f>IF(K56=1,SUM($K$6:K56),0)</f>
        <v>0</v>
      </c>
      <c r="N56" s="165">
        <f t="shared" si="2"/>
        <v>32</v>
      </c>
      <c r="O56" s="155">
        <f t="shared" si="3"/>
        <v>0</v>
      </c>
      <c r="P56" s="155">
        <f>IF(O56=1,SUM($O$6:O56),0)</f>
        <v>0</v>
      </c>
    </row>
    <row r="57" spans="1:17" ht="15" customHeight="1">
      <c r="A57" s="17"/>
      <c r="B57" s="183">
        <v>49</v>
      </c>
      <c r="C57" s="109" t="s">
        <v>1333</v>
      </c>
      <c r="D57" s="226" t="s">
        <v>44</v>
      </c>
      <c r="E57" s="227" t="s">
        <v>8</v>
      </c>
      <c r="F57" s="228">
        <v>2250810</v>
      </c>
      <c r="G57" s="228">
        <v>4255800</v>
      </c>
      <c r="H57" s="171"/>
      <c r="I57" s="88">
        <f t="shared" si="5"/>
        <v>4255800</v>
      </c>
      <c r="J57" s="163">
        <f t="shared" si="0"/>
        <v>1</v>
      </c>
      <c r="K57" s="155">
        <f t="shared" si="1"/>
        <v>0</v>
      </c>
      <c r="L57" s="155">
        <f>IF(J57=1,SUM($J$6:J57),0)</f>
        <v>33</v>
      </c>
      <c r="M57" s="155">
        <f>IF(K57=1,SUM($K$6:K57),0)</f>
        <v>0</v>
      </c>
      <c r="N57" s="165">
        <f t="shared" si="2"/>
        <v>33</v>
      </c>
      <c r="O57" s="155">
        <f t="shared" si="3"/>
        <v>0</v>
      </c>
      <c r="P57" s="155">
        <f>IF(O57=1,SUM($O$6:O57),0)</f>
        <v>0</v>
      </c>
    </row>
    <row r="58" spans="1:17" s="14" customFormat="1" ht="15" customHeight="1">
      <c r="A58" s="110"/>
      <c r="B58" s="183">
        <v>50</v>
      </c>
      <c r="C58" s="109" t="s">
        <v>1334</v>
      </c>
      <c r="D58" s="226" t="s">
        <v>44</v>
      </c>
      <c r="E58" s="227" t="s">
        <v>8</v>
      </c>
      <c r="F58" s="228">
        <v>2250810</v>
      </c>
      <c r="G58" s="228">
        <v>4255800</v>
      </c>
      <c r="H58" s="171"/>
      <c r="I58" s="88">
        <f t="shared" si="4"/>
        <v>4255800</v>
      </c>
      <c r="J58" s="163">
        <f t="shared" si="0"/>
        <v>1</v>
      </c>
      <c r="K58" s="155">
        <f t="shared" si="1"/>
        <v>0</v>
      </c>
      <c r="L58" s="155">
        <f>IF(J58=1,SUM($J$6:J58),0)</f>
        <v>34</v>
      </c>
      <c r="M58" s="155">
        <f>IF(K58=1,SUM($K$6:K58),0)</f>
        <v>0</v>
      </c>
      <c r="N58" s="165">
        <f t="shared" si="2"/>
        <v>34</v>
      </c>
      <c r="O58" s="155">
        <f t="shared" si="3"/>
        <v>0</v>
      </c>
      <c r="P58" s="155">
        <f>IF(O58=1,SUM($O$6:O58),0)</f>
        <v>0</v>
      </c>
      <c r="Q58" s="156"/>
    </row>
    <row r="59" spans="1:17" s="14" customFormat="1" ht="15" customHeight="1">
      <c r="A59" s="110"/>
      <c r="B59" s="183">
        <v>51</v>
      </c>
      <c r="C59" s="109" t="s">
        <v>1335</v>
      </c>
      <c r="D59" s="226" t="s">
        <v>44</v>
      </c>
      <c r="E59" s="227" t="s">
        <v>8</v>
      </c>
      <c r="F59" s="228">
        <v>2250810</v>
      </c>
      <c r="G59" s="228">
        <v>4255800</v>
      </c>
      <c r="H59" s="171"/>
      <c r="I59" s="88">
        <f>IF($I$5=$G$4,G59,(IF($I$5=$F$4,F59,0)))</f>
        <v>4255800</v>
      </c>
      <c r="J59" s="163">
        <f t="shared" si="0"/>
        <v>1</v>
      </c>
      <c r="K59" s="155">
        <f t="shared" si="1"/>
        <v>0</v>
      </c>
      <c r="L59" s="155">
        <f>IF(J59=1,SUM($J$6:J59),0)</f>
        <v>35</v>
      </c>
      <c r="M59" s="155">
        <f>IF(K59=1,SUM($K$6:K59),0)</f>
        <v>0</v>
      </c>
      <c r="N59" s="165">
        <f t="shared" si="2"/>
        <v>35</v>
      </c>
      <c r="O59" s="155">
        <f t="shared" si="3"/>
        <v>0</v>
      </c>
      <c r="P59" s="155">
        <f>IF(O59=1,SUM($O$6:O59),0)</f>
        <v>0</v>
      </c>
      <c r="Q59" s="156"/>
    </row>
    <row r="60" spans="1:17" ht="15" customHeight="1">
      <c r="A60" s="17"/>
      <c r="B60" s="183">
        <v>52</v>
      </c>
      <c r="C60" s="109" t="s">
        <v>1336</v>
      </c>
      <c r="D60" s="226" t="s">
        <v>44</v>
      </c>
      <c r="E60" s="227" t="s">
        <v>8</v>
      </c>
      <c r="F60" s="228">
        <v>2250810</v>
      </c>
      <c r="G60" s="228">
        <v>4255800</v>
      </c>
      <c r="H60" s="171"/>
      <c r="I60" s="88">
        <f t="shared" si="4"/>
        <v>4255800</v>
      </c>
      <c r="J60" s="163">
        <f t="shared" si="0"/>
        <v>1</v>
      </c>
      <c r="K60" s="155">
        <f t="shared" si="1"/>
        <v>0</v>
      </c>
      <c r="L60" s="155">
        <f>IF(J60=1,SUM($J$6:J60),0)</f>
        <v>36</v>
      </c>
      <c r="M60" s="155">
        <f>IF(K60=1,SUM($K$6:K60),0)</f>
        <v>0</v>
      </c>
      <c r="N60" s="165">
        <f t="shared" si="2"/>
        <v>36</v>
      </c>
      <c r="O60" s="155">
        <f t="shared" si="3"/>
        <v>0</v>
      </c>
      <c r="P60" s="155">
        <f>IF(O60=1,SUM($O$6:O60),0)</f>
        <v>0</v>
      </c>
    </row>
    <row r="61" spans="1:17" ht="15" customHeight="1">
      <c r="A61" s="17"/>
      <c r="B61" s="183">
        <v>53</v>
      </c>
      <c r="C61" s="109" t="s">
        <v>1337</v>
      </c>
      <c r="D61" s="226" t="s">
        <v>44</v>
      </c>
      <c r="E61" s="227" t="s">
        <v>8</v>
      </c>
      <c r="F61" s="228">
        <v>2250810</v>
      </c>
      <c r="G61" s="228">
        <v>4255800</v>
      </c>
      <c r="H61" s="171"/>
      <c r="I61" s="88">
        <f t="shared" ref="I61:I75" si="6">IF($I$5=$G$4,G61,(IF($I$5=$F$4,F61,0)))</f>
        <v>4255800</v>
      </c>
      <c r="J61" s="163">
        <f t="shared" si="0"/>
        <v>1</v>
      </c>
      <c r="K61" s="155">
        <f t="shared" si="1"/>
        <v>0</v>
      </c>
      <c r="L61" s="155">
        <f>IF(J61=1,SUM($J$6:J61),0)</f>
        <v>37</v>
      </c>
      <c r="M61" s="155">
        <f>IF(K61=1,SUM($K$6:K61),0)</f>
        <v>0</v>
      </c>
      <c r="N61" s="165">
        <f t="shared" si="2"/>
        <v>37</v>
      </c>
      <c r="O61" s="155">
        <f t="shared" si="3"/>
        <v>0</v>
      </c>
      <c r="P61" s="155">
        <f>IF(O61=1,SUM($O$6:O61),0)</f>
        <v>0</v>
      </c>
    </row>
    <row r="62" spans="1:17" ht="15" customHeight="1">
      <c r="A62" s="17"/>
      <c r="B62" s="183">
        <v>54</v>
      </c>
      <c r="C62" s="109" t="s">
        <v>1338</v>
      </c>
      <c r="D62" s="226" t="s">
        <v>44</v>
      </c>
      <c r="E62" s="227" t="s">
        <v>8</v>
      </c>
      <c r="F62" s="228">
        <v>2250810</v>
      </c>
      <c r="G62" s="228">
        <v>4255800</v>
      </c>
      <c r="H62" s="171"/>
      <c r="I62" s="88">
        <f t="shared" si="6"/>
        <v>4255800</v>
      </c>
      <c r="J62" s="163">
        <f t="shared" si="0"/>
        <v>1</v>
      </c>
      <c r="K62" s="155">
        <f t="shared" si="1"/>
        <v>0</v>
      </c>
      <c r="L62" s="155">
        <f>IF(J62=1,SUM($J$6:J62),0)</f>
        <v>38</v>
      </c>
      <c r="M62" s="155">
        <f>IF(K62=1,SUM($K$6:K62),0)</f>
        <v>0</v>
      </c>
      <c r="N62" s="165">
        <f t="shared" si="2"/>
        <v>38</v>
      </c>
      <c r="O62" s="155">
        <f t="shared" si="3"/>
        <v>0</v>
      </c>
      <c r="P62" s="155">
        <f>IF(O62=1,SUM($O$6:O62),0)</f>
        <v>0</v>
      </c>
    </row>
    <row r="63" spans="1:17" ht="15" customHeight="1">
      <c r="A63" s="17"/>
      <c r="B63" s="183">
        <v>55</v>
      </c>
      <c r="C63" s="109" t="s">
        <v>1339</v>
      </c>
      <c r="D63" s="226" t="s">
        <v>44</v>
      </c>
      <c r="E63" s="227" t="s">
        <v>8</v>
      </c>
      <c r="F63" s="228">
        <v>2250810</v>
      </c>
      <c r="G63" s="228">
        <v>4255800</v>
      </c>
      <c r="H63" s="171"/>
      <c r="I63" s="88">
        <f t="shared" si="6"/>
        <v>4255800</v>
      </c>
      <c r="J63" s="163">
        <f t="shared" si="0"/>
        <v>1</v>
      </c>
      <c r="K63" s="155">
        <f t="shared" si="1"/>
        <v>0</v>
      </c>
      <c r="L63" s="155">
        <f>IF(J63=1,SUM($J$6:J63),0)</f>
        <v>39</v>
      </c>
      <c r="M63" s="155">
        <f>IF(K63=1,SUM($K$6:K63),0)</f>
        <v>0</v>
      </c>
      <c r="N63" s="165">
        <f t="shared" si="2"/>
        <v>39</v>
      </c>
      <c r="O63" s="155">
        <f t="shared" si="3"/>
        <v>0</v>
      </c>
      <c r="P63" s="155">
        <f>IF(O63=1,SUM($O$6:O63),0)</f>
        <v>0</v>
      </c>
    </row>
    <row r="64" spans="1:17" ht="15" customHeight="1">
      <c r="A64" s="17"/>
      <c r="B64" s="183">
        <v>56</v>
      </c>
      <c r="C64" s="109" t="s">
        <v>1340</v>
      </c>
      <c r="D64" s="226" t="s">
        <v>44</v>
      </c>
      <c r="E64" s="227" t="s">
        <v>8</v>
      </c>
      <c r="F64" s="228">
        <v>2250810</v>
      </c>
      <c r="G64" s="228">
        <v>4255800</v>
      </c>
      <c r="H64" s="171"/>
      <c r="I64" s="88">
        <f t="shared" si="6"/>
        <v>4255800</v>
      </c>
      <c r="J64" s="163">
        <f t="shared" si="0"/>
        <v>1</v>
      </c>
      <c r="K64" s="155">
        <f t="shared" si="1"/>
        <v>0</v>
      </c>
      <c r="L64" s="155">
        <f>IF(J64=1,SUM($J$6:J64),0)</f>
        <v>40</v>
      </c>
      <c r="M64" s="155">
        <f>IF(K64=1,SUM($K$6:K64),0)</f>
        <v>0</v>
      </c>
      <c r="N64" s="165">
        <f t="shared" si="2"/>
        <v>40</v>
      </c>
      <c r="O64" s="155">
        <f t="shared" si="3"/>
        <v>0</v>
      </c>
      <c r="P64" s="155">
        <f>IF(O64=1,SUM($O$6:O64),0)</f>
        <v>0</v>
      </c>
    </row>
    <row r="65" spans="1:16" ht="15" customHeight="1">
      <c r="A65" s="17"/>
      <c r="B65" s="183">
        <v>57</v>
      </c>
      <c r="C65" s="109" t="s">
        <v>1341</v>
      </c>
      <c r="D65" s="226" t="s">
        <v>44</v>
      </c>
      <c r="E65" s="227" t="s">
        <v>8</v>
      </c>
      <c r="F65" s="228">
        <v>2250810</v>
      </c>
      <c r="G65" s="228">
        <v>4255800</v>
      </c>
      <c r="H65" s="171"/>
      <c r="I65" s="88">
        <f t="shared" si="6"/>
        <v>4255800</v>
      </c>
      <c r="J65" s="163">
        <f t="shared" si="0"/>
        <v>1</v>
      </c>
      <c r="K65" s="155">
        <f t="shared" si="1"/>
        <v>0</v>
      </c>
      <c r="L65" s="155">
        <f>IF(J65=1,SUM($J$6:J65),0)</f>
        <v>41</v>
      </c>
      <c r="M65" s="155">
        <f>IF(K65=1,SUM($K$6:K65),0)</f>
        <v>0</v>
      </c>
      <c r="N65" s="165">
        <f t="shared" si="2"/>
        <v>41</v>
      </c>
      <c r="O65" s="155">
        <f t="shared" si="3"/>
        <v>0</v>
      </c>
      <c r="P65" s="155">
        <f>IF(O65=1,SUM($O$6:O65),0)</f>
        <v>0</v>
      </c>
    </row>
    <row r="66" spans="1:16" ht="15" customHeight="1">
      <c r="A66" s="17"/>
      <c r="B66" s="183">
        <v>58</v>
      </c>
      <c r="C66" s="109" t="s">
        <v>1342</v>
      </c>
      <c r="D66" s="226" t="s">
        <v>44</v>
      </c>
      <c r="E66" s="227" t="s">
        <v>8</v>
      </c>
      <c r="F66" s="228">
        <v>7034000</v>
      </c>
      <c r="G66" s="228">
        <v>4677800</v>
      </c>
      <c r="H66" s="171"/>
      <c r="I66" s="88">
        <f t="shared" si="6"/>
        <v>4677800</v>
      </c>
      <c r="J66" s="163">
        <f t="shared" si="0"/>
        <v>1</v>
      </c>
      <c r="K66" s="155">
        <f t="shared" si="1"/>
        <v>0</v>
      </c>
      <c r="L66" s="155">
        <f>IF(J66=1,SUM($J$6:J66),0)</f>
        <v>42</v>
      </c>
      <c r="M66" s="155">
        <f>IF(K66=1,SUM($K$6:K66),0)</f>
        <v>0</v>
      </c>
      <c r="N66" s="165">
        <f t="shared" si="2"/>
        <v>42</v>
      </c>
      <c r="O66" s="155">
        <f t="shared" si="3"/>
        <v>0</v>
      </c>
      <c r="P66" s="155">
        <f>IF(O66=1,SUM($O$6:O66),0)</f>
        <v>0</v>
      </c>
    </row>
    <row r="67" spans="1:16" ht="15" customHeight="1">
      <c r="A67" s="17"/>
      <c r="B67" s="183">
        <v>59</v>
      </c>
      <c r="C67" s="109" t="s">
        <v>1343</v>
      </c>
      <c r="D67" s="226" t="s">
        <v>44</v>
      </c>
      <c r="E67" s="227" t="s">
        <v>8</v>
      </c>
      <c r="F67" s="228">
        <v>7034000</v>
      </c>
      <c r="G67" s="228">
        <v>4677800</v>
      </c>
      <c r="H67" s="171"/>
      <c r="I67" s="88">
        <f t="shared" si="6"/>
        <v>4677800</v>
      </c>
      <c r="J67" s="163">
        <f t="shared" si="0"/>
        <v>1</v>
      </c>
      <c r="K67" s="155">
        <f t="shared" si="1"/>
        <v>0</v>
      </c>
      <c r="L67" s="155">
        <f>IF(J67=1,SUM($J$6:J67),0)</f>
        <v>43</v>
      </c>
      <c r="M67" s="155">
        <f>IF(K67=1,SUM($K$6:K67),0)</f>
        <v>0</v>
      </c>
      <c r="N67" s="165">
        <f t="shared" si="2"/>
        <v>43</v>
      </c>
      <c r="O67" s="155">
        <f t="shared" si="3"/>
        <v>0</v>
      </c>
      <c r="P67" s="155">
        <f>IF(O67=1,SUM($O$6:O67),0)</f>
        <v>0</v>
      </c>
    </row>
    <row r="68" spans="1:16" ht="15" customHeight="1">
      <c r="A68" s="17"/>
      <c r="B68" s="183">
        <v>60</v>
      </c>
      <c r="C68" s="109" t="s">
        <v>1380</v>
      </c>
      <c r="D68" s="226" t="s">
        <v>44</v>
      </c>
      <c r="E68" s="227" t="s">
        <v>8</v>
      </c>
      <c r="F68" s="228">
        <v>3826640</v>
      </c>
      <c r="G68" s="228">
        <v>7842800</v>
      </c>
      <c r="H68" s="171"/>
      <c r="I68" s="88">
        <f t="shared" si="6"/>
        <v>7842800</v>
      </c>
      <c r="J68" s="163">
        <f t="shared" si="0"/>
        <v>1</v>
      </c>
      <c r="K68" s="155">
        <f t="shared" si="1"/>
        <v>0</v>
      </c>
      <c r="L68" s="155">
        <f>IF(J68=1,SUM($J$6:J68),0)</f>
        <v>44</v>
      </c>
      <c r="M68" s="155">
        <f>IF(K68=1,SUM($K$6:K68),0)</f>
        <v>0</v>
      </c>
      <c r="N68" s="165">
        <f t="shared" si="2"/>
        <v>44</v>
      </c>
      <c r="O68" s="155">
        <f t="shared" si="3"/>
        <v>0</v>
      </c>
      <c r="P68" s="155">
        <f>IF(O68=1,SUM($O$6:O68),0)</f>
        <v>0</v>
      </c>
    </row>
    <row r="69" spans="1:16" ht="15" customHeight="1">
      <c r="A69" s="17"/>
      <c r="B69" s="183">
        <v>61</v>
      </c>
      <c r="C69" s="109" t="s">
        <v>1381</v>
      </c>
      <c r="D69" s="226" t="s">
        <v>44</v>
      </c>
      <c r="E69" s="227" t="s">
        <v>8</v>
      </c>
      <c r="F69" s="228">
        <v>3826640</v>
      </c>
      <c r="G69" s="228">
        <v>7842800</v>
      </c>
      <c r="H69" s="171"/>
      <c r="I69" s="88">
        <f t="shared" si="6"/>
        <v>7842800</v>
      </c>
      <c r="J69" s="163">
        <f t="shared" si="0"/>
        <v>1</v>
      </c>
      <c r="K69" s="155">
        <f t="shared" si="1"/>
        <v>0</v>
      </c>
      <c r="L69" s="155">
        <f>IF(J69=1,SUM($J$6:J69),0)</f>
        <v>45</v>
      </c>
      <c r="M69" s="155">
        <f>IF(K69=1,SUM($K$6:K69),0)</f>
        <v>0</v>
      </c>
      <c r="N69" s="165">
        <f t="shared" si="2"/>
        <v>45</v>
      </c>
      <c r="O69" s="155">
        <f t="shared" si="3"/>
        <v>0</v>
      </c>
      <c r="P69" s="155">
        <f>IF(O69=1,SUM($O$6:O69),0)</f>
        <v>0</v>
      </c>
    </row>
    <row r="70" spans="1:16" ht="15" customHeight="1">
      <c r="A70" s="17"/>
      <c r="B70" s="183">
        <v>62</v>
      </c>
      <c r="C70" s="109" t="s">
        <v>1382</v>
      </c>
      <c r="D70" s="226" t="s">
        <v>44</v>
      </c>
      <c r="E70" s="227" t="s">
        <v>8</v>
      </c>
      <c r="F70" s="228">
        <v>3826640</v>
      </c>
      <c r="G70" s="228">
        <v>7842800</v>
      </c>
      <c r="H70" s="171"/>
      <c r="I70" s="88">
        <f t="shared" si="6"/>
        <v>7842800</v>
      </c>
      <c r="J70" s="163">
        <f t="shared" si="0"/>
        <v>1</v>
      </c>
      <c r="K70" s="155">
        <f t="shared" si="1"/>
        <v>0</v>
      </c>
      <c r="L70" s="155">
        <f>IF(J70=1,SUM($J$6:J70),0)</f>
        <v>46</v>
      </c>
      <c r="M70" s="155">
        <f>IF(K70=1,SUM($K$6:K70),0)</f>
        <v>0</v>
      </c>
      <c r="N70" s="165">
        <f t="shared" si="2"/>
        <v>46</v>
      </c>
      <c r="O70" s="155">
        <f t="shared" si="3"/>
        <v>0</v>
      </c>
      <c r="P70" s="155">
        <f>IF(O70=1,SUM($O$6:O70),0)</f>
        <v>0</v>
      </c>
    </row>
    <row r="71" spans="1:16" ht="15" customHeight="1">
      <c r="A71" s="17"/>
      <c r="B71" s="183">
        <v>63</v>
      </c>
      <c r="C71" s="109" t="s">
        <v>1383</v>
      </c>
      <c r="D71" s="226" t="s">
        <v>44</v>
      </c>
      <c r="E71" s="227" t="s">
        <v>8</v>
      </c>
      <c r="F71" s="228">
        <v>3826640</v>
      </c>
      <c r="G71" s="228">
        <v>7842800</v>
      </c>
      <c r="H71" s="171"/>
      <c r="I71" s="88">
        <f t="shared" si="6"/>
        <v>7842800</v>
      </c>
      <c r="J71" s="163">
        <f t="shared" si="0"/>
        <v>1</v>
      </c>
      <c r="K71" s="155">
        <f t="shared" si="1"/>
        <v>0</v>
      </c>
      <c r="L71" s="155">
        <f>IF(J71=1,SUM($J$6:J71),0)</f>
        <v>47</v>
      </c>
      <c r="M71" s="155">
        <f>IF(K71=1,SUM($K$6:K71),0)</f>
        <v>0</v>
      </c>
      <c r="N71" s="165">
        <f t="shared" si="2"/>
        <v>47</v>
      </c>
      <c r="O71" s="155">
        <f t="shared" si="3"/>
        <v>0</v>
      </c>
      <c r="P71" s="155">
        <f>IF(O71=1,SUM($O$6:O71),0)</f>
        <v>0</v>
      </c>
    </row>
    <row r="72" spans="1:16" ht="15" customHeight="1">
      <c r="A72" s="17"/>
      <c r="B72" s="183">
        <v>64</v>
      </c>
      <c r="C72" s="109" t="s">
        <v>1384</v>
      </c>
      <c r="D72" s="226" t="s">
        <v>44</v>
      </c>
      <c r="E72" s="227" t="s">
        <v>8</v>
      </c>
      <c r="F72" s="228">
        <v>3826640</v>
      </c>
      <c r="G72" s="228">
        <v>7842800</v>
      </c>
      <c r="H72" s="171"/>
      <c r="I72" s="88">
        <f t="shared" si="6"/>
        <v>7842800</v>
      </c>
      <c r="J72" s="163">
        <f t="shared" ref="J72:J136" si="7">IF(D72="MDU-KD",1,0)</f>
        <v>1</v>
      </c>
      <c r="K72" s="155">
        <f t="shared" ref="K72:K136" si="8">IF(D72="HDW",1,0)</f>
        <v>0</v>
      </c>
      <c r="L72" s="155">
        <f>IF(J72=1,SUM($J$6:J72),0)</f>
        <v>48</v>
      </c>
      <c r="M72" s="155">
        <f>IF(K72=1,SUM($K$6:K72),0)</f>
        <v>0</v>
      </c>
      <c r="N72" s="165">
        <f t="shared" ref="N72:N136" si="9">IF(L72=0,M72,L72)</f>
        <v>48</v>
      </c>
      <c r="O72" s="155">
        <f t="shared" ref="O72:O136" si="10">IF(E72=0,0,IF(LEFT(C72,11)="Tiang Beton",1,0))</f>
        <v>0</v>
      </c>
      <c r="P72" s="155">
        <f>IF(O72=1,SUM($O$6:O72),0)</f>
        <v>0</v>
      </c>
    </row>
    <row r="73" spans="1:16" ht="15" customHeight="1">
      <c r="A73" s="17"/>
      <c r="B73" s="183">
        <v>65</v>
      </c>
      <c r="C73" s="109" t="s">
        <v>1385</v>
      </c>
      <c r="D73" s="226" t="s">
        <v>44</v>
      </c>
      <c r="E73" s="227" t="s">
        <v>8</v>
      </c>
      <c r="F73" s="228">
        <v>3826640</v>
      </c>
      <c r="G73" s="228">
        <v>7842800</v>
      </c>
      <c r="H73" s="171"/>
      <c r="I73" s="88">
        <f t="shared" si="6"/>
        <v>7842800</v>
      </c>
      <c r="J73" s="163">
        <f t="shared" si="7"/>
        <v>1</v>
      </c>
      <c r="K73" s="155">
        <f t="shared" si="8"/>
        <v>0</v>
      </c>
      <c r="L73" s="155">
        <f>IF(J73=1,SUM($J$6:J73),0)</f>
        <v>49</v>
      </c>
      <c r="M73" s="155">
        <f>IF(K73=1,SUM($K$6:K73),0)</f>
        <v>0</v>
      </c>
      <c r="N73" s="165">
        <f t="shared" si="9"/>
        <v>49</v>
      </c>
      <c r="O73" s="155">
        <f t="shared" si="10"/>
        <v>0</v>
      </c>
      <c r="P73" s="155">
        <f>IF(O73=1,SUM($O$6:O73),0)</f>
        <v>0</v>
      </c>
    </row>
    <row r="74" spans="1:16" ht="15" customHeight="1">
      <c r="A74" s="17"/>
      <c r="B74" s="183">
        <v>66</v>
      </c>
      <c r="C74" s="109" t="s">
        <v>1386</v>
      </c>
      <c r="D74" s="226" t="s">
        <v>44</v>
      </c>
      <c r="E74" s="227" t="s">
        <v>8</v>
      </c>
      <c r="F74" s="228">
        <v>3826640</v>
      </c>
      <c r="G74" s="228">
        <v>7842800</v>
      </c>
      <c r="H74" s="171"/>
      <c r="I74" s="88">
        <f t="shared" si="6"/>
        <v>7842800</v>
      </c>
      <c r="J74" s="163">
        <f t="shared" si="7"/>
        <v>1</v>
      </c>
      <c r="K74" s="155">
        <f t="shared" si="8"/>
        <v>0</v>
      </c>
      <c r="L74" s="155">
        <f>IF(J74=1,SUM($J$6:J74),0)</f>
        <v>50</v>
      </c>
      <c r="M74" s="155">
        <f>IF(K74=1,SUM($K$6:K74),0)</f>
        <v>0</v>
      </c>
      <c r="N74" s="165">
        <f t="shared" si="9"/>
        <v>50</v>
      </c>
      <c r="O74" s="155">
        <f t="shared" si="10"/>
        <v>0</v>
      </c>
      <c r="P74" s="155">
        <f>IF(O74=1,SUM($O$6:O74),0)</f>
        <v>0</v>
      </c>
    </row>
    <row r="75" spans="1:16" ht="15" customHeight="1">
      <c r="A75" s="17"/>
      <c r="B75" s="183">
        <v>67</v>
      </c>
      <c r="C75" s="109" t="s">
        <v>1387</v>
      </c>
      <c r="D75" s="226" t="s">
        <v>44</v>
      </c>
      <c r="E75" s="227" t="s">
        <v>8</v>
      </c>
      <c r="F75" s="228">
        <v>3826640</v>
      </c>
      <c r="G75" s="228">
        <v>7842800</v>
      </c>
      <c r="H75" s="171"/>
      <c r="I75" s="88">
        <f t="shared" si="6"/>
        <v>7842800</v>
      </c>
      <c r="J75" s="163">
        <f t="shared" si="7"/>
        <v>1</v>
      </c>
      <c r="K75" s="155">
        <f t="shared" si="8"/>
        <v>0</v>
      </c>
      <c r="L75" s="155">
        <f>IF(J75=1,SUM($J$6:J75),0)</f>
        <v>51</v>
      </c>
      <c r="M75" s="155">
        <f>IF(K75=1,SUM($K$6:K75),0)</f>
        <v>0</v>
      </c>
      <c r="N75" s="165">
        <f t="shared" si="9"/>
        <v>51</v>
      </c>
      <c r="O75" s="155">
        <f t="shared" si="10"/>
        <v>0</v>
      </c>
      <c r="P75" s="155">
        <f>IF(O75=1,SUM($O$6:O75),0)</f>
        <v>0</v>
      </c>
    </row>
    <row r="76" spans="1:16" ht="15" customHeight="1">
      <c r="A76" s="17"/>
      <c r="B76" s="183">
        <v>68</v>
      </c>
      <c r="C76" s="109" t="s">
        <v>1388</v>
      </c>
      <c r="D76" s="226" t="s">
        <v>44</v>
      </c>
      <c r="E76" s="227" t="s">
        <v>8</v>
      </c>
      <c r="F76" s="228">
        <v>3826640</v>
      </c>
      <c r="G76" s="228">
        <v>7842800</v>
      </c>
      <c r="H76" s="171"/>
      <c r="I76" s="88">
        <f t="shared" si="4"/>
        <v>7842800</v>
      </c>
      <c r="J76" s="163">
        <f t="shared" si="7"/>
        <v>1</v>
      </c>
      <c r="K76" s="155">
        <f t="shared" si="8"/>
        <v>0</v>
      </c>
      <c r="L76" s="155">
        <f>IF(J76=1,SUM($J$6:J76),0)</f>
        <v>52</v>
      </c>
      <c r="M76" s="155">
        <f>IF(K76=1,SUM($K$6:K76),0)</f>
        <v>0</v>
      </c>
      <c r="N76" s="165">
        <f t="shared" si="9"/>
        <v>52</v>
      </c>
      <c r="O76" s="155">
        <f t="shared" si="10"/>
        <v>0</v>
      </c>
      <c r="P76" s="155">
        <f>IF(O76=1,SUM($O$6:O76),0)</f>
        <v>0</v>
      </c>
    </row>
    <row r="77" spans="1:16" ht="15" customHeight="1">
      <c r="A77" s="17"/>
      <c r="B77" s="183">
        <v>69</v>
      </c>
      <c r="C77" s="109" t="s">
        <v>1389</v>
      </c>
      <c r="D77" s="226" t="s">
        <v>44</v>
      </c>
      <c r="E77" s="227" t="s">
        <v>8</v>
      </c>
      <c r="F77" s="228">
        <v>3826640</v>
      </c>
      <c r="G77" s="228">
        <v>7842800</v>
      </c>
      <c r="H77" s="171"/>
      <c r="I77" s="88">
        <f t="shared" si="4"/>
        <v>7842800</v>
      </c>
      <c r="J77" s="163">
        <f t="shared" si="7"/>
        <v>1</v>
      </c>
      <c r="K77" s="155">
        <f t="shared" si="8"/>
        <v>0</v>
      </c>
      <c r="L77" s="155">
        <f>IF(J77=1,SUM($J$6:J77),0)</f>
        <v>53</v>
      </c>
      <c r="M77" s="155">
        <f>IF(K77=1,SUM($K$6:K77),0)</f>
        <v>0</v>
      </c>
      <c r="N77" s="165">
        <f t="shared" si="9"/>
        <v>53</v>
      </c>
      <c r="O77" s="155">
        <f t="shared" si="10"/>
        <v>0</v>
      </c>
      <c r="P77" s="155">
        <f>IF(O77=1,SUM($O$6:O77),0)</f>
        <v>0</v>
      </c>
    </row>
    <row r="78" spans="1:16" ht="15" customHeight="1">
      <c r="A78" s="17"/>
      <c r="B78" s="183">
        <v>70</v>
      </c>
      <c r="C78" s="109" t="s">
        <v>1390</v>
      </c>
      <c r="D78" s="226" t="s">
        <v>44</v>
      </c>
      <c r="E78" s="227" t="s">
        <v>8</v>
      </c>
      <c r="F78" s="228">
        <v>3826640</v>
      </c>
      <c r="G78" s="228">
        <v>7842800</v>
      </c>
      <c r="H78" s="171"/>
      <c r="I78" s="88">
        <f t="shared" si="4"/>
        <v>7842800</v>
      </c>
      <c r="J78" s="163">
        <f t="shared" si="7"/>
        <v>1</v>
      </c>
      <c r="K78" s="155">
        <f t="shared" si="8"/>
        <v>0</v>
      </c>
      <c r="L78" s="155">
        <f>IF(J78=1,SUM($J$6:J78),0)</f>
        <v>54</v>
      </c>
      <c r="M78" s="155">
        <f>IF(K78=1,SUM($K$6:K78),0)</f>
        <v>0</v>
      </c>
      <c r="N78" s="165">
        <f t="shared" si="9"/>
        <v>54</v>
      </c>
      <c r="O78" s="155">
        <f t="shared" si="10"/>
        <v>0</v>
      </c>
      <c r="P78" s="155">
        <f>IF(O78=1,SUM($O$6:O78),0)</f>
        <v>0</v>
      </c>
    </row>
    <row r="79" spans="1:16" ht="15" customHeight="1">
      <c r="A79" s="17"/>
      <c r="B79" s="183">
        <v>71</v>
      </c>
      <c r="C79" s="109" t="s">
        <v>1391</v>
      </c>
      <c r="D79" s="226" t="s">
        <v>44</v>
      </c>
      <c r="E79" s="227" t="s">
        <v>8</v>
      </c>
      <c r="F79" s="228">
        <v>3826640</v>
      </c>
      <c r="G79" s="228">
        <v>7842800</v>
      </c>
      <c r="H79" s="171"/>
      <c r="I79" s="88">
        <f t="shared" si="4"/>
        <v>7842800</v>
      </c>
      <c r="J79" s="163">
        <f t="shared" si="7"/>
        <v>1</v>
      </c>
      <c r="K79" s="155">
        <f t="shared" si="8"/>
        <v>0</v>
      </c>
      <c r="L79" s="155">
        <f>IF(J79=1,SUM($J$6:J79),0)</f>
        <v>55</v>
      </c>
      <c r="M79" s="155">
        <f>IF(K79=1,SUM($K$6:K79),0)</f>
        <v>0</v>
      </c>
      <c r="N79" s="165">
        <f t="shared" si="9"/>
        <v>55</v>
      </c>
      <c r="O79" s="155">
        <f t="shared" si="10"/>
        <v>0</v>
      </c>
      <c r="P79" s="155">
        <f>IF(O79=1,SUM($O$6:O79),0)</f>
        <v>0</v>
      </c>
    </row>
    <row r="80" spans="1:16" ht="15" customHeight="1">
      <c r="A80" s="15"/>
      <c r="B80" s="183">
        <v>72</v>
      </c>
      <c r="C80" s="109" t="s">
        <v>1392</v>
      </c>
      <c r="D80" s="226" t="s">
        <v>44</v>
      </c>
      <c r="E80" s="227" t="s">
        <v>8</v>
      </c>
      <c r="F80" s="228">
        <v>3826640</v>
      </c>
      <c r="G80" s="228">
        <v>7842800</v>
      </c>
      <c r="H80" s="171"/>
      <c r="I80" s="88">
        <f t="shared" si="4"/>
        <v>7842800</v>
      </c>
      <c r="J80" s="163">
        <f t="shared" si="7"/>
        <v>1</v>
      </c>
      <c r="K80" s="190">
        <v>2980000</v>
      </c>
      <c r="L80" s="155">
        <f>IF(J80=1,SUM($J$6:J80),0)</f>
        <v>56</v>
      </c>
      <c r="M80" s="155">
        <f>IF(K80=1,SUM($K$6:K80),0)</f>
        <v>0</v>
      </c>
      <c r="N80" s="165">
        <f t="shared" si="9"/>
        <v>56</v>
      </c>
      <c r="O80" s="155">
        <f t="shared" si="10"/>
        <v>0</v>
      </c>
      <c r="P80" s="155">
        <f>IF(O80=1,SUM($O$6:O80),0)</f>
        <v>0</v>
      </c>
    </row>
    <row r="81" spans="1:16" ht="15" customHeight="1">
      <c r="A81" s="15"/>
      <c r="B81" s="183">
        <v>73</v>
      </c>
      <c r="C81" s="109" t="s">
        <v>1393</v>
      </c>
      <c r="D81" s="226" t="s">
        <v>44</v>
      </c>
      <c r="E81" s="227" t="s">
        <v>8</v>
      </c>
      <c r="F81" s="228">
        <v>3826640</v>
      </c>
      <c r="G81" s="228">
        <v>7842800</v>
      </c>
      <c r="H81" s="171"/>
      <c r="I81" s="88">
        <f t="shared" si="4"/>
        <v>7842800</v>
      </c>
      <c r="J81" s="163">
        <f t="shared" si="7"/>
        <v>1</v>
      </c>
      <c r="K81" s="190">
        <v>2980000</v>
      </c>
      <c r="L81" s="155">
        <f>IF(J81=1,SUM($J$6:J81),0)</f>
        <v>57</v>
      </c>
      <c r="M81" s="155">
        <f>IF(K81=1,SUM($K$6:K81),0)</f>
        <v>0</v>
      </c>
      <c r="N81" s="165">
        <f t="shared" si="9"/>
        <v>57</v>
      </c>
      <c r="O81" s="155">
        <f t="shared" si="10"/>
        <v>0</v>
      </c>
      <c r="P81" s="155">
        <f>IF(O81=1,SUM($O$6:O81),0)</f>
        <v>0</v>
      </c>
    </row>
    <row r="82" spans="1:16" ht="15" customHeight="1">
      <c r="A82" s="15"/>
      <c r="B82" s="183">
        <v>74</v>
      </c>
      <c r="C82" s="109" t="s">
        <v>1394</v>
      </c>
      <c r="D82" s="226" t="s">
        <v>44</v>
      </c>
      <c r="E82" s="227" t="s">
        <v>8</v>
      </c>
      <c r="F82" s="228">
        <v>3826640</v>
      </c>
      <c r="G82" s="228">
        <v>7842800</v>
      </c>
      <c r="H82" s="171"/>
      <c r="I82" s="88">
        <f t="shared" si="4"/>
        <v>7842800</v>
      </c>
      <c r="J82" s="163">
        <f t="shared" si="7"/>
        <v>1</v>
      </c>
      <c r="K82" s="190">
        <v>2980000</v>
      </c>
      <c r="L82" s="155">
        <f>IF(J82=1,SUM($J$6:J82),0)</f>
        <v>58</v>
      </c>
      <c r="M82" s="155">
        <f>IF(K82=1,SUM($K$6:K82),0)</f>
        <v>0</v>
      </c>
      <c r="N82" s="165">
        <f t="shared" si="9"/>
        <v>58</v>
      </c>
      <c r="O82" s="155">
        <f t="shared" si="10"/>
        <v>0</v>
      </c>
      <c r="P82" s="155">
        <f>IF(O82=1,SUM($O$6:O82),0)</f>
        <v>0</v>
      </c>
    </row>
    <row r="83" spans="1:16" ht="15" customHeight="1">
      <c r="A83" s="15"/>
      <c r="B83" s="183">
        <v>75</v>
      </c>
      <c r="C83" s="109" t="s">
        <v>1395</v>
      </c>
      <c r="D83" s="226" t="s">
        <v>44</v>
      </c>
      <c r="E83" s="227" t="s">
        <v>8</v>
      </c>
      <c r="F83" s="228">
        <v>3826640</v>
      </c>
      <c r="G83" s="228">
        <v>7842800</v>
      </c>
      <c r="H83" s="171"/>
      <c r="I83" s="88">
        <f t="shared" si="4"/>
        <v>7842800</v>
      </c>
      <c r="J83" s="163">
        <f t="shared" si="7"/>
        <v>1</v>
      </c>
      <c r="K83" s="190">
        <v>2980000</v>
      </c>
      <c r="L83" s="155">
        <f>IF(J83=1,SUM($J$6:J83),0)</f>
        <v>59</v>
      </c>
      <c r="M83" s="155">
        <f>IF(K83=1,SUM($K$6:K83),0)</f>
        <v>0</v>
      </c>
      <c r="N83" s="165">
        <f t="shared" si="9"/>
        <v>59</v>
      </c>
      <c r="O83" s="155">
        <f t="shared" si="10"/>
        <v>0</v>
      </c>
      <c r="P83" s="155">
        <f>IF(O83=1,SUM($O$6:O83),0)</f>
        <v>0</v>
      </c>
    </row>
    <row r="84" spans="1:16" ht="15" customHeight="1">
      <c r="A84" s="15"/>
      <c r="B84" s="183">
        <v>76</v>
      </c>
      <c r="C84" s="109" t="s">
        <v>1344</v>
      </c>
      <c r="D84" s="226" t="s">
        <v>44</v>
      </c>
      <c r="E84" s="227" t="s">
        <v>8</v>
      </c>
      <c r="F84" s="228">
        <v>3551000</v>
      </c>
      <c r="G84" s="228">
        <v>5811500</v>
      </c>
      <c r="H84" s="171"/>
      <c r="I84" s="88">
        <f t="shared" si="4"/>
        <v>5811500</v>
      </c>
      <c r="J84" s="163">
        <f t="shared" si="7"/>
        <v>1</v>
      </c>
      <c r="K84" s="190">
        <v>2980000</v>
      </c>
      <c r="L84" s="155">
        <f>IF(J84=1,SUM($J$6:J84),0)</f>
        <v>60</v>
      </c>
      <c r="M84" s="155">
        <f>IF(K84=1,SUM($K$6:K84),0)</f>
        <v>0</v>
      </c>
      <c r="N84" s="165">
        <f t="shared" si="9"/>
        <v>60</v>
      </c>
      <c r="O84" s="155">
        <f t="shared" si="10"/>
        <v>0</v>
      </c>
      <c r="P84" s="155">
        <f>IF(O84=1,SUM($O$6:O84),0)</f>
        <v>0</v>
      </c>
    </row>
    <row r="85" spans="1:16" ht="15" customHeight="1">
      <c r="A85" s="15"/>
      <c r="B85" s="183">
        <v>77</v>
      </c>
      <c r="C85" s="109" t="s">
        <v>1345</v>
      </c>
      <c r="D85" s="226" t="s">
        <v>44</v>
      </c>
      <c r="E85" s="227" t="s">
        <v>8</v>
      </c>
      <c r="F85" s="228">
        <v>4585000</v>
      </c>
      <c r="G85" s="228">
        <v>7805600</v>
      </c>
      <c r="H85" s="171"/>
      <c r="I85" s="88">
        <f t="shared" si="4"/>
        <v>7805600</v>
      </c>
      <c r="J85" s="163">
        <f t="shared" si="7"/>
        <v>1</v>
      </c>
      <c r="K85" s="190">
        <v>2980000</v>
      </c>
      <c r="L85" s="155">
        <f>IF(J85=1,SUM($J$6:J85),0)</f>
        <v>61</v>
      </c>
      <c r="M85" s="155">
        <f>IF(K85=1,SUM($K$6:K85),0)</f>
        <v>0</v>
      </c>
      <c r="N85" s="165">
        <f t="shared" si="9"/>
        <v>61</v>
      </c>
      <c r="O85" s="155">
        <f t="shared" si="10"/>
        <v>0</v>
      </c>
      <c r="P85" s="155">
        <f>IF(O85=1,SUM($O$6:O85),0)</f>
        <v>0</v>
      </c>
    </row>
    <row r="86" spans="1:16" ht="15" customHeight="1">
      <c r="A86" s="15"/>
      <c r="B86" s="183"/>
      <c r="C86" s="109"/>
      <c r="D86" s="226" t="s">
        <v>48</v>
      </c>
      <c r="E86" s="227"/>
      <c r="F86" s="228"/>
      <c r="G86" s="228"/>
      <c r="H86" s="171"/>
      <c r="I86" s="88">
        <f t="shared" si="4"/>
        <v>0</v>
      </c>
      <c r="J86" s="163">
        <f t="shared" si="7"/>
        <v>0</v>
      </c>
      <c r="K86" s="190">
        <v>2980000</v>
      </c>
      <c r="L86" s="155">
        <f>IF(J86=1,SUM($J$6:J86),0)</f>
        <v>0</v>
      </c>
      <c r="M86" s="155">
        <f>IF(K86=1,SUM($K$6:K86),0)</f>
        <v>0</v>
      </c>
      <c r="N86" s="165">
        <f t="shared" si="9"/>
        <v>0</v>
      </c>
      <c r="O86" s="155">
        <f t="shared" si="10"/>
        <v>0</v>
      </c>
      <c r="P86" s="155">
        <f>IF(O86=1,SUM($O$6:O86),0)</f>
        <v>0</v>
      </c>
    </row>
    <row r="87" spans="1:16" ht="15" customHeight="1">
      <c r="A87" s="15"/>
      <c r="B87" s="183" t="s">
        <v>505</v>
      </c>
      <c r="C87" s="109" t="s">
        <v>506</v>
      </c>
      <c r="D87" s="226" t="s">
        <v>48</v>
      </c>
      <c r="E87" s="227"/>
      <c r="F87" s="228"/>
      <c r="G87" s="228"/>
      <c r="H87" s="171"/>
      <c r="I87" s="88">
        <f t="shared" si="4"/>
        <v>0</v>
      </c>
      <c r="J87" s="163">
        <f t="shared" si="7"/>
        <v>0</v>
      </c>
      <c r="K87" s="190">
        <v>2980000</v>
      </c>
      <c r="L87" s="155">
        <f>IF(J87=1,SUM($J$6:J87),0)</f>
        <v>0</v>
      </c>
      <c r="M87" s="155">
        <f>IF(K87=1,SUM($K$6:K87),0)</f>
        <v>0</v>
      </c>
      <c r="N87" s="165">
        <f t="shared" si="9"/>
        <v>0</v>
      </c>
      <c r="O87" s="155">
        <f t="shared" si="10"/>
        <v>0</v>
      </c>
      <c r="P87" s="155">
        <f>IF(O87=1,SUM($O$6:O87),0)</f>
        <v>0</v>
      </c>
    </row>
    <row r="88" spans="1:16" ht="15" customHeight="1">
      <c r="A88" s="15"/>
      <c r="B88" s="174">
        <v>1</v>
      </c>
      <c r="C88" s="109" t="s">
        <v>507</v>
      </c>
      <c r="D88" s="226" t="s">
        <v>44</v>
      </c>
      <c r="E88" s="227" t="s">
        <v>14</v>
      </c>
      <c r="F88" s="228">
        <v>2980000</v>
      </c>
      <c r="G88" s="228">
        <v>3564900</v>
      </c>
      <c r="H88" s="171"/>
      <c r="I88" s="88">
        <f t="shared" si="4"/>
        <v>3564900</v>
      </c>
      <c r="J88" s="163">
        <f t="shared" si="7"/>
        <v>1</v>
      </c>
      <c r="K88" s="190">
        <v>11955000</v>
      </c>
      <c r="L88" s="155">
        <f>IF(J88=1,SUM($J$6:J88),0)</f>
        <v>62</v>
      </c>
      <c r="M88" s="155">
        <f>IF(K88=1,SUM($K$6:K88),0)</f>
        <v>0</v>
      </c>
      <c r="N88" s="165">
        <f t="shared" si="9"/>
        <v>62</v>
      </c>
      <c r="O88" s="155">
        <f t="shared" si="10"/>
        <v>0</v>
      </c>
      <c r="P88" s="155">
        <f>IF(O88=1,SUM($O$6:O88),0)</f>
        <v>0</v>
      </c>
    </row>
    <row r="89" spans="1:16" ht="15" customHeight="1">
      <c r="A89" s="15"/>
      <c r="B89" s="174">
        <v>2</v>
      </c>
      <c r="C89" s="109" t="s">
        <v>508</v>
      </c>
      <c r="D89" s="226" t="s">
        <v>44</v>
      </c>
      <c r="E89" s="227" t="s">
        <v>14</v>
      </c>
      <c r="F89" s="228">
        <v>2980000</v>
      </c>
      <c r="G89" s="228">
        <v>3564900</v>
      </c>
      <c r="H89" s="171"/>
      <c r="I89" s="88">
        <f t="shared" si="4"/>
        <v>3564900</v>
      </c>
      <c r="J89" s="163">
        <f t="shared" si="7"/>
        <v>1</v>
      </c>
      <c r="K89" s="190">
        <v>11955000</v>
      </c>
      <c r="L89" s="155">
        <f>IF(J89=1,SUM($J$6:J89),0)</f>
        <v>63</v>
      </c>
      <c r="M89" s="155">
        <f>IF(K89=1,SUM($K$6:K89),0)</f>
        <v>0</v>
      </c>
      <c r="N89" s="165">
        <f t="shared" si="9"/>
        <v>63</v>
      </c>
      <c r="O89" s="155">
        <f t="shared" si="10"/>
        <v>0</v>
      </c>
      <c r="P89" s="155">
        <f>IF(O89=1,SUM($O$6:O89),0)</f>
        <v>0</v>
      </c>
    </row>
    <row r="90" spans="1:16" ht="15" customHeight="1">
      <c r="A90" s="15"/>
      <c r="B90" s="174">
        <v>3</v>
      </c>
      <c r="C90" s="109" t="s">
        <v>509</v>
      </c>
      <c r="D90" s="226" t="s">
        <v>44</v>
      </c>
      <c r="E90" s="227" t="s">
        <v>14</v>
      </c>
      <c r="F90" s="228">
        <v>2980000</v>
      </c>
      <c r="G90" s="228">
        <v>3564900</v>
      </c>
      <c r="H90" s="171"/>
      <c r="I90" s="88">
        <f t="shared" si="4"/>
        <v>3564900</v>
      </c>
      <c r="J90" s="163">
        <f t="shared" si="7"/>
        <v>1</v>
      </c>
      <c r="K90" s="190">
        <v>12470000</v>
      </c>
      <c r="L90" s="155">
        <f>IF(J90=1,SUM($J$6:J90),0)</f>
        <v>64</v>
      </c>
      <c r="M90" s="155">
        <f>IF(K90=1,SUM($K$6:K90),0)</f>
        <v>0</v>
      </c>
      <c r="N90" s="165">
        <f t="shared" si="9"/>
        <v>64</v>
      </c>
      <c r="O90" s="155">
        <f t="shared" si="10"/>
        <v>0</v>
      </c>
      <c r="P90" s="155">
        <f>IF(O90=1,SUM($O$6:O90),0)</f>
        <v>0</v>
      </c>
    </row>
    <row r="91" spans="1:16" ht="15" customHeight="1">
      <c r="A91" s="15"/>
      <c r="B91" s="174">
        <v>4</v>
      </c>
      <c r="C91" s="109" t="s">
        <v>510</v>
      </c>
      <c r="D91" s="226" t="s">
        <v>44</v>
      </c>
      <c r="E91" s="227" t="s">
        <v>14</v>
      </c>
      <c r="F91" s="228">
        <v>2980000</v>
      </c>
      <c r="G91" s="228">
        <v>3564900</v>
      </c>
      <c r="H91" s="171"/>
      <c r="I91" s="88">
        <f t="shared" si="4"/>
        <v>3564900</v>
      </c>
      <c r="J91" s="163">
        <f t="shared" si="7"/>
        <v>1</v>
      </c>
      <c r="K91" s="190">
        <v>12470000</v>
      </c>
      <c r="L91" s="155">
        <f>IF(J91=1,SUM($J$6:J91),0)</f>
        <v>65</v>
      </c>
      <c r="M91" s="155">
        <f>IF(K91=1,SUM($K$6:K91),0)</f>
        <v>0</v>
      </c>
      <c r="N91" s="165">
        <f t="shared" si="9"/>
        <v>65</v>
      </c>
      <c r="O91" s="155">
        <f t="shared" si="10"/>
        <v>0</v>
      </c>
      <c r="P91" s="155">
        <f>IF(O91=1,SUM($O$6:O91),0)</f>
        <v>0</v>
      </c>
    </row>
    <row r="92" spans="1:16" ht="15" customHeight="1">
      <c r="A92" s="15"/>
      <c r="B92" s="174">
        <v>5</v>
      </c>
      <c r="C92" s="109" t="s">
        <v>511</v>
      </c>
      <c r="D92" s="226" t="s">
        <v>44</v>
      </c>
      <c r="E92" s="227" t="s">
        <v>14</v>
      </c>
      <c r="F92" s="228">
        <v>2980000</v>
      </c>
      <c r="G92" s="228">
        <v>3564900</v>
      </c>
      <c r="H92" s="171"/>
      <c r="I92" s="88">
        <f t="shared" si="4"/>
        <v>3564900</v>
      </c>
      <c r="J92" s="163">
        <f t="shared" si="7"/>
        <v>1</v>
      </c>
      <c r="K92" s="190">
        <v>13150000</v>
      </c>
      <c r="L92" s="155">
        <f>IF(J92=1,SUM($J$6:J92),0)</f>
        <v>66</v>
      </c>
      <c r="M92" s="155">
        <f>IF(K92=1,SUM($K$6:K92),0)</f>
        <v>0</v>
      </c>
      <c r="N92" s="165">
        <f t="shared" si="9"/>
        <v>66</v>
      </c>
      <c r="O92" s="155">
        <f t="shared" si="10"/>
        <v>0</v>
      </c>
      <c r="P92" s="155">
        <f>IF(O92=1,SUM($O$6:O92),0)</f>
        <v>0</v>
      </c>
    </row>
    <row r="93" spans="1:16" ht="15" customHeight="1">
      <c r="A93" s="15"/>
      <c r="B93" s="174">
        <v>6</v>
      </c>
      <c r="C93" s="109" t="s">
        <v>512</v>
      </c>
      <c r="D93" s="226" t="s">
        <v>44</v>
      </c>
      <c r="E93" s="227" t="s">
        <v>14</v>
      </c>
      <c r="F93" s="228">
        <v>2980000</v>
      </c>
      <c r="G93" s="228">
        <v>3564900</v>
      </c>
      <c r="H93" s="171"/>
      <c r="I93" s="88">
        <f t="shared" si="4"/>
        <v>3564900</v>
      </c>
      <c r="J93" s="163">
        <f t="shared" si="7"/>
        <v>1</v>
      </c>
      <c r="K93" s="190">
        <v>13150000</v>
      </c>
      <c r="L93" s="155">
        <f>IF(J93=1,SUM($J$6:J93),0)</f>
        <v>67</v>
      </c>
      <c r="M93" s="155">
        <f>IF(K93=1,SUM($K$6:K93),0)</f>
        <v>0</v>
      </c>
      <c r="N93" s="165">
        <f t="shared" si="9"/>
        <v>67</v>
      </c>
      <c r="O93" s="155">
        <f t="shared" si="10"/>
        <v>0</v>
      </c>
      <c r="P93" s="155">
        <f>IF(O93=1,SUM($O$6:O93),0)</f>
        <v>0</v>
      </c>
    </row>
    <row r="94" spans="1:16" ht="15" customHeight="1">
      <c r="A94" s="15"/>
      <c r="B94" s="174">
        <v>7</v>
      </c>
      <c r="C94" s="109" t="s">
        <v>513</v>
      </c>
      <c r="D94" s="226" t="s">
        <v>44</v>
      </c>
      <c r="E94" s="227" t="s">
        <v>14</v>
      </c>
      <c r="F94" s="228">
        <v>2980000</v>
      </c>
      <c r="G94" s="228">
        <v>3564900</v>
      </c>
      <c r="H94" s="171"/>
      <c r="I94" s="88">
        <f t="shared" si="4"/>
        <v>3564900</v>
      </c>
      <c r="J94" s="163">
        <f t="shared" si="7"/>
        <v>1</v>
      </c>
      <c r="K94" s="190">
        <v>13150000</v>
      </c>
      <c r="L94" s="155">
        <f>IF(J94=1,SUM($J$6:J94),0)</f>
        <v>68</v>
      </c>
      <c r="M94" s="155">
        <f>IF(K94=1,SUM($K$6:K94),0)</f>
        <v>0</v>
      </c>
      <c r="N94" s="165">
        <f t="shared" si="9"/>
        <v>68</v>
      </c>
      <c r="O94" s="155">
        <f t="shared" si="10"/>
        <v>0</v>
      </c>
      <c r="P94" s="155">
        <f>IF(O94=1,SUM($O$6:O94),0)</f>
        <v>0</v>
      </c>
    </row>
    <row r="95" spans="1:16" ht="15" customHeight="1">
      <c r="A95" s="15"/>
      <c r="B95" s="174">
        <v>8</v>
      </c>
      <c r="C95" s="109" t="s">
        <v>514</v>
      </c>
      <c r="D95" s="226" t="s">
        <v>44</v>
      </c>
      <c r="E95" s="227" t="s">
        <v>14</v>
      </c>
      <c r="F95" s="228">
        <v>2980000</v>
      </c>
      <c r="G95" s="228">
        <v>3564900</v>
      </c>
      <c r="H95" s="171"/>
      <c r="I95" s="88">
        <f t="shared" si="4"/>
        <v>3564900</v>
      </c>
      <c r="J95" s="163">
        <f t="shared" si="7"/>
        <v>1</v>
      </c>
      <c r="K95" s="190">
        <v>13825000</v>
      </c>
      <c r="L95" s="155">
        <f>IF(J95=1,SUM($J$6:J95),0)</f>
        <v>69</v>
      </c>
      <c r="M95" s="155">
        <f>IF(K95=1,SUM($K$6:K95),0)</f>
        <v>0</v>
      </c>
      <c r="N95" s="165">
        <f t="shared" si="9"/>
        <v>69</v>
      </c>
      <c r="O95" s="155">
        <f t="shared" si="10"/>
        <v>0</v>
      </c>
      <c r="P95" s="155">
        <f>IF(O95=1,SUM($O$6:O95),0)</f>
        <v>0</v>
      </c>
    </row>
    <row r="96" spans="1:16" ht="15" customHeight="1">
      <c r="A96" s="15"/>
      <c r="B96" s="174">
        <v>9</v>
      </c>
      <c r="C96" s="109" t="s">
        <v>515</v>
      </c>
      <c r="D96" s="226" t="s">
        <v>44</v>
      </c>
      <c r="E96" s="227" t="s">
        <v>14</v>
      </c>
      <c r="F96" s="228">
        <v>12249100</v>
      </c>
      <c r="G96" s="228">
        <v>13644300</v>
      </c>
      <c r="H96" s="171"/>
      <c r="I96" s="88">
        <f t="shared" si="4"/>
        <v>13644300</v>
      </c>
      <c r="J96" s="163">
        <f t="shared" si="7"/>
        <v>1</v>
      </c>
      <c r="K96" s="190">
        <v>3050000</v>
      </c>
      <c r="L96" s="155">
        <f>IF(J96=1,SUM($J$6:J96),0)</f>
        <v>70</v>
      </c>
      <c r="M96" s="155">
        <f>IF(K96=1,SUM($K$6:K96),0)</f>
        <v>0</v>
      </c>
      <c r="N96" s="165">
        <f t="shared" si="9"/>
        <v>70</v>
      </c>
      <c r="O96" s="155">
        <f t="shared" si="10"/>
        <v>0</v>
      </c>
      <c r="P96" s="155">
        <f>IF(O96=1,SUM($O$6:O96),0)</f>
        <v>0</v>
      </c>
    </row>
    <row r="97" spans="1:16" ht="15" customHeight="1">
      <c r="A97" s="15"/>
      <c r="B97" s="174">
        <v>10</v>
      </c>
      <c r="C97" s="109" t="s">
        <v>516</v>
      </c>
      <c r="D97" s="226" t="s">
        <v>44</v>
      </c>
      <c r="E97" s="227" t="s">
        <v>14</v>
      </c>
      <c r="F97" s="228">
        <v>12249100</v>
      </c>
      <c r="G97" s="228">
        <v>13644300</v>
      </c>
      <c r="H97" s="171"/>
      <c r="I97" s="88">
        <f t="shared" si="4"/>
        <v>13644300</v>
      </c>
      <c r="J97" s="163">
        <f t="shared" si="7"/>
        <v>1</v>
      </c>
      <c r="K97" s="190">
        <v>61350.369301283834</v>
      </c>
      <c r="L97" s="155">
        <f>IF(J97=1,SUM($J$6:J97),0)</f>
        <v>71</v>
      </c>
      <c r="M97" s="155">
        <f>IF(K97=1,SUM($K$6:K97),0)</f>
        <v>0</v>
      </c>
      <c r="N97" s="165">
        <f t="shared" si="9"/>
        <v>71</v>
      </c>
      <c r="O97" s="155">
        <f t="shared" si="10"/>
        <v>0</v>
      </c>
      <c r="P97" s="155">
        <f>IF(O97=1,SUM($O$6:O97),0)</f>
        <v>0</v>
      </c>
    </row>
    <row r="98" spans="1:16" ht="15" customHeight="1">
      <c r="A98" s="15"/>
      <c r="B98" s="174">
        <v>11</v>
      </c>
      <c r="C98" s="109" t="s">
        <v>517</v>
      </c>
      <c r="D98" s="226" t="s">
        <v>44</v>
      </c>
      <c r="E98" s="227" t="s">
        <v>14</v>
      </c>
      <c r="F98" s="228">
        <v>12764100</v>
      </c>
      <c r="G98" s="228">
        <v>14217900</v>
      </c>
      <c r="H98" s="171"/>
      <c r="I98" s="88">
        <f t="shared" si="4"/>
        <v>14217900</v>
      </c>
      <c r="J98" s="163">
        <f t="shared" si="7"/>
        <v>1</v>
      </c>
      <c r="K98" s="190">
        <v>297606.44984038931</v>
      </c>
      <c r="L98" s="155">
        <f>IF(J98=1,SUM($J$6:J98),0)</f>
        <v>72</v>
      </c>
      <c r="M98" s="155">
        <f>IF(K98=1,SUM($K$6:K98),0)</f>
        <v>0</v>
      </c>
      <c r="N98" s="165">
        <f t="shared" si="9"/>
        <v>72</v>
      </c>
      <c r="O98" s="155">
        <f t="shared" si="10"/>
        <v>0</v>
      </c>
      <c r="P98" s="155">
        <f>IF(O98=1,SUM($O$6:O98),0)</f>
        <v>0</v>
      </c>
    </row>
    <row r="99" spans="1:16" ht="15" customHeight="1">
      <c r="A99" s="15"/>
      <c r="B99" s="174">
        <v>12</v>
      </c>
      <c r="C99" s="109" t="s">
        <v>518</v>
      </c>
      <c r="D99" s="226" t="s">
        <v>44</v>
      </c>
      <c r="E99" s="227" t="s">
        <v>14</v>
      </c>
      <c r="F99" s="228">
        <v>12764100</v>
      </c>
      <c r="G99" s="228">
        <v>14217900</v>
      </c>
      <c r="H99" s="171"/>
      <c r="I99" s="88">
        <f t="shared" si="4"/>
        <v>14217900</v>
      </c>
      <c r="J99" s="163">
        <f t="shared" si="7"/>
        <v>1</v>
      </c>
      <c r="K99" s="190">
        <v>63410.286500000002</v>
      </c>
      <c r="L99" s="155">
        <f>IF(J99=1,SUM($J$6:J99),0)</f>
        <v>73</v>
      </c>
      <c r="M99" s="155">
        <f>IF(K99=1,SUM($K$6:K99),0)</f>
        <v>0</v>
      </c>
      <c r="N99" s="165">
        <f t="shared" si="9"/>
        <v>73</v>
      </c>
      <c r="O99" s="155">
        <f t="shared" si="10"/>
        <v>0</v>
      </c>
      <c r="P99" s="155">
        <f>IF(O99=1,SUM($O$6:O99),0)</f>
        <v>0</v>
      </c>
    </row>
    <row r="100" spans="1:16" ht="15" customHeight="1">
      <c r="A100" s="15"/>
      <c r="B100" s="174">
        <v>13</v>
      </c>
      <c r="C100" s="109" t="s">
        <v>519</v>
      </c>
      <c r="D100" s="226" t="s">
        <v>44</v>
      </c>
      <c r="E100" s="227" t="s">
        <v>14</v>
      </c>
      <c r="F100" s="228">
        <v>13444100</v>
      </c>
      <c r="G100" s="228">
        <v>14975400</v>
      </c>
      <c r="H100" s="171"/>
      <c r="I100" s="88">
        <f t="shared" si="4"/>
        <v>14975400</v>
      </c>
      <c r="J100" s="163">
        <f t="shared" si="7"/>
        <v>1</v>
      </c>
      <c r="K100" s="190">
        <v>259574.27222222224</v>
      </c>
      <c r="L100" s="155">
        <f>IF(J100=1,SUM($J$6:J100),0)</f>
        <v>74</v>
      </c>
      <c r="M100" s="155">
        <f>IF(K100=1,SUM($K$6:K100),0)</f>
        <v>0</v>
      </c>
      <c r="N100" s="165">
        <f t="shared" si="9"/>
        <v>74</v>
      </c>
      <c r="O100" s="155">
        <f t="shared" si="10"/>
        <v>0</v>
      </c>
      <c r="P100" s="155">
        <f>IF(O100=1,SUM($O$6:O100),0)</f>
        <v>0</v>
      </c>
    </row>
    <row r="101" spans="1:16" ht="15" customHeight="1">
      <c r="A101" s="15"/>
      <c r="B101" s="174">
        <v>14</v>
      </c>
      <c r="C101" s="109" t="s">
        <v>520</v>
      </c>
      <c r="D101" s="226" t="s">
        <v>44</v>
      </c>
      <c r="E101" s="227" t="s">
        <v>14</v>
      </c>
      <c r="F101" s="228">
        <v>13444100</v>
      </c>
      <c r="G101" s="228">
        <v>14975400</v>
      </c>
      <c r="H101" s="171"/>
      <c r="I101" s="88">
        <f t="shared" ref="I101:I165" si="11">IF($I$5=$G$4,G101,(IF($I$5=$F$4,F101,0)))</f>
        <v>14975400</v>
      </c>
      <c r="J101" s="163">
        <f t="shared" si="7"/>
        <v>1</v>
      </c>
      <c r="K101" s="190">
        <v>5918293.4066666672</v>
      </c>
      <c r="L101" s="155">
        <f>IF(J101=1,SUM($J$6:J101),0)</f>
        <v>75</v>
      </c>
      <c r="M101" s="155">
        <f>IF(K101=1,SUM($K$6:K101),0)</f>
        <v>0</v>
      </c>
      <c r="N101" s="165">
        <f t="shared" si="9"/>
        <v>75</v>
      </c>
      <c r="O101" s="155">
        <f t="shared" si="10"/>
        <v>0</v>
      </c>
      <c r="P101" s="155">
        <f>IF(O101=1,SUM($O$6:O101),0)</f>
        <v>0</v>
      </c>
    </row>
    <row r="102" spans="1:16" ht="15" customHeight="1">
      <c r="A102" s="15"/>
      <c r="B102" s="174">
        <v>15</v>
      </c>
      <c r="C102" s="109" t="s">
        <v>521</v>
      </c>
      <c r="D102" s="226" t="s">
        <v>44</v>
      </c>
      <c r="E102" s="227" t="s">
        <v>14</v>
      </c>
      <c r="F102" s="228">
        <v>13444100</v>
      </c>
      <c r="G102" s="228">
        <v>14975400</v>
      </c>
      <c r="H102" s="171"/>
      <c r="I102" s="88">
        <f t="shared" si="11"/>
        <v>14975400</v>
      </c>
      <c r="J102" s="163">
        <f t="shared" si="7"/>
        <v>1</v>
      </c>
      <c r="K102" s="190">
        <v>7304865.0047999993</v>
      </c>
      <c r="L102" s="155">
        <f>IF(J102=1,SUM($J$6:J102),0)</f>
        <v>76</v>
      </c>
      <c r="M102" s="155">
        <f>IF(K102=1,SUM($K$6:K102),0)</f>
        <v>0</v>
      </c>
      <c r="N102" s="165">
        <f t="shared" si="9"/>
        <v>76</v>
      </c>
      <c r="O102" s="155">
        <f t="shared" si="10"/>
        <v>0</v>
      </c>
      <c r="P102" s="155">
        <f>IF(O102=1,SUM($O$6:O102),0)</f>
        <v>0</v>
      </c>
    </row>
    <row r="103" spans="1:16" ht="15" customHeight="1">
      <c r="A103" s="15"/>
      <c r="B103" s="174">
        <v>16</v>
      </c>
      <c r="C103" s="109" t="s">
        <v>522</v>
      </c>
      <c r="D103" s="226" t="s">
        <v>44</v>
      </c>
      <c r="E103" s="227" t="s">
        <v>14</v>
      </c>
      <c r="F103" s="228">
        <v>14119100</v>
      </c>
      <c r="G103" s="228">
        <v>15727300</v>
      </c>
      <c r="H103" s="171"/>
      <c r="I103" s="88">
        <f t="shared" si="11"/>
        <v>15727300</v>
      </c>
      <c r="J103" s="163">
        <f t="shared" si="7"/>
        <v>1</v>
      </c>
      <c r="K103" s="190">
        <v>7575415.5605333354</v>
      </c>
      <c r="L103" s="155">
        <f>IF(J103=1,SUM($J$6:J103),0)</f>
        <v>77</v>
      </c>
      <c r="M103" s="155">
        <f>IF(K103=1,SUM($K$6:K103),0)</f>
        <v>0</v>
      </c>
      <c r="N103" s="165">
        <f t="shared" si="9"/>
        <v>77</v>
      </c>
      <c r="O103" s="155">
        <f t="shared" si="10"/>
        <v>0</v>
      </c>
      <c r="P103" s="155">
        <f>IF(O103=1,SUM($O$6:O103),0)</f>
        <v>0</v>
      </c>
    </row>
    <row r="104" spans="1:16" ht="15" customHeight="1">
      <c r="A104" s="15"/>
      <c r="B104" s="174">
        <v>17</v>
      </c>
      <c r="C104" s="109" t="s">
        <v>523</v>
      </c>
      <c r="D104" s="226" t="s">
        <v>44</v>
      </c>
      <c r="E104" s="227" t="s">
        <v>14</v>
      </c>
      <c r="F104" s="228">
        <v>3050000</v>
      </c>
      <c r="G104" s="228">
        <v>3050000</v>
      </c>
      <c r="H104" s="171"/>
      <c r="I104" s="88">
        <f t="shared" si="11"/>
        <v>3050000</v>
      </c>
      <c r="J104" s="163">
        <f t="shared" si="7"/>
        <v>1</v>
      </c>
      <c r="K104" s="190">
        <v>7034314.449066666</v>
      </c>
      <c r="L104" s="155">
        <f>IF(J104=1,SUM($J$6:J104),0)</f>
        <v>78</v>
      </c>
      <c r="M104" s="155">
        <f>IF(K104=1,SUM($K$6:K104),0)</f>
        <v>0</v>
      </c>
      <c r="N104" s="165">
        <f t="shared" si="9"/>
        <v>78</v>
      </c>
      <c r="O104" s="155">
        <f t="shared" si="10"/>
        <v>0</v>
      </c>
      <c r="P104" s="155">
        <f>IF(O104=1,SUM($O$6:O104),0)</f>
        <v>0</v>
      </c>
    </row>
    <row r="105" spans="1:16" ht="15" customHeight="1">
      <c r="A105" s="15"/>
      <c r="B105" s="174">
        <v>18</v>
      </c>
      <c r="C105" s="109" t="s">
        <v>143</v>
      </c>
      <c r="D105" s="226" t="s">
        <v>45</v>
      </c>
      <c r="E105" s="227" t="s">
        <v>24</v>
      </c>
      <c r="F105" s="228">
        <v>61350.369301283834</v>
      </c>
      <c r="G105" s="228">
        <v>61350.369301283834</v>
      </c>
      <c r="H105" s="171"/>
      <c r="I105" s="88">
        <f t="shared" si="11"/>
        <v>61350.369301283834</v>
      </c>
      <c r="J105" s="163">
        <f t="shared" si="7"/>
        <v>0</v>
      </c>
      <c r="K105" s="190">
        <v>10475860</v>
      </c>
      <c r="L105" s="155">
        <f>IF(J105=1,SUM($J$6:J105),0)</f>
        <v>0</v>
      </c>
      <c r="M105" s="155">
        <f>IF(K105=1,SUM($K$6:K105),0)</f>
        <v>0</v>
      </c>
      <c r="N105" s="165">
        <f t="shared" si="9"/>
        <v>0</v>
      </c>
      <c r="O105" s="155">
        <f t="shared" si="10"/>
        <v>0</v>
      </c>
      <c r="P105" s="155">
        <f>IF(O105=1,SUM($O$6:O105),0)</f>
        <v>0</v>
      </c>
    </row>
    <row r="106" spans="1:16" ht="15" customHeight="1">
      <c r="A106" s="17"/>
      <c r="B106" s="174">
        <v>19</v>
      </c>
      <c r="C106" s="109" t="s">
        <v>144</v>
      </c>
      <c r="D106" s="226" t="s">
        <v>45</v>
      </c>
      <c r="E106" s="227" t="s">
        <v>24</v>
      </c>
      <c r="F106" s="228">
        <v>297606.44984038931</v>
      </c>
      <c r="G106" s="228">
        <v>297606.44984038931</v>
      </c>
      <c r="H106" s="171"/>
      <c r="I106" s="88">
        <f t="shared" si="11"/>
        <v>297606.44984038931</v>
      </c>
      <c r="J106" s="163">
        <f t="shared" si="7"/>
        <v>0</v>
      </c>
      <c r="K106" s="190">
        <v>9152100</v>
      </c>
      <c r="L106" s="155">
        <f>IF(J106=1,SUM($J$6:J106),0)</f>
        <v>0</v>
      </c>
      <c r="M106" s="155">
        <f>IF(K106=1,SUM($K$6:K106),0)</f>
        <v>0</v>
      </c>
      <c r="N106" s="165">
        <f t="shared" si="9"/>
        <v>0</v>
      </c>
      <c r="O106" s="155">
        <f t="shared" si="10"/>
        <v>0</v>
      </c>
      <c r="P106" s="155">
        <f>IF(O106=1,SUM($O$6:O106),0)</f>
        <v>0</v>
      </c>
    </row>
    <row r="107" spans="1:16" ht="15" customHeight="1">
      <c r="A107" s="15"/>
      <c r="B107" s="174">
        <v>20</v>
      </c>
      <c r="C107" s="109" t="s">
        <v>49</v>
      </c>
      <c r="D107" s="226" t="s">
        <v>45</v>
      </c>
      <c r="E107" s="227" t="s">
        <v>8</v>
      </c>
      <c r="F107" s="228">
        <v>63410.286500000002</v>
      </c>
      <c r="G107" s="228">
        <v>63410.286500000002</v>
      </c>
      <c r="H107" s="171"/>
      <c r="I107" s="88">
        <f>IF($I$5=$G$4,G107,(IF($I$5=$F$4,F107,0)))</f>
        <v>63410.286500000002</v>
      </c>
      <c r="J107" s="163">
        <f>IF(D107="MDU-KD",1,0)</f>
        <v>0</v>
      </c>
      <c r="K107" s="190">
        <v>11193980</v>
      </c>
      <c r="L107" s="155">
        <f>IF(J107=1,SUM($J$6:J107),0)</f>
        <v>0</v>
      </c>
      <c r="M107" s="155">
        <f>IF(K107=1,SUM($K$6:K107),0)</f>
        <v>0</v>
      </c>
      <c r="N107" s="165">
        <f>IF(L107=0,M107,L107)</f>
        <v>0</v>
      </c>
      <c r="O107" s="155">
        <f>IF(E107=0,0,IF(LEFT(C107,11)="Tiang Beton",1,0))</f>
        <v>0</v>
      </c>
      <c r="P107" s="155">
        <f>IF(O107=1,SUM($O$6:O107),0)</f>
        <v>0</v>
      </c>
    </row>
    <row r="108" spans="1:16" ht="15" customHeight="1">
      <c r="A108" s="15"/>
      <c r="B108" s="174">
        <v>21</v>
      </c>
      <c r="C108" s="109" t="s">
        <v>50</v>
      </c>
      <c r="D108" s="226" t="s">
        <v>45</v>
      </c>
      <c r="E108" s="227" t="s">
        <v>8</v>
      </c>
      <c r="F108" s="228">
        <v>259574.27222222224</v>
      </c>
      <c r="G108" s="228">
        <v>259574.27222222224</v>
      </c>
      <c r="H108" s="171"/>
      <c r="I108" s="88">
        <f t="shared" si="11"/>
        <v>259574.27222222224</v>
      </c>
      <c r="J108" s="163">
        <f t="shared" si="7"/>
        <v>0</v>
      </c>
      <c r="K108" s="190">
        <v>12875140</v>
      </c>
      <c r="L108" s="155">
        <f>IF(J108=1,SUM($J$6:J108),0)</f>
        <v>0</v>
      </c>
      <c r="M108" s="155">
        <f>IF(K108=1,SUM($K$6:K108),0)</f>
        <v>0</v>
      </c>
      <c r="N108" s="165">
        <f t="shared" si="9"/>
        <v>0</v>
      </c>
      <c r="O108" s="155">
        <f t="shared" si="10"/>
        <v>0</v>
      </c>
      <c r="P108" s="155">
        <f>IF(O108=1,SUM($O$6:O108),0)</f>
        <v>0</v>
      </c>
    </row>
    <row r="109" spans="1:16" ht="15" customHeight="1">
      <c r="A109" s="15"/>
      <c r="B109" s="174">
        <v>22</v>
      </c>
      <c r="C109" s="109" t="s">
        <v>51</v>
      </c>
      <c r="D109" s="226" t="s">
        <v>45</v>
      </c>
      <c r="E109" s="227" t="s">
        <v>8</v>
      </c>
      <c r="F109" s="228">
        <v>5918293.4066666672</v>
      </c>
      <c r="G109" s="228">
        <v>5918293.4066666672</v>
      </c>
      <c r="H109" s="171"/>
      <c r="I109" s="88">
        <f t="shared" si="11"/>
        <v>5918293.4066666672</v>
      </c>
      <c r="J109" s="163">
        <f t="shared" si="7"/>
        <v>0</v>
      </c>
      <c r="K109" s="155">
        <f t="shared" si="8"/>
        <v>1</v>
      </c>
      <c r="L109" s="155">
        <f>IF(J109=1,SUM($J$6:J109),0)</f>
        <v>0</v>
      </c>
      <c r="M109" s="155">
        <f>IF(K109=1,SUM($K$6:K109),0)</f>
        <v>201227065.79893059</v>
      </c>
      <c r="N109" s="165">
        <f t="shared" si="9"/>
        <v>201227065.79893059</v>
      </c>
      <c r="O109" s="155">
        <f t="shared" si="10"/>
        <v>0</v>
      </c>
      <c r="P109" s="155">
        <f>IF(O109=1,SUM($O$6:O109),0)</f>
        <v>0</v>
      </c>
    </row>
    <row r="110" spans="1:16" ht="15" customHeight="1">
      <c r="A110" s="15"/>
      <c r="B110" s="174">
        <v>23</v>
      </c>
      <c r="C110" s="109" t="s">
        <v>52</v>
      </c>
      <c r="D110" s="226" t="s">
        <v>45</v>
      </c>
      <c r="E110" s="227" t="s">
        <v>8</v>
      </c>
      <c r="F110" s="228">
        <v>7304865.0047999993</v>
      </c>
      <c r="G110" s="228">
        <v>7304865.0047999993</v>
      </c>
      <c r="H110" s="171"/>
      <c r="I110" s="88">
        <f t="shared" si="11"/>
        <v>7304865.0047999993</v>
      </c>
      <c r="J110" s="163">
        <f t="shared" si="7"/>
        <v>0</v>
      </c>
      <c r="K110" s="155">
        <f t="shared" si="8"/>
        <v>1</v>
      </c>
      <c r="L110" s="155">
        <f>IF(J110=1,SUM($J$6:J110),0)</f>
        <v>0</v>
      </c>
      <c r="M110" s="155">
        <f>IF(K110=1,SUM($K$6:K110),0)</f>
        <v>201227066.79893059</v>
      </c>
      <c r="N110" s="165">
        <f t="shared" si="9"/>
        <v>201227066.79893059</v>
      </c>
      <c r="O110" s="155">
        <f t="shared" si="10"/>
        <v>0</v>
      </c>
      <c r="P110" s="155">
        <f>IF(O110=1,SUM($O$6:O110),0)</f>
        <v>0</v>
      </c>
    </row>
    <row r="111" spans="1:16" ht="15" customHeight="1">
      <c r="A111" s="15"/>
      <c r="B111" s="174">
        <v>24</v>
      </c>
      <c r="C111" s="109" t="s">
        <v>39</v>
      </c>
      <c r="D111" s="226" t="s">
        <v>45</v>
      </c>
      <c r="E111" s="227" t="s">
        <v>8</v>
      </c>
      <c r="F111" s="228">
        <v>7575415.5605333354</v>
      </c>
      <c r="G111" s="228">
        <v>7575415.5605333354</v>
      </c>
      <c r="H111" s="171"/>
      <c r="I111" s="88">
        <f t="shared" si="11"/>
        <v>7575415.5605333354</v>
      </c>
      <c r="J111" s="163">
        <f t="shared" si="7"/>
        <v>0</v>
      </c>
      <c r="K111" s="155">
        <f t="shared" si="8"/>
        <v>1</v>
      </c>
      <c r="L111" s="155">
        <f>IF(J111=1,SUM($J$6:J111),0)</f>
        <v>0</v>
      </c>
      <c r="M111" s="155">
        <f>IF(K111=1,SUM($K$6:K111),0)</f>
        <v>201227067.79893059</v>
      </c>
      <c r="N111" s="165">
        <f t="shared" si="9"/>
        <v>201227067.79893059</v>
      </c>
      <c r="O111" s="155">
        <f t="shared" si="10"/>
        <v>0</v>
      </c>
      <c r="P111" s="155">
        <f>IF(O111=1,SUM($O$6:O111),0)</f>
        <v>0</v>
      </c>
    </row>
    <row r="112" spans="1:16" ht="15" customHeight="1">
      <c r="A112" s="15"/>
      <c r="B112" s="174">
        <v>25</v>
      </c>
      <c r="C112" s="109" t="s">
        <v>53</v>
      </c>
      <c r="D112" s="226" t="s">
        <v>45</v>
      </c>
      <c r="E112" s="227" t="s">
        <v>8</v>
      </c>
      <c r="F112" s="228">
        <v>7034314.449066666</v>
      </c>
      <c r="G112" s="228">
        <v>7034314.449066666</v>
      </c>
      <c r="H112" s="171"/>
      <c r="I112" s="88">
        <f t="shared" si="11"/>
        <v>7034314.449066666</v>
      </c>
      <c r="J112" s="163">
        <f t="shared" si="7"/>
        <v>0</v>
      </c>
      <c r="K112" s="155">
        <f t="shared" si="8"/>
        <v>1</v>
      </c>
      <c r="L112" s="155">
        <f>IF(J112=1,SUM($J$6:J112),0)</f>
        <v>0</v>
      </c>
      <c r="M112" s="155">
        <f>IF(K112=1,SUM($K$6:K112),0)</f>
        <v>201227068.79893059</v>
      </c>
      <c r="N112" s="165">
        <f t="shared" si="9"/>
        <v>201227068.79893059</v>
      </c>
      <c r="O112" s="155">
        <f t="shared" si="10"/>
        <v>0</v>
      </c>
      <c r="P112" s="155">
        <f>IF(O112=1,SUM($O$6:O112),0)</f>
        <v>0</v>
      </c>
    </row>
    <row r="113" spans="1:16" ht="15" customHeight="1">
      <c r="A113" s="15"/>
      <c r="B113" s="183"/>
      <c r="C113" s="109"/>
      <c r="D113" s="226" t="s">
        <v>48</v>
      </c>
      <c r="E113" s="227"/>
      <c r="F113" s="228"/>
      <c r="G113" s="228"/>
      <c r="H113" s="171"/>
      <c r="I113" s="88">
        <f t="shared" si="11"/>
        <v>0</v>
      </c>
      <c r="J113" s="163">
        <f t="shared" si="7"/>
        <v>0</v>
      </c>
      <c r="K113" s="155">
        <f t="shared" si="8"/>
        <v>0</v>
      </c>
      <c r="L113" s="155">
        <f>IF(J113=1,SUM($J$6:J113),0)</f>
        <v>0</v>
      </c>
      <c r="M113" s="155">
        <f>IF(K113=1,SUM($K$6:K113),0)</f>
        <v>0</v>
      </c>
      <c r="N113" s="165">
        <f t="shared" si="9"/>
        <v>0</v>
      </c>
      <c r="O113" s="155">
        <f t="shared" si="10"/>
        <v>0</v>
      </c>
      <c r="P113" s="155">
        <f>IF(O113=1,SUM($O$6:O113),0)</f>
        <v>0</v>
      </c>
    </row>
    <row r="114" spans="1:16" ht="15" customHeight="1">
      <c r="A114" s="15"/>
      <c r="B114" s="183" t="s">
        <v>524</v>
      </c>
      <c r="C114" s="109" t="s">
        <v>1193</v>
      </c>
      <c r="D114" s="226" t="s">
        <v>48</v>
      </c>
      <c r="E114" s="227"/>
      <c r="F114" s="228"/>
      <c r="G114" s="228"/>
      <c r="H114" s="171"/>
      <c r="I114" s="88">
        <f t="shared" si="11"/>
        <v>0</v>
      </c>
      <c r="J114" s="163">
        <f t="shared" si="7"/>
        <v>0</v>
      </c>
      <c r="K114" s="155">
        <f t="shared" si="8"/>
        <v>0</v>
      </c>
      <c r="L114" s="155">
        <f>IF(J114=1,SUM($J$6:J114),0)</f>
        <v>0</v>
      </c>
      <c r="M114" s="155">
        <f>IF(K114=1,SUM($K$6:K114),0)</f>
        <v>0</v>
      </c>
      <c r="N114" s="165">
        <f t="shared" si="9"/>
        <v>0</v>
      </c>
      <c r="O114" s="155">
        <f t="shared" si="10"/>
        <v>0</v>
      </c>
      <c r="P114" s="155">
        <f>IF(O114=1,SUM($O$6:O114),0)</f>
        <v>0</v>
      </c>
    </row>
    <row r="115" spans="1:16" ht="15" customHeight="1">
      <c r="A115" s="17"/>
      <c r="B115" s="183">
        <v>1</v>
      </c>
      <c r="C115" s="109" t="s">
        <v>1194</v>
      </c>
      <c r="D115" s="226" t="s">
        <v>45</v>
      </c>
      <c r="E115" s="227" t="s">
        <v>14</v>
      </c>
      <c r="F115" s="228"/>
      <c r="G115" s="228"/>
      <c r="H115" s="171"/>
      <c r="I115" s="88">
        <f t="shared" si="11"/>
        <v>0</v>
      </c>
      <c r="J115" s="163">
        <f t="shared" si="7"/>
        <v>0</v>
      </c>
      <c r="K115" s="155">
        <f t="shared" si="8"/>
        <v>1</v>
      </c>
      <c r="L115" s="155">
        <f>IF(J115=1,SUM($J$6:J115),0)</f>
        <v>0</v>
      </c>
      <c r="M115" s="155">
        <f>IF(K115=1,SUM($K$6:K115),0)</f>
        <v>201227069.79893059</v>
      </c>
      <c r="N115" s="165">
        <f t="shared" si="9"/>
        <v>201227069.79893059</v>
      </c>
      <c r="O115" s="155">
        <f t="shared" si="10"/>
        <v>0</v>
      </c>
      <c r="P115" s="155">
        <f>IF(O115=1,SUM($O$6:O115),0)</f>
        <v>0</v>
      </c>
    </row>
    <row r="116" spans="1:16" ht="15" customHeight="1">
      <c r="A116" s="15"/>
      <c r="B116" s="183">
        <v>2</v>
      </c>
      <c r="C116" s="109" t="s">
        <v>1013</v>
      </c>
      <c r="D116" s="226" t="s">
        <v>44</v>
      </c>
      <c r="E116" s="227" t="s">
        <v>525</v>
      </c>
      <c r="F116" s="228">
        <v>16002920</v>
      </c>
      <c r="G116" s="228">
        <v>30518900</v>
      </c>
      <c r="H116" s="171"/>
      <c r="I116" s="88">
        <f t="shared" si="11"/>
        <v>30518900</v>
      </c>
      <c r="J116" s="163">
        <f t="shared" si="7"/>
        <v>1</v>
      </c>
      <c r="K116" s="155">
        <f t="shared" si="8"/>
        <v>0</v>
      </c>
      <c r="L116" s="155">
        <f>IF(J116=1,SUM($J$6:J116),0)</f>
        <v>79</v>
      </c>
      <c r="M116" s="155">
        <f>IF(K116=1,SUM($K$6:K116),0)</f>
        <v>0</v>
      </c>
      <c r="N116" s="165">
        <f t="shared" si="9"/>
        <v>79</v>
      </c>
      <c r="O116" s="155">
        <f t="shared" si="10"/>
        <v>0</v>
      </c>
      <c r="P116" s="155">
        <f>IF(O116=1,SUM($O$6:O116),0)</f>
        <v>0</v>
      </c>
    </row>
    <row r="117" spans="1:16" ht="15" customHeight="1">
      <c r="A117" s="15"/>
      <c r="B117" s="183">
        <v>3</v>
      </c>
      <c r="C117" s="185" t="s">
        <v>1014</v>
      </c>
      <c r="D117" s="226" t="s">
        <v>44</v>
      </c>
      <c r="E117" s="227" t="s">
        <v>525</v>
      </c>
      <c r="F117" s="228">
        <v>18311920</v>
      </c>
      <c r="G117" s="228">
        <v>34969900</v>
      </c>
      <c r="H117" s="171"/>
      <c r="I117" s="88">
        <f t="shared" si="11"/>
        <v>34969900</v>
      </c>
      <c r="J117" s="163">
        <f t="shared" si="7"/>
        <v>1</v>
      </c>
      <c r="K117" s="155">
        <f t="shared" si="8"/>
        <v>0</v>
      </c>
      <c r="L117" s="155">
        <f>IF(J117=1,SUM($J$6:J117),0)</f>
        <v>80</v>
      </c>
      <c r="M117" s="155">
        <f>IF(K117=1,SUM($K$6:K117),0)</f>
        <v>0</v>
      </c>
      <c r="N117" s="165">
        <f t="shared" si="9"/>
        <v>80</v>
      </c>
      <c r="O117" s="155">
        <f t="shared" si="10"/>
        <v>0</v>
      </c>
      <c r="P117" s="155">
        <f>IF(O117=1,SUM($O$6:O117),0)</f>
        <v>0</v>
      </c>
    </row>
    <row r="118" spans="1:16" ht="15" customHeight="1">
      <c r="A118" s="15"/>
      <c r="B118" s="183">
        <v>4</v>
      </c>
      <c r="C118" s="109" t="s">
        <v>1015</v>
      </c>
      <c r="D118" s="226" t="s">
        <v>44</v>
      </c>
      <c r="E118" s="227" t="s">
        <v>525</v>
      </c>
      <c r="F118" s="228">
        <v>79514150</v>
      </c>
      <c r="G118" s="228">
        <v>145312800</v>
      </c>
      <c r="H118" s="171"/>
      <c r="I118" s="88">
        <f>IF($I$5=$G$4,G118,(IF($I$5=$F$4,F118,0)))</f>
        <v>145312800</v>
      </c>
      <c r="J118" s="163">
        <f t="shared" si="7"/>
        <v>1</v>
      </c>
      <c r="K118" s="155">
        <f t="shared" si="8"/>
        <v>0</v>
      </c>
      <c r="L118" s="155">
        <f>IF(J118=1,SUM($J$6:J118),0)</f>
        <v>81</v>
      </c>
      <c r="M118" s="155">
        <f>IF(K118=1,SUM($K$6:K118),0)</f>
        <v>0</v>
      </c>
      <c r="N118" s="165">
        <f t="shared" si="9"/>
        <v>81</v>
      </c>
      <c r="O118" s="155">
        <f t="shared" si="10"/>
        <v>0</v>
      </c>
      <c r="P118" s="155">
        <f>IF(O118=1,SUM($O$6:O118),0)</f>
        <v>0</v>
      </c>
    </row>
    <row r="119" spans="1:16" ht="15" customHeight="1">
      <c r="A119" s="15"/>
      <c r="B119" s="183">
        <v>5</v>
      </c>
      <c r="C119" s="109" t="s">
        <v>1016</v>
      </c>
      <c r="D119" s="226" t="s">
        <v>44</v>
      </c>
      <c r="E119" s="227" t="s">
        <v>525</v>
      </c>
      <c r="F119" s="228">
        <v>46492920</v>
      </c>
      <c r="G119" s="228">
        <v>46492920</v>
      </c>
      <c r="H119" s="171"/>
      <c r="I119" s="88">
        <f>IF($I$5=$G$4,G119,(IF($I$5=$F$4,F119,0)))</f>
        <v>46492920</v>
      </c>
      <c r="J119" s="163">
        <f t="shared" si="7"/>
        <v>1</v>
      </c>
      <c r="K119" s="155">
        <f t="shared" si="8"/>
        <v>0</v>
      </c>
      <c r="L119" s="155">
        <f>IF(J119=1,SUM($J$6:J119),0)</f>
        <v>82</v>
      </c>
      <c r="M119" s="155">
        <f>IF(K119=1,SUM($K$6:K119),0)</f>
        <v>0</v>
      </c>
      <c r="N119" s="165">
        <f t="shared" si="9"/>
        <v>82</v>
      </c>
      <c r="O119" s="155">
        <f t="shared" si="10"/>
        <v>0</v>
      </c>
      <c r="P119" s="155">
        <f>IF(O119=1,SUM($O$6:O119),0)</f>
        <v>0</v>
      </c>
    </row>
    <row r="120" spans="1:16" ht="15" customHeight="1">
      <c r="A120" s="15"/>
      <c r="B120" s="183">
        <v>6</v>
      </c>
      <c r="C120" s="109" t="s">
        <v>1017</v>
      </c>
      <c r="D120" s="226" t="s">
        <v>44</v>
      </c>
      <c r="E120" s="227" t="s">
        <v>525</v>
      </c>
      <c r="F120" s="228">
        <v>229416150</v>
      </c>
      <c r="G120" s="228">
        <v>229416150</v>
      </c>
      <c r="H120" s="171"/>
      <c r="I120" s="88">
        <f>IF($I$5=$G$4,G120,(IF($I$5=$F$4,F120,0)))</f>
        <v>229416150</v>
      </c>
      <c r="J120" s="163">
        <f t="shared" si="7"/>
        <v>1</v>
      </c>
      <c r="K120" s="155">
        <f t="shared" si="8"/>
        <v>0</v>
      </c>
      <c r="L120" s="155">
        <f>IF(J120=1,SUM($J$6:J120),0)</f>
        <v>83</v>
      </c>
      <c r="M120" s="155">
        <f>IF(K120=1,SUM($K$6:K120),0)</f>
        <v>0</v>
      </c>
      <c r="N120" s="165">
        <f t="shared" si="9"/>
        <v>83</v>
      </c>
      <c r="O120" s="155">
        <f t="shared" si="10"/>
        <v>0</v>
      </c>
      <c r="P120" s="155">
        <f>IF(O120=1,SUM($O$6:O120),0)</f>
        <v>0</v>
      </c>
    </row>
    <row r="121" spans="1:16" ht="15" customHeight="1">
      <c r="A121" s="15"/>
      <c r="B121" s="183">
        <v>7</v>
      </c>
      <c r="C121" s="109" t="s">
        <v>1192</v>
      </c>
      <c r="D121" s="226" t="s">
        <v>44</v>
      </c>
      <c r="E121" s="227" t="s">
        <v>525</v>
      </c>
      <c r="F121" s="228">
        <v>46425420</v>
      </c>
      <c r="G121" s="228">
        <v>46425420</v>
      </c>
      <c r="H121" s="171"/>
      <c r="I121" s="88">
        <f t="shared" si="11"/>
        <v>46425420</v>
      </c>
      <c r="J121" s="163">
        <f t="shared" si="7"/>
        <v>1</v>
      </c>
      <c r="K121" s="155">
        <f t="shared" si="8"/>
        <v>0</v>
      </c>
      <c r="L121" s="155">
        <f>IF(J121=1,SUM($J$6:J121),0)</f>
        <v>84</v>
      </c>
      <c r="M121" s="155">
        <f>IF(K121=1,SUM($K$6:K121),0)</f>
        <v>0</v>
      </c>
      <c r="N121" s="165">
        <f t="shared" si="9"/>
        <v>84</v>
      </c>
      <c r="O121" s="155">
        <f t="shared" si="10"/>
        <v>0</v>
      </c>
      <c r="P121" s="155">
        <f>IF(O121=1,SUM($O$6:O121),0)</f>
        <v>0</v>
      </c>
    </row>
    <row r="122" spans="1:16" ht="15" customHeight="1">
      <c r="A122" s="17"/>
      <c r="B122" s="183"/>
      <c r="C122" s="184" t="s">
        <v>1396</v>
      </c>
      <c r="D122" s="226" t="s">
        <v>48</v>
      </c>
      <c r="E122" s="227"/>
      <c r="F122" s="228"/>
      <c r="G122" s="228"/>
      <c r="H122" s="171"/>
      <c r="I122" s="88">
        <f t="shared" si="11"/>
        <v>0</v>
      </c>
      <c r="J122" s="163">
        <f t="shared" si="7"/>
        <v>0</v>
      </c>
      <c r="K122" s="155">
        <f t="shared" si="8"/>
        <v>0</v>
      </c>
      <c r="L122" s="155">
        <f>IF(J122=1,SUM($J$6:J122),0)</f>
        <v>0</v>
      </c>
      <c r="M122" s="155">
        <f>IF(K122=1,SUM($K$6:K122),0)</f>
        <v>0</v>
      </c>
      <c r="N122" s="165">
        <f t="shared" si="9"/>
        <v>0</v>
      </c>
      <c r="O122" s="155">
        <f t="shared" si="10"/>
        <v>0</v>
      </c>
      <c r="P122" s="155">
        <f>IF(O122=1,SUM($O$6:O122),0)</f>
        <v>0</v>
      </c>
    </row>
    <row r="123" spans="1:16" ht="15" customHeight="1">
      <c r="A123" s="15"/>
      <c r="B123" s="183">
        <v>8</v>
      </c>
      <c r="C123" s="185" t="s">
        <v>1397</v>
      </c>
      <c r="D123" s="226" t="s">
        <v>44</v>
      </c>
      <c r="E123" s="227" t="s">
        <v>525</v>
      </c>
      <c r="F123" s="228">
        <v>241300000</v>
      </c>
      <c r="G123" s="228">
        <v>286907300</v>
      </c>
      <c r="H123" s="172"/>
      <c r="I123" s="88">
        <f t="shared" si="11"/>
        <v>286907300</v>
      </c>
      <c r="J123" s="163">
        <f t="shared" si="7"/>
        <v>1</v>
      </c>
      <c r="K123" s="155">
        <f t="shared" si="8"/>
        <v>0</v>
      </c>
      <c r="L123" s="155">
        <f>IF(J123=1,SUM($J$6:J123),0)</f>
        <v>85</v>
      </c>
      <c r="M123" s="155">
        <f>IF(K123=1,SUM($K$6:K123),0)</f>
        <v>0</v>
      </c>
      <c r="N123" s="165">
        <f t="shared" si="9"/>
        <v>85</v>
      </c>
      <c r="O123" s="155">
        <f t="shared" si="10"/>
        <v>0</v>
      </c>
      <c r="P123" s="155">
        <f>IF(O123=1,SUM($O$6:O123),0)</f>
        <v>0</v>
      </c>
    </row>
    <row r="124" spans="1:16" ht="15" customHeight="1">
      <c r="A124" s="15"/>
      <c r="B124" s="183">
        <v>9</v>
      </c>
      <c r="C124" s="185" t="s">
        <v>1398</v>
      </c>
      <c r="D124" s="226" t="s">
        <v>44</v>
      </c>
      <c r="E124" s="227" t="s">
        <v>14</v>
      </c>
      <c r="F124" s="228">
        <v>42499000</v>
      </c>
      <c r="G124" s="228">
        <v>47390600</v>
      </c>
      <c r="H124" s="172"/>
      <c r="I124" s="88">
        <f t="shared" si="11"/>
        <v>47390600</v>
      </c>
      <c r="J124" s="163">
        <f t="shared" si="7"/>
        <v>1</v>
      </c>
      <c r="K124" s="155">
        <f t="shared" si="8"/>
        <v>0</v>
      </c>
      <c r="L124" s="155">
        <f>IF(J124=1,SUM($J$6:J124),0)</f>
        <v>86</v>
      </c>
      <c r="M124" s="155">
        <f>IF(K124=1,SUM($K$6:K124),0)</f>
        <v>0</v>
      </c>
      <c r="N124" s="165">
        <f t="shared" si="9"/>
        <v>86</v>
      </c>
      <c r="O124" s="155">
        <f t="shared" si="10"/>
        <v>0</v>
      </c>
      <c r="P124" s="155">
        <f>IF(O124=1,SUM($O$6:O124),0)</f>
        <v>0</v>
      </c>
    </row>
    <row r="125" spans="1:16" ht="15" customHeight="1">
      <c r="A125" s="15"/>
      <c r="B125" s="183"/>
      <c r="C125" s="109"/>
      <c r="D125" s="226"/>
      <c r="E125" s="227"/>
      <c r="F125" s="228"/>
      <c r="G125" s="228"/>
      <c r="H125" s="172"/>
      <c r="I125" s="88">
        <f t="shared" si="11"/>
        <v>0</v>
      </c>
      <c r="J125" s="163">
        <f t="shared" si="7"/>
        <v>0</v>
      </c>
      <c r="K125" s="155">
        <f t="shared" si="8"/>
        <v>0</v>
      </c>
      <c r="L125" s="155">
        <f>IF(J125=1,SUM($J$6:J125),0)</f>
        <v>0</v>
      </c>
      <c r="M125" s="155">
        <f>IF(K125=1,SUM($K$6:K125),0)</f>
        <v>0</v>
      </c>
      <c r="N125" s="165">
        <f t="shared" si="9"/>
        <v>0</v>
      </c>
      <c r="O125" s="155">
        <f t="shared" si="10"/>
        <v>0</v>
      </c>
      <c r="P125" s="155">
        <f>IF(O125=1,SUM($O$6:O125),0)</f>
        <v>0</v>
      </c>
    </row>
    <row r="126" spans="1:16" ht="15" customHeight="1">
      <c r="A126" s="15"/>
      <c r="B126" s="183" t="s">
        <v>526</v>
      </c>
      <c r="C126" s="109" t="s">
        <v>527</v>
      </c>
      <c r="D126" s="226" t="s">
        <v>48</v>
      </c>
      <c r="E126" s="227"/>
      <c r="F126" s="228"/>
      <c r="G126" s="228"/>
      <c r="H126" s="172"/>
      <c r="I126" s="88">
        <f t="shared" si="11"/>
        <v>0</v>
      </c>
      <c r="J126" s="163">
        <f t="shared" si="7"/>
        <v>0</v>
      </c>
      <c r="K126" s="155">
        <f t="shared" si="8"/>
        <v>0</v>
      </c>
      <c r="L126" s="155">
        <f>IF(J126=1,SUM($J$6:J126),0)</f>
        <v>0</v>
      </c>
      <c r="M126" s="155">
        <f>IF(K126=1,SUM($K$6:K126),0)</f>
        <v>0</v>
      </c>
      <c r="N126" s="165">
        <f t="shared" si="9"/>
        <v>0</v>
      </c>
      <c r="O126" s="155">
        <f t="shared" si="10"/>
        <v>0</v>
      </c>
      <c r="P126" s="155">
        <f>IF(O126=1,SUM($O$6:O126),0)</f>
        <v>0</v>
      </c>
    </row>
    <row r="127" spans="1:16" ht="15" customHeight="1">
      <c r="A127" s="15"/>
      <c r="B127" s="183">
        <v>1</v>
      </c>
      <c r="C127" s="109" t="s">
        <v>528</v>
      </c>
      <c r="D127" s="226" t="s">
        <v>44</v>
      </c>
      <c r="E127" s="227" t="s">
        <v>525</v>
      </c>
      <c r="F127" s="228">
        <v>126104830</v>
      </c>
      <c r="G127" s="228">
        <v>181123500</v>
      </c>
      <c r="H127" s="172"/>
      <c r="I127" s="88">
        <f t="shared" si="11"/>
        <v>181123500</v>
      </c>
      <c r="J127" s="163">
        <f t="shared" si="7"/>
        <v>1</v>
      </c>
      <c r="K127" s="155">
        <f t="shared" si="8"/>
        <v>0</v>
      </c>
      <c r="L127" s="155">
        <f>IF(J127=1,SUM($J$6:J127),0)</f>
        <v>87</v>
      </c>
      <c r="M127" s="155">
        <f>IF(K127=1,SUM($K$6:K127),0)</f>
        <v>0</v>
      </c>
      <c r="N127" s="165">
        <f t="shared" si="9"/>
        <v>87</v>
      </c>
      <c r="O127" s="155">
        <f t="shared" si="10"/>
        <v>0</v>
      </c>
      <c r="P127" s="155">
        <f>IF(O127=1,SUM($O$6:O127),0)</f>
        <v>0</v>
      </c>
    </row>
    <row r="128" spans="1:16" ht="15" customHeight="1">
      <c r="A128" s="15"/>
      <c r="B128" s="183">
        <v>2</v>
      </c>
      <c r="C128" s="109" t="s">
        <v>529</v>
      </c>
      <c r="D128" s="226" t="s">
        <v>44</v>
      </c>
      <c r="E128" s="227" t="s">
        <v>525</v>
      </c>
      <c r="F128" s="228">
        <v>191704830</v>
      </c>
      <c r="G128" s="228">
        <v>265523500</v>
      </c>
      <c r="H128" s="172"/>
      <c r="I128" s="88">
        <f t="shared" si="11"/>
        <v>265523500</v>
      </c>
      <c r="J128" s="163">
        <f t="shared" si="7"/>
        <v>1</v>
      </c>
      <c r="K128" s="155">
        <f t="shared" si="8"/>
        <v>0</v>
      </c>
      <c r="L128" s="155">
        <f>IF(J128=1,SUM($J$6:J128),0)</f>
        <v>88</v>
      </c>
      <c r="M128" s="155">
        <f>IF(K128=1,SUM($K$6:K128),0)</f>
        <v>0</v>
      </c>
      <c r="N128" s="165">
        <f t="shared" si="9"/>
        <v>88</v>
      </c>
      <c r="O128" s="155">
        <f t="shared" si="10"/>
        <v>0</v>
      </c>
      <c r="P128" s="155">
        <f>IF(O128=1,SUM($O$6:O128),0)</f>
        <v>0</v>
      </c>
    </row>
    <row r="129" spans="1:17" ht="15" customHeight="1">
      <c r="A129" s="15"/>
      <c r="B129" s="183">
        <v>3</v>
      </c>
      <c r="C129" s="109" t="s">
        <v>1142</v>
      </c>
      <c r="D129" s="226" t="s">
        <v>45</v>
      </c>
      <c r="E129" s="227" t="s">
        <v>525</v>
      </c>
      <c r="F129" s="228">
        <v>79200000</v>
      </c>
      <c r="G129" s="228">
        <v>79200000</v>
      </c>
      <c r="H129" s="172"/>
      <c r="I129" s="88">
        <f t="shared" si="11"/>
        <v>79200000</v>
      </c>
      <c r="J129" s="163">
        <f t="shared" si="7"/>
        <v>0</v>
      </c>
      <c r="K129" s="155">
        <f t="shared" si="8"/>
        <v>1</v>
      </c>
      <c r="L129" s="155">
        <f>IF(J129=1,SUM($J$6:J129),0)</f>
        <v>0</v>
      </c>
      <c r="M129" s="155">
        <f>IF(K129=1,SUM($K$6:K129),0)</f>
        <v>201227070.79893059</v>
      </c>
      <c r="N129" s="165">
        <f t="shared" si="9"/>
        <v>201227070.79893059</v>
      </c>
      <c r="O129" s="155">
        <f t="shared" si="10"/>
        <v>0</v>
      </c>
      <c r="P129" s="155">
        <f>IF(O129=1,SUM($O$6:O129),0)</f>
        <v>0</v>
      </c>
    </row>
    <row r="130" spans="1:17" ht="15" customHeight="1">
      <c r="A130" s="15"/>
      <c r="B130" s="183">
        <v>4</v>
      </c>
      <c r="C130" s="109" t="s">
        <v>1143</v>
      </c>
      <c r="D130" s="226" t="s">
        <v>45</v>
      </c>
      <c r="E130" s="227" t="s">
        <v>14</v>
      </c>
      <c r="F130" s="228">
        <v>5975000</v>
      </c>
      <c r="G130" s="228">
        <v>5975000</v>
      </c>
      <c r="H130" s="172"/>
      <c r="I130" s="88">
        <f t="shared" si="11"/>
        <v>5975000</v>
      </c>
      <c r="J130" s="163">
        <f t="shared" si="7"/>
        <v>0</v>
      </c>
      <c r="K130" s="155">
        <f t="shared" si="8"/>
        <v>1</v>
      </c>
      <c r="L130" s="155">
        <f>IF(J130=1,SUM($J$6:J130),0)</f>
        <v>0</v>
      </c>
      <c r="M130" s="155">
        <f>IF(K130=1,SUM($K$6:K130),0)</f>
        <v>201227071.79893059</v>
      </c>
      <c r="N130" s="165">
        <f t="shared" si="9"/>
        <v>201227071.79893059</v>
      </c>
      <c r="O130" s="155">
        <f t="shared" si="10"/>
        <v>0</v>
      </c>
      <c r="P130" s="155">
        <f>IF(O130=1,SUM($O$6:O130),0)</f>
        <v>0</v>
      </c>
    </row>
    <row r="131" spans="1:17" ht="15" customHeight="1">
      <c r="A131" s="15"/>
      <c r="B131" s="183">
        <v>5</v>
      </c>
      <c r="C131" s="109" t="s">
        <v>1144</v>
      </c>
      <c r="D131" s="226" t="s">
        <v>45</v>
      </c>
      <c r="E131" s="227" t="s">
        <v>24</v>
      </c>
      <c r="F131" s="228">
        <v>12500000</v>
      </c>
      <c r="G131" s="228">
        <v>12500000</v>
      </c>
      <c r="H131" s="172"/>
      <c r="I131" s="88">
        <f t="shared" si="11"/>
        <v>12500000</v>
      </c>
      <c r="J131" s="163">
        <f t="shared" si="7"/>
        <v>0</v>
      </c>
      <c r="K131" s="155">
        <f t="shared" si="8"/>
        <v>1</v>
      </c>
      <c r="L131" s="155">
        <f>IF(J131=1,SUM($J$6:J131),0)</f>
        <v>0</v>
      </c>
      <c r="M131" s="155">
        <f>IF(K131=1,SUM($K$6:K131),0)</f>
        <v>201227072.79893059</v>
      </c>
      <c r="N131" s="165">
        <f t="shared" si="9"/>
        <v>201227072.79893059</v>
      </c>
      <c r="O131" s="155">
        <f t="shared" si="10"/>
        <v>0</v>
      </c>
      <c r="P131" s="155">
        <f>IF(O131=1,SUM($O$6:O131),0)</f>
        <v>0</v>
      </c>
    </row>
    <row r="132" spans="1:17" ht="15" customHeight="1">
      <c r="A132" s="15"/>
      <c r="B132" s="183"/>
      <c r="C132" s="109"/>
      <c r="D132" s="226" t="s">
        <v>48</v>
      </c>
      <c r="E132" s="227"/>
      <c r="F132" s="228"/>
      <c r="G132" s="228"/>
      <c r="H132" s="172"/>
      <c r="I132" s="88">
        <f t="shared" si="11"/>
        <v>0</v>
      </c>
      <c r="J132" s="163">
        <f t="shared" si="7"/>
        <v>0</v>
      </c>
      <c r="K132" s="155">
        <f t="shared" si="8"/>
        <v>0</v>
      </c>
      <c r="L132" s="155">
        <f>IF(J132=1,SUM($J$6:J132),0)</f>
        <v>0</v>
      </c>
      <c r="M132" s="155">
        <f>IF(K132=1,SUM($K$6:K132),0)</f>
        <v>0</v>
      </c>
      <c r="N132" s="165">
        <f t="shared" si="9"/>
        <v>0</v>
      </c>
      <c r="O132" s="155">
        <f t="shared" si="10"/>
        <v>0</v>
      </c>
      <c r="P132" s="155">
        <f>IF(O132=1,SUM($O$6:O132),0)</f>
        <v>0</v>
      </c>
    </row>
    <row r="133" spans="1:17" ht="15" customHeight="1">
      <c r="A133" s="15"/>
      <c r="B133" s="183" t="s">
        <v>530</v>
      </c>
      <c r="C133" s="109" t="s">
        <v>531</v>
      </c>
      <c r="D133" s="226" t="s">
        <v>48</v>
      </c>
      <c r="E133" s="227"/>
      <c r="F133" s="228"/>
      <c r="G133" s="228"/>
      <c r="H133" s="172"/>
      <c r="I133" s="88">
        <f t="shared" si="11"/>
        <v>0</v>
      </c>
      <c r="J133" s="163">
        <f t="shared" si="7"/>
        <v>0</v>
      </c>
      <c r="K133" s="155">
        <f t="shared" si="8"/>
        <v>0</v>
      </c>
      <c r="L133" s="155">
        <f>IF(J133=1,SUM($J$6:J133),0)</f>
        <v>0</v>
      </c>
      <c r="M133" s="155">
        <f>IF(K133=1,SUM($K$6:K133),0)</f>
        <v>0</v>
      </c>
      <c r="N133" s="165">
        <f t="shared" si="9"/>
        <v>0</v>
      </c>
      <c r="O133" s="155">
        <f t="shared" si="10"/>
        <v>0</v>
      </c>
      <c r="P133" s="155">
        <f>IF(O133=1,SUM($O$6:O133),0)</f>
        <v>0</v>
      </c>
    </row>
    <row r="134" spans="1:17" ht="15" customHeight="1">
      <c r="A134" s="15"/>
      <c r="B134" s="183">
        <v>1</v>
      </c>
      <c r="C134" s="109" t="s">
        <v>532</v>
      </c>
      <c r="D134" s="226" t="s">
        <v>44</v>
      </c>
      <c r="E134" s="227" t="s">
        <v>8</v>
      </c>
      <c r="F134" s="228">
        <v>24998100</v>
      </c>
      <c r="G134" s="228">
        <v>27845400</v>
      </c>
      <c r="H134" s="172"/>
      <c r="I134" s="88">
        <f t="shared" si="11"/>
        <v>27845400</v>
      </c>
      <c r="J134" s="163">
        <f t="shared" si="7"/>
        <v>1</v>
      </c>
      <c r="K134" s="155">
        <f t="shared" si="8"/>
        <v>0</v>
      </c>
      <c r="L134" s="155">
        <f>IF(J134=1,SUM($J$6:J134),0)</f>
        <v>89</v>
      </c>
      <c r="M134" s="155">
        <f>IF(K134=1,SUM($K$6:K134),0)</f>
        <v>0</v>
      </c>
      <c r="N134" s="165">
        <f t="shared" si="9"/>
        <v>89</v>
      </c>
      <c r="O134" s="155">
        <f t="shared" si="10"/>
        <v>0</v>
      </c>
      <c r="P134" s="155">
        <f>IF(O134=1,SUM($O$6:O134),0)</f>
        <v>0</v>
      </c>
    </row>
    <row r="135" spans="1:17" ht="15" customHeight="1">
      <c r="A135" s="15"/>
      <c r="B135" s="183">
        <v>2</v>
      </c>
      <c r="C135" s="109" t="s">
        <v>1145</v>
      </c>
      <c r="D135" s="226" t="s">
        <v>44</v>
      </c>
      <c r="E135" s="227" t="s">
        <v>8</v>
      </c>
      <c r="F135" s="228">
        <v>26746100</v>
      </c>
      <c r="G135" s="228">
        <v>42757200</v>
      </c>
      <c r="H135" s="172"/>
      <c r="I135" s="88">
        <f t="shared" si="11"/>
        <v>42757200</v>
      </c>
      <c r="J135" s="163">
        <f t="shared" si="7"/>
        <v>1</v>
      </c>
      <c r="K135" s="155">
        <f t="shared" si="8"/>
        <v>0</v>
      </c>
      <c r="L135" s="155">
        <f>IF(J135=1,SUM($J$6:J135),0)</f>
        <v>90</v>
      </c>
      <c r="M135" s="155">
        <f>IF(K135=1,SUM($K$6:K135),0)</f>
        <v>0</v>
      </c>
      <c r="N135" s="165">
        <f t="shared" si="9"/>
        <v>90</v>
      </c>
      <c r="O135" s="155">
        <f t="shared" si="10"/>
        <v>0</v>
      </c>
      <c r="P135" s="155">
        <f>IF(O135=1,SUM($O$6:O135),0)</f>
        <v>0</v>
      </c>
    </row>
    <row r="136" spans="1:17" ht="15" customHeight="1">
      <c r="A136" s="15"/>
      <c r="B136" s="183">
        <v>3</v>
      </c>
      <c r="C136" s="109" t="s">
        <v>1146</v>
      </c>
      <c r="D136" s="226" t="s">
        <v>44</v>
      </c>
      <c r="E136" s="227" t="s">
        <v>8</v>
      </c>
      <c r="F136" s="228">
        <v>38097500</v>
      </c>
      <c r="G136" s="228">
        <v>56838600</v>
      </c>
      <c r="H136" s="171"/>
      <c r="I136" s="88">
        <f t="shared" si="11"/>
        <v>56838600</v>
      </c>
      <c r="J136" s="163">
        <f t="shared" si="7"/>
        <v>1</v>
      </c>
      <c r="K136" s="155">
        <f t="shared" si="8"/>
        <v>0</v>
      </c>
      <c r="L136" s="155">
        <f>IF(J136=1,SUM($J$6:J136),0)</f>
        <v>91</v>
      </c>
      <c r="M136" s="155">
        <f>IF(K136=1,SUM($K$6:K136),0)</f>
        <v>0</v>
      </c>
      <c r="N136" s="165">
        <f t="shared" si="9"/>
        <v>91</v>
      </c>
      <c r="O136" s="155">
        <f t="shared" si="10"/>
        <v>0</v>
      </c>
      <c r="P136" s="155">
        <f>IF(O136=1,SUM($O$6:O136),0)</f>
        <v>0</v>
      </c>
    </row>
    <row r="137" spans="1:17" ht="15" customHeight="1">
      <c r="A137" s="17"/>
      <c r="B137" s="183">
        <v>4</v>
      </c>
      <c r="C137" s="109" t="s">
        <v>1147</v>
      </c>
      <c r="D137" s="226" t="s">
        <v>44</v>
      </c>
      <c r="E137" s="227" t="s">
        <v>8</v>
      </c>
      <c r="F137" s="228">
        <v>46697500</v>
      </c>
      <c r="G137" s="228">
        <v>77674900</v>
      </c>
      <c r="H137" s="171"/>
      <c r="I137" s="88">
        <f t="shared" si="11"/>
        <v>77674900</v>
      </c>
      <c r="J137" s="163">
        <f t="shared" ref="J137:J200" si="12">IF(D137="MDU-KD",1,0)</f>
        <v>1</v>
      </c>
      <c r="K137" s="155">
        <f t="shared" ref="K137:K200" si="13">IF(D137="HDW",1,0)</f>
        <v>0</v>
      </c>
      <c r="L137" s="155">
        <f>IF(J137=1,SUM($J$6:J137),0)</f>
        <v>92</v>
      </c>
      <c r="M137" s="155">
        <f>IF(K137=1,SUM($K$6:K137),0)</f>
        <v>0</v>
      </c>
      <c r="N137" s="165">
        <f t="shared" ref="N137:N200" si="14">IF(L137=0,M137,L137)</f>
        <v>92</v>
      </c>
      <c r="O137" s="155">
        <f t="shared" ref="O137:O200" si="15">IF(E137=0,0,IF(LEFT(C137,11)="Tiang Beton",1,0))</f>
        <v>0</v>
      </c>
      <c r="P137" s="155">
        <f>IF(O137=1,SUM($O$6:O137),0)</f>
        <v>0</v>
      </c>
    </row>
    <row r="138" spans="1:17" ht="15" customHeight="1">
      <c r="A138" s="18"/>
      <c r="B138" s="183">
        <v>5</v>
      </c>
      <c r="C138" s="109" t="s">
        <v>1148</v>
      </c>
      <c r="D138" s="226" t="s">
        <v>44</v>
      </c>
      <c r="E138" s="227" t="s">
        <v>8</v>
      </c>
      <c r="F138" s="228">
        <v>21530100</v>
      </c>
      <c r="G138" s="228">
        <v>21530100</v>
      </c>
      <c r="H138" s="171"/>
      <c r="I138" s="88">
        <f t="shared" si="11"/>
        <v>21530100</v>
      </c>
      <c r="J138" s="163">
        <f t="shared" si="12"/>
        <v>1</v>
      </c>
      <c r="K138" s="155">
        <f t="shared" si="13"/>
        <v>0</v>
      </c>
      <c r="L138" s="155">
        <f>IF(J138=1,SUM($J$6:J138),0)</f>
        <v>93</v>
      </c>
      <c r="M138" s="155">
        <f>IF(K138=1,SUM($K$6:K138),0)</f>
        <v>0</v>
      </c>
      <c r="N138" s="165">
        <f t="shared" si="14"/>
        <v>93</v>
      </c>
      <c r="O138" s="155">
        <f t="shared" si="15"/>
        <v>0</v>
      </c>
      <c r="P138" s="155">
        <f>IF(O138=1,SUM($O$6:O138),0)</f>
        <v>0</v>
      </c>
      <c r="Q138" s="166"/>
    </row>
    <row r="139" spans="1:17" ht="15" customHeight="1">
      <c r="A139" s="18"/>
      <c r="B139" s="183">
        <v>6</v>
      </c>
      <c r="C139" s="109" t="s">
        <v>1149</v>
      </c>
      <c r="D139" s="226" t="s">
        <v>44</v>
      </c>
      <c r="E139" s="227" t="s">
        <v>8</v>
      </c>
      <c r="F139" s="228">
        <v>31630800</v>
      </c>
      <c r="G139" s="228">
        <v>31630800</v>
      </c>
      <c r="H139" s="171"/>
      <c r="I139" s="88">
        <f t="shared" si="11"/>
        <v>31630800</v>
      </c>
      <c r="J139" s="163">
        <f t="shared" si="12"/>
        <v>1</v>
      </c>
      <c r="K139" s="155">
        <f t="shared" si="13"/>
        <v>0</v>
      </c>
      <c r="L139" s="155">
        <f>IF(J139=1,SUM($J$6:J139),0)</f>
        <v>94</v>
      </c>
      <c r="M139" s="155">
        <f>IF(K139=1,SUM($K$6:K139),0)</f>
        <v>0</v>
      </c>
      <c r="N139" s="165">
        <f t="shared" si="14"/>
        <v>94</v>
      </c>
      <c r="O139" s="155">
        <f t="shared" si="15"/>
        <v>0</v>
      </c>
      <c r="P139" s="155">
        <f>IF(O139=1,SUM($O$6:O139),0)</f>
        <v>0</v>
      </c>
      <c r="Q139" s="166"/>
    </row>
    <row r="140" spans="1:17" ht="15" customHeight="1">
      <c r="A140" s="18"/>
      <c r="B140" s="183">
        <v>7</v>
      </c>
      <c r="C140" s="109" t="s">
        <v>1150</v>
      </c>
      <c r="D140" s="226" t="s">
        <v>44</v>
      </c>
      <c r="E140" s="227" t="s">
        <v>8</v>
      </c>
      <c r="F140" s="228">
        <v>32680800</v>
      </c>
      <c r="G140" s="228">
        <v>32680800</v>
      </c>
      <c r="H140" s="171"/>
      <c r="I140" s="88">
        <f t="shared" si="11"/>
        <v>32680800</v>
      </c>
      <c r="J140" s="163">
        <f t="shared" si="12"/>
        <v>1</v>
      </c>
      <c r="K140" s="155">
        <f t="shared" si="13"/>
        <v>0</v>
      </c>
      <c r="L140" s="155">
        <f>IF(J140=1,SUM($J$6:J140),0)</f>
        <v>95</v>
      </c>
      <c r="M140" s="155">
        <f>IF(K140=1,SUM($K$6:K140),0)</f>
        <v>0</v>
      </c>
      <c r="N140" s="165">
        <f t="shared" si="14"/>
        <v>95</v>
      </c>
      <c r="O140" s="155">
        <f t="shared" si="15"/>
        <v>0</v>
      </c>
      <c r="P140" s="155">
        <f>IF(O140=1,SUM($O$6:O140),0)</f>
        <v>0</v>
      </c>
      <c r="Q140" s="166"/>
    </row>
    <row r="141" spans="1:17" ht="15" customHeight="1">
      <c r="A141" s="18"/>
      <c r="B141" s="183">
        <v>8</v>
      </c>
      <c r="C141" s="109" t="s">
        <v>1151</v>
      </c>
      <c r="D141" s="226" t="s">
        <v>44</v>
      </c>
      <c r="E141" s="227" t="s">
        <v>8</v>
      </c>
      <c r="F141" s="228">
        <v>37313100</v>
      </c>
      <c r="G141" s="228">
        <v>37313100</v>
      </c>
      <c r="H141" s="171"/>
      <c r="I141" s="88">
        <f t="shared" si="11"/>
        <v>37313100</v>
      </c>
      <c r="J141" s="163">
        <f t="shared" si="12"/>
        <v>1</v>
      </c>
      <c r="K141" s="155">
        <f t="shared" si="13"/>
        <v>0</v>
      </c>
      <c r="L141" s="155">
        <f>IF(J141=1,SUM($J$6:J141),0)</f>
        <v>96</v>
      </c>
      <c r="M141" s="155">
        <f>IF(K141=1,SUM($K$6:K141),0)</f>
        <v>0</v>
      </c>
      <c r="N141" s="165">
        <f t="shared" si="14"/>
        <v>96</v>
      </c>
      <c r="O141" s="155">
        <f t="shared" si="15"/>
        <v>0</v>
      </c>
      <c r="P141" s="155">
        <f>IF(O141=1,SUM($O$6:O141),0)</f>
        <v>0</v>
      </c>
      <c r="Q141" s="166"/>
    </row>
    <row r="142" spans="1:17" ht="15" customHeight="1">
      <c r="A142" s="17"/>
      <c r="B142" s="183">
        <v>9</v>
      </c>
      <c r="C142" s="109" t="s">
        <v>1456</v>
      </c>
      <c r="D142" s="226" t="s">
        <v>44</v>
      </c>
      <c r="E142" s="227" t="s">
        <v>8</v>
      </c>
      <c r="F142" s="228">
        <v>63057400</v>
      </c>
      <c r="G142" s="228">
        <v>63057400</v>
      </c>
      <c r="H142" s="171"/>
      <c r="I142" s="88">
        <f t="shared" si="11"/>
        <v>63057400</v>
      </c>
      <c r="J142" s="163">
        <f t="shared" si="12"/>
        <v>1</v>
      </c>
      <c r="K142" s="155">
        <f t="shared" si="13"/>
        <v>0</v>
      </c>
      <c r="L142" s="155">
        <f>IF(J142=1,SUM($J$6:J142),0)</f>
        <v>97</v>
      </c>
      <c r="M142" s="155">
        <f>IF(K142=1,SUM($K$6:K142),0)</f>
        <v>0</v>
      </c>
      <c r="N142" s="165">
        <f t="shared" si="14"/>
        <v>97</v>
      </c>
      <c r="O142" s="155">
        <f t="shared" si="15"/>
        <v>0</v>
      </c>
      <c r="P142" s="155">
        <f>IF(O142=1,SUM($O$6:O142),0)</f>
        <v>0</v>
      </c>
    </row>
    <row r="143" spans="1:17" ht="15" customHeight="1">
      <c r="A143" s="17"/>
      <c r="B143" s="183">
        <v>10</v>
      </c>
      <c r="C143" s="109" t="s">
        <v>1551</v>
      </c>
      <c r="D143" s="226" t="s">
        <v>44</v>
      </c>
      <c r="E143" s="227" t="s">
        <v>8</v>
      </c>
      <c r="F143" s="228">
        <v>87094400</v>
      </c>
      <c r="G143" s="228">
        <v>97014452.160000011</v>
      </c>
      <c r="H143" s="171"/>
      <c r="I143" s="88">
        <f t="shared" si="11"/>
        <v>97014452.160000011</v>
      </c>
      <c r="J143" s="163">
        <f t="shared" si="12"/>
        <v>1</v>
      </c>
      <c r="K143" s="155">
        <f t="shared" si="13"/>
        <v>0</v>
      </c>
      <c r="L143" s="155">
        <f>IF(J143=1,SUM($J$6:J143),0)</f>
        <v>98</v>
      </c>
      <c r="M143" s="155">
        <f>IF(K143=1,SUM($K$6:K143),0)</f>
        <v>0</v>
      </c>
      <c r="N143" s="165">
        <f t="shared" si="14"/>
        <v>98</v>
      </c>
      <c r="O143" s="155">
        <f t="shared" si="15"/>
        <v>0</v>
      </c>
      <c r="P143" s="155">
        <f>IF(O143=1,SUM($O$6:O143),0)</f>
        <v>0</v>
      </c>
    </row>
    <row r="144" spans="1:17" ht="15" customHeight="1">
      <c r="A144" s="17"/>
      <c r="B144" s="183">
        <v>11</v>
      </c>
      <c r="C144" s="109" t="s">
        <v>1043</v>
      </c>
      <c r="D144" s="226" t="s">
        <v>44</v>
      </c>
      <c r="E144" s="227" t="s">
        <v>8</v>
      </c>
      <c r="F144" s="228">
        <v>10270090</v>
      </c>
      <c r="G144" s="228">
        <v>11439900</v>
      </c>
      <c r="H144" s="171"/>
      <c r="I144" s="88">
        <f t="shared" si="11"/>
        <v>11439900</v>
      </c>
      <c r="J144" s="163">
        <f t="shared" si="12"/>
        <v>1</v>
      </c>
      <c r="K144" s="155">
        <f t="shared" si="13"/>
        <v>0</v>
      </c>
      <c r="L144" s="155">
        <f>IF(J144=1,SUM($J$6:J144),0)</f>
        <v>99</v>
      </c>
      <c r="M144" s="155">
        <f>IF(K144=1,SUM($K$6:K144),0)</f>
        <v>0</v>
      </c>
      <c r="N144" s="165">
        <f t="shared" si="14"/>
        <v>99</v>
      </c>
      <c r="O144" s="155">
        <f t="shared" si="15"/>
        <v>0</v>
      </c>
      <c r="P144" s="155">
        <f>IF(O144=1,SUM($O$6:O144),0)</f>
        <v>0</v>
      </c>
    </row>
    <row r="145" spans="1:16" ht="15" customHeight="1">
      <c r="A145" s="17"/>
      <c r="B145" s="183">
        <v>12</v>
      </c>
      <c r="C145" s="109" t="s">
        <v>1044</v>
      </c>
      <c r="D145" s="226" t="s">
        <v>44</v>
      </c>
      <c r="E145" s="227" t="s">
        <v>8</v>
      </c>
      <c r="F145" s="228">
        <v>8972560</v>
      </c>
      <c r="G145" s="228">
        <v>9994500</v>
      </c>
      <c r="H145" s="171"/>
      <c r="I145" s="88">
        <f t="shared" si="11"/>
        <v>9994500</v>
      </c>
      <c r="J145" s="163">
        <f t="shared" si="12"/>
        <v>1</v>
      </c>
      <c r="K145" s="155">
        <f t="shared" si="13"/>
        <v>0</v>
      </c>
      <c r="L145" s="155">
        <f>IF(J145=1,SUM($J$6:J145),0)</f>
        <v>100</v>
      </c>
      <c r="M145" s="155">
        <f>IF(K145=1,SUM($K$6:K145),0)</f>
        <v>0</v>
      </c>
      <c r="N145" s="165">
        <f t="shared" si="14"/>
        <v>100</v>
      </c>
      <c r="O145" s="155">
        <f t="shared" si="15"/>
        <v>0</v>
      </c>
      <c r="P145" s="155">
        <f>IF(O145=1,SUM($O$6:O145),0)</f>
        <v>0</v>
      </c>
    </row>
    <row r="146" spans="1:16" ht="15" customHeight="1">
      <c r="A146" s="17"/>
      <c r="B146" s="183">
        <v>13</v>
      </c>
      <c r="C146" s="109" t="s">
        <v>1045</v>
      </c>
      <c r="D146" s="226" t="s">
        <v>44</v>
      </c>
      <c r="E146" s="227" t="s">
        <v>8</v>
      </c>
      <c r="F146" s="228">
        <v>10973865</v>
      </c>
      <c r="G146" s="228">
        <v>12223800</v>
      </c>
      <c r="H146" s="171"/>
      <c r="I146" s="88">
        <f t="shared" si="11"/>
        <v>12223800</v>
      </c>
      <c r="J146" s="163">
        <f t="shared" si="12"/>
        <v>1</v>
      </c>
      <c r="K146" s="155">
        <f t="shared" si="13"/>
        <v>0</v>
      </c>
      <c r="L146" s="155">
        <f>IF(J146=1,SUM($J$6:J146),0)</f>
        <v>101</v>
      </c>
      <c r="M146" s="155">
        <f>IF(K146=1,SUM($K$6:K146),0)</f>
        <v>0</v>
      </c>
      <c r="N146" s="165">
        <f t="shared" si="14"/>
        <v>101</v>
      </c>
      <c r="O146" s="155">
        <f t="shared" si="15"/>
        <v>0</v>
      </c>
      <c r="P146" s="155">
        <f>IF(O146=1,SUM($O$6:O146),0)</f>
        <v>0</v>
      </c>
    </row>
    <row r="147" spans="1:16" ht="15" customHeight="1">
      <c r="A147" s="17"/>
      <c r="B147" s="183">
        <v>14</v>
      </c>
      <c r="C147" s="109" t="s">
        <v>1046</v>
      </c>
      <c r="D147" s="226" t="s">
        <v>44</v>
      </c>
      <c r="E147" s="227" t="s">
        <v>8</v>
      </c>
      <c r="F147" s="228">
        <v>12622540</v>
      </c>
      <c r="G147" s="228">
        <v>14060200</v>
      </c>
      <c r="H147" s="171"/>
      <c r="I147" s="88">
        <f t="shared" si="11"/>
        <v>14060200</v>
      </c>
      <c r="J147" s="163">
        <f t="shared" si="12"/>
        <v>1</v>
      </c>
      <c r="K147" s="155">
        <f t="shared" si="13"/>
        <v>0</v>
      </c>
      <c r="L147" s="155">
        <f>IF(J147=1,SUM($J$6:J147),0)</f>
        <v>102</v>
      </c>
      <c r="M147" s="155">
        <f>IF(K147=1,SUM($K$6:K147),0)</f>
        <v>0</v>
      </c>
      <c r="N147" s="165">
        <f t="shared" si="14"/>
        <v>102</v>
      </c>
      <c r="O147" s="155">
        <f t="shared" si="15"/>
        <v>0</v>
      </c>
      <c r="P147" s="155">
        <f>IF(O147=1,SUM($O$6:O147),0)</f>
        <v>0</v>
      </c>
    </row>
    <row r="148" spans="1:16" ht="15" customHeight="1">
      <c r="A148" s="17"/>
      <c r="B148" s="183">
        <v>15</v>
      </c>
      <c r="C148" s="184" t="s">
        <v>1552</v>
      </c>
      <c r="D148" s="226" t="s">
        <v>44</v>
      </c>
      <c r="E148" s="227" t="s">
        <v>14</v>
      </c>
      <c r="F148" s="228">
        <v>15724250</v>
      </c>
      <c r="G148" s="228">
        <v>16589083.749999998</v>
      </c>
      <c r="H148" s="171"/>
      <c r="I148" s="88">
        <f t="shared" si="11"/>
        <v>16589083.749999998</v>
      </c>
      <c r="J148" s="163">
        <f t="shared" si="12"/>
        <v>1</v>
      </c>
      <c r="K148" s="155">
        <f t="shared" si="13"/>
        <v>0</v>
      </c>
      <c r="L148" s="155">
        <f>IF(J148=1,SUM($J$6:J148),0)</f>
        <v>103</v>
      </c>
      <c r="M148" s="155">
        <f>IF(K148=1,SUM($K$6:K148),0)</f>
        <v>0</v>
      </c>
      <c r="N148" s="165">
        <f t="shared" si="14"/>
        <v>103</v>
      </c>
      <c r="O148" s="155">
        <f t="shared" si="15"/>
        <v>0</v>
      </c>
      <c r="P148" s="155">
        <f>IF(O148=1,SUM($O$6:O148),0)</f>
        <v>0</v>
      </c>
    </row>
    <row r="149" spans="1:16" ht="15" customHeight="1">
      <c r="A149" s="17"/>
      <c r="B149" s="183"/>
      <c r="C149" s="184"/>
      <c r="D149" s="226"/>
      <c r="E149" s="227"/>
      <c r="F149" s="228"/>
      <c r="G149" s="228"/>
      <c r="H149" s="171"/>
      <c r="I149" s="88">
        <f t="shared" si="11"/>
        <v>0</v>
      </c>
      <c r="J149" s="163">
        <f t="shared" si="12"/>
        <v>0</v>
      </c>
      <c r="K149" s="155">
        <f t="shared" si="13"/>
        <v>0</v>
      </c>
      <c r="L149" s="155">
        <f>IF(J149=1,SUM($J$6:J149),0)</f>
        <v>0</v>
      </c>
      <c r="M149" s="155">
        <f>IF(K149=1,SUM($K$6:K149),0)</f>
        <v>0</v>
      </c>
      <c r="N149" s="165">
        <f t="shared" si="14"/>
        <v>0</v>
      </c>
      <c r="O149" s="155">
        <f t="shared" si="15"/>
        <v>0</v>
      </c>
      <c r="P149" s="155">
        <f>IF(O149=1,SUM($O$6:O149),0)</f>
        <v>0</v>
      </c>
    </row>
    <row r="150" spans="1:16" ht="15" customHeight="1">
      <c r="A150" s="17"/>
      <c r="B150" s="183" t="s">
        <v>533</v>
      </c>
      <c r="C150" s="109" t="s">
        <v>534</v>
      </c>
      <c r="D150" s="226" t="s">
        <v>48</v>
      </c>
      <c r="E150" s="227"/>
      <c r="F150" s="228"/>
      <c r="G150" s="228"/>
      <c r="H150" s="171"/>
      <c r="I150" s="88">
        <f t="shared" si="11"/>
        <v>0</v>
      </c>
      <c r="J150" s="163">
        <f t="shared" si="12"/>
        <v>0</v>
      </c>
      <c r="K150" s="155">
        <f t="shared" si="13"/>
        <v>0</v>
      </c>
      <c r="L150" s="155">
        <f>IF(J150=1,SUM($J$6:J150),0)</f>
        <v>0</v>
      </c>
      <c r="M150" s="155">
        <f>IF(K150=1,SUM($K$6:K150),0)</f>
        <v>0</v>
      </c>
      <c r="N150" s="165">
        <f t="shared" si="14"/>
        <v>0</v>
      </c>
      <c r="O150" s="155">
        <f t="shared" si="15"/>
        <v>0</v>
      </c>
      <c r="P150" s="155">
        <f>IF(O150=1,SUM($O$6:O150),0)</f>
        <v>0</v>
      </c>
    </row>
    <row r="151" spans="1:16" ht="15" customHeight="1">
      <c r="A151" s="17"/>
      <c r="B151" s="183">
        <v>1</v>
      </c>
      <c r="C151" s="109" t="s">
        <v>535</v>
      </c>
      <c r="D151" s="226" t="s">
        <v>44</v>
      </c>
      <c r="E151" s="227" t="s">
        <v>8</v>
      </c>
      <c r="F151" s="228">
        <v>848250</v>
      </c>
      <c r="G151" s="228">
        <v>848250</v>
      </c>
      <c r="H151" s="171"/>
      <c r="I151" s="88">
        <f t="shared" si="11"/>
        <v>848250</v>
      </c>
      <c r="J151" s="163">
        <f t="shared" si="12"/>
        <v>1</v>
      </c>
      <c r="K151" s="155">
        <f t="shared" si="13"/>
        <v>0</v>
      </c>
      <c r="L151" s="155">
        <f>IF(J151=1,SUM($J$6:J151),0)</f>
        <v>104</v>
      </c>
      <c r="M151" s="155">
        <f>IF(K151=1,SUM($K$6:K151),0)</f>
        <v>0</v>
      </c>
      <c r="N151" s="165">
        <f t="shared" si="14"/>
        <v>104</v>
      </c>
      <c r="O151" s="155">
        <f t="shared" si="15"/>
        <v>0</v>
      </c>
      <c r="P151" s="155">
        <f>IF(O151=1,SUM($O$6:O151),0)</f>
        <v>0</v>
      </c>
    </row>
    <row r="152" spans="1:16" ht="15" customHeight="1">
      <c r="A152" s="15"/>
      <c r="B152" s="183">
        <v>2</v>
      </c>
      <c r="C152" s="109" t="s">
        <v>54</v>
      </c>
      <c r="D152" s="226" t="s">
        <v>45</v>
      </c>
      <c r="E152" s="227" t="s">
        <v>8</v>
      </c>
      <c r="F152" s="228">
        <v>17500</v>
      </c>
      <c r="G152" s="228">
        <v>17500</v>
      </c>
      <c r="H152" s="171"/>
      <c r="I152" s="88">
        <f t="shared" si="11"/>
        <v>17500</v>
      </c>
      <c r="J152" s="163">
        <f t="shared" si="12"/>
        <v>0</v>
      </c>
      <c r="K152" s="155">
        <f t="shared" si="13"/>
        <v>1</v>
      </c>
      <c r="L152" s="155">
        <f>IF(J152=1,SUM($J$6:J152),0)</f>
        <v>0</v>
      </c>
      <c r="M152" s="155">
        <f>IF(K152=1,SUM($K$6:K152),0)</f>
        <v>201227073.79893059</v>
      </c>
      <c r="N152" s="165">
        <f t="shared" si="14"/>
        <v>201227073.79893059</v>
      </c>
      <c r="O152" s="155">
        <f t="shared" si="15"/>
        <v>0</v>
      </c>
      <c r="P152" s="155">
        <f>IF(O152=1,SUM($O$6:O152),0)</f>
        <v>0</v>
      </c>
    </row>
    <row r="153" spans="1:16" ht="15" customHeight="1">
      <c r="A153" s="15"/>
      <c r="B153" s="183">
        <v>3</v>
      </c>
      <c r="C153" s="109" t="s">
        <v>536</v>
      </c>
      <c r="D153" s="226" t="s">
        <v>45</v>
      </c>
      <c r="E153" s="227" t="s">
        <v>8</v>
      </c>
      <c r="F153" s="228">
        <v>17500</v>
      </c>
      <c r="G153" s="228">
        <v>17500</v>
      </c>
      <c r="H153" s="171"/>
      <c r="I153" s="88">
        <f t="shared" si="11"/>
        <v>17500</v>
      </c>
      <c r="J153" s="163">
        <f t="shared" si="12"/>
        <v>0</v>
      </c>
      <c r="K153" s="155">
        <f t="shared" si="13"/>
        <v>1</v>
      </c>
      <c r="L153" s="155">
        <f>IF(J153=1,SUM($J$6:J153),0)</f>
        <v>0</v>
      </c>
      <c r="M153" s="155">
        <f>IF(K153=1,SUM($K$6:K153),0)</f>
        <v>201227074.79893059</v>
      </c>
      <c r="N153" s="165">
        <f t="shared" si="14"/>
        <v>201227074.79893059</v>
      </c>
      <c r="O153" s="155">
        <f t="shared" si="15"/>
        <v>0</v>
      </c>
      <c r="P153" s="155">
        <f>IF(O153=1,SUM($O$6:O153),0)</f>
        <v>0</v>
      </c>
    </row>
    <row r="154" spans="1:16" ht="15" customHeight="1">
      <c r="A154" s="15"/>
      <c r="B154" s="183">
        <v>4</v>
      </c>
      <c r="C154" s="109" t="s">
        <v>537</v>
      </c>
      <c r="D154" s="226" t="s">
        <v>45</v>
      </c>
      <c r="E154" s="227" t="s">
        <v>8</v>
      </c>
      <c r="F154" s="228">
        <v>17500</v>
      </c>
      <c r="G154" s="228">
        <v>17500</v>
      </c>
      <c r="H154" s="171"/>
      <c r="I154" s="88">
        <f t="shared" si="11"/>
        <v>17500</v>
      </c>
      <c r="J154" s="163">
        <f t="shared" si="12"/>
        <v>0</v>
      </c>
      <c r="K154" s="155">
        <f t="shared" si="13"/>
        <v>1</v>
      </c>
      <c r="L154" s="155">
        <f>IF(J154=1,SUM($J$6:J154),0)</f>
        <v>0</v>
      </c>
      <c r="M154" s="155">
        <f>IF(K154=1,SUM($K$6:K154),0)</f>
        <v>201227075.79893059</v>
      </c>
      <c r="N154" s="165">
        <f t="shared" si="14"/>
        <v>201227075.79893059</v>
      </c>
      <c r="O154" s="155">
        <f t="shared" si="15"/>
        <v>0</v>
      </c>
      <c r="P154" s="155">
        <f>IF(O154=1,SUM($O$6:O154),0)</f>
        <v>0</v>
      </c>
    </row>
    <row r="155" spans="1:16" ht="15" customHeight="1">
      <c r="A155" s="15"/>
      <c r="B155" s="183">
        <v>5</v>
      </c>
      <c r="C155" s="109" t="s">
        <v>55</v>
      </c>
      <c r="D155" s="226" t="s">
        <v>45</v>
      </c>
      <c r="E155" s="227" t="s">
        <v>8</v>
      </c>
      <c r="F155" s="228">
        <v>18000</v>
      </c>
      <c r="G155" s="228">
        <v>18000</v>
      </c>
      <c r="H155" s="171"/>
      <c r="I155" s="88">
        <f t="shared" si="11"/>
        <v>18000</v>
      </c>
      <c r="J155" s="163">
        <f t="shared" si="12"/>
        <v>0</v>
      </c>
      <c r="K155" s="155">
        <f t="shared" si="13"/>
        <v>1</v>
      </c>
      <c r="L155" s="155">
        <f>IF(J155=1,SUM($J$6:J155),0)</f>
        <v>0</v>
      </c>
      <c r="M155" s="155">
        <f>IF(K155=1,SUM($K$6:K155),0)</f>
        <v>201227076.79893059</v>
      </c>
      <c r="N155" s="165">
        <f t="shared" si="14"/>
        <v>201227076.79893059</v>
      </c>
      <c r="O155" s="155">
        <f t="shared" si="15"/>
        <v>0</v>
      </c>
      <c r="P155" s="155">
        <f>IF(O155=1,SUM($O$6:O155),0)</f>
        <v>0</v>
      </c>
    </row>
    <row r="156" spans="1:16" ht="15" customHeight="1">
      <c r="A156" s="15"/>
      <c r="B156" s="183">
        <v>6</v>
      </c>
      <c r="C156" s="109" t="s">
        <v>56</v>
      </c>
      <c r="D156" s="226" t="s">
        <v>45</v>
      </c>
      <c r="E156" s="227" t="s">
        <v>8</v>
      </c>
      <c r="F156" s="228">
        <v>18000</v>
      </c>
      <c r="G156" s="228">
        <v>18000</v>
      </c>
      <c r="H156" s="171"/>
      <c r="I156" s="88">
        <f t="shared" si="11"/>
        <v>18000</v>
      </c>
      <c r="J156" s="163">
        <f t="shared" si="12"/>
        <v>0</v>
      </c>
      <c r="K156" s="155">
        <f t="shared" si="13"/>
        <v>1</v>
      </c>
      <c r="L156" s="155">
        <f>IF(J156=1,SUM($J$6:J156),0)</f>
        <v>0</v>
      </c>
      <c r="M156" s="155">
        <f>IF(K156=1,SUM($K$6:K156),0)</f>
        <v>201227077.79893059</v>
      </c>
      <c r="N156" s="165">
        <f t="shared" si="14"/>
        <v>201227077.79893059</v>
      </c>
      <c r="O156" s="155">
        <f t="shared" si="15"/>
        <v>0</v>
      </c>
      <c r="P156" s="155">
        <f>IF(O156=1,SUM($O$6:O156),0)</f>
        <v>0</v>
      </c>
    </row>
    <row r="157" spans="1:16" ht="15" customHeight="1">
      <c r="A157" s="15"/>
      <c r="B157" s="183">
        <v>7</v>
      </c>
      <c r="C157" s="109" t="s">
        <v>57</v>
      </c>
      <c r="D157" s="226" t="s">
        <v>45</v>
      </c>
      <c r="E157" s="227" t="s">
        <v>8</v>
      </c>
      <c r="F157" s="228">
        <v>18000</v>
      </c>
      <c r="G157" s="228">
        <v>18000</v>
      </c>
      <c r="H157" s="171"/>
      <c r="I157" s="88">
        <f t="shared" si="11"/>
        <v>18000</v>
      </c>
      <c r="J157" s="163">
        <f t="shared" si="12"/>
        <v>0</v>
      </c>
      <c r="K157" s="155">
        <f t="shared" si="13"/>
        <v>1</v>
      </c>
      <c r="L157" s="155">
        <f>IF(J157=1,SUM($J$6:J157),0)</f>
        <v>0</v>
      </c>
      <c r="M157" s="155">
        <f>IF(K157=1,SUM($K$6:K157),0)</f>
        <v>201227078.79893059</v>
      </c>
      <c r="N157" s="165">
        <f t="shared" si="14"/>
        <v>201227078.79893059</v>
      </c>
      <c r="O157" s="155">
        <f t="shared" si="15"/>
        <v>0</v>
      </c>
      <c r="P157" s="155">
        <f>IF(O157=1,SUM($O$6:O157),0)</f>
        <v>0</v>
      </c>
    </row>
    <row r="158" spans="1:16" ht="15" customHeight="1">
      <c r="A158" s="15"/>
      <c r="B158" s="183">
        <v>8</v>
      </c>
      <c r="C158" s="109" t="s">
        <v>538</v>
      </c>
      <c r="D158" s="226" t="s">
        <v>45</v>
      </c>
      <c r="E158" s="227" t="s">
        <v>8</v>
      </c>
      <c r="F158" s="228">
        <v>18000</v>
      </c>
      <c r="G158" s="228">
        <v>18000</v>
      </c>
      <c r="H158" s="171"/>
      <c r="I158" s="88">
        <f t="shared" si="11"/>
        <v>18000</v>
      </c>
      <c r="J158" s="163">
        <f t="shared" si="12"/>
        <v>0</v>
      </c>
      <c r="K158" s="155">
        <f t="shared" si="13"/>
        <v>1</v>
      </c>
      <c r="L158" s="155">
        <f>IF(J158=1,SUM($J$6:J158),0)</f>
        <v>0</v>
      </c>
      <c r="M158" s="155">
        <f>IF(K158=1,SUM($K$6:K158),0)</f>
        <v>201227079.79893059</v>
      </c>
      <c r="N158" s="165">
        <f t="shared" si="14"/>
        <v>201227079.79893059</v>
      </c>
      <c r="O158" s="155">
        <f t="shared" si="15"/>
        <v>0</v>
      </c>
      <c r="P158" s="155">
        <f>IF(O158=1,SUM($O$6:O158),0)</f>
        <v>0</v>
      </c>
    </row>
    <row r="159" spans="1:16" ht="15" customHeight="1">
      <c r="A159" s="15"/>
      <c r="B159" s="183">
        <v>9</v>
      </c>
      <c r="C159" s="109" t="s">
        <v>58</v>
      </c>
      <c r="D159" s="226" t="s">
        <v>45</v>
      </c>
      <c r="E159" s="227" t="s">
        <v>8</v>
      </c>
      <c r="F159" s="228">
        <v>18000</v>
      </c>
      <c r="G159" s="228">
        <v>18000</v>
      </c>
      <c r="H159" s="171"/>
      <c r="I159" s="88">
        <f t="shared" si="11"/>
        <v>18000</v>
      </c>
      <c r="J159" s="163">
        <f t="shared" si="12"/>
        <v>0</v>
      </c>
      <c r="K159" s="155">
        <f t="shared" si="13"/>
        <v>1</v>
      </c>
      <c r="L159" s="155">
        <f>IF(J159=1,SUM($J$6:J159),0)</f>
        <v>0</v>
      </c>
      <c r="M159" s="155">
        <f>IF(K159=1,SUM($K$6:K159),0)</f>
        <v>201227080.79893059</v>
      </c>
      <c r="N159" s="165">
        <f t="shared" si="14"/>
        <v>201227080.79893059</v>
      </c>
      <c r="O159" s="155">
        <f t="shared" si="15"/>
        <v>0</v>
      </c>
      <c r="P159" s="155">
        <f>IF(O159=1,SUM($O$6:O159),0)</f>
        <v>0</v>
      </c>
    </row>
    <row r="160" spans="1:16" ht="15" customHeight="1">
      <c r="A160" s="15"/>
      <c r="B160" s="183">
        <v>10</v>
      </c>
      <c r="C160" s="109" t="s">
        <v>59</v>
      </c>
      <c r="D160" s="226" t="s">
        <v>45</v>
      </c>
      <c r="E160" s="227" t="s">
        <v>8</v>
      </c>
      <c r="F160" s="228">
        <v>20000</v>
      </c>
      <c r="G160" s="228">
        <v>20000</v>
      </c>
      <c r="H160" s="171"/>
      <c r="I160" s="88">
        <f t="shared" si="11"/>
        <v>20000</v>
      </c>
      <c r="J160" s="163">
        <f t="shared" si="12"/>
        <v>0</v>
      </c>
      <c r="K160" s="155">
        <f t="shared" si="13"/>
        <v>1</v>
      </c>
      <c r="L160" s="155">
        <f>IF(J160=1,SUM($J$6:J160),0)</f>
        <v>0</v>
      </c>
      <c r="M160" s="155">
        <f>IF(K160=1,SUM($K$6:K160),0)</f>
        <v>201227081.79893059</v>
      </c>
      <c r="N160" s="165">
        <f t="shared" si="14"/>
        <v>201227081.79893059</v>
      </c>
      <c r="O160" s="155">
        <f t="shared" si="15"/>
        <v>0</v>
      </c>
      <c r="P160" s="155">
        <f>IF(O160=1,SUM($O$6:O160),0)</f>
        <v>0</v>
      </c>
    </row>
    <row r="161" spans="1:30" ht="15" customHeight="1">
      <c r="A161" s="15"/>
      <c r="B161" s="183">
        <v>11</v>
      </c>
      <c r="C161" s="109" t="s">
        <v>60</v>
      </c>
      <c r="D161" s="226" t="s">
        <v>45</v>
      </c>
      <c r="E161" s="227" t="s">
        <v>8</v>
      </c>
      <c r="F161" s="228">
        <v>23000</v>
      </c>
      <c r="G161" s="228">
        <v>23000</v>
      </c>
      <c r="H161" s="171"/>
      <c r="I161" s="88">
        <f t="shared" si="11"/>
        <v>23000</v>
      </c>
      <c r="J161" s="163">
        <f t="shared" si="12"/>
        <v>0</v>
      </c>
      <c r="K161" s="155">
        <f t="shared" si="13"/>
        <v>1</v>
      </c>
      <c r="L161" s="155">
        <f>IF(J161=1,SUM($J$6:J161),0)</f>
        <v>0</v>
      </c>
      <c r="M161" s="155">
        <f>IF(K161=1,SUM($K$6:K161),0)</f>
        <v>201227082.79893059</v>
      </c>
      <c r="N161" s="165">
        <f t="shared" si="14"/>
        <v>201227082.79893059</v>
      </c>
      <c r="O161" s="155">
        <f t="shared" si="15"/>
        <v>0</v>
      </c>
      <c r="P161" s="155">
        <f>IF(O161=1,SUM($O$6:O161),0)</f>
        <v>0</v>
      </c>
    </row>
    <row r="162" spans="1:30" ht="15" customHeight="1">
      <c r="A162" s="15"/>
      <c r="B162" s="183">
        <v>12</v>
      </c>
      <c r="C162" s="109" t="s">
        <v>61</v>
      </c>
      <c r="D162" s="226" t="s">
        <v>45</v>
      </c>
      <c r="E162" s="227" t="s">
        <v>8</v>
      </c>
      <c r="F162" s="228">
        <v>23700</v>
      </c>
      <c r="G162" s="228">
        <v>23700</v>
      </c>
      <c r="H162" s="171"/>
      <c r="I162" s="88">
        <f t="shared" si="11"/>
        <v>23700</v>
      </c>
      <c r="J162" s="163">
        <f t="shared" si="12"/>
        <v>0</v>
      </c>
      <c r="K162" s="155">
        <f t="shared" si="13"/>
        <v>1</v>
      </c>
      <c r="L162" s="155">
        <f>IF(J162=1,SUM($J$6:J162),0)</f>
        <v>0</v>
      </c>
      <c r="M162" s="155">
        <f>IF(K162=1,SUM($K$6:K162),0)</f>
        <v>201227083.79893059</v>
      </c>
      <c r="N162" s="165">
        <f t="shared" si="14"/>
        <v>201227083.79893059</v>
      </c>
      <c r="O162" s="155">
        <f t="shared" si="15"/>
        <v>0</v>
      </c>
      <c r="P162" s="155">
        <f>IF(O162=1,SUM($O$6:O162),0)</f>
        <v>0</v>
      </c>
    </row>
    <row r="163" spans="1:30" ht="15" customHeight="1">
      <c r="A163" s="15"/>
      <c r="B163" s="183">
        <v>13</v>
      </c>
      <c r="C163" s="109" t="s">
        <v>62</v>
      </c>
      <c r="D163" s="226" t="s">
        <v>45</v>
      </c>
      <c r="E163" s="227" t="s">
        <v>8</v>
      </c>
      <c r="F163" s="228">
        <v>32500</v>
      </c>
      <c r="G163" s="228">
        <v>32500</v>
      </c>
      <c r="H163" s="171"/>
      <c r="I163" s="88">
        <f t="shared" si="11"/>
        <v>32500</v>
      </c>
      <c r="J163" s="163">
        <f t="shared" si="12"/>
        <v>0</v>
      </c>
      <c r="K163" s="155">
        <f t="shared" si="13"/>
        <v>1</v>
      </c>
      <c r="L163" s="155">
        <f>IF(J163=1,SUM($J$6:J163),0)</f>
        <v>0</v>
      </c>
      <c r="M163" s="155">
        <f>IF(K163=1,SUM($K$6:K163),0)</f>
        <v>201227084.79893059</v>
      </c>
      <c r="N163" s="165">
        <f t="shared" si="14"/>
        <v>201227084.79893059</v>
      </c>
      <c r="O163" s="155">
        <f t="shared" si="15"/>
        <v>0</v>
      </c>
      <c r="P163" s="155">
        <f>IF(O163=1,SUM($O$6:O163),0)</f>
        <v>0</v>
      </c>
    </row>
    <row r="164" spans="1:30" ht="15" customHeight="1">
      <c r="A164" s="15"/>
      <c r="B164" s="183">
        <v>14</v>
      </c>
      <c r="C164" s="109" t="s">
        <v>63</v>
      </c>
      <c r="D164" s="226" t="s">
        <v>45</v>
      </c>
      <c r="E164" s="227" t="s">
        <v>8</v>
      </c>
      <c r="F164" s="228">
        <v>32500</v>
      </c>
      <c r="G164" s="228">
        <v>32500</v>
      </c>
      <c r="H164" s="171"/>
      <c r="I164" s="88">
        <f t="shared" si="11"/>
        <v>32500</v>
      </c>
      <c r="J164" s="163">
        <f t="shared" si="12"/>
        <v>0</v>
      </c>
      <c r="K164" s="155">
        <f t="shared" si="13"/>
        <v>1</v>
      </c>
      <c r="L164" s="155">
        <f>IF(J164=1,SUM($J$6:J164),0)</f>
        <v>0</v>
      </c>
      <c r="M164" s="155">
        <f>IF(K164=1,SUM($K$6:K164),0)</f>
        <v>201227085.79893059</v>
      </c>
      <c r="N164" s="165">
        <f t="shared" si="14"/>
        <v>201227085.79893059</v>
      </c>
      <c r="O164" s="155">
        <f t="shared" si="15"/>
        <v>0</v>
      </c>
      <c r="P164" s="155">
        <f>IF(O164=1,SUM($O$6:O164),0)</f>
        <v>0</v>
      </c>
    </row>
    <row r="165" spans="1:30" ht="15" customHeight="1">
      <c r="A165" s="15"/>
      <c r="B165" s="183">
        <v>15</v>
      </c>
      <c r="C165" s="109" t="s">
        <v>1399</v>
      </c>
      <c r="D165" s="226" t="s">
        <v>45</v>
      </c>
      <c r="E165" s="227" t="s">
        <v>8</v>
      </c>
      <c r="F165" s="228">
        <v>32500</v>
      </c>
      <c r="G165" s="228">
        <v>32500</v>
      </c>
      <c r="H165" s="171"/>
      <c r="I165" s="88">
        <f t="shared" si="11"/>
        <v>32500</v>
      </c>
      <c r="J165" s="163">
        <f t="shared" si="12"/>
        <v>0</v>
      </c>
      <c r="K165" s="155">
        <f t="shared" si="13"/>
        <v>1</v>
      </c>
      <c r="L165" s="155">
        <f>IF(J165=1,SUM($J$6:J165),0)</f>
        <v>0</v>
      </c>
      <c r="M165" s="155">
        <f>IF(K165=1,SUM($K$6:K165),0)</f>
        <v>201227086.79893059</v>
      </c>
      <c r="N165" s="165">
        <f t="shared" si="14"/>
        <v>201227086.79893059</v>
      </c>
      <c r="O165" s="155">
        <f t="shared" si="15"/>
        <v>0</v>
      </c>
      <c r="P165" s="155">
        <f>IF(O165=1,SUM($O$6:O165),0)</f>
        <v>0</v>
      </c>
    </row>
    <row r="166" spans="1:30" ht="15" customHeight="1">
      <c r="A166" s="15"/>
      <c r="B166" s="183">
        <v>16</v>
      </c>
      <c r="C166" s="109" t="s">
        <v>1400</v>
      </c>
      <c r="D166" s="226" t="s">
        <v>45</v>
      </c>
      <c r="E166" s="227" t="s">
        <v>8</v>
      </c>
      <c r="F166" s="228">
        <v>32500</v>
      </c>
      <c r="G166" s="228">
        <v>32500</v>
      </c>
      <c r="H166" s="171"/>
      <c r="I166" s="88">
        <f t="shared" ref="I166:I206" si="16">IF($I$5=$G$4,G166,(IF($I$5=$F$4,F166,0)))</f>
        <v>32500</v>
      </c>
      <c r="J166" s="163">
        <f t="shared" si="12"/>
        <v>0</v>
      </c>
      <c r="K166" s="155">
        <f t="shared" si="13"/>
        <v>1</v>
      </c>
      <c r="L166" s="155">
        <f>IF(J166=1,SUM($J$6:J166),0)</f>
        <v>0</v>
      </c>
      <c r="M166" s="155">
        <f>IF(K166=1,SUM($K$6:K166),0)</f>
        <v>201227087.79893059</v>
      </c>
      <c r="N166" s="165">
        <f t="shared" si="14"/>
        <v>201227087.79893059</v>
      </c>
      <c r="O166" s="155">
        <f t="shared" si="15"/>
        <v>0</v>
      </c>
      <c r="P166" s="155">
        <f>IF(O166=1,SUM($O$6:O166),0)</f>
        <v>0</v>
      </c>
    </row>
    <row r="167" spans="1:30" ht="15" customHeight="1">
      <c r="A167" s="15"/>
      <c r="B167" s="183">
        <v>17</v>
      </c>
      <c r="C167" s="109" t="s">
        <v>539</v>
      </c>
      <c r="D167" s="226" t="s">
        <v>45</v>
      </c>
      <c r="E167" s="227" t="s">
        <v>8</v>
      </c>
      <c r="F167" s="228">
        <v>35700</v>
      </c>
      <c r="G167" s="228">
        <v>35700</v>
      </c>
      <c r="H167" s="171"/>
      <c r="I167" s="88">
        <f t="shared" si="16"/>
        <v>35700</v>
      </c>
      <c r="J167" s="163">
        <f t="shared" si="12"/>
        <v>0</v>
      </c>
      <c r="K167" s="155">
        <f t="shared" si="13"/>
        <v>1</v>
      </c>
      <c r="L167" s="155">
        <f>IF(J167=1,SUM($J$6:J167),0)</f>
        <v>0</v>
      </c>
      <c r="M167" s="155">
        <f>IF(K167=1,SUM($K$6:K167),0)</f>
        <v>201227088.79893059</v>
      </c>
      <c r="N167" s="165">
        <f t="shared" si="14"/>
        <v>201227088.79893059</v>
      </c>
      <c r="O167" s="155">
        <f t="shared" si="15"/>
        <v>0</v>
      </c>
      <c r="P167" s="155">
        <f>IF(O167=1,SUM($O$6:O167),0)</f>
        <v>0</v>
      </c>
    </row>
    <row r="168" spans="1:30" ht="15" customHeight="1">
      <c r="A168" s="15"/>
      <c r="B168" s="183">
        <v>18</v>
      </c>
      <c r="C168" s="109" t="s">
        <v>540</v>
      </c>
      <c r="D168" s="226" t="s">
        <v>45</v>
      </c>
      <c r="E168" s="227" t="s">
        <v>8</v>
      </c>
      <c r="F168" s="228">
        <v>38700</v>
      </c>
      <c r="G168" s="228">
        <v>38700</v>
      </c>
      <c r="H168" s="171"/>
      <c r="I168" s="88">
        <f t="shared" si="16"/>
        <v>38700</v>
      </c>
      <c r="J168" s="163">
        <f t="shared" si="12"/>
        <v>0</v>
      </c>
      <c r="K168" s="155">
        <f t="shared" si="13"/>
        <v>1</v>
      </c>
      <c r="L168" s="155">
        <f>IF(J168=1,SUM($J$6:J168),0)</f>
        <v>0</v>
      </c>
      <c r="M168" s="155">
        <f>IF(K168=1,SUM($K$6:K168),0)</f>
        <v>201227089.79893059</v>
      </c>
      <c r="N168" s="165">
        <f t="shared" si="14"/>
        <v>201227089.79893059</v>
      </c>
      <c r="O168" s="155">
        <f t="shared" si="15"/>
        <v>0</v>
      </c>
      <c r="P168" s="155">
        <f>IF(O168=1,SUM($O$6:O168),0)</f>
        <v>0</v>
      </c>
      <c r="Q168" s="167"/>
    </row>
    <row r="169" spans="1:30" ht="15" customHeight="1">
      <c r="A169" s="17"/>
      <c r="B169" s="183">
        <v>19</v>
      </c>
      <c r="C169" s="109" t="s">
        <v>541</v>
      </c>
      <c r="D169" s="226" t="s">
        <v>45</v>
      </c>
      <c r="E169" s="227" t="s">
        <v>8</v>
      </c>
      <c r="F169" s="228">
        <v>38700</v>
      </c>
      <c r="G169" s="228">
        <v>38700</v>
      </c>
      <c r="H169" s="171"/>
      <c r="I169" s="88">
        <f t="shared" si="16"/>
        <v>38700</v>
      </c>
      <c r="J169" s="163">
        <f t="shared" si="12"/>
        <v>0</v>
      </c>
      <c r="K169" s="155">
        <f t="shared" si="13"/>
        <v>1</v>
      </c>
      <c r="L169" s="155">
        <f>IF(J169=1,SUM($J$6:J169),0)</f>
        <v>0</v>
      </c>
      <c r="M169" s="155">
        <f>IF(K169=1,SUM($K$6:K169),0)</f>
        <v>201227090.79893059</v>
      </c>
      <c r="N169" s="165">
        <f t="shared" si="14"/>
        <v>201227090.79893059</v>
      </c>
      <c r="O169" s="155">
        <f t="shared" si="15"/>
        <v>0</v>
      </c>
      <c r="P169" s="155">
        <f>IF(O169=1,SUM($O$6:O169),0)</f>
        <v>0</v>
      </c>
    </row>
    <row r="170" spans="1:30" ht="15" customHeight="1">
      <c r="A170" s="15"/>
      <c r="B170" s="183">
        <v>20</v>
      </c>
      <c r="C170" s="109" t="s">
        <v>542</v>
      </c>
      <c r="D170" s="226" t="s">
        <v>45</v>
      </c>
      <c r="E170" s="227" t="s">
        <v>8</v>
      </c>
      <c r="F170" s="228">
        <v>38700</v>
      </c>
      <c r="G170" s="228">
        <v>38700</v>
      </c>
      <c r="H170" s="171"/>
      <c r="I170" s="88">
        <f t="shared" si="16"/>
        <v>38700</v>
      </c>
      <c r="J170" s="163">
        <f t="shared" si="12"/>
        <v>0</v>
      </c>
      <c r="K170" s="155">
        <f t="shared" si="13"/>
        <v>1</v>
      </c>
      <c r="L170" s="155">
        <f>IF(J170=1,SUM($J$6:J170),0)</f>
        <v>0</v>
      </c>
      <c r="M170" s="155">
        <f>IF(K170=1,SUM($K$6:K170),0)</f>
        <v>201227091.79893059</v>
      </c>
      <c r="N170" s="165">
        <f t="shared" si="14"/>
        <v>201227091.79893059</v>
      </c>
      <c r="O170" s="155">
        <f t="shared" si="15"/>
        <v>0</v>
      </c>
      <c r="P170" s="155">
        <f>IF(O170=1,SUM($O$6:O170),0)</f>
        <v>0</v>
      </c>
    </row>
    <row r="171" spans="1:30" ht="15" customHeight="1">
      <c r="A171" s="17"/>
      <c r="B171" s="183">
        <v>21</v>
      </c>
      <c r="C171" s="109" t="s">
        <v>543</v>
      </c>
      <c r="D171" s="226" t="s">
        <v>45</v>
      </c>
      <c r="E171" s="227" t="s">
        <v>8</v>
      </c>
      <c r="F171" s="228">
        <v>38700</v>
      </c>
      <c r="G171" s="228">
        <v>38700</v>
      </c>
      <c r="H171" s="171"/>
      <c r="I171" s="88">
        <f t="shared" si="16"/>
        <v>38700</v>
      </c>
      <c r="J171" s="163">
        <f t="shared" si="12"/>
        <v>0</v>
      </c>
      <c r="K171" s="155">
        <f t="shared" si="13"/>
        <v>1</v>
      </c>
      <c r="L171" s="155">
        <f>IF(J171=1,SUM($J$6:J171),0)</f>
        <v>0</v>
      </c>
      <c r="M171" s="155">
        <f>IF(K171=1,SUM($K$6:K171),0)</f>
        <v>201227092.79893059</v>
      </c>
      <c r="N171" s="165">
        <f t="shared" si="14"/>
        <v>201227092.79893059</v>
      </c>
      <c r="O171" s="155">
        <f t="shared" si="15"/>
        <v>0</v>
      </c>
      <c r="P171" s="155">
        <f>IF(O171=1,SUM($O$6:O171),0)</f>
        <v>0</v>
      </c>
      <c r="Q171" s="167"/>
    </row>
    <row r="172" spans="1:30" ht="15" customHeight="1">
      <c r="A172" s="17"/>
      <c r="B172" s="183">
        <v>22</v>
      </c>
      <c r="C172" s="109" t="s">
        <v>544</v>
      </c>
      <c r="D172" s="226" t="s">
        <v>45</v>
      </c>
      <c r="E172" s="227" t="s">
        <v>8</v>
      </c>
      <c r="F172" s="228">
        <v>51000</v>
      </c>
      <c r="G172" s="228">
        <v>51000</v>
      </c>
      <c r="H172" s="171"/>
      <c r="I172" s="88">
        <f t="shared" si="16"/>
        <v>51000</v>
      </c>
      <c r="J172" s="163">
        <f t="shared" si="12"/>
        <v>0</v>
      </c>
      <c r="K172" s="155">
        <f t="shared" si="13"/>
        <v>1</v>
      </c>
      <c r="L172" s="155">
        <f>IF(J172=1,SUM($J$6:J172),0)</f>
        <v>0</v>
      </c>
      <c r="M172" s="155">
        <f>IF(K172=1,SUM($K$6:K172),0)</f>
        <v>201227093.79893059</v>
      </c>
      <c r="N172" s="165">
        <f t="shared" si="14"/>
        <v>201227093.79893059</v>
      </c>
      <c r="O172" s="155">
        <f t="shared" si="15"/>
        <v>0</v>
      </c>
      <c r="P172" s="155">
        <f>IF(O172=1,SUM($O$6:O172),0)</f>
        <v>0</v>
      </c>
      <c r="Q172" s="168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spans="1:30" ht="15" customHeight="1">
      <c r="A173" s="17"/>
      <c r="B173" s="183">
        <v>23</v>
      </c>
      <c r="C173" s="109" t="s">
        <v>545</v>
      </c>
      <c r="D173" s="226" t="s">
        <v>45</v>
      </c>
      <c r="E173" s="227" t="s">
        <v>8</v>
      </c>
      <c r="F173" s="228">
        <v>94200</v>
      </c>
      <c r="G173" s="228">
        <v>94200</v>
      </c>
      <c r="H173" s="171"/>
      <c r="I173" s="88">
        <f t="shared" si="16"/>
        <v>94200</v>
      </c>
      <c r="J173" s="163">
        <f t="shared" si="12"/>
        <v>0</v>
      </c>
      <c r="K173" s="155">
        <f t="shared" si="13"/>
        <v>1</v>
      </c>
      <c r="L173" s="155">
        <f>IF(J173=1,SUM($J$6:J173),0)</f>
        <v>0</v>
      </c>
      <c r="M173" s="155">
        <f>IF(K173=1,SUM($K$6:K173),0)</f>
        <v>201227094.79893059</v>
      </c>
      <c r="N173" s="165">
        <f t="shared" si="14"/>
        <v>201227094.79893059</v>
      </c>
      <c r="O173" s="155">
        <f t="shared" si="15"/>
        <v>0</v>
      </c>
      <c r="P173" s="155">
        <f>IF(O173=1,SUM($O$6:O173),0)</f>
        <v>0</v>
      </c>
      <c r="Q173" s="167"/>
    </row>
    <row r="174" spans="1:30" ht="15" customHeight="1">
      <c r="A174" s="17"/>
      <c r="B174" s="183">
        <v>24</v>
      </c>
      <c r="C174" s="109" t="s">
        <v>546</v>
      </c>
      <c r="D174" s="226" t="s">
        <v>45</v>
      </c>
      <c r="E174" s="227" t="s">
        <v>8</v>
      </c>
      <c r="F174" s="228">
        <v>119300</v>
      </c>
      <c r="G174" s="228">
        <v>119300</v>
      </c>
      <c r="H174" s="171"/>
      <c r="I174" s="88">
        <f t="shared" si="16"/>
        <v>119300</v>
      </c>
      <c r="J174" s="163">
        <f t="shared" si="12"/>
        <v>0</v>
      </c>
      <c r="K174" s="155">
        <f t="shared" si="13"/>
        <v>1</v>
      </c>
      <c r="L174" s="155">
        <f>IF(J174=1,SUM($J$6:J174),0)</f>
        <v>0</v>
      </c>
      <c r="M174" s="155">
        <f>IF(K174=1,SUM($K$6:K174),0)</f>
        <v>201227095.79893059</v>
      </c>
      <c r="N174" s="165">
        <f t="shared" si="14"/>
        <v>201227095.79893059</v>
      </c>
      <c r="O174" s="155">
        <f t="shared" si="15"/>
        <v>0</v>
      </c>
      <c r="P174" s="155">
        <f>IF(O174=1,SUM($O$6:O174),0)</f>
        <v>0</v>
      </c>
      <c r="Q174" s="167"/>
    </row>
    <row r="175" spans="1:30" ht="15" customHeight="1">
      <c r="A175" s="17"/>
      <c r="B175" s="183">
        <v>25</v>
      </c>
      <c r="C175" s="109" t="s">
        <v>547</v>
      </c>
      <c r="D175" s="226" t="s">
        <v>45</v>
      </c>
      <c r="E175" s="227" t="s">
        <v>8</v>
      </c>
      <c r="F175" s="228">
        <v>432900</v>
      </c>
      <c r="G175" s="228">
        <v>432900</v>
      </c>
      <c r="H175" s="171"/>
      <c r="I175" s="88">
        <f t="shared" si="16"/>
        <v>432900</v>
      </c>
      <c r="J175" s="163">
        <f t="shared" si="12"/>
        <v>0</v>
      </c>
      <c r="K175" s="155">
        <f t="shared" si="13"/>
        <v>1</v>
      </c>
      <c r="L175" s="155">
        <f>IF(J175=1,SUM($J$6:J175),0)</f>
        <v>0</v>
      </c>
      <c r="M175" s="155">
        <f>IF(K175=1,SUM($K$6:K175),0)</f>
        <v>201227096.79893059</v>
      </c>
      <c r="N175" s="165">
        <f t="shared" si="14"/>
        <v>201227096.79893059</v>
      </c>
      <c r="O175" s="155">
        <f t="shared" si="15"/>
        <v>0</v>
      </c>
      <c r="P175" s="155">
        <f>IF(O175=1,SUM($O$6:O175),0)</f>
        <v>0</v>
      </c>
    </row>
    <row r="176" spans="1:30" ht="15" customHeight="1">
      <c r="A176" s="15"/>
      <c r="B176" s="183">
        <v>26</v>
      </c>
      <c r="C176" s="109" t="s">
        <v>548</v>
      </c>
      <c r="D176" s="226" t="s">
        <v>45</v>
      </c>
      <c r="E176" s="227" t="s">
        <v>8</v>
      </c>
      <c r="F176" s="228">
        <v>56700</v>
      </c>
      <c r="G176" s="228">
        <v>56700</v>
      </c>
      <c r="H176" s="171"/>
      <c r="I176" s="88">
        <f t="shared" si="16"/>
        <v>56700</v>
      </c>
      <c r="J176" s="163">
        <f t="shared" si="12"/>
        <v>0</v>
      </c>
      <c r="K176" s="155">
        <f t="shared" si="13"/>
        <v>1</v>
      </c>
      <c r="L176" s="155">
        <f>IF(J176=1,SUM($J$6:J176),0)</f>
        <v>0</v>
      </c>
      <c r="M176" s="155">
        <f>IF(K176=1,SUM($K$6:K176),0)</f>
        <v>201227097.79893059</v>
      </c>
      <c r="N176" s="165">
        <f t="shared" si="14"/>
        <v>201227097.79893059</v>
      </c>
      <c r="O176" s="155">
        <f t="shared" si="15"/>
        <v>0</v>
      </c>
      <c r="P176" s="155">
        <f>IF(O176=1,SUM($O$6:O176),0)</f>
        <v>0</v>
      </c>
      <c r="Q176" s="167"/>
    </row>
    <row r="177" spans="1:17" ht="15" customHeight="1">
      <c r="A177" s="15"/>
      <c r="B177" s="183">
        <v>27</v>
      </c>
      <c r="C177" s="109" t="s">
        <v>549</v>
      </c>
      <c r="D177" s="226" t="s">
        <v>45</v>
      </c>
      <c r="E177" s="227" t="s">
        <v>8</v>
      </c>
      <c r="F177" s="228">
        <v>68300</v>
      </c>
      <c r="G177" s="228">
        <v>68300</v>
      </c>
      <c r="H177" s="171"/>
      <c r="I177" s="88">
        <f t="shared" si="16"/>
        <v>68300</v>
      </c>
      <c r="J177" s="163">
        <f t="shared" si="12"/>
        <v>0</v>
      </c>
      <c r="K177" s="155">
        <f t="shared" si="13"/>
        <v>1</v>
      </c>
      <c r="L177" s="155">
        <f>IF(J177=1,SUM($J$6:J177),0)</f>
        <v>0</v>
      </c>
      <c r="M177" s="155">
        <f>IF(K177=1,SUM($K$6:K177),0)</f>
        <v>201227098.79893059</v>
      </c>
      <c r="N177" s="165">
        <f t="shared" si="14"/>
        <v>201227098.79893059</v>
      </c>
      <c r="O177" s="155">
        <f t="shared" si="15"/>
        <v>0</v>
      </c>
      <c r="P177" s="155">
        <f>IF(O177=1,SUM($O$6:O177),0)</f>
        <v>0</v>
      </c>
      <c r="Q177" s="167"/>
    </row>
    <row r="178" spans="1:17" ht="15" customHeight="1">
      <c r="A178" s="15"/>
      <c r="B178" s="183">
        <v>28</v>
      </c>
      <c r="C178" s="109" t="s">
        <v>550</v>
      </c>
      <c r="D178" s="226" t="s">
        <v>45</v>
      </c>
      <c r="E178" s="227" t="s">
        <v>8</v>
      </c>
      <c r="F178" s="228">
        <v>116200</v>
      </c>
      <c r="G178" s="228">
        <v>116200</v>
      </c>
      <c r="H178" s="171"/>
      <c r="I178" s="88">
        <f t="shared" si="16"/>
        <v>116200</v>
      </c>
      <c r="J178" s="163">
        <f t="shared" si="12"/>
        <v>0</v>
      </c>
      <c r="K178" s="155">
        <f t="shared" si="13"/>
        <v>1</v>
      </c>
      <c r="L178" s="155">
        <f>IF(J178=1,SUM($J$6:J178),0)</f>
        <v>0</v>
      </c>
      <c r="M178" s="155">
        <f>IF(K178=1,SUM($K$6:K178),0)</f>
        <v>201227099.79893059</v>
      </c>
      <c r="N178" s="165">
        <f t="shared" si="14"/>
        <v>201227099.79893059</v>
      </c>
      <c r="O178" s="155">
        <f t="shared" si="15"/>
        <v>0</v>
      </c>
      <c r="P178" s="155">
        <f>IF(O178=1,SUM($O$6:O178),0)</f>
        <v>0</v>
      </c>
      <c r="Q178" s="167"/>
    </row>
    <row r="179" spans="1:17" ht="15" customHeight="1">
      <c r="A179" s="15"/>
      <c r="B179" s="183">
        <v>29</v>
      </c>
      <c r="C179" s="109" t="s">
        <v>551</v>
      </c>
      <c r="D179" s="226" t="s">
        <v>45</v>
      </c>
      <c r="E179" s="227" t="s">
        <v>8</v>
      </c>
      <c r="F179" s="228">
        <v>183000</v>
      </c>
      <c r="G179" s="228">
        <v>183000</v>
      </c>
      <c r="H179" s="171"/>
      <c r="I179" s="88">
        <f t="shared" si="16"/>
        <v>183000</v>
      </c>
      <c r="J179" s="163">
        <f t="shared" si="12"/>
        <v>0</v>
      </c>
      <c r="K179" s="155">
        <f t="shared" si="13"/>
        <v>1</v>
      </c>
      <c r="L179" s="155">
        <f>IF(J179=1,SUM($J$6:J179),0)</f>
        <v>0</v>
      </c>
      <c r="M179" s="155">
        <f>IF(K179=1,SUM($K$6:K179),0)</f>
        <v>201227100.79893059</v>
      </c>
      <c r="N179" s="165">
        <f t="shared" si="14"/>
        <v>201227100.79893059</v>
      </c>
      <c r="O179" s="155">
        <f t="shared" si="15"/>
        <v>0</v>
      </c>
      <c r="P179" s="155">
        <f>IF(O179=1,SUM($O$6:O179),0)</f>
        <v>0</v>
      </c>
      <c r="Q179" s="167"/>
    </row>
    <row r="180" spans="1:17" ht="15" customHeight="1">
      <c r="A180" s="15"/>
      <c r="B180" s="183">
        <v>30</v>
      </c>
      <c r="C180" s="109" t="s">
        <v>552</v>
      </c>
      <c r="D180" s="226" t="s">
        <v>45</v>
      </c>
      <c r="E180" s="227" t="s">
        <v>8</v>
      </c>
      <c r="F180" s="228">
        <v>271100</v>
      </c>
      <c r="G180" s="228">
        <v>271100</v>
      </c>
      <c r="H180" s="173"/>
      <c r="I180" s="88">
        <f t="shared" si="16"/>
        <v>271100</v>
      </c>
      <c r="J180" s="163">
        <f t="shared" si="12"/>
        <v>0</v>
      </c>
      <c r="K180" s="155">
        <f t="shared" si="13"/>
        <v>1</v>
      </c>
      <c r="L180" s="155">
        <f>IF(J180=1,SUM($J$6:J180),0)</f>
        <v>0</v>
      </c>
      <c r="M180" s="155">
        <f>IF(K180=1,SUM($K$6:K180),0)</f>
        <v>201227101.79893059</v>
      </c>
      <c r="N180" s="165">
        <f t="shared" si="14"/>
        <v>201227101.79893059</v>
      </c>
      <c r="O180" s="155">
        <f t="shared" si="15"/>
        <v>0</v>
      </c>
      <c r="P180" s="155">
        <f>IF(O180=1,SUM($O$6:O180),0)</f>
        <v>0</v>
      </c>
    </row>
    <row r="181" spans="1:17" ht="15" customHeight="1">
      <c r="A181" s="17"/>
      <c r="B181" s="183">
        <v>31</v>
      </c>
      <c r="C181" s="109" t="s">
        <v>553</v>
      </c>
      <c r="D181" s="226" t="s">
        <v>45</v>
      </c>
      <c r="E181" s="227" t="s">
        <v>8</v>
      </c>
      <c r="F181" s="228">
        <v>669000</v>
      </c>
      <c r="G181" s="228">
        <v>669000</v>
      </c>
      <c r="H181" s="171"/>
      <c r="I181" s="88">
        <f t="shared" si="16"/>
        <v>669000</v>
      </c>
      <c r="J181" s="163">
        <f t="shared" si="12"/>
        <v>0</v>
      </c>
      <c r="K181" s="155">
        <f t="shared" si="13"/>
        <v>1</v>
      </c>
      <c r="L181" s="155">
        <f>IF(J181=1,SUM($J$6:J181),0)</f>
        <v>0</v>
      </c>
      <c r="M181" s="155">
        <f>IF(K181=1,SUM($K$6:K181),0)</f>
        <v>201227102.79893059</v>
      </c>
      <c r="N181" s="165">
        <f t="shared" si="14"/>
        <v>201227102.79893059</v>
      </c>
      <c r="O181" s="155">
        <f t="shared" si="15"/>
        <v>0</v>
      </c>
      <c r="P181" s="155">
        <f>IF(O181=1,SUM($O$6:O181),0)</f>
        <v>0</v>
      </c>
    </row>
    <row r="182" spans="1:17" ht="15" customHeight="1">
      <c r="A182" s="15"/>
      <c r="B182" s="183">
        <v>32</v>
      </c>
      <c r="C182" s="109" t="s">
        <v>64</v>
      </c>
      <c r="D182" s="226" t="s">
        <v>45</v>
      </c>
      <c r="E182" s="227" t="s">
        <v>8</v>
      </c>
      <c r="F182" s="228">
        <v>37900</v>
      </c>
      <c r="G182" s="228">
        <v>37900</v>
      </c>
      <c r="H182" s="171"/>
      <c r="I182" s="88">
        <f t="shared" si="16"/>
        <v>37900</v>
      </c>
      <c r="J182" s="163">
        <f t="shared" si="12"/>
        <v>0</v>
      </c>
      <c r="K182" s="155">
        <f t="shared" si="13"/>
        <v>1</v>
      </c>
      <c r="L182" s="155">
        <f>IF(J182=1,SUM($J$6:J182),0)</f>
        <v>0</v>
      </c>
      <c r="M182" s="155">
        <f>IF(K182=1,SUM($K$6:K182),0)</f>
        <v>201227103.79893059</v>
      </c>
      <c r="N182" s="165">
        <f t="shared" si="14"/>
        <v>201227103.79893059</v>
      </c>
      <c r="O182" s="155">
        <f t="shared" si="15"/>
        <v>0</v>
      </c>
      <c r="P182" s="155">
        <f>IF(O182=1,SUM($O$6:O182),0)</f>
        <v>0</v>
      </c>
    </row>
    <row r="183" spans="1:17" ht="15" customHeight="1">
      <c r="A183" s="15"/>
      <c r="B183" s="183"/>
      <c r="C183" s="109" t="s">
        <v>48</v>
      </c>
      <c r="D183" s="226" t="s">
        <v>48</v>
      </c>
      <c r="E183" s="227"/>
      <c r="F183" s="228"/>
      <c r="G183" s="228"/>
      <c r="H183" s="171"/>
      <c r="I183" s="88">
        <f t="shared" si="16"/>
        <v>0</v>
      </c>
      <c r="J183" s="163">
        <f t="shared" si="12"/>
        <v>0</v>
      </c>
      <c r="K183" s="155">
        <f t="shared" si="13"/>
        <v>0</v>
      </c>
      <c r="L183" s="155">
        <f>IF(J183=1,SUM($J$6:J183),0)</f>
        <v>0</v>
      </c>
      <c r="M183" s="155">
        <f>IF(K183=1,SUM($K$6:K183),0)</f>
        <v>0</v>
      </c>
      <c r="N183" s="165">
        <f t="shared" si="14"/>
        <v>0</v>
      </c>
      <c r="O183" s="155">
        <f t="shared" si="15"/>
        <v>0</v>
      </c>
      <c r="P183" s="155">
        <f>IF(O183=1,SUM($O$6:O183),0)</f>
        <v>0</v>
      </c>
    </row>
    <row r="184" spans="1:17" ht="15" customHeight="1">
      <c r="A184" s="15"/>
      <c r="B184" s="183" t="s">
        <v>554</v>
      </c>
      <c r="C184" s="109" t="s">
        <v>1152</v>
      </c>
      <c r="D184" s="226" t="s">
        <v>48</v>
      </c>
      <c r="E184" s="227"/>
      <c r="F184" s="228"/>
      <c r="G184" s="228"/>
      <c r="H184" s="171"/>
      <c r="I184" s="88">
        <f t="shared" si="16"/>
        <v>0</v>
      </c>
      <c r="J184" s="163">
        <f t="shared" si="12"/>
        <v>0</v>
      </c>
      <c r="K184" s="155">
        <f t="shared" si="13"/>
        <v>0</v>
      </c>
      <c r="L184" s="155">
        <f>IF(J184=1,SUM($J$6:J184),0)</f>
        <v>0</v>
      </c>
      <c r="M184" s="155">
        <f>IF(K184=1,SUM($K$6:K184),0)</f>
        <v>0</v>
      </c>
      <c r="N184" s="165">
        <f t="shared" si="14"/>
        <v>0</v>
      </c>
      <c r="O184" s="155">
        <f t="shared" si="15"/>
        <v>0</v>
      </c>
      <c r="P184" s="155">
        <f>IF(O184=1,SUM($O$6:O184),0)</f>
        <v>0</v>
      </c>
    </row>
    <row r="185" spans="1:17" ht="15" customHeight="1">
      <c r="A185" s="15"/>
      <c r="B185" s="183">
        <v>1</v>
      </c>
      <c r="C185" s="109" t="s">
        <v>555</v>
      </c>
      <c r="D185" s="226" t="s">
        <v>45</v>
      </c>
      <c r="E185" s="227" t="s">
        <v>24</v>
      </c>
      <c r="F185" s="228">
        <v>22250000</v>
      </c>
      <c r="G185" s="228">
        <v>24784300</v>
      </c>
      <c r="H185" s="171"/>
      <c r="I185" s="88">
        <f t="shared" si="16"/>
        <v>24784300</v>
      </c>
      <c r="J185" s="163">
        <f t="shared" si="12"/>
        <v>0</v>
      </c>
      <c r="K185" s="155">
        <f t="shared" si="13"/>
        <v>1</v>
      </c>
      <c r="L185" s="155">
        <f>IF(J185=1,SUM($J$6:J185),0)</f>
        <v>0</v>
      </c>
      <c r="M185" s="155">
        <f>IF(K185=1,SUM($K$6:K185),0)</f>
        <v>201227104.79893059</v>
      </c>
      <c r="N185" s="165">
        <f t="shared" si="14"/>
        <v>201227104.79893059</v>
      </c>
      <c r="O185" s="155">
        <f t="shared" si="15"/>
        <v>0</v>
      </c>
      <c r="P185" s="155">
        <f>IF(O185=1,SUM($O$6:O185),0)</f>
        <v>0</v>
      </c>
    </row>
    <row r="186" spans="1:17" ht="15" customHeight="1">
      <c r="A186" s="17"/>
      <c r="B186" s="183">
        <v>2</v>
      </c>
      <c r="C186" s="109" t="s">
        <v>556</v>
      </c>
      <c r="D186" s="226" t="s">
        <v>44</v>
      </c>
      <c r="E186" s="227" t="s">
        <v>24</v>
      </c>
      <c r="F186" s="228">
        <v>80895000</v>
      </c>
      <c r="G186" s="228">
        <v>90108900</v>
      </c>
      <c r="H186" s="171"/>
      <c r="I186" s="88">
        <f t="shared" si="16"/>
        <v>90108900</v>
      </c>
      <c r="J186" s="163">
        <f t="shared" si="12"/>
        <v>1</v>
      </c>
      <c r="K186" s="155">
        <f t="shared" si="13"/>
        <v>0</v>
      </c>
      <c r="L186" s="155">
        <f>IF(J186=1,SUM($J$6:J186),0)</f>
        <v>105</v>
      </c>
      <c r="M186" s="155">
        <f>IF(K186=1,SUM($K$6:K186),0)</f>
        <v>0</v>
      </c>
      <c r="N186" s="165">
        <f t="shared" si="14"/>
        <v>105</v>
      </c>
      <c r="O186" s="155">
        <f t="shared" si="15"/>
        <v>0</v>
      </c>
      <c r="P186" s="155">
        <f>IF(O186=1,SUM($O$6:O186),0)</f>
        <v>0</v>
      </c>
    </row>
    <row r="187" spans="1:17" ht="15" customHeight="1">
      <c r="A187" s="15"/>
      <c r="B187" s="183">
        <v>3</v>
      </c>
      <c r="C187" s="109" t="s">
        <v>1033</v>
      </c>
      <c r="D187" s="226" t="s">
        <v>44</v>
      </c>
      <c r="E187" s="227" t="s">
        <v>24</v>
      </c>
      <c r="F187" s="228">
        <v>157800000</v>
      </c>
      <c r="G187" s="228">
        <v>175773400</v>
      </c>
      <c r="H187" s="171"/>
      <c r="I187" s="88">
        <f t="shared" si="16"/>
        <v>175773400</v>
      </c>
      <c r="J187" s="163">
        <f t="shared" si="12"/>
        <v>1</v>
      </c>
      <c r="K187" s="155">
        <f t="shared" si="13"/>
        <v>0</v>
      </c>
      <c r="L187" s="155">
        <f>IF(J187=1,SUM($J$6:J187),0)</f>
        <v>106</v>
      </c>
      <c r="M187" s="155">
        <f>IF(K187=1,SUM($K$6:K187),0)</f>
        <v>0</v>
      </c>
      <c r="N187" s="165">
        <f t="shared" si="14"/>
        <v>106</v>
      </c>
      <c r="O187" s="155">
        <f t="shared" si="15"/>
        <v>0</v>
      </c>
      <c r="P187" s="155">
        <f>IF(O187=1,SUM($O$6:O187),0)</f>
        <v>0</v>
      </c>
    </row>
    <row r="188" spans="1:17" ht="15" customHeight="1">
      <c r="A188" s="17"/>
      <c r="B188" s="183">
        <v>4</v>
      </c>
      <c r="C188" s="109" t="s">
        <v>1553</v>
      </c>
      <c r="D188" s="226" t="s">
        <v>44</v>
      </c>
      <c r="E188" s="227" t="s">
        <v>24</v>
      </c>
      <c r="F188" s="228">
        <v>8595700</v>
      </c>
      <c r="G188" s="228">
        <v>8703800</v>
      </c>
      <c r="H188" s="174"/>
      <c r="I188" s="88">
        <f t="shared" si="16"/>
        <v>8703800</v>
      </c>
      <c r="J188" s="163">
        <f t="shared" si="12"/>
        <v>1</v>
      </c>
      <c r="K188" s="155">
        <f t="shared" si="13"/>
        <v>0</v>
      </c>
      <c r="L188" s="155">
        <f>IF(J188=1,SUM($J$6:J188),0)</f>
        <v>107</v>
      </c>
      <c r="M188" s="155">
        <f>IF(K188=1,SUM($K$6:K188),0)</f>
        <v>0</v>
      </c>
      <c r="N188" s="165">
        <f t="shared" si="14"/>
        <v>107</v>
      </c>
      <c r="O188" s="155">
        <f t="shared" si="15"/>
        <v>0</v>
      </c>
      <c r="P188" s="155">
        <f>IF(O188=1,SUM($O$6:O188),0)</f>
        <v>0</v>
      </c>
    </row>
    <row r="189" spans="1:17" ht="15" customHeight="1">
      <c r="A189" s="17"/>
      <c r="B189" s="183">
        <v>5</v>
      </c>
      <c r="C189" s="109" t="s">
        <v>1554</v>
      </c>
      <c r="D189" s="226" t="s">
        <v>44</v>
      </c>
      <c r="E189" s="227" t="s">
        <v>24</v>
      </c>
      <c r="F189" s="228">
        <v>8595700</v>
      </c>
      <c r="G189" s="228">
        <v>10441400</v>
      </c>
      <c r="H189" s="174"/>
      <c r="I189" s="88">
        <f t="shared" si="16"/>
        <v>10441400</v>
      </c>
      <c r="J189" s="163">
        <f t="shared" si="12"/>
        <v>1</v>
      </c>
      <c r="K189" s="155">
        <f t="shared" si="13"/>
        <v>0</v>
      </c>
      <c r="L189" s="155">
        <f>IF(J189=1,SUM($J$6:J189),0)</f>
        <v>108</v>
      </c>
      <c r="M189" s="155">
        <f>IF(K189=1,SUM($K$6:K189),0)</f>
        <v>0</v>
      </c>
      <c r="N189" s="165">
        <f t="shared" si="14"/>
        <v>108</v>
      </c>
      <c r="O189" s="155">
        <f t="shared" si="15"/>
        <v>0</v>
      </c>
      <c r="P189" s="155">
        <f>IF(O189=1,SUM($O$6:O189),0)</f>
        <v>0</v>
      </c>
    </row>
    <row r="190" spans="1:17" ht="15" customHeight="1">
      <c r="A190" s="17"/>
      <c r="B190" s="183"/>
      <c r="C190" s="109"/>
      <c r="D190" s="226"/>
      <c r="E190" s="227"/>
      <c r="F190" s="228"/>
      <c r="G190" s="228"/>
      <c r="H190" s="174"/>
      <c r="I190" s="88">
        <f t="shared" si="16"/>
        <v>0</v>
      </c>
      <c r="J190" s="163">
        <f t="shared" si="12"/>
        <v>0</v>
      </c>
      <c r="K190" s="155">
        <f t="shared" si="13"/>
        <v>0</v>
      </c>
      <c r="L190" s="155">
        <f>IF(J190=1,SUM($J$6:J190),0)</f>
        <v>0</v>
      </c>
      <c r="M190" s="155">
        <f>IF(K190=1,SUM($K$6:K190),0)</f>
        <v>0</v>
      </c>
      <c r="N190" s="165">
        <f t="shared" si="14"/>
        <v>0</v>
      </c>
      <c r="O190" s="155">
        <f t="shared" si="15"/>
        <v>0</v>
      </c>
      <c r="P190" s="155">
        <f>IF(O190=1,SUM($O$6:O190),0)</f>
        <v>0</v>
      </c>
    </row>
    <row r="191" spans="1:17" ht="15" customHeight="1">
      <c r="A191" s="17"/>
      <c r="B191" s="183" t="s">
        <v>557</v>
      </c>
      <c r="C191" s="109" t="s">
        <v>558</v>
      </c>
      <c r="D191" s="226" t="s">
        <v>48</v>
      </c>
      <c r="E191" s="227"/>
      <c r="F191" s="228"/>
      <c r="G191" s="228"/>
      <c r="H191" s="174"/>
      <c r="I191" s="88">
        <f t="shared" si="16"/>
        <v>0</v>
      </c>
      <c r="J191" s="163">
        <f t="shared" si="12"/>
        <v>0</v>
      </c>
      <c r="K191" s="155">
        <f t="shared" si="13"/>
        <v>0</v>
      </c>
      <c r="L191" s="155">
        <f>IF(J191=1,SUM($J$6:J191),0)</f>
        <v>0</v>
      </c>
      <c r="M191" s="155">
        <f>IF(K191=1,SUM($K$6:K191),0)</f>
        <v>0</v>
      </c>
      <c r="N191" s="165">
        <f t="shared" si="14"/>
        <v>0</v>
      </c>
      <c r="O191" s="155">
        <f t="shared" si="15"/>
        <v>0</v>
      </c>
      <c r="P191" s="155">
        <f>IF(O191=1,SUM($O$6:O191),0)</f>
        <v>0</v>
      </c>
    </row>
    <row r="192" spans="1:17" ht="15" customHeight="1">
      <c r="A192" s="17"/>
      <c r="B192" s="174">
        <v>1</v>
      </c>
      <c r="C192" s="109" t="s">
        <v>559</v>
      </c>
      <c r="D192" s="226" t="s">
        <v>44</v>
      </c>
      <c r="E192" s="227" t="s">
        <v>8</v>
      </c>
      <c r="F192" s="228">
        <v>648050</v>
      </c>
      <c r="G192" s="228">
        <v>725900</v>
      </c>
      <c r="H192" s="174"/>
      <c r="I192" s="88">
        <f t="shared" si="16"/>
        <v>725900</v>
      </c>
      <c r="J192" s="163">
        <f t="shared" si="12"/>
        <v>1</v>
      </c>
      <c r="K192" s="155">
        <f t="shared" si="13"/>
        <v>0</v>
      </c>
      <c r="L192" s="155">
        <f>IF(J192=1,SUM($J$6:J192),0)</f>
        <v>109</v>
      </c>
      <c r="M192" s="155">
        <f>IF(K192=1,SUM($K$6:K192),0)</f>
        <v>0</v>
      </c>
      <c r="N192" s="165">
        <f t="shared" si="14"/>
        <v>109</v>
      </c>
      <c r="O192" s="155">
        <f t="shared" si="15"/>
        <v>0</v>
      </c>
      <c r="P192" s="155">
        <f>IF(O192=1,SUM($O$6:O192),0)</f>
        <v>0</v>
      </c>
    </row>
    <row r="193" spans="1:17" ht="15" customHeight="1">
      <c r="A193" s="17"/>
      <c r="B193" s="174">
        <v>2</v>
      </c>
      <c r="C193" s="109" t="s">
        <v>560</v>
      </c>
      <c r="D193" s="226" t="s">
        <v>44</v>
      </c>
      <c r="E193" s="227" t="s">
        <v>8</v>
      </c>
      <c r="F193" s="228">
        <v>674300</v>
      </c>
      <c r="G193" s="228">
        <v>751100</v>
      </c>
      <c r="H193" s="174"/>
      <c r="I193" s="88">
        <f t="shared" si="16"/>
        <v>751100</v>
      </c>
      <c r="J193" s="163">
        <f t="shared" si="12"/>
        <v>1</v>
      </c>
      <c r="K193" s="155">
        <f t="shared" si="13"/>
        <v>0</v>
      </c>
      <c r="L193" s="155">
        <f>IF(J193=1,SUM($J$6:J193),0)</f>
        <v>110</v>
      </c>
      <c r="M193" s="155">
        <f>IF(K193=1,SUM($K$6:K193),0)</f>
        <v>0</v>
      </c>
      <c r="N193" s="165">
        <f t="shared" si="14"/>
        <v>110</v>
      </c>
      <c r="O193" s="155">
        <f t="shared" si="15"/>
        <v>0</v>
      </c>
      <c r="P193" s="155">
        <f>IF(O193=1,SUM($O$6:O193),0)</f>
        <v>0</v>
      </c>
    </row>
    <row r="194" spans="1:17" ht="15" customHeight="1">
      <c r="A194" s="17"/>
      <c r="B194" s="174">
        <v>3</v>
      </c>
      <c r="C194" s="109" t="s">
        <v>107</v>
      </c>
      <c r="D194" s="226" t="s">
        <v>45</v>
      </c>
      <c r="E194" s="227" t="s">
        <v>8</v>
      </c>
      <c r="F194" s="228">
        <v>42100</v>
      </c>
      <c r="G194" s="228">
        <v>42100</v>
      </c>
      <c r="H194" s="174"/>
      <c r="I194" s="88">
        <f t="shared" si="16"/>
        <v>42100</v>
      </c>
      <c r="J194" s="163">
        <f t="shared" si="12"/>
        <v>0</v>
      </c>
      <c r="K194" s="155">
        <f t="shared" si="13"/>
        <v>1</v>
      </c>
      <c r="L194" s="155">
        <f>IF(J194=1,SUM($J$6:J194),0)</f>
        <v>0</v>
      </c>
      <c r="M194" s="155">
        <f>IF(K194=1,SUM($K$6:K194),0)</f>
        <v>201227105.79893059</v>
      </c>
      <c r="N194" s="165">
        <f t="shared" si="14"/>
        <v>201227105.79893059</v>
      </c>
      <c r="O194" s="155">
        <f t="shared" si="15"/>
        <v>0</v>
      </c>
      <c r="P194" s="155">
        <f>IF(O194=1,SUM($O$6:O194),0)</f>
        <v>0</v>
      </c>
    </row>
    <row r="195" spans="1:17" ht="15" customHeight="1">
      <c r="A195" s="17"/>
      <c r="B195" s="174">
        <v>4</v>
      </c>
      <c r="C195" s="109" t="s">
        <v>108</v>
      </c>
      <c r="D195" s="226" t="s">
        <v>45</v>
      </c>
      <c r="E195" s="227" t="s">
        <v>8</v>
      </c>
      <c r="F195" s="228">
        <v>42100</v>
      </c>
      <c r="G195" s="228">
        <v>42100</v>
      </c>
      <c r="H195" s="174"/>
      <c r="I195" s="88">
        <f>IF($I$5=$G$4,G195,(IF($I$5=$F$4,F195,0)))</f>
        <v>42100</v>
      </c>
      <c r="J195" s="163">
        <f t="shared" si="12"/>
        <v>0</v>
      </c>
      <c r="K195" s="155">
        <f t="shared" si="13"/>
        <v>1</v>
      </c>
      <c r="L195" s="155">
        <f>IF(J195=1,SUM($J$6:J195),0)</f>
        <v>0</v>
      </c>
      <c r="M195" s="155">
        <f>IF(K195=1,SUM($K$6:K195),0)</f>
        <v>201227106.79893059</v>
      </c>
      <c r="N195" s="165">
        <f t="shared" si="14"/>
        <v>201227106.79893059</v>
      </c>
      <c r="O195" s="155">
        <f t="shared" si="15"/>
        <v>0</v>
      </c>
      <c r="P195" s="155">
        <f>IF(O195=1,SUM($O$6:O195),0)</f>
        <v>0</v>
      </c>
    </row>
    <row r="196" spans="1:17" ht="15" customHeight="1">
      <c r="A196" s="15"/>
      <c r="B196" s="174">
        <v>5</v>
      </c>
      <c r="C196" s="109" t="s">
        <v>1047</v>
      </c>
      <c r="D196" s="226" t="s">
        <v>45</v>
      </c>
      <c r="E196" s="227" t="s">
        <v>8</v>
      </c>
      <c r="F196" s="228">
        <v>3800000</v>
      </c>
      <c r="G196" s="228">
        <v>4232800</v>
      </c>
      <c r="H196" s="171"/>
      <c r="I196" s="88">
        <f t="shared" si="16"/>
        <v>4232800</v>
      </c>
      <c r="J196" s="163">
        <f t="shared" si="12"/>
        <v>0</v>
      </c>
      <c r="K196" s="155">
        <f t="shared" si="13"/>
        <v>1</v>
      </c>
      <c r="L196" s="155">
        <f>IF(J196=1,SUM($J$6:J196),0)</f>
        <v>0</v>
      </c>
      <c r="M196" s="155">
        <f>IF(K196=1,SUM($K$6:K196),0)</f>
        <v>201227107.79893059</v>
      </c>
      <c r="N196" s="165">
        <f t="shared" si="14"/>
        <v>201227107.79893059</v>
      </c>
      <c r="O196" s="155">
        <f t="shared" si="15"/>
        <v>0</v>
      </c>
      <c r="P196" s="155">
        <f>IF(O196=1,SUM($O$6:O196),0)</f>
        <v>0</v>
      </c>
    </row>
    <row r="197" spans="1:17" ht="15" customHeight="1">
      <c r="A197" s="17"/>
      <c r="B197" s="183"/>
      <c r="C197" s="109"/>
      <c r="D197" s="226" t="s">
        <v>48</v>
      </c>
      <c r="E197" s="227"/>
      <c r="F197" s="228"/>
      <c r="G197" s="228"/>
      <c r="H197" s="171"/>
      <c r="I197" s="88">
        <f t="shared" si="16"/>
        <v>0</v>
      </c>
      <c r="J197" s="163">
        <f t="shared" si="12"/>
        <v>0</v>
      </c>
      <c r="K197" s="155">
        <f t="shared" si="13"/>
        <v>0</v>
      </c>
      <c r="L197" s="155">
        <f>IF(J197=1,SUM($J$6:J197),0)</f>
        <v>0</v>
      </c>
      <c r="M197" s="155">
        <f>IF(K197=1,SUM($K$6:K197),0)</f>
        <v>0</v>
      </c>
      <c r="N197" s="165">
        <f t="shared" si="14"/>
        <v>0</v>
      </c>
      <c r="O197" s="155">
        <f t="shared" si="15"/>
        <v>0</v>
      </c>
      <c r="P197" s="155">
        <f>IF(O197=1,SUM($O$6:O197),0)</f>
        <v>0</v>
      </c>
    </row>
    <row r="198" spans="1:17" ht="15" customHeight="1">
      <c r="A198" s="17"/>
      <c r="B198" s="183" t="s">
        <v>10</v>
      </c>
      <c r="C198" s="109" t="s">
        <v>582</v>
      </c>
      <c r="D198" s="226" t="s">
        <v>48</v>
      </c>
      <c r="E198" s="227"/>
      <c r="F198" s="228"/>
      <c r="G198" s="228"/>
      <c r="H198" s="171"/>
      <c r="I198" s="88">
        <f t="shared" si="16"/>
        <v>0</v>
      </c>
      <c r="J198" s="163">
        <f t="shared" si="12"/>
        <v>0</v>
      </c>
      <c r="K198" s="155">
        <f t="shared" si="13"/>
        <v>0</v>
      </c>
      <c r="L198" s="155">
        <f>IF(J198=1,SUM($J$6:J198),0)</f>
        <v>0</v>
      </c>
      <c r="M198" s="155">
        <f>IF(K198=1,SUM($K$6:K198),0)</f>
        <v>0</v>
      </c>
      <c r="N198" s="165">
        <f t="shared" si="14"/>
        <v>0</v>
      </c>
      <c r="O198" s="155">
        <f t="shared" si="15"/>
        <v>0</v>
      </c>
      <c r="P198" s="155">
        <f>IF(O198=1,SUM($O$6:O198),0)</f>
        <v>0</v>
      </c>
    </row>
    <row r="199" spans="1:17" ht="15" customHeight="1">
      <c r="A199" s="17"/>
      <c r="B199" s="174">
        <v>1</v>
      </c>
      <c r="C199" s="109" t="s">
        <v>583</v>
      </c>
      <c r="D199" s="226" t="s">
        <v>45</v>
      </c>
      <c r="E199" s="227" t="s">
        <v>24</v>
      </c>
      <c r="F199" s="228">
        <v>280800000</v>
      </c>
      <c r="G199" s="228">
        <v>280800000</v>
      </c>
      <c r="H199" s="171"/>
      <c r="I199" s="88">
        <f t="shared" si="16"/>
        <v>280800000</v>
      </c>
      <c r="J199" s="163">
        <f t="shared" si="12"/>
        <v>0</v>
      </c>
      <c r="K199" s="155">
        <f t="shared" si="13"/>
        <v>1</v>
      </c>
      <c r="L199" s="155">
        <f>IF(J199=1,SUM($J$6:J199),0)</f>
        <v>0</v>
      </c>
      <c r="M199" s="155">
        <f>IF(K199=1,SUM($K$6:K199),0)</f>
        <v>201227108.79893059</v>
      </c>
      <c r="N199" s="165">
        <f t="shared" si="14"/>
        <v>201227108.79893059</v>
      </c>
      <c r="O199" s="155">
        <f t="shared" si="15"/>
        <v>0</v>
      </c>
      <c r="P199" s="155">
        <f>IF(O199=1,SUM($O$6:O199),0)</f>
        <v>0</v>
      </c>
    </row>
    <row r="200" spans="1:17" ht="15" customHeight="1">
      <c r="A200" s="15"/>
      <c r="B200" s="174">
        <v>2</v>
      </c>
      <c r="C200" s="109" t="s">
        <v>109</v>
      </c>
      <c r="D200" s="226" t="s">
        <v>45</v>
      </c>
      <c r="E200" s="227" t="s">
        <v>8</v>
      </c>
      <c r="F200" s="228">
        <v>34688200</v>
      </c>
      <c r="G200" s="228">
        <v>34688200</v>
      </c>
      <c r="H200" s="171"/>
      <c r="I200" s="88">
        <f t="shared" si="16"/>
        <v>34688200</v>
      </c>
      <c r="J200" s="163">
        <f t="shared" si="12"/>
        <v>0</v>
      </c>
      <c r="K200" s="155">
        <f t="shared" si="13"/>
        <v>1</v>
      </c>
      <c r="L200" s="155">
        <f>IF(J200=1,SUM($J$6:J200),0)</f>
        <v>0</v>
      </c>
      <c r="M200" s="155">
        <f>IF(K200=1,SUM($K$6:K200),0)</f>
        <v>201227109.79893059</v>
      </c>
      <c r="N200" s="165">
        <f t="shared" si="14"/>
        <v>201227109.79893059</v>
      </c>
      <c r="O200" s="155">
        <f t="shared" si="15"/>
        <v>0</v>
      </c>
      <c r="P200" s="155">
        <f>IF(O200=1,SUM($O$6:O200),0)</f>
        <v>0</v>
      </c>
      <c r="Q200" s="166"/>
    </row>
    <row r="201" spans="1:17" ht="15" customHeight="1">
      <c r="A201" s="15"/>
      <c r="B201" s="174">
        <v>3</v>
      </c>
      <c r="C201" s="109" t="s">
        <v>110</v>
      </c>
      <c r="D201" s="226" t="s">
        <v>45</v>
      </c>
      <c r="E201" s="227" t="s">
        <v>8</v>
      </c>
      <c r="F201" s="228">
        <v>24774500</v>
      </c>
      <c r="G201" s="228">
        <v>24774500</v>
      </c>
      <c r="H201" s="171"/>
      <c r="I201" s="88">
        <f t="shared" si="16"/>
        <v>24774500</v>
      </c>
      <c r="J201" s="163">
        <f t="shared" ref="J201:J266" si="17">IF(D201="MDU-KD",1,0)</f>
        <v>0</v>
      </c>
      <c r="K201" s="155">
        <f t="shared" ref="K201:K266" si="18">IF(D201="HDW",1,0)</f>
        <v>1</v>
      </c>
      <c r="L201" s="155">
        <f>IF(J201=1,SUM($J$6:J201),0)</f>
        <v>0</v>
      </c>
      <c r="M201" s="155">
        <f>IF(K201=1,SUM($K$6:K201),0)</f>
        <v>201227110.79893059</v>
      </c>
      <c r="N201" s="165">
        <f t="shared" ref="N201:N266" si="19">IF(L201=0,M201,L201)</f>
        <v>201227110.79893059</v>
      </c>
      <c r="O201" s="155">
        <f t="shared" ref="O201:O266" si="20">IF(E201=0,0,IF(LEFT(C201,11)="Tiang Beton",1,0))</f>
        <v>0</v>
      </c>
      <c r="P201" s="155">
        <f>IF(O201=1,SUM($O$6:O201),0)</f>
        <v>0</v>
      </c>
      <c r="Q201" s="167"/>
    </row>
    <row r="202" spans="1:17" ht="15" customHeight="1">
      <c r="A202" s="15"/>
      <c r="B202" s="183"/>
      <c r="C202" s="109" t="s">
        <v>48</v>
      </c>
      <c r="D202" s="226" t="s">
        <v>48</v>
      </c>
      <c r="E202" s="227"/>
      <c r="F202" s="228"/>
      <c r="G202" s="228"/>
      <c r="H202" s="171"/>
      <c r="I202" s="88">
        <f>IF($I$5=$G$4,G202,(IF($I$5=$F$4,F202,0)))</f>
        <v>0</v>
      </c>
      <c r="J202" s="163">
        <f t="shared" si="17"/>
        <v>0</v>
      </c>
      <c r="K202" s="155">
        <f t="shared" si="18"/>
        <v>0</v>
      </c>
      <c r="L202" s="155">
        <f>IF(J202=1,SUM($J$6:J202),0)</f>
        <v>0</v>
      </c>
      <c r="M202" s="155">
        <f>IF(K202=1,SUM($K$6:K202),0)</f>
        <v>0</v>
      </c>
      <c r="N202" s="165">
        <f t="shared" si="19"/>
        <v>0</v>
      </c>
      <c r="O202" s="155">
        <f t="shared" si="20"/>
        <v>0</v>
      </c>
      <c r="P202" s="155">
        <f>IF(O202=1,SUM($O$6:O202),0)</f>
        <v>0</v>
      </c>
      <c r="Q202" s="166"/>
    </row>
    <row r="203" spans="1:17" ht="15" customHeight="1">
      <c r="A203" s="15"/>
      <c r="B203" s="183" t="s">
        <v>562</v>
      </c>
      <c r="C203" s="109" t="s">
        <v>561</v>
      </c>
      <c r="D203" s="226" t="s">
        <v>48</v>
      </c>
      <c r="E203" s="227"/>
      <c r="F203" s="228"/>
      <c r="G203" s="228"/>
      <c r="H203" s="171"/>
      <c r="I203" s="88">
        <f t="shared" si="16"/>
        <v>0</v>
      </c>
      <c r="J203" s="163">
        <f t="shared" si="17"/>
        <v>0</v>
      </c>
      <c r="K203" s="155">
        <f t="shared" si="18"/>
        <v>0</v>
      </c>
      <c r="L203" s="155">
        <f>IF(J203=1,SUM($J$6:J203),0)</f>
        <v>0</v>
      </c>
      <c r="M203" s="155">
        <f>IF(K203=1,SUM($K$6:K203),0)</f>
        <v>0</v>
      </c>
      <c r="N203" s="165">
        <f t="shared" si="19"/>
        <v>0</v>
      </c>
      <c r="O203" s="155">
        <f t="shared" si="20"/>
        <v>0</v>
      </c>
      <c r="P203" s="155">
        <f>IF(O203=1,SUM($O$6:O203),0)</f>
        <v>0</v>
      </c>
    </row>
    <row r="204" spans="1:17" ht="15" customHeight="1">
      <c r="A204" s="17"/>
      <c r="B204" s="183">
        <v>1</v>
      </c>
      <c r="C204" s="109" t="s">
        <v>101</v>
      </c>
      <c r="D204" s="226" t="s">
        <v>45</v>
      </c>
      <c r="E204" s="227" t="s">
        <v>100</v>
      </c>
      <c r="F204" s="228">
        <v>3036730</v>
      </c>
      <c r="G204" s="228">
        <v>3382600</v>
      </c>
      <c r="H204" s="171"/>
      <c r="I204" s="88">
        <f t="shared" si="16"/>
        <v>3382600</v>
      </c>
      <c r="J204" s="163">
        <f t="shared" si="17"/>
        <v>0</v>
      </c>
      <c r="K204" s="155">
        <f t="shared" si="18"/>
        <v>1</v>
      </c>
      <c r="L204" s="155">
        <f>IF(J204=1,SUM($J$6:J204),0)</f>
        <v>0</v>
      </c>
      <c r="M204" s="155">
        <f>IF(K204=1,SUM($K$6:K204),0)</f>
        <v>201227111.79893059</v>
      </c>
      <c r="N204" s="165">
        <f t="shared" si="19"/>
        <v>201227111.79893059</v>
      </c>
      <c r="O204" s="155">
        <f t="shared" si="20"/>
        <v>1</v>
      </c>
      <c r="P204" s="155">
        <f>IF(O204=1,SUM($O$6:O204),0)</f>
        <v>1</v>
      </c>
      <c r="Q204" s="167"/>
    </row>
    <row r="205" spans="1:17" ht="15" customHeight="1">
      <c r="A205" s="17"/>
      <c r="B205" s="183">
        <v>2</v>
      </c>
      <c r="C205" s="109" t="s">
        <v>102</v>
      </c>
      <c r="D205" s="226" t="s">
        <v>45</v>
      </c>
      <c r="E205" s="229" t="s">
        <v>100</v>
      </c>
      <c r="F205" s="228">
        <v>4137730</v>
      </c>
      <c r="G205" s="228">
        <v>4609000</v>
      </c>
      <c r="H205" s="171"/>
      <c r="I205" s="88">
        <f t="shared" si="16"/>
        <v>4609000</v>
      </c>
      <c r="J205" s="163">
        <f t="shared" si="17"/>
        <v>0</v>
      </c>
      <c r="K205" s="155">
        <f t="shared" si="18"/>
        <v>1</v>
      </c>
      <c r="L205" s="155">
        <f>IF(J205=1,SUM($J$6:J205),0)</f>
        <v>0</v>
      </c>
      <c r="M205" s="155">
        <f>IF(K205=1,SUM($K$6:K205),0)</f>
        <v>201227112.79893059</v>
      </c>
      <c r="N205" s="165">
        <f t="shared" si="19"/>
        <v>201227112.79893059</v>
      </c>
      <c r="O205" s="155">
        <f t="shared" si="20"/>
        <v>1</v>
      </c>
      <c r="P205" s="155">
        <f>IF(O205=1,SUM($O$6:O205),0)</f>
        <v>2</v>
      </c>
    </row>
    <row r="206" spans="1:17" ht="15" customHeight="1">
      <c r="A206" s="15"/>
      <c r="B206" s="183">
        <v>3</v>
      </c>
      <c r="C206" s="109" t="s">
        <v>103</v>
      </c>
      <c r="D206" s="226" t="s">
        <v>45</v>
      </c>
      <c r="E206" s="227" t="s">
        <v>100</v>
      </c>
      <c r="F206" s="228">
        <v>5206920</v>
      </c>
      <c r="G206" s="228">
        <v>5800000</v>
      </c>
      <c r="H206" s="171"/>
      <c r="I206" s="88">
        <f t="shared" si="16"/>
        <v>5800000</v>
      </c>
      <c r="J206" s="163">
        <f t="shared" si="17"/>
        <v>0</v>
      </c>
      <c r="K206" s="155">
        <f t="shared" si="18"/>
        <v>1</v>
      </c>
      <c r="L206" s="155">
        <f>IF(J206=1,SUM($J$6:J206),0)</f>
        <v>0</v>
      </c>
      <c r="M206" s="155">
        <f>IF(K206=1,SUM($K$6:K206),0)</f>
        <v>201227113.79893059</v>
      </c>
      <c r="N206" s="165">
        <f t="shared" si="19"/>
        <v>201227113.79893059</v>
      </c>
      <c r="O206" s="155">
        <f t="shared" si="20"/>
        <v>1</v>
      </c>
      <c r="P206" s="155">
        <f>IF(O206=1,SUM($O$6:O206),0)</f>
        <v>3</v>
      </c>
    </row>
    <row r="207" spans="1:17" ht="15" customHeight="1">
      <c r="A207" s="15"/>
      <c r="B207" s="183">
        <v>4</v>
      </c>
      <c r="C207" s="109" t="s">
        <v>104</v>
      </c>
      <c r="D207" s="226" t="s">
        <v>45</v>
      </c>
      <c r="E207" s="227" t="s">
        <v>100</v>
      </c>
      <c r="F207" s="228">
        <v>5453270</v>
      </c>
      <c r="G207" s="228">
        <v>6074400</v>
      </c>
      <c r="H207" s="171"/>
      <c r="I207" s="88">
        <f t="shared" ref="I207:I257" si="21">IF($I$5=$G$4,G207,(IF($I$5=$F$4,F207,0)))</f>
        <v>6074400</v>
      </c>
      <c r="J207" s="163">
        <f t="shared" si="17"/>
        <v>0</v>
      </c>
      <c r="K207" s="155">
        <f t="shared" si="18"/>
        <v>1</v>
      </c>
      <c r="L207" s="155">
        <f>IF(J207=1,SUM($J$6:J207),0)</f>
        <v>0</v>
      </c>
      <c r="M207" s="155">
        <f>IF(K207=1,SUM($K$6:K207),0)</f>
        <v>201227114.79893059</v>
      </c>
      <c r="N207" s="165">
        <f t="shared" si="19"/>
        <v>201227114.79893059</v>
      </c>
      <c r="O207" s="155">
        <f t="shared" si="20"/>
        <v>1</v>
      </c>
      <c r="P207" s="155">
        <f>IF(O207=1,SUM($O$6:O207),0)</f>
        <v>4</v>
      </c>
    </row>
    <row r="208" spans="1:17" ht="15" customHeight="1">
      <c r="A208" s="15"/>
      <c r="B208" s="183">
        <v>5</v>
      </c>
      <c r="C208" s="109" t="s">
        <v>105</v>
      </c>
      <c r="D208" s="226" t="s">
        <v>45</v>
      </c>
      <c r="E208" s="227" t="s">
        <v>100</v>
      </c>
      <c r="F208" s="228">
        <v>6453770</v>
      </c>
      <c r="G208" s="228">
        <v>7188900</v>
      </c>
      <c r="H208" s="171"/>
      <c r="I208" s="88">
        <f t="shared" si="21"/>
        <v>7188900</v>
      </c>
      <c r="J208" s="163">
        <f t="shared" si="17"/>
        <v>0</v>
      </c>
      <c r="K208" s="155">
        <f t="shared" si="18"/>
        <v>1</v>
      </c>
      <c r="L208" s="155">
        <f>IF(J208=1,SUM($J$6:J208),0)</f>
        <v>0</v>
      </c>
      <c r="M208" s="155">
        <f>IF(K208=1,SUM($K$6:K208),0)</f>
        <v>201227115.79893059</v>
      </c>
      <c r="N208" s="165">
        <f t="shared" si="19"/>
        <v>201227115.79893059</v>
      </c>
      <c r="O208" s="155">
        <f t="shared" si="20"/>
        <v>1</v>
      </c>
      <c r="P208" s="155">
        <f>IF(O208=1,SUM($O$6:O208),0)</f>
        <v>5</v>
      </c>
    </row>
    <row r="209" spans="1:16" ht="15" customHeight="1">
      <c r="A209" s="15"/>
      <c r="B209" s="183">
        <v>6</v>
      </c>
      <c r="C209" s="109" t="s">
        <v>106</v>
      </c>
      <c r="D209" s="226" t="s">
        <v>45</v>
      </c>
      <c r="E209" s="227" t="s">
        <v>100</v>
      </c>
      <c r="F209" s="228">
        <v>7728790</v>
      </c>
      <c r="G209" s="228">
        <v>8609100</v>
      </c>
      <c r="H209" s="171"/>
      <c r="I209" s="88">
        <f t="shared" si="21"/>
        <v>8609100</v>
      </c>
      <c r="J209" s="163">
        <f t="shared" si="17"/>
        <v>0</v>
      </c>
      <c r="K209" s="155">
        <f t="shared" si="18"/>
        <v>1</v>
      </c>
      <c r="L209" s="155">
        <f>IF(J209=1,SUM($J$6:J209),0)</f>
        <v>0</v>
      </c>
      <c r="M209" s="155">
        <f>IF(K209=1,SUM($K$6:K209),0)</f>
        <v>201227116.79893059</v>
      </c>
      <c r="N209" s="165">
        <f t="shared" si="19"/>
        <v>201227116.79893059</v>
      </c>
      <c r="O209" s="155">
        <f t="shared" si="20"/>
        <v>1</v>
      </c>
      <c r="P209" s="155">
        <f>IF(O209=1,SUM($O$6:O209),0)</f>
        <v>6</v>
      </c>
    </row>
    <row r="210" spans="1:16" ht="15" customHeight="1">
      <c r="A210" s="15"/>
      <c r="B210" s="183">
        <v>7</v>
      </c>
      <c r="C210" s="109" t="s">
        <v>6</v>
      </c>
      <c r="D210" s="226" t="s">
        <v>47</v>
      </c>
      <c r="E210" s="227" t="s">
        <v>100</v>
      </c>
      <c r="F210" s="228">
        <v>10066.666666666668</v>
      </c>
      <c r="G210" s="228">
        <v>10066.666666666668</v>
      </c>
      <c r="H210" s="171"/>
      <c r="I210" s="88">
        <f t="shared" si="21"/>
        <v>10066.666666666668</v>
      </c>
      <c r="J210" s="163">
        <f t="shared" si="17"/>
        <v>0</v>
      </c>
      <c r="K210" s="155">
        <f t="shared" si="18"/>
        <v>0</v>
      </c>
      <c r="L210" s="155">
        <f>IF(J210=1,SUM($J$6:J210),0)</f>
        <v>0</v>
      </c>
      <c r="M210" s="155">
        <f>IF(K210=1,SUM($K$6:K210),0)</f>
        <v>0</v>
      </c>
      <c r="N210" s="165">
        <f t="shared" si="19"/>
        <v>0</v>
      </c>
      <c r="O210" s="155">
        <f t="shared" si="20"/>
        <v>0</v>
      </c>
      <c r="P210" s="155">
        <f>IF(O210=1,SUM($O$6:O210),0)</f>
        <v>0</v>
      </c>
    </row>
    <row r="211" spans="1:16" ht="15" customHeight="1">
      <c r="A211" s="15"/>
      <c r="B211" s="183">
        <v>8</v>
      </c>
      <c r="C211" s="109" t="s">
        <v>461</v>
      </c>
      <c r="D211" s="226" t="s">
        <v>45</v>
      </c>
      <c r="E211" s="227" t="s">
        <v>24</v>
      </c>
      <c r="F211" s="228">
        <v>200000</v>
      </c>
      <c r="G211" s="228">
        <v>200000</v>
      </c>
      <c r="H211" s="171"/>
      <c r="I211" s="88">
        <f t="shared" si="21"/>
        <v>200000</v>
      </c>
      <c r="J211" s="163">
        <f t="shared" si="17"/>
        <v>0</v>
      </c>
      <c r="K211" s="155">
        <f t="shared" si="18"/>
        <v>1</v>
      </c>
      <c r="L211" s="155">
        <f>IF(J211=1,SUM($J$6:J211),0)</f>
        <v>0</v>
      </c>
      <c r="M211" s="155">
        <f>IF(K211=1,SUM($K$6:K211),0)</f>
        <v>201227117.79893059</v>
      </c>
      <c r="N211" s="165">
        <f t="shared" si="19"/>
        <v>201227117.79893059</v>
      </c>
      <c r="O211" s="155">
        <f t="shared" si="20"/>
        <v>0</v>
      </c>
      <c r="P211" s="155">
        <f>IF(O211=1,SUM($O$6:O211),0)</f>
        <v>0</v>
      </c>
    </row>
    <row r="212" spans="1:16" ht="15" customHeight="1">
      <c r="A212" s="15"/>
      <c r="B212" s="183"/>
      <c r="C212" s="109" t="s">
        <v>48</v>
      </c>
      <c r="D212" s="226" t="s">
        <v>48</v>
      </c>
      <c r="E212" s="227"/>
      <c r="F212" s="228"/>
      <c r="G212" s="228"/>
      <c r="H212" s="171"/>
      <c r="I212" s="88">
        <f t="shared" si="21"/>
        <v>0</v>
      </c>
      <c r="J212" s="163">
        <f t="shared" si="17"/>
        <v>0</v>
      </c>
      <c r="K212" s="155">
        <f t="shared" si="18"/>
        <v>0</v>
      </c>
      <c r="L212" s="155">
        <f>IF(J212=1,SUM($J$6:J212),0)</f>
        <v>0</v>
      </c>
      <c r="M212" s="155">
        <f>IF(K212=1,SUM($K$6:K212),0)</f>
        <v>0</v>
      </c>
      <c r="N212" s="165">
        <f t="shared" si="19"/>
        <v>0</v>
      </c>
      <c r="O212" s="155">
        <f t="shared" si="20"/>
        <v>0</v>
      </c>
      <c r="P212" s="155">
        <f>IF(O212=1,SUM($O$6:O212),0)</f>
        <v>0</v>
      </c>
    </row>
    <row r="213" spans="1:16" ht="15" customHeight="1">
      <c r="A213" s="15"/>
      <c r="B213" s="183" t="s">
        <v>564</v>
      </c>
      <c r="C213" s="109" t="s">
        <v>563</v>
      </c>
      <c r="D213" s="226" t="s">
        <v>48</v>
      </c>
      <c r="E213" s="227"/>
      <c r="F213" s="228"/>
      <c r="G213" s="228"/>
      <c r="H213" s="171"/>
      <c r="I213" s="88">
        <f t="shared" si="21"/>
        <v>0</v>
      </c>
      <c r="J213" s="163">
        <f t="shared" si="17"/>
        <v>0</v>
      </c>
      <c r="K213" s="155">
        <f t="shared" si="18"/>
        <v>0</v>
      </c>
      <c r="L213" s="155">
        <f>IF(J213=1,SUM($J$6:J213),0)</f>
        <v>0</v>
      </c>
      <c r="M213" s="155">
        <f>IF(K213=1,SUM($K$6:K213),0)</f>
        <v>0</v>
      </c>
      <c r="N213" s="165">
        <f t="shared" si="19"/>
        <v>0</v>
      </c>
      <c r="O213" s="155">
        <f t="shared" si="20"/>
        <v>0</v>
      </c>
      <c r="P213" s="155">
        <f>IF(O213=1,SUM($O$6:O213),0)</f>
        <v>0</v>
      </c>
    </row>
    <row r="214" spans="1:16" ht="15" customHeight="1">
      <c r="A214" s="15"/>
      <c r="B214" s="183">
        <v>2</v>
      </c>
      <c r="C214" s="319" t="s">
        <v>1609</v>
      </c>
      <c r="D214" s="226" t="s">
        <v>44</v>
      </c>
      <c r="E214" s="227" t="s">
        <v>8</v>
      </c>
      <c r="F214" s="228">
        <v>217470</v>
      </c>
      <c r="G214" s="228">
        <v>235900</v>
      </c>
      <c r="H214" s="171"/>
      <c r="I214" s="88">
        <f t="shared" si="21"/>
        <v>235900</v>
      </c>
      <c r="J214" s="163">
        <f t="shared" si="17"/>
        <v>1</v>
      </c>
      <c r="K214" s="155">
        <f t="shared" si="18"/>
        <v>0</v>
      </c>
      <c r="L214" s="155">
        <f>IF(J214=1,SUM($J$6:J214),0)</f>
        <v>111</v>
      </c>
      <c r="M214" s="155">
        <f>IF(K214=1,SUM($K$6:K214),0)</f>
        <v>0</v>
      </c>
      <c r="N214" s="165">
        <f t="shared" si="19"/>
        <v>111</v>
      </c>
      <c r="O214" s="155">
        <f t="shared" si="20"/>
        <v>0</v>
      </c>
      <c r="P214" s="155">
        <f>IF(O214=1,SUM($O$6:O214),0)</f>
        <v>0</v>
      </c>
    </row>
    <row r="215" spans="1:16" ht="15" customHeight="1">
      <c r="A215" s="15"/>
      <c r="B215" s="183">
        <v>3</v>
      </c>
      <c r="C215" s="319" t="s">
        <v>1608</v>
      </c>
      <c r="D215" s="226" t="s">
        <v>44</v>
      </c>
      <c r="E215" s="227" t="s">
        <v>8</v>
      </c>
      <c r="F215" s="228">
        <v>212320</v>
      </c>
      <c r="G215" s="228">
        <v>176900</v>
      </c>
      <c r="H215" s="171"/>
      <c r="I215" s="88">
        <f t="shared" si="21"/>
        <v>176900</v>
      </c>
      <c r="J215" s="163">
        <f t="shared" si="17"/>
        <v>1</v>
      </c>
      <c r="K215" s="155">
        <f t="shared" si="18"/>
        <v>0</v>
      </c>
      <c r="L215" s="155">
        <f>IF(J215=1,SUM($J$6:J215),0)</f>
        <v>112</v>
      </c>
      <c r="M215" s="155">
        <f>IF(K215=1,SUM($K$6:K215),0)</f>
        <v>0</v>
      </c>
      <c r="N215" s="165">
        <f t="shared" si="19"/>
        <v>112</v>
      </c>
      <c r="O215" s="155">
        <f t="shared" si="20"/>
        <v>0</v>
      </c>
      <c r="P215" s="155">
        <f>IF(O215=1,SUM($O$6:O215),0)</f>
        <v>0</v>
      </c>
    </row>
    <row r="216" spans="1:16" ht="15" customHeight="1">
      <c r="A216" s="15"/>
      <c r="B216" s="183">
        <v>4</v>
      </c>
      <c r="C216" s="109" t="s">
        <v>1555</v>
      </c>
      <c r="D216" s="226" t="s">
        <v>44</v>
      </c>
      <c r="E216" s="227" t="s">
        <v>24</v>
      </c>
      <c r="F216" s="228">
        <v>394550</v>
      </c>
      <c r="G216" s="228">
        <v>430000</v>
      </c>
      <c r="H216" s="171"/>
      <c r="I216" s="88">
        <f t="shared" si="21"/>
        <v>430000</v>
      </c>
      <c r="J216" s="163">
        <f t="shared" si="17"/>
        <v>1</v>
      </c>
      <c r="K216" s="155">
        <f t="shared" si="18"/>
        <v>0</v>
      </c>
      <c r="L216" s="155">
        <f>IF(J216=1,SUM($J$6:J216),0)</f>
        <v>113</v>
      </c>
      <c r="M216" s="155">
        <f>IF(K216=1,SUM($K$6:K216),0)</f>
        <v>0</v>
      </c>
      <c r="N216" s="165">
        <f t="shared" si="19"/>
        <v>113</v>
      </c>
      <c r="O216" s="155">
        <f t="shared" si="20"/>
        <v>0</v>
      </c>
      <c r="P216" s="155">
        <f>IF(O216=1,SUM($O$6:O216),0)</f>
        <v>0</v>
      </c>
    </row>
    <row r="217" spans="1:16" ht="15" customHeight="1">
      <c r="A217" s="15"/>
      <c r="B217" s="183">
        <v>7</v>
      </c>
      <c r="C217" s="461" t="s">
        <v>1614</v>
      </c>
      <c r="D217" s="226" t="s">
        <v>44</v>
      </c>
      <c r="E217" s="227" t="s">
        <v>24</v>
      </c>
      <c r="F217" s="228">
        <v>220800</v>
      </c>
      <c r="G217" s="228">
        <v>205700</v>
      </c>
      <c r="H217" s="171"/>
      <c r="I217" s="88">
        <f t="shared" ref="I217" si="22">IF($I$5=$G$4,G217,(IF($I$5=$F$4,F217,0)))</f>
        <v>205700</v>
      </c>
      <c r="J217" s="163">
        <f t="shared" ref="J217" si="23">IF(D217="MDU-KD",1,0)</f>
        <v>1</v>
      </c>
      <c r="K217" s="155">
        <f t="shared" ref="K217" si="24">IF(D217="HDW",1,0)</f>
        <v>0</v>
      </c>
      <c r="L217" s="155">
        <f>IF(J217=1,SUM($J$6:J217),0)</f>
        <v>114</v>
      </c>
      <c r="M217" s="155">
        <f>IF(K217=1,SUM($K$6:K217),0)</f>
        <v>0</v>
      </c>
      <c r="N217" s="165">
        <f t="shared" ref="N217" si="25">IF(L217=0,M217,L217)</f>
        <v>114</v>
      </c>
      <c r="O217" s="155">
        <f t="shared" ref="O217" si="26">IF(E217=0,0,IF(LEFT(C217,11)="Tiang Beton",1,0))</f>
        <v>0</v>
      </c>
      <c r="P217" s="155">
        <f>IF(O217=1,SUM($O$6:O217),0)</f>
        <v>0</v>
      </c>
    </row>
    <row r="218" spans="1:16" ht="15" customHeight="1">
      <c r="A218" s="15"/>
      <c r="B218" s="183">
        <v>7</v>
      </c>
      <c r="C218" s="109" t="s">
        <v>1556</v>
      </c>
      <c r="D218" s="226" t="s">
        <v>44</v>
      </c>
      <c r="E218" s="227" t="s">
        <v>24</v>
      </c>
      <c r="F218" s="228">
        <v>220800</v>
      </c>
      <c r="G218" s="228">
        <v>205700</v>
      </c>
      <c r="H218" s="171"/>
      <c r="I218" s="88">
        <f t="shared" si="21"/>
        <v>205700</v>
      </c>
      <c r="J218" s="163">
        <f t="shared" si="17"/>
        <v>1</v>
      </c>
      <c r="K218" s="155">
        <f t="shared" si="18"/>
        <v>0</v>
      </c>
      <c r="L218" s="155">
        <f>IF(J218=1,SUM($J$6:J218),0)</f>
        <v>115</v>
      </c>
      <c r="M218" s="155">
        <f>IF(K218=1,SUM($K$6:K218),0)</f>
        <v>0</v>
      </c>
      <c r="N218" s="165">
        <f t="shared" si="19"/>
        <v>115</v>
      </c>
      <c r="O218" s="155">
        <f t="shared" si="20"/>
        <v>0</v>
      </c>
      <c r="P218" s="155">
        <f>IF(O218=1,SUM($O$6:O218),0)</f>
        <v>0</v>
      </c>
    </row>
    <row r="219" spans="1:16" ht="15" customHeight="1">
      <c r="A219" s="15"/>
      <c r="B219" s="183"/>
      <c r="C219" s="109"/>
      <c r="D219" s="226"/>
      <c r="E219" s="227"/>
      <c r="F219" s="228"/>
      <c r="G219" s="228"/>
      <c r="H219" s="171"/>
      <c r="I219" s="88">
        <f t="shared" si="21"/>
        <v>0</v>
      </c>
      <c r="J219" s="163">
        <f t="shared" si="17"/>
        <v>0</v>
      </c>
      <c r="K219" s="155">
        <f t="shared" si="18"/>
        <v>0</v>
      </c>
      <c r="L219" s="155">
        <f>IF(J219=1,SUM($J$6:J219),0)</f>
        <v>0</v>
      </c>
      <c r="M219" s="155">
        <f>IF(K219=1,SUM($K$6:K219),0)</f>
        <v>0</v>
      </c>
      <c r="N219" s="165">
        <f t="shared" si="19"/>
        <v>0</v>
      </c>
      <c r="O219" s="155">
        <f t="shared" si="20"/>
        <v>0</v>
      </c>
      <c r="P219" s="155">
        <f>IF(O219=1,SUM($O$6:O219),0)</f>
        <v>0</v>
      </c>
    </row>
    <row r="220" spans="1:16" ht="15" customHeight="1">
      <c r="A220" s="15"/>
      <c r="B220" s="183" t="s">
        <v>566</v>
      </c>
      <c r="C220" s="109" t="s">
        <v>565</v>
      </c>
      <c r="D220" s="226" t="s">
        <v>48</v>
      </c>
      <c r="E220" s="227"/>
      <c r="F220" s="228"/>
      <c r="G220" s="228"/>
      <c r="H220" s="171"/>
      <c r="I220" s="88">
        <f t="shared" si="21"/>
        <v>0</v>
      </c>
      <c r="J220" s="163">
        <f t="shared" si="17"/>
        <v>0</v>
      </c>
      <c r="K220" s="155">
        <f t="shared" si="18"/>
        <v>0</v>
      </c>
      <c r="L220" s="155">
        <f>IF(J220=1,SUM($J$6:J220),0)</f>
        <v>0</v>
      </c>
      <c r="M220" s="155">
        <f>IF(K220=1,SUM($K$6:K220),0)</f>
        <v>0</v>
      </c>
      <c r="N220" s="165">
        <f t="shared" si="19"/>
        <v>0</v>
      </c>
      <c r="O220" s="155">
        <f t="shared" si="20"/>
        <v>0</v>
      </c>
      <c r="P220" s="155">
        <f>IF(O220=1,SUM($O$6:O220),0)</f>
        <v>0</v>
      </c>
    </row>
    <row r="221" spans="1:16" ht="15" customHeight="1">
      <c r="A221" s="15"/>
      <c r="B221" s="183">
        <v>1</v>
      </c>
      <c r="C221" s="109" t="s">
        <v>65</v>
      </c>
      <c r="D221" s="226" t="s">
        <v>44</v>
      </c>
      <c r="E221" s="227" t="s">
        <v>7</v>
      </c>
      <c r="F221" s="228">
        <v>9831</v>
      </c>
      <c r="G221" s="228">
        <v>14200</v>
      </c>
      <c r="H221" s="171"/>
      <c r="I221" s="88">
        <f t="shared" si="21"/>
        <v>14200</v>
      </c>
      <c r="J221" s="163">
        <f t="shared" si="17"/>
        <v>1</v>
      </c>
      <c r="K221" s="155">
        <f t="shared" si="18"/>
        <v>0</v>
      </c>
      <c r="L221" s="155">
        <f>IF(J221=1,SUM($J$6:J221),0)</f>
        <v>116</v>
      </c>
      <c r="M221" s="155">
        <f>IF(K221=1,SUM($K$6:K221),0)</f>
        <v>0</v>
      </c>
      <c r="N221" s="165">
        <f t="shared" si="19"/>
        <v>116</v>
      </c>
      <c r="O221" s="155">
        <f t="shared" si="20"/>
        <v>0</v>
      </c>
      <c r="P221" s="155">
        <f>IF(O221=1,SUM($O$6:O221),0)</f>
        <v>0</v>
      </c>
    </row>
    <row r="222" spans="1:16" ht="15" customHeight="1">
      <c r="A222" s="15"/>
      <c r="B222" s="183">
        <v>2</v>
      </c>
      <c r="C222" s="109" t="s">
        <v>66</v>
      </c>
      <c r="D222" s="226" t="s">
        <v>44</v>
      </c>
      <c r="E222" s="227" t="s">
        <v>7</v>
      </c>
      <c r="F222" s="228">
        <v>19368</v>
      </c>
      <c r="G222" s="228">
        <v>25300</v>
      </c>
      <c r="H222" s="171"/>
      <c r="I222" s="88">
        <f t="shared" si="21"/>
        <v>25300</v>
      </c>
      <c r="J222" s="163">
        <f t="shared" si="17"/>
        <v>1</v>
      </c>
      <c r="K222" s="155">
        <f t="shared" si="18"/>
        <v>0</v>
      </c>
      <c r="L222" s="155">
        <f>IF(J222=1,SUM($J$6:J222),0)</f>
        <v>117</v>
      </c>
      <c r="M222" s="155">
        <f>IF(K222=1,SUM($K$6:K222),0)</f>
        <v>0</v>
      </c>
      <c r="N222" s="165">
        <f t="shared" si="19"/>
        <v>117</v>
      </c>
      <c r="O222" s="155">
        <f t="shared" si="20"/>
        <v>0</v>
      </c>
      <c r="P222" s="155">
        <f>IF(O222=1,SUM($O$6:O222),0)</f>
        <v>0</v>
      </c>
    </row>
    <row r="223" spans="1:16" ht="15" customHeight="1">
      <c r="A223" s="15"/>
      <c r="B223" s="183">
        <v>3</v>
      </c>
      <c r="C223" s="109" t="s">
        <v>67</v>
      </c>
      <c r="D223" s="226" t="s">
        <v>44</v>
      </c>
      <c r="E223" s="227" t="s">
        <v>7</v>
      </c>
      <c r="F223" s="228">
        <v>32428</v>
      </c>
      <c r="G223" s="228">
        <v>36900</v>
      </c>
      <c r="H223" s="171"/>
      <c r="I223" s="88">
        <f t="shared" si="21"/>
        <v>36900</v>
      </c>
      <c r="J223" s="163">
        <f t="shared" si="17"/>
        <v>1</v>
      </c>
      <c r="K223" s="155">
        <f t="shared" si="18"/>
        <v>0</v>
      </c>
      <c r="L223" s="155">
        <f>IF(J223=1,SUM($J$6:J223),0)</f>
        <v>118</v>
      </c>
      <c r="M223" s="155">
        <f>IF(K223=1,SUM($K$6:K223),0)</f>
        <v>0</v>
      </c>
      <c r="N223" s="165">
        <f t="shared" si="19"/>
        <v>118</v>
      </c>
      <c r="O223" s="155">
        <f t="shared" si="20"/>
        <v>0</v>
      </c>
      <c r="P223" s="155">
        <f>IF(O223=1,SUM($O$6:O223),0)</f>
        <v>0</v>
      </c>
    </row>
    <row r="224" spans="1:16" ht="15" customHeight="1">
      <c r="A224" s="15"/>
      <c r="B224" s="183">
        <v>4</v>
      </c>
      <c r="C224" s="109" t="s">
        <v>68</v>
      </c>
      <c r="D224" s="226" t="s">
        <v>44</v>
      </c>
      <c r="E224" s="227" t="s">
        <v>7</v>
      </c>
      <c r="F224" s="228">
        <v>13740</v>
      </c>
      <c r="G224" s="228">
        <v>16600</v>
      </c>
      <c r="H224" s="171"/>
      <c r="I224" s="88">
        <f t="shared" si="21"/>
        <v>16600</v>
      </c>
      <c r="J224" s="163">
        <f t="shared" si="17"/>
        <v>1</v>
      </c>
      <c r="K224" s="155">
        <f t="shared" si="18"/>
        <v>0</v>
      </c>
      <c r="L224" s="155">
        <f>IF(J224=1,SUM($J$6:J224),0)</f>
        <v>119</v>
      </c>
      <c r="M224" s="155">
        <f>IF(K224=1,SUM($K$6:K224),0)</f>
        <v>0</v>
      </c>
      <c r="N224" s="165">
        <f t="shared" si="19"/>
        <v>119</v>
      </c>
      <c r="O224" s="155">
        <f t="shared" si="20"/>
        <v>0</v>
      </c>
      <c r="P224" s="155">
        <f>IF(O224=1,SUM($O$6:O224),0)</f>
        <v>0</v>
      </c>
    </row>
    <row r="225" spans="1:16" ht="15" customHeight="1">
      <c r="A225" s="15"/>
      <c r="B225" s="183">
        <v>5</v>
      </c>
      <c r="C225" s="109" t="s">
        <v>69</v>
      </c>
      <c r="D225" s="226" t="s">
        <v>44</v>
      </c>
      <c r="E225" s="227" t="s">
        <v>7</v>
      </c>
      <c r="F225" s="228">
        <v>24590</v>
      </c>
      <c r="G225" s="228">
        <v>29000</v>
      </c>
      <c r="H225" s="171"/>
      <c r="I225" s="88">
        <f t="shared" si="21"/>
        <v>29000</v>
      </c>
      <c r="J225" s="163">
        <f t="shared" si="17"/>
        <v>1</v>
      </c>
      <c r="K225" s="155">
        <f t="shared" si="18"/>
        <v>0</v>
      </c>
      <c r="L225" s="155">
        <f>IF(J225=1,SUM($J$6:J225),0)</f>
        <v>120</v>
      </c>
      <c r="M225" s="155">
        <f>IF(K225=1,SUM($K$6:K225),0)</f>
        <v>0</v>
      </c>
      <c r="N225" s="165">
        <f t="shared" si="19"/>
        <v>120</v>
      </c>
      <c r="O225" s="155">
        <f t="shared" si="20"/>
        <v>0</v>
      </c>
      <c r="P225" s="155">
        <f>IF(O225=1,SUM($O$6:O225),0)</f>
        <v>0</v>
      </c>
    </row>
    <row r="226" spans="1:16" ht="15" customHeight="1">
      <c r="A226" s="15"/>
      <c r="B226" s="183">
        <v>6</v>
      </c>
      <c r="C226" s="109" t="s">
        <v>70</v>
      </c>
      <c r="D226" s="226" t="s">
        <v>44</v>
      </c>
      <c r="E226" s="227" t="s">
        <v>7</v>
      </c>
      <c r="F226" s="228">
        <v>39175</v>
      </c>
      <c r="G226" s="228">
        <v>44300</v>
      </c>
      <c r="H226" s="171"/>
      <c r="I226" s="88">
        <f t="shared" si="21"/>
        <v>44300</v>
      </c>
      <c r="J226" s="163">
        <f t="shared" si="17"/>
        <v>1</v>
      </c>
      <c r="K226" s="155">
        <f t="shared" si="18"/>
        <v>0</v>
      </c>
      <c r="L226" s="155">
        <f>IF(J226=1,SUM($J$6:J226),0)</f>
        <v>121</v>
      </c>
      <c r="M226" s="155">
        <f>IF(K226=1,SUM($K$6:K226),0)</f>
        <v>0</v>
      </c>
      <c r="N226" s="165">
        <f t="shared" si="19"/>
        <v>121</v>
      </c>
      <c r="O226" s="155">
        <f t="shared" si="20"/>
        <v>0</v>
      </c>
      <c r="P226" s="155">
        <f>IF(O226=1,SUM($O$6:O226),0)</f>
        <v>0</v>
      </c>
    </row>
    <row r="227" spans="1:16" ht="15" customHeight="1">
      <c r="A227" s="15"/>
      <c r="B227" s="183"/>
      <c r="C227" s="109"/>
      <c r="D227" s="226" t="s">
        <v>48</v>
      </c>
      <c r="E227" s="227"/>
      <c r="F227" s="228"/>
      <c r="G227" s="228"/>
      <c r="H227" s="171"/>
      <c r="I227" s="88">
        <f t="shared" si="21"/>
        <v>0</v>
      </c>
      <c r="J227" s="163">
        <f t="shared" si="17"/>
        <v>0</v>
      </c>
      <c r="K227" s="155">
        <f t="shared" si="18"/>
        <v>0</v>
      </c>
      <c r="L227" s="155">
        <f>IF(J227=1,SUM($J$6:J227),0)</f>
        <v>0</v>
      </c>
      <c r="M227" s="155">
        <f>IF(K227=1,SUM($K$6:K227),0)</f>
        <v>0</v>
      </c>
      <c r="N227" s="165">
        <f t="shared" si="19"/>
        <v>0</v>
      </c>
      <c r="O227" s="155">
        <f t="shared" si="20"/>
        <v>0</v>
      </c>
      <c r="P227" s="155">
        <f>IF(O227=1,SUM($O$6:O227),0)</f>
        <v>0</v>
      </c>
    </row>
    <row r="228" spans="1:16" ht="15" customHeight="1">
      <c r="A228" s="15"/>
      <c r="B228" s="183" t="s">
        <v>579</v>
      </c>
      <c r="C228" s="109" t="s">
        <v>567</v>
      </c>
      <c r="D228" s="226" t="s">
        <v>48</v>
      </c>
      <c r="E228" s="227"/>
      <c r="F228" s="228"/>
      <c r="G228" s="228"/>
      <c r="H228" s="171"/>
      <c r="I228" s="88">
        <f t="shared" si="21"/>
        <v>0</v>
      </c>
      <c r="J228" s="163">
        <f t="shared" si="17"/>
        <v>0</v>
      </c>
      <c r="K228" s="155">
        <f t="shared" si="18"/>
        <v>0</v>
      </c>
      <c r="L228" s="155">
        <f>IF(J228=1,SUM($J$6:J228),0)</f>
        <v>0</v>
      </c>
      <c r="M228" s="155">
        <f>IF(K228=1,SUM($K$6:K228),0)</f>
        <v>0</v>
      </c>
      <c r="N228" s="165">
        <f t="shared" si="19"/>
        <v>0</v>
      </c>
      <c r="O228" s="155">
        <f t="shared" si="20"/>
        <v>0</v>
      </c>
      <c r="P228" s="155">
        <f>IF(O228=1,SUM($O$6:O228),0)</f>
        <v>0</v>
      </c>
    </row>
    <row r="229" spans="1:16" ht="15" customHeight="1">
      <c r="A229" s="15"/>
      <c r="B229" s="183">
        <v>1</v>
      </c>
      <c r="C229" s="462" t="s">
        <v>1617</v>
      </c>
      <c r="D229" s="226" t="s">
        <v>44</v>
      </c>
      <c r="E229" s="227" t="s">
        <v>7</v>
      </c>
      <c r="F229" s="228">
        <v>47850</v>
      </c>
      <c r="G229" s="228">
        <v>53300</v>
      </c>
      <c r="H229" s="171"/>
      <c r="I229" s="88">
        <f t="shared" ref="I229" si="27">IF($I$5=$G$4,G229,(IF($I$5=$F$4,F229,0)))</f>
        <v>53300</v>
      </c>
      <c r="J229" s="163">
        <f t="shared" ref="J229" si="28">IF(D229="MDU-KD",1,0)</f>
        <v>1</v>
      </c>
      <c r="K229" s="155">
        <f t="shared" ref="K229" si="29">IF(D229="HDW",1,0)</f>
        <v>0</v>
      </c>
      <c r="L229" s="155">
        <f>IF(J229=1,SUM($J$6:J229),0)</f>
        <v>122</v>
      </c>
      <c r="M229" s="155">
        <f>IF(K229=1,SUM($K$6:K229),0)</f>
        <v>0</v>
      </c>
      <c r="N229" s="165">
        <f t="shared" ref="N229" si="30">IF(L229=0,M229,L229)</f>
        <v>122</v>
      </c>
      <c r="O229" s="155">
        <f t="shared" ref="O229" si="31">IF(E229=0,0,IF(LEFT(C229,11)="Tiang Beton",1,0))</f>
        <v>0</v>
      </c>
      <c r="P229" s="155">
        <f>IF(O229=1,SUM($O$6:O229),0)</f>
        <v>0</v>
      </c>
    </row>
    <row r="230" spans="1:16" ht="15" customHeight="1">
      <c r="A230" s="15"/>
      <c r="B230" s="183">
        <v>1</v>
      </c>
      <c r="C230" s="109" t="s">
        <v>1401</v>
      </c>
      <c r="D230" s="226" t="s">
        <v>44</v>
      </c>
      <c r="E230" s="227" t="s">
        <v>7</v>
      </c>
      <c r="F230" s="228">
        <v>47850</v>
      </c>
      <c r="G230" s="228">
        <v>53300</v>
      </c>
      <c r="H230" s="171"/>
      <c r="I230" s="88">
        <f t="shared" si="21"/>
        <v>53300</v>
      </c>
      <c r="J230" s="163">
        <f t="shared" si="17"/>
        <v>1</v>
      </c>
      <c r="K230" s="155">
        <f t="shared" si="18"/>
        <v>0</v>
      </c>
      <c r="L230" s="155">
        <f>IF(J230=1,SUM($J$6:J230),0)</f>
        <v>123</v>
      </c>
      <c r="M230" s="155">
        <f>IF(K230=1,SUM($K$6:K230),0)</f>
        <v>0</v>
      </c>
      <c r="N230" s="165">
        <f t="shared" si="19"/>
        <v>123</v>
      </c>
      <c r="O230" s="155">
        <f t="shared" si="20"/>
        <v>0</v>
      </c>
      <c r="P230" s="155">
        <f>IF(O230=1,SUM($O$6:O230),0)</f>
        <v>0</v>
      </c>
    </row>
    <row r="231" spans="1:16" ht="15" customHeight="1">
      <c r="A231" s="15"/>
      <c r="B231" s="183">
        <v>2</v>
      </c>
      <c r="C231" s="109" t="s">
        <v>1402</v>
      </c>
      <c r="D231" s="226" t="s">
        <v>44</v>
      </c>
      <c r="E231" s="227" t="s">
        <v>7</v>
      </c>
      <c r="F231" s="228">
        <v>27280</v>
      </c>
      <c r="G231" s="228">
        <v>30400</v>
      </c>
      <c r="H231" s="171"/>
      <c r="I231" s="88">
        <f t="shared" si="21"/>
        <v>30400</v>
      </c>
      <c r="J231" s="163">
        <f t="shared" si="17"/>
        <v>1</v>
      </c>
      <c r="K231" s="155">
        <f t="shared" si="18"/>
        <v>0</v>
      </c>
      <c r="L231" s="155">
        <f>IF(J231=1,SUM($J$6:J231),0)</f>
        <v>124</v>
      </c>
      <c r="M231" s="155">
        <f>IF(K231=1,SUM($K$6:K231),0)</f>
        <v>0</v>
      </c>
      <c r="N231" s="165">
        <f t="shared" si="19"/>
        <v>124</v>
      </c>
      <c r="O231" s="155">
        <f t="shared" si="20"/>
        <v>0</v>
      </c>
      <c r="P231" s="155">
        <f>IF(O231=1,SUM($O$6:O231),0)</f>
        <v>0</v>
      </c>
    </row>
    <row r="232" spans="1:16" ht="15" customHeight="1">
      <c r="A232" s="15"/>
      <c r="B232" s="183">
        <v>3</v>
      </c>
      <c r="C232" s="109" t="s">
        <v>1457</v>
      </c>
      <c r="D232" s="226" t="s">
        <v>44</v>
      </c>
      <c r="E232" s="227" t="s">
        <v>7</v>
      </c>
      <c r="F232" s="228">
        <v>48905</v>
      </c>
      <c r="G232" s="228">
        <v>54500</v>
      </c>
      <c r="H232" s="171"/>
      <c r="I232" s="88">
        <f t="shared" si="21"/>
        <v>54500</v>
      </c>
      <c r="J232" s="163">
        <f t="shared" si="17"/>
        <v>1</v>
      </c>
      <c r="K232" s="155">
        <f t="shared" si="18"/>
        <v>0</v>
      </c>
      <c r="L232" s="155">
        <f>IF(J232=1,SUM($J$6:J232),0)</f>
        <v>125</v>
      </c>
      <c r="M232" s="155">
        <f>IF(K232=1,SUM($K$6:K232),0)</f>
        <v>0</v>
      </c>
      <c r="N232" s="165">
        <f t="shared" si="19"/>
        <v>125</v>
      </c>
      <c r="O232" s="155">
        <f t="shared" si="20"/>
        <v>0</v>
      </c>
      <c r="P232" s="155">
        <f>IF(O232=1,SUM($O$6:O232),0)</f>
        <v>0</v>
      </c>
    </row>
    <row r="233" spans="1:16" ht="15" customHeight="1">
      <c r="A233" s="15"/>
      <c r="B233" s="183">
        <v>4</v>
      </c>
      <c r="C233" s="109" t="s">
        <v>73</v>
      </c>
      <c r="D233" s="226" t="s">
        <v>44</v>
      </c>
      <c r="E233" s="227" t="s">
        <v>7</v>
      </c>
      <c r="F233" s="228">
        <v>3780</v>
      </c>
      <c r="G233" s="228">
        <v>4300</v>
      </c>
      <c r="H233" s="171"/>
      <c r="I233" s="88">
        <f t="shared" si="21"/>
        <v>4300</v>
      </c>
      <c r="J233" s="163">
        <f t="shared" si="17"/>
        <v>1</v>
      </c>
      <c r="K233" s="155">
        <f t="shared" si="18"/>
        <v>0</v>
      </c>
      <c r="L233" s="155">
        <f>IF(J233=1,SUM($J$6:J233),0)</f>
        <v>126</v>
      </c>
      <c r="M233" s="155">
        <f>IF(K233=1,SUM($K$6:K233),0)</f>
        <v>0</v>
      </c>
      <c r="N233" s="165">
        <f t="shared" si="19"/>
        <v>126</v>
      </c>
      <c r="O233" s="155">
        <f t="shared" si="20"/>
        <v>0</v>
      </c>
      <c r="P233" s="155">
        <f>IF(O233=1,SUM($O$6:O233),0)</f>
        <v>0</v>
      </c>
    </row>
    <row r="234" spans="1:16" ht="15" customHeight="1">
      <c r="A234" s="15"/>
      <c r="B234" s="183">
        <v>5</v>
      </c>
      <c r="C234" s="109" t="s">
        <v>74</v>
      </c>
      <c r="D234" s="226" t="s">
        <v>44</v>
      </c>
      <c r="E234" s="227" t="s">
        <v>7</v>
      </c>
      <c r="F234" s="228">
        <v>5890</v>
      </c>
      <c r="G234" s="228">
        <v>6600</v>
      </c>
      <c r="H234" s="171"/>
      <c r="I234" s="88">
        <f t="shared" si="21"/>
        <v>6600</v>
      </c>
      <c r="J234" s="163">
        <f t="shared" si="17"/>
        <v>1</v>
      </c>
      <c r="K234" s="155">
        <f t="shared" si="18"/>
        <v>0</v>
      </c>
      <c r="L234" s="155">
        <f>IF(J234=1,SUM($J$6:J234),0)</f>
        <v>127</v>
      </c>
      <c r="M234" s="155">
        <f>IF(K234=1,SUM($K$6:K234),0)</f>
        <v>0</v>
      </c>
      <c r="N234" s="165">
        <f t="shared" si="19"/>
        <v>127</v>
      </c>
      <c r="O234" s="155">
        <f t="shared" si="20"/>
        <v>0</v>
      </c>
      <c r="P234" s="155">
        <f>IF(O234=1,SUM($O$6:O234),0)</f>
        <v>0</v>
      </c>
    </row>
    <row r="235" spans="1:16" ht="15" customHeight="1">
      <c r="A235" s="15"/>
      <c r="B235" s="183">
        <v>6</v>
      </c>
      <c r="C235" s="109" t="s">
        <v>75</v>
      </c>
      <c r="D235" s="226" t="s">
        <v>45</v>
      </c>
      <c r="E235" s="227" t="s">
        <v>7</v>
      </c>
      <c r="F235" s="228">
        <v>8900</v>
      </c>
      <c r="G235" s="228">
        <v>8900</v>
      </c>
      <c r="H235" s="171"/>
      <c r="I235" s="88">
        <f t="shared" si="21"/>
        <v>8900</v>
      </c>
      <c r="J235" s="163">
        <f t="shared" si="17"/>
        <v>0</v>
      </c>
      <c r="K235" s="155">
        <f t="shared" si="18"/>
        <v>1</v>
      </c>
      <c r="L235" s="155">
        <f>IF(J235=1,SUM($J$6:J235),0)</f>
        <v>0</v>
      </c>
      <c r="M235" s="155">
        <f>IF(K235=1,SUM($K$6:K235),0)</f>
        <v>201227118.79893059</v>
      </c>
      <c r="N235" s="165">
        <f t="shared" si="19"/>
        <v>201227118.79893059</v>
      </c>
      <c r="O235" s="155">
        <f t="shared" si="20"/>
        <v>0</v>
      </c>
      <c r="P235" s="155">
        <f>IF(O235=1,SUM($O$6:O235),0)</f>
        <v>0</v>
      </c>
    </row>
    <row r="236" spans="1:16" ht="15" customHeight="1">
      <c r="A236" s="15"/>
      <c r="B236" s="183">
        <v>7</v>
      </c>
      <c r="C236" s="109" t="s">
        <v>76</v>
      </c>
      <c r="D236" s="226" t="s">
        <v>45</v>
      </c>
      <c r="E236" s="227" t="s">
        <v>7</v>
      </c>
      <c r="F236" s="228">
        <v>10000</v>
      </c>
      <c r="G236" s="228">
        <v>10000</v>
      </c>
      <c r="H236" s="171"/>
      <c r="I236" s="88">
        <f t="shared" si="21"/>
        <v>10000</v>
      </c>
      <c r="J236" s="163">
        <f t="shared" si="17"/>
        <v>0</v>
      </c>
      <c r="K236" s="155">
        <f t="shared" si="18"/>
        <v>1</v>
      </c>
      <c r="L236" s="155">
        <f>IF(J236=1,SUM($J$6:J236),0)</f>
        <v>0</v>
      </c>
      <c r="M236" s="155">
        <f>IF(K236=1,SUM($K$6:K236),0)</f>
        <v>201227119.79893059</v>
      </c>
      <c r="N236" s="165">
        <f t="shared" si="19"/>
        <v>201227119.79893059</v>
      </c>
      <c r="O236" s="155">
        <f t="shared" si="20"/>
        <v>0</v>
      </c>
      <c r="P236" s="155">
        <f>IF(O236=1,SUM($O$6:O236),0)</f>
        <v>0</v>
      </c>
    </row>
    <row r="237" spans="1:16" ht="15" customHeight="1">
      <c r="A237" s="15"/>
      <c r="B237" s="183">
        <v>8</v>
      </c>
      <c r="C237" s="109" t="s">
        <v>77</v>
      </c>
      <c r="D237" s="226" t="s">
        <v>44</v>
      </c>
      <c r="E237" s="227" t="s">
        <v>7</v>
      </c>
      <c r="F237" s="228">
        <v>12120</v>
      </c>
      <c r="G237" s="228">
        <v>13500</v>
      </c>
      <c r="H237" s="171"/>
      <c r="I237" s="88">
        <f t="shared" si="21"/>
        <v>13500</v>
      </c>
      <c r="J237" s="163">
        <f t="shared" si="17"/>
        <v>1</v>
      </c>
      <c r="K237" s="155">
        <f t="shared" si="18"/>
        <v>0</v>
      </c>
      <c r="L237" s="155">
        <f>IF(J237=1,SUM($J$6:J237),0)</f>
        <v>128</v>
      </c>
      <c r="M237" s="155">
        <f>IF(K237=1,SUM($K$6:K237),0)</f>
        <v>0</v>
      </c>
      <c r="N237" s="165">
        <f t="shared" si="19"/>
        <v>128</v>
      </c>
      <c r="O237" s="155">
        <f t="shared" si="20"/>
        <v>0</v>
      </c>
      <c r="P237" s="155">
        <f>IF(O237=1,SUM($O$6:O237),0)</f>
        <v>0</v>
      </c>
    </row>
    <row r="238" spans="1:16" ht="15" customHeight="1">
      <c r="A238" s="15"/>
      <c r="B238" s="183">
        <v>9</v>
      </c>
      <c r="C238" s="109" t="s">
        <v>78</v>
      </c>
      <c r="D238" s="226" t="s">
        <v>45</v>
      </c>
      <c r="E238" s="227" t="s">
        <v>7</v>
      </c>
      <c r="F238" s="228">
        <v>23600</v>
      </c>
      <c r="G238" s="228">
        <v>23600</v>
      </c>
      <c r="H238" s="171"/>
      <c r="I238" s="88">
        <f t="shared" si="21"/>
        <v>23600</v>
      </c>
      <c r="J238" s="163">
        <f t="shared" si="17"/>
        <v>0</v>
      </c>
      <c r="K238" s="155">
        <f t="shared" si="18"/>
        <v>1</v>
      </c>
      <c r="L238" s="155">
        <f>IF(J238=1,SUM($J$6:J238),0)</f>
        <v>0</v>
      </c>
      <c r="M238" s="155">
        <f>IF(K238=1,SUM($K$6:K238),0)</f>
        <v>201227120.79893059</v>
      </c>
      <c r="N238" s="165">
        <f t="shared" si="19"/>
        <v>201227120.79893059</v>
      </c>
      <c r="O238" s="155">
        <f t="shared" si="20"/>
        <v>0</v>
      </c>
      <c r="P238" s="155">
        <f>IF(O238=1,SUM($O$6:O238),0)</f>
        <v>0</v>
      </c>
    </row>
    <row r="239" spans="1:16" ht="15" customHeight="1">
      <c r="A239" s="15"/>
      <c r="B239" s="183">
        <v>10</v>
      </c>
      <c r="C239" s="109" t="s">
        <v>79</v>
      </c>
      <c r="D239" s="226" t="s">
        <v>44</v>
      </c>
      <c r="E239" s="227" t="s">
        <v>7</v>
      </c>
      <c r="F239" s="228">
        <v>290975</v>
      </c>
      <c r="G239" s="228">
        <v>290975</v>
      </c>
      <c r="H239" s="171"/>
      <c r="I239" s="88">
        <f t="shared" si="21"/>
        <v>290975</v>
      </c>
      <c r="J239" s="163">
        <f t="shared" si="17"/>
        <v>1</v>
      </c>
      <c r="K239" s="155">
        <f t="shared" si="18"/>
        <v>0</v>
      </c>
      <c r="L239" s="155">
        <f>IF(J239=1,SUM($J$6:J239),0)</f>
        <v>129</v>
      </c>
      <c r="M239" s="155">
        <f>IF(K239=1,SUM($K$6:K239),0)</f>
        <v>0</v>
      </c>
      <c r="N239" s="165">
        <f t="shared" si="19"/>
        <v>129</v>
      </c>
      <c r="O239" s="155">
        <f t="shared" si="20"/>
        <v>0</v>
      </c>
      <c r="P239" s="155">
        <f>IF(O239=1,SUM($O$6:O239),0)</f>
        <v>0</v>
      </c>
    </row>
    <row r="240" spans="1:16" ht="15" customHeight="1">
      <c r="A240" s="15"/>
      <c r="B240" s="183">
        <v>11</v>
      </c>
      <c r="C240" s="109" t="s">
        <v>1458</v>
      </c>
      <c r="D240" s="226" t="s">
        <v>45</v>
      </c>
      <c r="E240" s="227" t="s">
        <v>7</v>
      </c>
      <c r="F240" s="228">
        <v>62800</v>
      </c>
      <c r="G240" s="228">
        <v>70000</v>
      </c>
      <c r="H240" s="171"/>
      <c r="I240" s="88">
        <f t="shared" si="21"/>
        <v>70000</v>
      </c>
      <c r="J240" s="163">
        <f t="shared" si="17"/>
        <v>0</v>
      </c>
      <c r="K240" s="155">
        <f t="shared" si="18"/>
        <v>1</v>
      </c>
      <c r="L240" s="155">
        <f>IF(J240=1,SUM($J$6:J240),0)</f>
        <v>0</v>
      </c>
      <c r="M240" s="155">
        <f>IF(K240=1,SUM($K$6:K240),0)</f>
        <v>201227121.79893059</v>
      </c>
      <c r="N240" s="165">
        <f t="shared" si="19"/>
        <v>201227121.79893059</v>
      </c>
      <c r="O240" s="155">
        <f t="shared" si="20"/>
        <v>0</v>
      </c>
      <c r="P240" s="155">
        <f>IF(O240=1,SUM($O$6:O240),0)</f>
        <v>0</v>
      </c>
    </row>
    <row r="241" spans="1:16" ht="15" customHeight="1">
      <c r="A241" s="15"/>
      <c r="B241" s="183">
        <v>12</v>
      </c>
      <c r="C241" s="109" t="s">
        <v>568</v>
      </c>
      <c r="D241" s="226" t="s">
        <v>45</v>
      </c>
      <c r="E241" s="227" t="s">
        <v>7</v>
      </c>
      <c r="F241" s="228">
        <v>107300</v>
      </c>
      <c r="G241" s="228">
        <v>119500</v>
      </c>
      <c r="H241" s="171"/>
      <c r="I241" s="88">
        <f t="shared" si="21"/>
        <v>119500</v>
      </c>
      <c r="J241" s="163">
        <f t="shared" si="17"/>
        <v>0</v>
      </c>
      <c r="K241" s="155">
        <f t="shared" si="18"/>
        <v>1</v>
      </c>
      <c r="L241" s="155">
        <f>IF(J241=1,SUM($J$6:J241),0)</f>
        <v>0</v>
      </c>
      <c r="M241" s="155">
        <f>IF(K241=1,SUM($K$6:K241),0)</f>
        <v>201227122.79893059</v>
      </c>
      <c r="N241" s="165">
        <f t="shared" si="19"/>
        <v>201227122.79893059</v>
      </c>
      <c r="O241" s="155">
        <f t="shared" si="20"/>
        <v>0</v>
      </c>
      <c r="P241" s="155">
        <f>IF(O241=1,SUM($O$6:O241),0)</f>
        <v>0</v>
      </c>
    </row>
    <row r="242" spans="1:16" ht="15" customHeight="1">
      <c r="A242" s="15"/>
      <c r="B242" s="183">
        <v>13</v>
      </c>
      <c r="C242" s="109" t="s">
        <v>569</v>
      </c>
      <c r="D242" s="226" t="s">
        <v>45</v>
      </c>
      <c r="E242" s="227" t="s">
        <v>7</v>
      </c>
      <c r="F242" s="228">
        <v>468300</v>
      </c>
      <c r="G242" s="228">
        <v>521600</v>
      </c>
      <c r="H242" s="171"/>
      <c r="I242" s="88">
        <f t="shared" si="21"/>
        <v>521600</v>
      </c>
      <c r="J242" s="163">
        <f t="shared" si="17"/>
        <v>0</v>
      </c>
      <c r="K242" s="155">
        <f t="shared" si="18"/>
        <v>1</v>
      </c>
      <c r="L242" s="155">
        <f>IF(J242=1,SUM($J$6:J242),0)</f>
        <v>0</v>
      </c>
      <c r="M242" s="155">
        <f>IF(K242=1,SUM($K$6:K242),0)</f>
        <v>201227123.79893059</v>
      </c>
      <c r="N242" s="165">
        <f t="shared" si="19"/>
        <v>201227123.79893059</v>
      </c>
      <c r="O242" s="155">
        <f t="shared" si="20"/>
        <v>0</v>
      </c>
      <c r="P242" s="155">
        <f>IF(O242=1,SUM($O$6:O242),0)</f>
        <v>0</v>
      </c>
    </row>
    <row r="243" spans="1:16" ht="15" customHeight="1">
      <c r="A243" s="15"/>
      <c r="B243" s="183">
        <v>14</v>
      </c>
      <c r="C243" s="109" t="s">
        <v>570</v>
      </c>
      <c r="D243" s="226" t="s">
        <v>45</v>
      </c>
      <c r="E243" s="227" t="s">
        <v>7</v>
      </c>
      <c r="F243" s="228">
        <v>633500</v>
      </c>
      <c r="G243" s="228">
        <v>705700</v>
      </c>
      <c r="H243" s="171"/>
      <c r="I243" s="88">
        <f t="shared" si="21"/>
        <v>705700</v>
      </c>
      <c r="J243" s="163">
        <f t="shared" si="17"/>
        <v>0</v>
      </c>
      <c r="K243" s="155">
        <f t="shared" si="18"/>
        <v>1</v>
      </c>
      <c r="L243" s="155">
        <f>IF(J243=1,SUM($J$6:J243),0)</f>
        <v>0</v>
      </c>
      <c r="M243" s="155">
        <f>IF(K243=1,SUM($K$6:K243),0)</f>
        <v>201227124.79893059</v>
      </c>
      <c r="N243" s="165">
        <f t="shared" si="19"/>
        <v>201227124.79893059</v>
      </c>
      <c r="O243" s="155">
        <f t="shared" si="20"/>
        <v>0</v>
      </c>
      <c r="P243" s="155">
        <f>IF(O243=1,SUM($O$6:O243),0)</f>
        <v>0</v>
      </c>
    </row>
    <row r="244" spans="1:16" ht="15" customHeight="1">
      <c r="A244" s="15"/>
      <c r="B244" s="183">
        <v>15</v>
      </c>
      <c r="C244" s="109" t="s">
        <v>571</v>
      </c>
      <c r="D244" s="226" t="s">
        <v>45</v>
      </c>
      <c r="E244" s="227" t="s">
        <v>7</v>
      </c>
      <c r="F244" s="228">
        <v>983500</v>
      </c>
      <c r="G244" s="228">
        <v>1095500</v>
      </c>
      <c r="H244" s="171"/>
      <c r="I244" s="88">
        <f t="shared" si="21"/>
        <v>1095500</v>
      </c>
      <c r="J244" s="163">
        <f t="shared" si="17"/>
        <v>0</v>
      </c>
      <c r="K244" s="155">
        <f t="shared" si="18"/>
        <v>1</v>
      </c>
      <c r="L244" s="155">
        <f>IF(J244=1,SUM($J$6:J244),0)</f>
        <v>0</v>
      </c>
      <c r="M244" s="155">
        <f>IF(K244=1,SUM($K$6:K244),0)</f>
        <v>201227125.79893059</v>
      </c>
      <c r="N244" s="165">
        <f t="shared" si="19"/>
        <v>201227125.79893059</v>
      </c>
      <c r="O244" s="155">
        <f t="shared" si="20"/>
        <v>0</v>
      </c>
      <c r="P244" s="155">
        <f>IF(O244=1,SUM($O$6:O244),0)</f>
        <v>0</v>
      </c>
    </row>
    <row r="245" spans="1:16" ht="15" customHeight="1">
      <c r="A245" s="15"/>
      <c r="B245" s="183">
        <v>16</v>
      </c>
      <c r="C245" s="109" t="s">
        <v>80</v>
      </c>
      <c r="D245" s="226" t="s">
        <v>44</v>
      </c>
      <c r="E245" s="227" t="s">
        <v>7</v>
      </c>
      <c r="F245" s="228">
        <v>84991</v>
      </c>
      <c r="G245" s="228">
        <v>94700</v>
      </c>
      <c r="H245" s="171"/>
      <c r="I245" s="88">
        <f t="shared" si="21"/>
        <v>94700</v>
      </c>
      <c r="J245" s="163">
        <f t="shared" si="17"/>
        <v>1</v>
      </c>
      <c r="K245" s="155">
        <f t="shared" si="18"/>
        <v>0</v>
      </c>
      <c r="L245" s="155">
        <f>IF(J245=1,SUM($J$6:J245),0)</f>
        <v>130</v>
      </c>
      <c r="M245" s="155">
        <f>IF(K245=1,SUM($K$6:K245),0)</f>
        <v>0</v>
      </c>
      <c r="N245" s="165">
        <f t="shared" si="19"/>
        <v>130</v>
      </c>
      <c r="O245" s="155">
        <f t="shared" si="20"/>
        <v>0</v>
      </c>
      <c r="P245" s="155">
        <f>IF(O245=1,SUM($O$6:O245),0)</f>
        <v>0</v>
      </c>
    </row>
    <row r="246" spans="1:16" ht="15" customHeight="1">
      <c r="A246" s="15"/>
      <c r="B246" s="183">
        <v>17</v>
      </c>
      <c r="C246" s="109" t="s">
        <v>81</v>
      </c>
      <c r="D246" s="226" t="s">
        <v>44</v>
      </c>
      <c r="E246" s="227" t="s">
        <v>7</v>
      </c>
      <c r="F246" s="228">
        <v>125850</v>
      </c>
      <c r="G246" s="228">
        <v>140200</v>
      </c>
      <c r="H246" s="171"/>
      <c r="I246" s="88">
        <f t="shared" si="21"/>
        <v>140200</v>
      </c>
      <c r="J246" s="163">
        <f t="shared" si="17"/>
        <v>1</v>
      </c>
      <c r="K246" s="155">
        <f t="shared" si="18"/>
        <v>0</v>
      </c>
      <c r="L246" s="155">
        <f>IF(J246=1,SUM($J$6:J246),0)</f>
        <v>131</v>
      </c>
      <c r="M246" s="155">
        <f>IF(K246=1,SUM($K$6:K246),0)</f>
        <v>0</v>
      </c>
      <c r="N246" s="165">
        <f t="shared" si="19"/>
        <v>131</v>
      </c>
      <c r="O246" s="155">
        <f t="shared" si="20"/>
        <v>0</v>
      </c>
      <c r="P246" s="155">
        <f>IF(O246=1,SUM($O$6:O246),0)</f>
        <v>0</v>
      </c>
    </row>
    <row r="247" spans="1:16" ht="15" customHeight="1">
      <c r="A247" s="15"/>
      <c r="B247" s="183">
        <v>18</v>
      </c>
      <c r="C247" s="109" t="s">
        <v>82</v>
      </c>
      <c r="D247" s="226" t="s">
        <v>44</v>
      </c>
      <c r="E247" s="227" t="s">
        <v>7</v>
      </c>
      <c r="F247" s="228">
        <v>196270</v>
      </c>
      <c r="G247" s="228">
        <v>218600</v>
      </c>
      <c r="H247" s="171"/>
      <c r="I247" s="88">
        <f t="shared" si="21"/>
        <v>218600</v>
      </c>
      <c r="J247" s="163">
        <f t="shared" si="17"/>
        <v>1</v>
      </c>
      <c r="K247" s="155">
        <f t="shared" si="18"/>
        <v>0</v>
      </c>
      <c r="L247" s="155">
        <f>IF(J247=1,SUM($J$6:J247),0)</f>
        <v>132</v>
      </c>
      <c r="M247" s="155">
        <f>IF(K247=1,SUM($K$6:K247),0)</f>
        <v>0</v>
      </c>
      <c r="N247" s="165">
        <f t="shared" si="19"/>
        <v>132</v>
      </c>
      <c r="O247" s="155">
        <f t="shared" si="20"/>
        <v>0</v>
      </c>
      <c r="P247" s="155">
        <f>IF(O247=1,SUM($O$6:O247),0)</f>
        <v>0</v>
      </c>
    </row>
    <row r="248" spans="1:16" ht="15" customHeight="1">
      <c r="A248" s="15"/>
      <c r="B248" s="183">
        <v>19</v>
      </c>
      <c r="C248" s="109" t="s">
        <v>83</v>
      </c>
      <c r="D248" s="226" t="s">
        <v>44</v>
      </c>
      <c r="E248" s="227" t="s">
        <v>7</v>
      </c>
      <c r="F248" s="228">
        <v>318390</v>
      </c>
      <c r="G248" s="228">
        <v>354700</v>
      </c>
      <c r="H248" s="171"/>
      <c r="I248" s="88">
        <f t="shared" si="21"/>
        <v>354700</v>
      </c>
      <c r="J248" s="163">
        <f t="shared" si="17"/>
        <v>1</v>
      </c>
      <c r="K248" s="155">
        <f t="shared" si="18"/>
        <v>0</v>
      </c>
      <c r="L248" s="155">
        <f>IF(J248=1,SUM($J$6:J248),0)</f>
        <v>133</v>
      </c>
      <c r="M248" s="155">
        <f>IF(K248=1,SUM($K$6:K248),0)</f>
        <v>0</v>
      </c>
      <c r="N248" s="165">
        <f t="shared" si="19"/>
        <v>133</v>
      </c>
      <c r="O248" s="155">
        <f t="shared" si="20"/>
        <v>0</v>
      </c>
      <c r="P248" s="155">
        <f>IF(O248=1,SUM($O$6:O248),0)</f>
        <v>0</v>
      </c>
    </row>
    <row r="249" spans="1:16" ht="15" customHeight="1">
      <c r="A249" s="15"/>
      <c r="B249" s="183">
        <v>20</v>
      </c>
      <c r="C249" s="109" t="s">
        <v>572</v>
      </c>
      <c r="D249" s="226" t="s">
        <v>45</v>
      </c>
      <c r="E249" s="227" t="s">
        <v>7</v>
      </c>
      <c r="F249" s="228">
        <v>121560.8</v>
      </c>
      <c r="G249" s="228">
        <v>121560.8</v>
      </c>
      <c r="H249" s="171"/>
      <c r="I249" s="88">
        <f t="shared" si="21"/>
        <v>121560.8</v>
      </c>
      <c r="J249" s="163">
        <f t="shared" si="17"/>
        <v>0</v>
      </c>
      <c r="K249" s="155">
        <f t="shared" si="18"/>
        <v>1</v>
      </c>
      <c r="L249" s="155">
        <f>IF(J249=1,SUM($J$6:J249),0)</f>
        <v>0</v>
      </c>
      <c r="M249" s="155">
        <f>IF(K249=1,SUM($K$6:K249),0)</f>
        <v>201227126.79893059</v>
      </c>
      <c r="N249" s="165">
        <f t="shared" si="19"/>
        <v>201227126.79893059</v>
      </c>
      <c r="O249" s="155">
        <f t="shared" si="20"/>
        <v>0</v>
      </c>
      <c r="P249" s="155">
        <f>IF(O249=1,SUM($O$6:O249),0)</f>
        <v>0</v>
      </c>
    </row>
    <row r="250" spans="1:16" ht="15" customHeight="1">
      <c r="A250" s="15"/>
      <c r="B250" s="183">
        <v>21</v>
      </c>
      <c r="C250" s="109" t="s">
        <v>573</v>
      </c>
      <c r="D250" s="226" t="s">
        <v>45</v>
      </c>
      <c r="E250" s="227" t="s">
        <v>7</v>
      </c>
      <c r="F250" s="228">
        <v>164883</v>
      </c>
      <c r="G250" s="228">
        <v>164883</v>
      </c>
      <c r="H250" s="171"/>
      <c r="I250" s="88">
        <f t="shared" si="21"/>
        <v>164883</v>
      </c>
      <c r="J250" s="163">
        <f t="shared" si="17"/>
        <v>0</v>
      </c>
      <c r="K250" s="155">
        <f t="shared" si="18"/>
        <v>1</v>
      </c>
      <c r="L250" s="155">
        <f>IF(J250=1,SUM($J$6:J250),0)</f>
        <v>0</v>
      </c>
      <c r="M250" s="155">
        <f>IF(K250=1,SUM($K$6:K250),0)</f>
        <v>201227127.79893059</v>
      </c>
      <c r="N250" s="165">
        <f t="shared" si="19"/>
        <v>201227127.79893059</v>
      </c>
      <c r="O250" s="155">
        <f t="shared" si="20"/>
        <v>0</v>
      </c>
      <c r="P250" s="155">
        <f>IF(O250=1,SUM($O$6:O250),0)</f>
        <v>0</v>
      </c>
    </row>
    <row r="251" spans="1:16" ht="15" customHeight="1">
      <c r="A251" s="15"/>
      <c r="B251" s="183">
        <v>22</v>
      </c>
      <c r="C251" s="109" t="s">
        <v>574</v>
      </c>
      <c r="D251" s="226" t="s">
        <v>44</v>
      </c>
      <c r="E251" s="227" t="s">
        <v>7</v>
      </c>
      <c r="F251" s="228">
        <v>378330</v>
      </c>
      <c r="G251" s="228">
        <v>421400</v>
      </c>
      <c r="H251" s="171"/>
      <c r="I251" s="88">
        <f t="shared" si="21"/>
        <v>421400</v>
      </c>
      <c r="J251" s="163">
        <f t="shared" si="17"/>
        <v>1</v>
      </c>
      <c r="K251" s="155">
        <f t="shared" si="18"/>
        <v>0</v>
      </c>
      <c r="L251" s="155">
        <f>IF(J251=1,SUM($J$6:J251),0)</f>
        <v>134</v>
      </c>
      <c r="M251" s="155">
        <f>IF(K251=1,SUM($K$6:K251),0)</f>
        <v>0</v>
      </c>
      <c r="N251" s="165">
        <f t="shared" si="19"/>
        <v>134</v>
      </c>
      <c r="O251" s="155">
        <f t="shared" si="20"/>
        <v>0</v>
      </c>
      <c r="P251" s="155">
        <f>IF(O251=1,SUM($O$6:O251),0)</f>
        <v>0</v>
      </c>
    </row>
    <row r="252" spans="1:16" ht="15" customHeight="1">
      <c r="A252" s="15"/>
      <c r="B252" s="183">
        <v>23</v>
      </c>
      <c r="C252" s="109" t="s">
        <v>575</v>
      </c>
      <c r="D252" s="226" t="s">
        <v>45</v>
      </c>
      <c r="E252" s="227" t="s">
        <v>7</v>
      </c>
      <c r="F252" s="228">
        <v>417044.06800000003</v>
      </c>
      <c r="G252" s="228">
        <v>417044.06800000003</v>
      </c>
      <c r="H252" s="171"/>
      <c r="I252" s="88">
        <f t="shared" si="21"/>
        <v>417044.06800000003</v>
      </c>
      <c r="J252" s="163">
        <f t="shared" si="17"/>
        <v>0</v>
      </c>
      <c r="K252" s="155">
        <f t="shared" si="18"/>
        <v>1</v>
      </c>
      <c r="L252" s="155">
        <f>IF(J252=1,SUM($J$6:J252),0)</f>
        <v>0</v>
      </c>
      <c r="M252" s="155">
        <f>IF(K252=1,SUM($K$6:K252),0)</f>
        <v>201227128.79893059</v>
      </c>
      <c r="N252" s="165">
        <f t="shared" si="19"/>
        <v>201227128.79893059</v>
      </c>
      <c r="O252" s="155">
        <f t="shared" si="20"/>
        <v>0</v>
      </c>
      <c r="P252" s="155">
        <f>IF(O252=1,SUM($O$6:O252),0)</f>
        <v>0</v>
      </c>
    </row>
    <row r="253" spans="1:16" ht="15" customHeight="1">
      <c r="A253" s="15"/>
      <c r="B253" s="183">
        <v>24</v>
      </c>
      <c r="C253" s="109" t="s">
        <v>84</v>
      </c>
      <c r="D253" s="226" t="s">
        <v>45</v>
      </c>
      <c r="E253" s="227" t="s">
        <v>7</v>
      </c>
      <c r="F253" s="228">
        <v>82600</v>
      </c>
      <c r="G253" s="228">
        <v>82600</v>
      </c>
      <c r="H253" s="171"/>
      <c r="I253" s="88">
        <f t="shared" si="21"/>
        <v>82600</v>
      </c>
      <c r="J253" s="163">
        <f t="shared" si="17"/>
        <v>0</v>
      </c>
      <c r="K253" s="155">
        <f t="shared" si="18"/>
        <v>1</v>
      </c>
      <c r="L253" s="155">
        <f>IF(J253=1,SUM($J$6:J253),0)</f>
        <v>0</v>
      </c>
      <c r="M253" s="155">
        <f>IF(K253=1,SUM($K$6:K253),0)</f>
        <v>201227129.79893059</v>
      </c>
      <c r="N253" s="165">
        <f t="shared" si="19"/>
        <v>201227129.79893059</v>
      </c>
      <c r="O253" s="155">
        <f t="shared" si="20"/>
        <v>0</v>
      </c>
      <c r="P253" s="155">
        <f>IF(O253=1,SUM($O$6:O253),0)</f>
        <v>0</v>
      </c>
    </row>
    <row r="254" spans="1:16" ht="15" customHeight="1">
      <c r="A254" s="15"/>
      <c r="B254" s="183">
        <v>25</v>
      </c>
      <c r="C254" s="109" t="s">
        <v>85</v>
      </c>
      <c r="D254" s="226" t="s">
        <v>45</v>
      </c>
      <c r="E254" s="227" t="s">
        <v>7</v>
      </c>
      <c r="F254" s="228">
        <v>116300</v>
      </c>
      <c r="G254" s="228">
        <v>116300</v>
      </c>
      <c r="H254" s="171"/>
      <c r="I254" s="88">
        <f t="shared" si="21"/>
        <v>116300</v>
      </c>
      <c r="J254" s="163">
        <f t="shared" si="17"/>
        <v>0</v>
      </c>
      <c r="K254" s="155">
        <f t="shared" si="18"/>
        <v>1</v>
      </c>
      <c r="L254" s="155">
        <f>IF(J254=1,SUM($J$6:J254),0)</f>
        <v>0</v>
      </c>
      <c r="M254" s="155">
        <f>IF(K254=1,SUM($K$6:K254),0)</f>
        <v>201227130.79893059</v>
      </c>
      <c r="N254" s="165">
        <f t="shared" si="19"/>
        <v>201227130.79893059</v>
      </c>
      <c r="O254" s="155">
        <f t="shared" si="20"/>
        <v>0</v>
      </c>
      <c r="P254" s="155">
        <f>IF(O254=1,SUM($O$6:O254),0)</f>
        <v>0</v>
      </c>
    </row>
    <row r="255" spans="1:16" ht="15" customHeight="1">
      <c r="A255" s="15"/>
      <c r="B255" s="183">
        <v>26</v>
      </c>
      <c r="C255" s="109" t="s">
        <v>86</v>
      </c>
      <c r="D255" s="226" t="s">
        <v>45</v>
      </c>
      <c r="E255" s="227" t="s">
        <v>7</v>
      </c>
      <c r="F255" s="228">
        <v>139900</v>
      </c>
      <c r="G255" s="228">
        <v>139900</v>
      </c>
      <c r="H255" s="171"/>
      <c r="I255" s="88">
        <f t="shared" si="21"/>
        <v>139900</v>
      </c>
      <c r="J255" s="163">
        <f t="shared" si="17"/>
        <v>0</v>
      </c>
      <c r="K255" s="155">
        <f t="shared" si="18"/>
        <v>1</v>
      </c>
      <c r="L255" s="155">
        <f>IF(J255=1,SUM($J$6:J255),0)</f>
        <v>0</v>
      </c>
      <c r="M255" s="155">
        <f>IF(K255=1,SUM($K$6:K255),0)</f>
        <v>201227131.79893059</v>
      </c>
      <c r="N255" s="165">
        <f t="shared" si="19"/>
        <v>201227131.79893059</v>
      </c>
      <c r="O255" s="155">
        <f t="shared" si="20"/>
        <v>0</v>
      </c>
      <c r="P255" s="155">
        <f>IF(O255=1,SUM($O$6:O255),0)</f>
        <v>0</v>
      </c>
    </row>
    <row r="256" spans="1:16" ht="15" customHeight="1">
      <c r="A256" s="15"/>
      <c r="B256" s="183">
        <v>27</v>
      </c>
      <c r="C256" s="109" t="s">
        <v>87</v>
      </c>
      <c r="D256" s="226" t="s">
        <v>45</v>
      </c>
      <c r="E256" s="227" t="s">
        <v>7</v>
      </c>
      <c r="F256" s="228">
        <v>154600</v>
      </c>
      <c r="G256" s="228">
        <v>154600</v>
      </c>
      <c r="H256" s="171"/>
      <c r="I256" s="88">
        <f t="shared" si="21"/>
        <v>154600</v>
      </c>
      <c r="J256" s="163">
        <f t="shared" si="17"/>
        <v>0</v>
      </c>
      <c r="K256" s="155">
        <f t="shared" si="18"/>
        <v>1</v>
      </c>
      <c r="L256" s="155">
        <f>IF(J256=1,SUM($J$6:J256),0)</f>
        <v>0</v>
      </c>
      <c r="M256" s="155">
        <f>IF(K256=1,SUM($K$6:K256),0)</f>
        <v>201227132.79893059</v>
      </c>
      <c r="N256" s="165">
        <f t="shared" si="19"/>
        <v>201227132.79893059</v>
      </c>
      <c r="O256" s="155">
        <f t="shared" si="20"/>
        <v>0</v>
      </c>
      <c r="P256" s="155">
        <f>IF(O256=1,SUM($O$6:O256),0)</f>
        <v>0</v>
      </c>
    </row>
    <row r="257" spans="1:16" ht="15" customHeight="1">
      <c r="A257" s="15"/>
      <c r="B257" s="183">
        <v>28</v>
      </c>
      <c r="C257" s="109" t="s">
        <v>576</v>
      </c>
      <c r="D257" s="226" t="s">
        <v>45</v>
      </c>
      <c r="E257" s="227" t="s">
        <v>7</v>
      </c>
      <c r="F257" s="228">
        <v>103500</v>
      </c>
      <c r="G257" s="228">
        <v>103500</v>
      </c>
      <c r="H257" s="171"/>
      <c r="I257" s="88">
        <f t="shared" si="21"/>
        <v>103500</v>
      </c>
      <c r="J257" s="163">
        <f t="shared" si="17"/>
        <v>0</v>
      </c>
      <c r="K257" s="155">
        <f t="shared" si="18"/>
        <v>1</v>
      </c>
      <c r="L257" s="155">
        <f>IF(J257=1,SUM($J$6:J257),0)</f>
        <v>0</v>
      </c>
      <c r="M257" s="155">
        <f>IF(K257=1,SUM($K$6:K257),0)</f>
        <v>201227133.79893059</v>
      </c>
      <c r="N257" s="165">
        <f t="shared" si="19"/>
        <v>201227133.79893059</v>
      </c>
      <c r="O257" s="155">
        <f t="shared" si="20"/>
        <v>0</v>
      </c>
      <c r="P257" s="155">
        <f>IF(O257=1,SUM($O$6:O257),0)</f>
        <v>0</v>
      </c>
    </row>
    <row r="258" spans="1:16" ht="15" customHeight="1">
      <c r="A258" s="15"/>
      <c r="B258" s="183">
        <v>29</v>
      </c>
      <c r="C258" s="109" t="s">
        <v>577</v>
      </c>
      <c r="D258" s="226" t="s">
        <v>45</v>
      </c>
      <c r="E258" s="227" t="s">
        <v>7</v>
      </c>
      <c r="F258" s="228">
        <v>106000</v>
      </c>
      <c r="G258" s="228">
        <v>106000</v>
      </c>
      <c r="H258" s="171"/>
      <c r="I258" s="88">
        <f t="shared" ref="I258:I324" si="32">IF($I$5=$G$4,G258,(IF($I$5=$F$4,F258,0)))</f>
        <v>106000</v>
      </c>
      <c r="J258" s="163">
        <f t="shared" si="17"/>
        <v>0</v>
      </c>
      <c r="K258" s="155">
        <f t="shared" si="18"/>
        <v>1</v>
      </c>
      <c r="L258" s="155">
        <f>IF(J258=1,SUM($J$6:J258),0)</f>
        <v>0</v>
      </c>
      <c r="M258" s="155">
        <f>IF(K258=1,SUM($K$6:K258),0)</f>
        <v>201227134.79893059</v>
      </c>
      <c r="N258" s="165">
        <f t="shared" si="19"/>
        <v>201227134.79893059</v>
      </c>
      <c r="O258" s="155">
        <f t="shared" si="20"/>
        <v>0</v>
      </c>
      <c r="P258" s="155">
        <f>IF(O258=1,SUM($O$6:O258),0)</f>
        <v>0</v>
      </c>
    </row>
    <row r="259" spans="1:16" ht="15" customHeight="1">
      <c r="A259" s="15"/>
      <c r="B259" s="183">
        <v>30</v>
      </c>
      <c r="C259" s="109" t="s">
        <v>90</v>
      </c>
      <c r="D259" s="226" t="s">
        <v>45</v>
      </c>
      <c r="E259" s="227" t="s">
        <v>7</v>
      </c>
      <c r="F259" s="228">
        <v>135900</v>
      </c>
      <c r="G259" s="228">
        <v>135900</v>
      </c>
      <c r="H259" s="171"/>
      <c r="I259" s="88">
        <f t="shared" si="32"/>
        <v>135900</v>
      </c>
      <c r="J259" s="163">
        <f t="shared" si="17"/>
        <v>0</v>
      </c>
      <c r="K259" s="155">
        <f t="shared" si="18"/>
        <v>1</v>
      </c>
      <c r="L259" s="155">
        <f>IF(J259=1,SUM($J$6:J259),0)</f>
        <v>0</v>
      </c>
      <c r="M259" s="155">
        <f>IF(K259=1,SUM($K$6:K259),0)</f>
        <v>201227135.79893059</v>
      </c>
      <c r="N259" s="165">
        <f t="shared" si="19"/>
        <v>201227135.79893059</v>
      </c>
      <c r="O259" s="155">
        <f t="shared" si="20"/>
        <v>0</v>
      </c>
      <c r="P259" s="155">
        <f>IF(O259=1,SUM($O$6:O259),0)</f>
        <v>0</v>
      </c>
    </row>
    <row r="260" spans="1:16" ht="15" customHeight="1">
      <c r="A260" s="15"/>
      <c r="B260" s="183">
        <v>31</v>
      </c>
      <c r="C260" s="109" t="s">
        <v>91</v>
      </c>
      <c r="D260" s="226" t="s">
        <v>45</v>
      </c>
      <c r="E260" s="227" t="s">
        <v>7</v>
      </c>
      <c r="F260" s="228">
        <v>160100</v>
      </c>
      <c r="G260" s="228">
        <v>160100</v>
      </c>
      <c r="H260" s="171"/>
      <c r="I260" s="88">
        <f t="shared" si="32"/>
        <v>160100</v>
      </c>
      <c r="J260" s="163">
        <f t="shared" si="17"/>
        <v>0</v>
      </c>
      <c r="K260" s="155">
        <f t="shared" si="18"/>
        <v>1</v>
      </c>
      <c r="L260" s="155">
        <f>IF(J260=1,SUM($J$6:J260),0)</f>
        <v>0</v>
      </c>
      <c r="M260" s="155">
        <f>IF(K260=1,SUM($K$6:K260),0)</f>
        <v>201227136.79893059</v>
      </c>
      <c r="N260" s="165">
        <f t="shared" si="19"/>
        <v>201227136.79893059</v>
      </c>
      <c r="O260" s="155">
        <f t="shared" si="20"/>
        <v>0</v>
      </c>
      <c r="P260" s="155">
        <f>IF(O260=1,SUM($O$6:O260),0)</f>
        <v>0</v>
      </c>
    </row>
    <row r="261" spans="1:16" ht="15" customHeight="1">
      <c r="A261" s="15"/>
      <c r="B261" s="183">
        <v>32</v>
      </c>
      <c r="C261" s="109" t="s">
        <v>578</v>
      </c>
      <c r="D261" s="226" t="s">
        <v>44</v>
      </c>
      <c r="E261" s="227" t="s">
        <v>7</v>
      </c>
      <c r="F261" s="228">
        <v>362130</v>
      </c>
      <c r="G261" s="228">
        <v>403400</v>
      </c>
      <c r="H261" s="171"/>
      <c r="I261" s="88">
        <f t="shared" si="32"/>
        <v>403400</v>
      </c>
      <c r="J261" s="163">
        <f t="shared" si="17"/>
        <v>1</v>
      </c>
      <c r="K261" s="155">
        <f t="shared" si="18"/>
        <v>0</v>
      </c>
      <c r="L261" s="155">
        <f>IF(J261=1,SUM($J$6:J261),0)</f>
        <v>135</v>
      </c>
      <c r="M261" s="155">
        <f>IF(K261=1,SUM($K$6:K261),0)</f>
        <v>0</v>
      </c>
      <c r="N261" s="165">
        <f t="shared" si="19"/>
        <v>135</v>
      </c>
      <c r="O261" s="155">
        <f t="shared" si="20"/>
        <v>0</v>
      </c>
      <c r="P261" s="155">
        <f>IF(O261=1,SUM($O$6:O261),0)</f>
        <v>0</v>
      </c>
    </row>
    <row r="262" spans="1:16" ht="15" customHeight="1">
      <c r="A262" s="17"/>
      <c r="B262" s="183">
        <v>33</v>
      </c>
      <c r="C262" s="109" t="s">
        <v>88</v>
      </c>
      <c r="D262" s="226" t="s">
        <v>44</v>
      </c>
      <c r="E262" s="227" t="s">
        <v>7</v>
      </c>
      <c r="F262" s="228">
        <v>418580</v>
      </c>
      <c r="G262" s="228">
        <v>466300</v>
      </c>
      <c r="H262" s="171"/>
      <c r="I262" s="88">
        <f t="shared" si="32"/>
        <v>466300</v>
      </c>
      <c r="J262" s="163">
        <f t="shared" si="17"/>
        <v>1</v>
      </c>
      <c r="K262" s="155">
        <f t="shared" si="18"/>
        <v>0</v>
      </c>
      <c r="L262" s="155">
        <f>IF(J262=1,SUM($J$6:J262),0)</f>
        <v>136</v>
      </c>
      <c r="M262" s="155">
        <f>IF(K262=1,SUM($K$6:K262),0)</f>
        <v>0</v>
      </c>
      <c r="N262" s="165">
        <f t="shared" si="19"/>
        <v>136</v>
      </c>
      <c r="O262" s="155">
        <f t="shared" si="20"/>
        <v>0</v>
      </c>
      <c r="P262" s="155">
        <f>IF(O262=1,SUM($O$6:O262),0)</f>
        <v>0</v>
      </c>
    </row>
    <row r="263" spans="1:16" ht="15" customHeight="1">
      <c r="A263" s="15"/>
      <c r="B263" s="183">
        <v>34</v>
      </c>
      <c r="C263" s="109" t="s">
        <v>89</v>
      </c>
      <c r="D263" s="226" t="s">
        <v>44</v>
      </c>
      <c r="E263" s="227" t="s">
        <v>7</v>
      </c>
      <c r="F263" s="228">
        <v>447280</v>
      </c>
      <c r="G263" s="228">
        <v>585500</v>
      </c>
      <c r="H263" s="171"/>
      <c r="I263" s="88">
        <f t="shared" si="32"/>
        <v>585500</v>
      </c>
      <c r="J263" s="163">
        <f t="shared" si="17"/>
        <v>1</v>
      </c>
      <c r="K263" s="155">
        <f t="shared" si="18"/>
        <v>0</v>
      </c>
      <c r="L263" s="155">
        <f>IF(J263=1,SUM($J$6:J263),0)</f>
        <v>137</v>
      </c>
      <c r="M263" s="155">
        <f>IF(K263=1,SUM($K$6:K263),0)</f>
        <v>0</v>
      </c>
      <c r="N263" s="165">
        <f t="shared" si="19"/>
        <v>137</v>
      </c>
      <c r="O263" s="155">
        <f t="shared" si="20"/>
        <v>0</v>
      </c>
      <c r="P263" s="155">
        <f>IF(O263=1,SUM($O$6:O263),0)</f>
        <v>0</v>
      </c>
    </row>
    <row r="264" spans="1:16" ht="15" customHeight="1">
      <c r="A264" s="15"/>
      <c r="B264" s="183">
        <v>35</v>
      </c>
      <c r="C264" s="109" t="s">
        <v>92</v>
      </c>
      <c r="D264" s="226" t="s">
        <v>45</v>
      </c>
      <c r="E264" s="227" t="s">
        <v>7</v>
      </c>
      <c r="F264" s="228">
        <v>3200</v>
      </c>
      <c r="G264" s="228">
        <v>3600</v>
      </c>
      <c r="H264" s="171"/>
      <c r="I264" s="88">
        <f t="shared" si="32"/>
        <v>3600</v>
      </c>
      <c r="J264" s="163">
        <f t="shared" si="17"/>
        <v>0</v>
      </c>
      <c r="K264" s="155">
        <f t="shared" si="18"/>
        <v>1</v>
      </c>
      <c r="L264" s="155">
        <f>IF(J264=1,SUM($J$6:J264),0)</f>
        <v>0</v>
      </c>
      <c r="M264" s="155">
        <f>IF(K264=1,SUM($K$6:K264),0)</f>
        <v>201227137.79893059</v>
      </c>
      <c r="N264" s="165">
        <f t="shared" si="19"/>
        <v>201227137.79893059</v>
      </c>
      <c r="O264" s="155">
        <f t="shared" si="20"/>
        <v>0</v>
      </c>
      <c r="P264" s="155">
        <f>IF(O264=1,SUM($O$6:O264),0)</f>
        <v>0</v>
      </c>
    </row>
    <row r="265" spans="1:16" ht="15" customHeight="1">
      <c r="A265" s="15"/>
      <c r="B265" s="183">
        <v>36</v>
      </c>
      <c r="C265" s="109" t="s">
        <v>93</v>
      </c>
      <c r="D265" s="226" t="s">
        <v>45</v>
      </c>
      <c r="E265" s="227" t="s">
        <v>7</v>
      </c>
      <c r="F265" s="228">
        <v>4100</v>
      </c>
      <c r="G265" s="228">
        <v>4600</v>
      </c>
      <c r="H265" s="171"/>
      <c r="I265" s="88">
        <f t="shared" si="32"/>
        <v>4600</v>
      </c>
      <c r="J265" s="163">
        <f t="shared" si="17"/>
        <v>0</v>
      </c>
      <c r="K265" s="155">
        <f t="shared" si="18"/>
        <v>1</v>
      </c>
      <c r="L265" s="155">
        <f>IF(J265=1,SUM($J$6:J265),0)</f>
        <v>0</v>
      </c>
      <c r="M265" s="155">
        <f>IF(K265=1,SUM($K$6:K265),0)</f>
        <v>201227138.79893059</v>
      </c>
      <c r="N265" s="165">
        <f t="shared" si="19"/>
        <v>201227138.79893059</v>
      </c>
      <c r="O265" s="155">
        <f t="shared" si="20"/>
        <v>0</v>
      </c>
      <c r="P265" s="155">
        <f>IF(O265=1,SUM($O$6:O265),0)</f>
        <v>0</v>
      </c>
    </row>
    <row r="266" spans="1:16" ht="15" customHeight="1">
      <c r="A266" s="15"/>
      <c r="B266" s="183">
        <v>37</v>
      </c>
      <c r="C266" s="109" t="s">
        <v>94</v>
      </c>
      <c r="D266" s="226" t="s">
        <v>45</v>
      </c>
      <c r="E266" s="227" t="s">
        <v>7</v>
      </c>
      <c r="F266" s="228">
        <v>6500</v>
      </c>
      <c r="G266" s="228">
        <v>7200</v>
      </c>
      <c r="H266" s="171"/>
      <c r="I266" s="88">
        <f t="shared" si="32"/>
        <v>7200</v>
      </c>
      <c r="J266" s="163">
        <f t="shared" si="17"/>
        <v>0</v>
      </c>
      <c r="K266" s="155">
        <f t="shared" si="18"/>
        <v>1</v>
      </c>
      <c r="L266" s="155">
        <f>IF(J266=1,SUM($J$6:J266),0)</f>
        <v>0</v>
      </c>
      <c r="M266" s="155">
        <f>IF(K266=1,SUM($K$6:K266),0)</f>
        <v>201227139.79893059</v>
      </c>
      <c r="N266" s="165">
        <f t="shared" si="19"/>
        <v>201227139.79893059</v>
      </c>
      <c r="O266" s="155">
        <f t="shared" si="20"/>
        <v>0</v>
      </c>
      <c r="P266" s="155">
        <f>IF(O266=1,SUM($O$6:O266),0)</f>
        <v>0</v>
      </c>
    </row>
    <row r="267" spans="1:16" ht="15" customHeight="1">
      <c r="A267" s="15"/>
      <c r="B267" s="183">
        <v>38</v>
      </c>
      <c r="C267" s="109" t="s">
        <v>95</v>
      </c>
      <c r="D267" s="226" t="s">
        <v>45</v>
      </c>
      <c r="E267" s="227" t="s">
        <v>7</v>
      </c>
      <c r="F267" s="228">
        <v>11400</v>
      </c>
      <c r="G267" s="228">
        <v>12700</v>
      </c>
      <c r="H267" s="171"/>
      <c r="I267" s="88">
        <f t="shared" si="32"/>
        <v>12700</v>
      </c>
      <c r="J267" s="163">
        <f t="shared" ref="J267:J331" si="33">IF(D267="MDU-KD",1,0)</f>
        <v>0</v>
      </c>
      <c r="K267" s="155">
        <f t="shared" ref="K267:K331" si="34">IF(D267="HDW",1,0)</f>
        <v>1</v>
      </c>
      <c r="L267" s="155">
        <f>IF(J267=1,SUM($J$6:J267),0)</f>
        <v>0</v>
      </c>
      <c r="M267" s="155">
        <f>IF(K267=1,SUM($K$6:K267),0)</f>
        <v>201227140.79893059</v>
      </c>
      <c r="N267" s="165">
        <f t="shared" ref="N267:N331" si="35">IF(L267=0,M267,L267)</f>
        <v>201227140.79893059</v>
      </c>
      <c r="O267" s="155">
        <f t="shared" ref="O267:O331" si="36">IF(E267=0,0,IF(LEFT(C267,11)="Tiang Beton",1,0))</f>
        <v>0</v>
      </c>
      <c r="P267" s="155">
        <f>IF(O267=1,SUM($O$6:O267),0)</f>
        <v>0</v>
      </c>
    </row>
    <row r="268" spans="1:16" ht="15" customHeight="1">
      <c r="A268" s="15"/>
      <c r="B268" s="183">
        <v>39</v>
      </c>
      <c r="C268" s="109" t="s">
        <v>96</v>
      </c>
      <c r="D268" s="226" t="s">
        <v>45</v>
      </c>
      <c r="E268" s="227" t="s">
        <v>7</v>
      </c>
      <c r="F268" s="228">
        <v>16700</v>
      </c>
      <c r="G268" s="228">
        <v>31544.499999999996</v>
      </c>
      <c r="H268" s="171"/>
      <c r="I268" s="88">
        <f t="shared" si="32"/>
        <v>31544.499999999996</v>
      </c>
      <c r="J268" s="163">
        <f t="shared" si="33"/>
        <v>0</v>
      </c>
      <c r="K268" s="155">
        <f t="shared" si="34"/>
        <v>1</v>
      </c>
      <c r="L268" s="155">
        <f>IF(J268=1,SUM($J$6:J268),0)</f>
        <v>0</v>
      </c>
      <c r="M268" s="155">
        <f>IF(K268=1,SUM($K$6:K268),0)</f>
        <v>201227141.79893059</v>
      </c>
      <c r="N268" s="165">
        <f t="shared" si="35"/>
        <v>201227141.79893059</v>
      </c>
      <c r="O268" s="155">
        <f t="shared" si="36"/>
        <v>0</v>
      </c>
      <c r="P268" s="155">
        <f>IF(O268=1,SUM($O$6:O268),0)</f>
        <v>0</v>
      </c>
    </row>
    <row r="269" spans="1:16" ht="15" customHeight="1">
      <c r="A269" s="15"/>
      <c r="B269" s="183">
        <v>40</v>
      </c>
      <c r="C269" s="109" t="s">
        <v>97</v>
      </c>
      <c r="D269" s="226" t="s">
        <v>45</v>
      </c>
      <c r="E269" s="227" t="s">
        <v>7</v>
      </c>
      <c r="F269" s="228">
        <v>9600</v>
      </c>
      <c r="G269" s="228">
        <v>10700</v>
      </c>
      <c r="H269" s="171"/>
      <c r="I269" s="88">
        <f t="shared" si="32"/>
        <v>10700</v>
      </c>
      <c r="J269" s="163">
        <f t="shared" si="33"/>
        <v>0</v>
      </c>
      <c r="K269" s="155">
        <f t="shared" si="34"/>
        <v>1</v>
      </c>
      <c r="L269" s="155">
        <f>IF(J269=1,SUM($J$6:J269),0)</f>
        <v>0</v>
      </c>
      <c r="M269" s="155">
        <f>IF(K269=1,SUM($K$6:K269),0)</f>
        <v>201227142.79893059</v>
      </c>
      <c r="N269" s="165">
        <f t="shared" si="35"/>
        <v>201227142.79893059</v>
      </c>
      <c r="O269" s="155">
        <f t="shared" si="36"/>
        <v>0</v>
      </c>
      <c r="P269" s="155">
        <f>IF(O269=1,SUM($O$6:O269),0)</f>
        <v>0</v>
      </c>
    </row>
    <row r="270" spans="1:16" ht="15" customHeight="1">
      <c r="A270" s="15"/>
      <c r="B270" s="183">
        <v>41</v>
      </c>
      <c r="C270" s="109" t="s">
        <v>464</v>
      </c>
      <c r="D270" s="226" t="s">
        <v>45</v>
      </c>
      <c r="E270" s="227" t="s">
        <v>7</v>
      </c>
      <c r="F270" s="228">
        <v>11700</v>
      </c>
      <c r="G270" s="228">
        <v>13000</v>
      </c>
      <c r="H270" s="171"/>
      <c r="I270" s="88">
        <f t="shared" si="32"/>
        <v>13000</v>
      </c>
      <c r="J270" s="163">
        <f t="shared" si="33"/>
        <v>0</v>
      </c>
      <c r="K270" s="155">
        <f t="shared" si="34"/>
        <v>1</v>
      </c>
      <c r="L270" s="155">
        <f>IF(J270=1,SUM($J$6:J270),0)</f>
        <v>0</v>
      </c>
      <c r="M270" s="155">
        <f>IF(K270=1,SUM($K$6:K270),0)</f>
        <v>201227143.79893059</v>
      </c>
      <c r="N270" s="165">
        <f t="shared" si="35"/>
        <v>201227143.79893059</v>
      </c>
      <c r="O270" s="155">
        <f t="shared" si="36"/>
        <v>0</v>
      </c>
      <c r="P270" s="155">
        <f>IF(O270=1,SUM($O$6:O270),0)</f>
        <v>0</v>
      </c>
    </row>
    <row r="271" spans="1:16" ht="15" customHeight="1">
      <c r="A271" s="15"/>
      <c r="B271" s="183">
        <v>42</v>
      </c>
      <c r="C271" s="109" t="s">
        <v>98</v>
      </c>
      <c r="D271" s="226" t="s">
        <v>45</v>
      </c>
      <c r="E271" s="227" t="s">
        <v>7</v>
      </c>
      <c r="F271" s="228">
        <v>13300</v>
      </c>
      <c r="G271" s="228">
        <v>14800</v>
      </c>
      <c r="H271" s="171"/>
      <c r="I271" s="88">
        <f t="shared" si="32"/>
        <v>14800</v>
      </c>
      <c r="J271" s="163">
        <f t="shared" si="33"/>
        <v>0</v>
      </c>
      <c r="K271" s="155">
        <f t="shared" si="34"/>
        <v>1</v>
      </c>
      <c r="L271" s="155">
        <f>IF(J271=1,SUM($J$6:J271),0)</f>
        <v>0</v>
      </c>
      <c r="M271" s="155">
        <f>IF(K271=1,SUM($K$6:K271),0)</f>
        <v>201227144.79893059</v>
      </c>
      <c r="N271" s="165">
        <f t="shared" si="35"/>
        <v>201227144.79893059</v>
      </c>
      <c r="O271" s="155">
        <f t="shared" si="36"/>
        <v>0</v>
      </c>
      <c r="P271" s="155">
        <f>IF(O271=1,SUM($O$6:O271),0)</f>
        <v>0</v>
      </c>
    </row>
    <row r="272" spans="1:16" ht="15" customHeight="1">
      <c r="A272" s="15"/>
      <c r="B272" s="183">
        <v>43</v>
      </c>
      <c r="C272" s="109" t="s">
        <v>99</v>
      </c>
      <c r="D272" s="226" t="s">
        <v>45</v>
      </c>
      <c r="E272" s="227" t="s">
        <v>7</v>
      </c>
      <c r="F272" s="228">
        <v>17000</v>
      </c>
      <c r="G272" s="228">
        <v>18900</v>
      </c>
      <c r="H272" s="171"/>
      <c r="I272" s="88">
        <f t="shared" si="32"/>
        <v>18900</v>
      </c>
      <c r="J272" s="163">
        <f t="shared" si="33"/>
        <v>0</v>
      </c>
      <c r="K272" s="155">
        <f t="shared" si="34"/>
        <v>1</v>
      </c>
      <c r="L272" s="155">
        <f>IF(J272=1,SUM($J$6:J272),0)</f>
        <v>0</v>
      </c>
      <c r="M272" s="155">
        <f>IF(K272=1,SUM($K$6:K272),0)</f>
        <v>201227145.79893059</v>
      </c>
      <c r="N272" s="165">
        <f t="shared" si="35"/>
        <v>201227145.79893059</v>
      </c>
      <c r="O272" s="155">
        <f t="shared" si="36"/>
        <v>0</v>
      </c>
      <c r="P272" s="155">
        <f>IF(O272=1,SUM($O$6:O272),0)</f>
        <v>0</v>
      </c>
    </row>
    <row r="273" spans="1:16" ht="15" customHeight="1">
      <c r="A273" s="15"/>
      <c r="B273" s="183">
        <v>44</v>
      </c>
      <c r="C273" s="109" t="s">
        <v>71</v>
      </c>
      <c r="D273" s="226" t="s">
        <v>44</v>
      </c>
      <c r="E273" s="227" t="s">
        <v>7</v>
      </c>
      <c r="F273" s="228">
        <v>297630</v>
      </c>
      <c r="G273" s="228">
        <v>331500</v>
      </c>
      <c r="H273" s="171"/>
      <c r="I273" s="88">
        <f t="shared" si="32"/>
        <v>331500</v>
      </c>
      <c r="J273" s="163">
        <f t="shared" si="33"/>
        <v>1</v>
      </c>
      <c r="K273" s="155">
        <f t="shared" si="34"/>
        <v>0</v>
      </c>
      <c r="L273" s="155">
        <f>IF(J273=1,SUM($J$6:J273),0)</f>
        <v>138</v>
      </c>
      <c r="M273" s="155">
        <f>IF(K273=1,SUM($K$6:K273),0)</f>
        <v>0</v>
      </c>
      <c r="N273" s="165">
        <f t="shared" si="35"/>
        <v>138</v>
      </c>
      <c r="O273" s="155">
        <f t="shared" si="36"/>
        <v>0</v>
      </c>
      <c r="P273" s="155">
        <f>IF(O273=1,SUM($O$6:O273),0)</f>
        <v>0</v>
      </c>
    </row>
    <row r="274" spans="1:16" ht="15" customHeight="1">
      <c r="A274" s="15"/>
      <c r="B274" s="183">
        <v>45</v>
      </c>
      <c r="C274" s="109" t="s">
        <v>72</v>
      </c>
      <c r="D274" s="226" t="s">
        <v>44</v>
      </c>
      <c r="E274" s="227" t="s">
        <v>7</v>
      </c>
      <c r="F274" s="228">
        <v>361430</v>
      </c>
      <c r="G274" s="228">
        <v>402600</v>
      </c>
      <c r="H274" s="171"/>
      <c r="I274" s="88">
        <f t="shared" si="32"/>
        <v>402600</v>
      </c>
      <c r="J274" s="163">
        <f t="shared" si="33"/>
        <v>1</v>
      </c>
      <c r="K274" s="155">
        <f t="shared" si="34"/>
        <v>0</v>
      </c>
      <c r="L274" s="155">
        <f>IF(J274=1,SUM($J$6:J274),0)</f>
        <v>139</v>
      </c>
      <c r="M274" s="155">
        <f>IF(K274=1,SUM($K$6:K274),0)</f>
        <v>0</v>
      </c>
      <c r="N274" s="165">
        <f t="shared" si="35"/>
        <v>139</v>
      </c>
      <c r="O274" s="155">
        <f t="shared" si="36"/>
        <v>0</v>
      </c>
      <c r="P274" s="155">
        <f>IF(O274=1,SUM($O$6:O274),0)</f>
        <v>0</v>
      </c>
    </row>
    <row r="275" spans="1:16" ht="15" customHeight="1">
      <c r="A275" s="15"/>
      <c r="B275" s="183"/>
      <c r="C275" s="109"/>
      <c r="D275" s="226" t="s">
        <v>48</v>
      </c>
      <c r="E275" s="227"/>
      <c r="F275" s="228"/>
      <c r="G275" s="228"/>
      <c r="H275" s="171"/>
      <c r="I275" s="88">
        <f t="shared" si="32"/>
        <v>0</v>
      </c>
      <c r="J275" s="163">
        <f t="shared" si="33"/>
        <v>0</v>
      </c>
      <c r="K275" s="155">
        <f t="shared" si="34"/>
        <v>0</v>
      </c>
      <c r="L275" s="155">
        <f>IF(J275=1,SUM($J$6:J275),0)</f>
        <v>0</v>
      </c>
      <c r="M275" s="155">
        <f>IF(K275=1,SUM($K$6:K275),0)</f>
        <v>0</v>
      </c>
      <c r="N275" s="165">
        <f t="shared" si="35"/>
        <v>0</v>
      </c>
      <c r="O275" s="155">
        <f t="shared" si="36"/>
        <v>0</v>
      </c>
      <c r="P275" s="155">
        <f>IF(O275=1,SUM($O$6:O275),0)</f>
        <v>0</v>
      </c>
    </row>
    <row r="276" spans="1:16" ht="15" customHeight="1">
      <c r="A276" s="15"/>
      <c r="B276" s="183" t="s">
        <v>581</v>
      </c>
      <c r="C276" s="109" t="s">
        <v>580</v>
      </c>
      <c r="D276" s="226" t="s">
        <v>48</v>
      </c>
      <c r="E276" s="227"/>
      <c r="F276" s="228"/>
      <c r="G276" s="228"/>
      <c r="H276" s="171"/>
      <c r="I276" s="88">
        <f t="shared" si="32"/>
        <v>0</v>
      </c>
      <c r="J276" s="163">
        <f t="shared" si="33"/>
        <v>0</v>
      </c>
      <c r="K276" s="155">
        <f t="shared" si="34"/>
        <v>0</v>
      </c>
      <c r="L276" s="155">
        <f>IF(J276=1,SUM($J$6:J276),0)</f>
        <v>0</v>
      </c>
      <c r="M276" s="155">
        <f>IF(K276=1,SUM($K$6:K276),0)</f>
        <v>0</v>
      </c>
      <c r="N276" s="165">
        <f t="shared" si="35"/>
        <v>0</v>
      </c>
      <c r="O276" s="155">
        <f t="shared" si="36"/>
        <v>0</v>
      </c>
      <c r="P276" s="155">
        <f>IF(O276=1,SUM($O$6:O276),0)</f>
        <v>0</v>
      </c>
    </row>
    <row r="277" spans="1:16" ht="15" customHeight="1">
      <c r="A277" s="15"/>
      <c r="B277" s="183">
        <v>1</v>
      </c>
      <c r="C277" s="109" t="s">
        <v>1557</v>
      </c>
      <c r="D277" s="226" t="s">
        <v>45</v>
      </c>
      <c r="E277" s="227" t="s">
        <v>8</v>
      </c>
      <c r="F277" s="228">
        <v>34700</v>
      </c>
      <c r="G277" s="228">
        <v>38700</v>
      </c>
      <c r="H277" s="171"/>
      <c r="I277" s="88">
        <f t="shared" si="32"/>
        <v>38700</v>
      </c>
      <c r="J277" s="163">
        <f t="shared" si="33"/>
        <v>0</v>
      </c>
      <c r="K277" s="155">
        <f t="shared" si="34"/>
        <v>1</v>
      </c>
      <c r="L277" s="155">
        <f>IF(J277=1,SUM($J$6:J277),0)</f>
        <v>0</v>
      </c>
      <c r="M277" s="155">
        <f>IF(K277=1,SUM($K$6:K277),0)</f>
        <v>201227146.79893059</v>
      </c>
      <c r="N277" s="165">
        <f t="shared" si="35"/>
        <v>201227146.79893059</v>
      </c>
      <c r="O277" s="155">
        <f t="shared" si="36"/>
        <v>0</v>
      </c>
      <c r="P277" s="155">
        <f>IF(O277=1,SUM($O$6:O277),0)</f>
        <v>0</v>
      </c>
    </row>
    <row r="278" spans="1:16" ht="15" customHeight="1">
      <c r="A278" s="15"/>
      <c r="B278" s="183">
        <v>2</v>
      </c>
      <c r="C278" s="109" t="s">
        <v>1558</v>
      </c>
      <c r="D278" s="226" t="s">
        <v>45</v>
      </c>
      <c r="E278" s="227" t="s">
        <v>8</v>
      </c>
      <c r="F278" s="228">
        <v>40300</v>
      </c>
      <c r="G278" s="228">
        <v>44900</v>
      </c>
      <c r="H278" s="171"/>
      <c r="I278" s="88">
        <f t="shared" si="32"/>
        <v>44900</v>
      </c>
      <c r="J278" s="163">
        <f t="shared" si="33"/>
        <v>0</v>
      </c>
      <c r="K278" s="155">
        <f t="shared" si="34"/>
        <v>1</v>
      </c>
      <c r="L278" s="155">
        <f>IF(J278=1,SUM($J$6:J278),0)</f>
        <v>0</v>
      </c>
      <c r="M278" s="155">
        <f>IF(K278=1,SUM($K$6:K278),0)</f>
        <v>201227147.79893059</v>
      </c>
      <c r="N278" s="165">
        <f t="shared" si="35"/>
        <v>201227147.79893059</v>
      </c>
      <c r="O278" s="155">
        <f t="shared" si="36"/>
        <v>0</v>
      </c>
      <c r="P278" s="155">
        <f>IF(O278=1,SUM($O$6:O278),0)</f>
        <v>0</v>
      </c>
    </row>
    <row r="279" spans="1:16" ht="15" customHeight="1">
      <c r="A279" s="15"/>
      <c r="B279" s="183">
        <v>3</v>
      </c>
      <c r="C279" s="109" t="s">
        <v>1559</v>
      </c>
      <c r="D279" s="226" t="s">
        <v>45</v>
      </c>
      <c r="E279" s="227" t="s">
        <v>8</v>
      </c>
      <c r="F279" s="228">
        <v>44000</v>
      </c>
      <c r="G279" s="228">
        <v>49000</v>
      </c>
      <c r="H279" s="171"/>
      <c r="I279" s="88">
        <f t="shared" si="32"/>
        <v>49000</v>
      </c>
      <c r="J279" s="163">
        <f t="shared" si="33"/>
        <v>0</v>
      </c>
      <c r="K279" s="155">
        <f t="shared" si="34"/>
        <v>1</v>
      </c>
      <c r="L279" s="155">
        <f>IF(J279=1,SUM($J$6:J279),0)</f>
        <v>0</v>
      </c>
      <c r="M279" s="155">
        <f>IF(K279=1,SUM($K$6:K279),0)</f>
        <v>201227148.79893059</v>
      </c>
      <c r="N279" s="165">
        <f t="shared" si="35"/>
        <v>201227148.79893059</v>
      </c>
      <c r="O279" s="155">
        <f t="shared" si="36"/>
        <v>0</v>
      </c>
      <c r="P279" s="155">
        <f>IF(O279=1,SUM($O$6:O279),0)</f>
        <v>0</v>
      </c>
    </row>
    <row r="280" spans="1:16" ht="15" customHeight="1">
      <c r="A280" s="15"/>
      <c r="B280" s="183">
        <v>3</v>
      </c>
      <c r="C280" s="462" t="s">
        <v>1618</v>
      </c>
      <c r="D280" s="226" t="s">
        <v>45</v>
      </c>
      <c r="E280" s="227" t="s">
        <v>8</v>
      </c>
      <c r="F280" s="228">
        <v>44000</v>
      </c>
      <c r="G280" s="228">
        <v>49000</v>
      </c>
      <c r="H280" s="171"/>
      <c r="I280" s="88">
        <f t="shared" ref="I280" si="37">IF($I$5=$G$4,G280,(IF($I$5=$F$4,F280,0)))</f>
        <v>49000</v>
      </c>
      <c r="J280" s="163">
        <f t="shared" ref="J280" si="38">IF(D280="MDU-KD",1,0)</f>
        <v>0</v>
      </c>
      <c r="K280" s="155">
        <f t="shared" ref="K280" si="39">IF(D280="HDW",1,0)</f>
        <v>1</v>
      </c>
      <c r="L280" s="155">
        <f>IF(J280=1,SUM($J$6:J280),0)</f>
        <v>0</v>
      </c>
      <c r="M280" s="155">
        <f>IF(K280=1,SUM($K$6:K280),0)</f>
        <v>201227149.79893059</v>
      </c>
      <c r="N280" s="165">
        <f t="shared" ref="N280" si="40">IF(L280=0,M280,L280)</f>
        <v>201227149.79893059</v>
      </c>
      <c r="O280" s="155">
        <f t="shared" ref="O280" si="41">IF(E280=0,0,IF(LEFT(C280,11)="Tiang Beton",1,0))</f>
        <v>0</v>
      </c>
      <c r="P280" s="155">
        <f>IF(O280=1,SUM($O$6:O280),0)</f>
        <v>0</v>
      </c>
    </row>
    <row r="281" spans="1:16" ht="15" customHeight="1">
      <c r="A281" s="15"/>
      <c r="B281" s="183">
        <v>4</v>
      </c>
      <c r="C281" s="109" t="s">
        <v>1560</v>
      </c>
      <c r="D281" s="226" t="s">
        <v>45</v>
      </c>
      <c r="E281" s="227" t="s">
        <v>8</v>
      </c>
      <c r="F281" s="228">
        <v>57700</v>
      </c>
      <c r="G281" s="228">
        <v>64300</v>
      </c>
      <c r="H281" s="171"/>
      <c r="I281" s="88">
        <f t="shared" si="32"/>
        <v>64300</v>
      </c>
      <c r="J281" s="163">
        <f t="shared" si="33"/>
        <v>0</v>
      </c>
      <c r="K281" s="155">
        <f t="shared" si="34"/>
        <v>1</v>
      </c>
      <c r="L281" s="155">
        <f>IF(J281=1,SUM($J$6:J281),0)</f>
        <v>0</v>
      </c>
      <c r="M281" s="155">
        <f>IF(K281=1,SUM($K$6:K281),0)</f>
        <v>201227150.79893059</v>
      </c>
      <c r="N281" s="165">
        <f t="shared" si="35"/>
        <v>201227150.79893059</v>
      </c>
      <c r="O281" s="155">
        <f t="shared" si="36"/>
        <v>0</v>
      </c>
      <c r="P281" s="155">
        <f>IF(O281=1,SUM($O$6:O281),0)</f>
        <v>0</v>
      </c>
    </row>
    <row r="282" spans="1:16" ht="15" customHeight="1">
      <c r="A282" s="15"/>
      <c r="B282" s="183">
        <v>5</v>
      </c>
      <c r="C282" s="109" t="s">
        <v>1561</v>
      </c>
      <c r="D282" s="226" t="s">
        <v>45</v>
      </c>
      <c r="E282" s="227" t="s">
        <v>8</v>
      </c>
      <c r="F282" s="228">
        <v>83000</v>
      </c>
      <c r="G282" s="228">
        <v>92500</v>
      </c>
      <c r="H282" s="171"/>
      <c r="I282" s="88">
        <f t="shared" si="32"/>
        <v>92500</v>
      </c>
      <c r="J282" s="163">
        <f t="shared" si="33"/>
        <v>0</v>
      </c>
      <c r="K282" s="155">
        <f t="shared" si="34"/>
        <v>1</v>
      </c>
      <c r="L282" s="155">
        <f>IF(J282=1,SUM($J$6:J282),0)</f>
        <v>0</v>
      </c>
      <c r="M282" s="155">
        <f>IF(K282=1,SUM($K$6:K282),0)</f>
        <v>201227151.79893059</v>
      </c>
      <c r="N282" s="165">
        <f t="shared" si="35"/>
        <v>201227151.79893059</v>
      </c>
      <c r="O282" s="155">
        <f t="shared" si="36"/>
        <v>0</v>
      </c>
      <c r="P282" s="155">
        <f>IF(O282=1,SUM($O$6:O282),0)</f>
        <v>0</v>
      </c>
    </row>
    <row r="283" spans="1:16" ht="15" customHeight="1">
      <c r="A283" s="15"/>
      <c r="B283" s="183">
        <v>6</v>
      </c>
      <c r="C283" s="109" t="s">
        <v>1562</v>
      </c>
      <c r="D283" s="226" t="s">
        <v>45</v>
      </c>
      <c r="E283" s="227" t="s">
        <v>8</v>
      </c>
      <c r="F283" s="228">
        <v>90450</v>
      </c>
      <c r="G283" s="228">
        <v>100800</v>
      </c>
      <c r="H283" s="171"/>
      <c r="I283" s="88">
        <f t="shared" si="32"/>
        <v>100800</v>
      </c>
      <c r="J283" s="163">
        <f t="shared" si="33"/>
        <v>0</v>
      </c>
      <c r="K283" s="155">
        <f t="shared" si="34"/>
        <v>1</v>
      </c>
      <c r="L283" s="155">
        <f>IF(J283=1,SUM($J$6:J283),0)</f>
        <v>0</v>
      </c>
      <c r="M283" s="155">
        <f>IF(K283=1,SUM($K$6:K283),0)</f>
        <v>201227152.79893059</v>
      </c>
      <c r="N283" s="165">
        <f t="shared" si="35"/>
        <v>201227152.79893059</v>
      </c>
      <c r="O283" s="155">
        <f t="shared" si="36"/>
        <v>0</v>
      </c>
      <c r="P283" s="155">
        <f>IF(O283=1,SUM($O$6:O283),0)</f>
        <v>0</v>
      </c>
    </row>
    <row r="284" spans="1:16" ht="15" customHeight="1">
      <c r="A284" s="15"/>
      <c r="B284" s="183">
        <v>7</v>
      </c>
      <c r="C284" s="109" t="s">
        <v>1563</v>
      </c>
      <c r="D284" s="226" t="s">
        <v>45</v>
      </c>
      <c r="E284" s="227" t="s">
        <v>8</v>
      </c>
      <c r="F284" s="228">
        <v>106000</v>
      </c>
      <c r="G284" s="228">
        <v>118100</v>
      </c>
      <c r="H284" s="171"/>
      <c r="I284" s="88">
        <f t="shared" si="32"/>
        <v>118100</v>
      </c>
      <c r="J284" s="163">
        <f t="shared" si="33"/>
        <v>0</v>
      </c>
      <c r="K284" s="155">
        <f t="shared" si="34"/>
        <v>1</v>
      </c>
      <c r="L284" s="155">
        <f>IF(J284=1,SUM($J$6:J284),0)</f>
        <v>0</v>
      </c>
      <c r="M284" s="155">
        <f>IF(K284=1,SUM($K$6:K284),0)</f>
        <v>201227153.79893059</v>
      </c>
      <c r="N284" s="165">
        <f t="shared" si="35"/>
        <v>201227153.79893059</v>
      </c>
      <c r="O284" s="155">
        <f t="shared" si="36"/>
        <v>0</v>
      </c>
      <c r="P284" s="155">
        <f>IF(O284=1,SUM($O$6:O284),0)</f>
        <v>0</v>
      </c>
    </row>
    <row r="285" spans="1:16" ht="15" customHeight="1">
      <c r="A285" s="15"/>
      <c r="B285" s="183">
        <v>8</v>
      </c>
      <c r="C285" s="109" t="s">
        <v>1564</v>
      </c>
      <c r="D285" s="226" t="s">
        <v>45</v>
      </c>
      <c r="E285" s="227" t="s">
        <v>8</v>
      </c>
      <c r="F285" s="228">
        <v>115650</v>
      </c>
      <c r="G285" s="228">
        <v>128800</v>
      </c>
      <c r="H285" s="171"/>
      <c r="I285" s="88">
        <f t="shared" si="32"/>
        <v>128800</v>
      </c>
      <c r="J285" s="163">
        <f t="shared" si="33"/>
        <v>0</v>
      </c>
      <c r="K285" s="155">
        <f t="shared" si="34"/>
        <v>1</v>
      </c>
      <c r="L285" s="155">
        <f>IF(J285=1,SUM($J$6:J285),0)</f>
        <v>0</v>
      </c>
      <c r="M285" s="155">
        <f>IF(K285=1,SUM($K$6:K285),0)</f>
        <v>201227154.79893059</v>
      </c>
      <c r="N285" s="165">
        <f t="shared" si="35"/>
        <v>201227154.79893059</v>
      </c>
      <c r="O285" s="155">
        <f t="shared" si="36"/>
        <v>0</v>
      </c>
      <c r="P285" s="155">
        <f>IF(O285=1,SUM($O$6:O285),0)</f>
        <v>0</v>
      </c>
    </row>
    <row r="286" spans="1:16" ht="15" customHeight="1">
      <c r="A286" s="15"/>
      <c r="B286" s="183">
        <v>9</v>
      </c>
      <c r="C286" s="109" t="s">
        <v>1565</v>
      </c>
      <c r="D286" s="226" t="s">
        <v>45</v>
      </c>
      <c r="E286" s="227" t="s">
        <v>8</v>
      </c>
      <c r="F286" s="228">
        <v>159200</v>
      </c>
      <c r="G286" s="228">
        <v>177300</v>
      </c>
      <c r="H286" s="171"/>
      <c r="I286" s="88">
        <f>IF($I$5=$G$4,G286,(IF($I$5=$F$4,F286,0)))</f>
        <v>177300</v>
      </c>
      <c r="J286" s="163">
        <f t="shared" si="33"/>
        <v>0</v>
      </c>
      <c r="K286" s="155">
        <f t="shared" si="34"/>
        <v>1</v>
      </c>
      <c r="L286" s="155">
        <f>IF(J286=1,SUM($J$6:J286),0)</f>
        <v>0</v>
      </c>
      <c r="M286" s="155">
        <f>IF(K286=1,SUM($K$6:K286),0)</f>
        <v>201227155.79893059</v>
      </c>
      <c r="N286" s="165">
        <f t="shared" si="35"/>
        <v>201227155.79893059</v>
      </c>
      <c r="O286" s="155">
        <f t="shared" si="36"/>
        <v>0</v>
      </c>
      <c r="P286" s="155">
        <f>IF(O286=1,SUM($O$6:O286),0)</f>
        <v>0</v>
      </c>
    </row>
    <row r="287" spans="1:16" ht="15" customHeight="1">
      <c r="A287" s="15"/>
      <c r="B287" s="183">
        <v>10</v>
      </c>
      <c r="C287" s="109" t="s">
        <v>1566</v>
      </c>
      <c r="D287" s="226" t="s">
        <v>45</v>
      </c>
      <c r="E287" s="227" t="s">
        <v>8</v>
      </c>
      <c r="F287" s="228">
        <v>49900</v>
      </c>
      <c r="G287" s="228">
        <v>55600</v>
      </c>
      <c r="H287" s="171"/>
      <c r="I287" s="88">
        <f t="shared" si="32"/>
        <v>55600</v>
      </c>
      <c r="J287" s="163">
        <f t="shared" si="33"/>
        <v>0</v>
      </c>
      <c r="K287" s="155">
        <f t="shared" si="34"/>
        <v>1</v>
      </c>
      <c r="L287" s="155">
        <f>IF(J287=1,SUM($J$6:J287),0)</f>
        <v>0</v>
      </c>
      <c r="M287" s="155">
        <f>IF(K287=1,SUM($K$6:K287),0)</f>
        <v>201227156.79893059</v>
      </c>
      <c r="N287" s="165">
        <f t="shared" si="35"/>
        <v>201227156.79893059</v>
      </c>
      <c r="O287" s="155">
        <f t="shared" si="36"/>
        <v>0</v>
      </c>
      <c r="P287" s="155">
        <f>IF(O287=1,SUM($O$6:O287),0)</f>
        <v>0</v>
      </c>
    </row>
    <row r="288" spans="1:16" ht="15" customHeight="1">
      <c r="A288" s="15"/>
      <c r="B288" s="183">
        <v>11</v>
      </c>
      <c r="C288" s="109" t="s">
        <v>1567</v>
      </c>
      <c r="D288" s="226" t="s">
        <v>45</v>
      </c>
      <c r="E288" s="227" t="s">
        <v>8</v>
      </c>
      <c r="F288" s="228">
        <v>62200</v>
      </c>
      <c r="G288" s="228">
        <v>69300</v>
      </c>
      <c r="H288" s="171"/>
      <c r="I288" s="88">
        <f t="shared" si="32"/>
        <v>69300</v>
      </c>
      <c r="J288" s="163">
        <f t="shared" si="33"/>
        <v>0</v>
      </c>
      <c r="K288" s="155">
        <f t="shared" si="34"/>
        <v>1</v>
      </c>
      <c r="L288" s="155">
        <f>IF(J288=1,SUM($J$6:J288),0)</f>
        <v>0</v>
      </c>
      <c r="M288" s="155">
        <f>IF(K288=1,SUM($K$6:K288),0)</f>
        <v>201227157.79893059</v>
      </c>
      <c r="N288" s="165">
        <f t="shared" si="35"/>
        <v>201227157.79893059</v>
      </c>
      <c r="O288" s="155">
        <f t="shared" si="36"/>
        <v>0</v>
      </c>
      <c r="P288" s="155">
        <f>IF(O288=1,SUM($O$6:O288),0)</f>
        <v>0</v>
      </c>
    </row>
    <row r="289" spans="1:16" ht="15" customHeight="1">
      <c r="A289" s="15"/>
      <c r="B289" s="183">
        <v>12</v>
      </c>
      <c r="C289" s="109" t="s">
        <v>1568</v>
      </c>
      <c r="D289" s="226" t="s">
        <v>45</v>
      </c>
      <c r="E289" s="227" t="s">
        <v>8</v>
      </c>
      <c r="F289" s="228">
        <v>65800</v>
      </c>
      <c r="G289" s="228">
        <v>73300</v>
      </c>
      <c r="H289" s="171"/>
      <c r="I289" s="88">
        <f t="shared" si="32"/>
        <v>73300</v>
      </c>
      <c r="J289" s="163">
        <f t="shared" si="33"/>
        <v>0</v>
      </c>
      <c r="K289" s="155">
        <f t="shared" si="34"/>
        <v>1</v>
      </c>
      <c r="L289" s="155">
        <f>IF(J289=1,SUM($J$6:J289),0)</f>
        <v>0</v>
      </c>
      <c r="M289" s="155">
        <f>IF(K289=1,SUM($K$6:K289),0)</f>
        <v>201227158.79893059</v>
      </c>
      <c r="N289" s="165">
        <f t="shared" si="35"/>
        <v>201227158.79893059</v>
      </c>
      <c r="O289" s="155">
        <f t="shared" si="36"/>
        <v>0</v>
      </c>
      <c r="P289" s="155">
        <f>IF(O289=1,SUM($O$6:O289),0)</f>
        <v>0</v>
      </c>
    </row>
    <row r="290" spans="1:16" ht="15" customHeight="1">
      <c r="A290" s="15"/>
      <c r="B290" s="183">
        <v>13</v>
      </c>
      <c r="C290" s="109" t="s">
        <v>1569</v>
      </c>
      <c r="D290" s="226" t="s">
        <v>45</v>
      </c>
      <c r="E290" s="227" t="s">
        <v>8</v>
      </c>
      <c r="F290" s="228">
        <v>69100</v>
      </c>
      <c r="G290" s="228">
        <v>77000</v>
      </c>
      <c r="H290" s="171"/>
      <c r="I290" s="88">
        <f t="shared" si="32"/>
        <v>77000</v>
      </c>
      <c r="J290" s="163">
        <f t="shared" si="33"/>
        <v>0</v>
      </c>
      <c r="K290" s="155">
        <f t="shared" si="34"/>
        <v>1</v>
      </c>
      <c r="L290" s="155">
        <f>IF(J290=1,SUM($J$6:J290),0)</f>
        <v>0</v>
      </c>
      <c r="M290" s="155">
        <f>IF(K290=1,SUM($K$6:K290),0)</f>
        <v>201227159.79893059</v>
      </c>
      <c r="N290" s="165">
        <f t="shared" si="35"/>
        <v>201227159.79893059</v>
      </c>
      <c r="O290" s="155">
        <f t="shared" si="36"/>
        <v>0</v>
      </c>
      <c r="P290" s="155">
        <f>IF(O290=1,SUM($O$6:O290),0)</f>
        <v>0</v>
      </c>
    </row>
    <row r="291" spans="1:16" ht="15" customHeight="1">
      <c r="A291" s="15"/>
      <c r="B291" s="183">
        <v>14</v>
      </c>
      <c r="C291" s="109" t="s">
        <v>1570</v>
      </c>
      <c r="D291" s="226" t="s">
        <v>45</v>
      </c>
      <c r="E291" s="227" t="s">
        <v>8</v>
      </c>
      <c r="F291" s="228">
        <v>87100</v>
      </c>
      <c r="G291" s="228">
        <v>97000</v>
      </c>
      <c r="H291" s="171"/>
      <c r="I291" s="88">
        <f t="shared" si="32"/>
        <v>97000</v>
      </c>
      <c r="J291" s="163">
        <f t="shared" si="33"/>
        <v>0</v>
      </c>
      <c r="K291" s="155">
        <f t="shared" si="34"/>
        <v>1</v>
      </c>
      <c r="L291" s="155">
        <f>IF(J291=1,SUM($J$6:J291),0)</f>
        <v>0</v>
      </c>
      <c r="M291" s="155">
        <f>IF(K291=1,SUM($K$6:K291),0)</f>
        <v>201227160.79893059</v>
      </c>
      <c r="N291" s="165">
        <f t="shared" si="35"/>
        <v>201227160.79893059</v>
      </c>
      <c r="O291" s="155">
        <f t="shared" si="36"/>
        <v>0</v>
      </c>
      <c r="P291" s="155">
        <f>IF(O291=1,SUM($O$6:O291),0)</f>
        <v>0</v>
      </c>
    </row>
    <row r="292" spans="1:16" ht="15" customHeight="1">
      <c r="A292" s="15"/>
      <c r="B292" s="183">
        <v>15</v>
      </c>
      <c r="C292" s="109" t="s">
        <v>1571</v>
      </c>
      <c r="D292" s="226" t="s">
        <v>45</v>
      </c>
      <c r="E292" s="227" t="s">
        <v>8</v>
      </c>
      <c r="F292" s="228">
        <v>98500</v>
      </c>
      <c r="G292" s="228">
        <v>109700</v>
      </c>
      <c r="H292" s="171"/>
      <c r="I292" s="88">
        <f>IF($I$5=$G$4,G292,(IF($I$5=$F$4,F292,0)))</f>
        <v>109700</v>
      </c>
      <c r="J292" s="163">
        <f t="shared" si="33"/>
        <v>0</v>
      </c>
      <c r="K292" s="155">
        <f t="shared" si="34"/>
        <v>1</v>
      </c>
      <c r="L292" s="155">
        <f>IF(J292=1,SUM($J$6:J292),0)</f>
        <v>0</v>
      </c>
      <c r="M292" s="155">
        <f>IF(K292=1,SUM($K$6:K292),0)</f>
        <v>201227161.79893059</v>
      </c>
      <c r="N292" s="165">
        <f t="shared" si="35"/>
        <v>201227161.79893059</v>
      </c>
      <c r="O292" s="155">
        <f t="shared" si="36"/>
        <v>0</v>
      </c>
      <c r="P292" s="155">
        <f>IF(O292=1,SUM($O$6:O292),0)</f>
        <v>0</v>
      </c>
    </row>
    <row r="293" spans="1:16" ht="15" customHeight="1">
      <c r="A293" s="15"/>
      <c r="B293" s="183">
        <v>16</v>
      </c>
      <c r="C293" s="109" t="s">
        <v>1572</v>
      </c>
      <c r="D293" s="226" t="s">
        <v>45</v>
      </c>
      <c r="E293" s="227" t="s">
        <v>8</v>
      </c>
      <c r="F293" s="228">
        <v>137700</v>
      </c>
      <c r="G293" s="228">
        <v>153400</v>
      </c>
      <c r="H293" s="171"/>
      <c r="I293" s="88">
        <f t="shared" si="32"/>
        <v>153400</v>
      </c>
      <c r="J293" s="163">
        <f t="shared" si="33"/>
        <v>0</v>
      </c>
      <c r="K293" s="155">
        <f t="shared" si="34"/>
        <v>1</v>
      </c>
      <c r="L293" s="155">
        <f>IF(J293=1,SUM($J$6:J293),0)</f>
        <v>0</v>
      </c>
      <c r="M293" s="155">
        <f>IF(K293=1,SUM($K$6:K293),0)</f>
        <v>201227162.79893059</v>
      </c>
      <c r="N293" s="165">
        <f t="shared" si="35"/>
        <v>201227162.79893059</v>
      </c>
      <c r="O293" s="155">
        <f t="shared" si="36"/>
        <v>0</v>
      </c>
      <c r="P293" s="155">
        <f>IF(O293=1,SUM($O$6:O293),0)</f>
        <v>0</v>
      </c>
    </row>
    <row r="294" spans="1:16" ht="15" customHeight="1">
      <c r="A294" s="15"/>
      <c r="B294" s="183">
        <v>17</v>
      </c>
      <c r="C294" s="109" t="s">
        <v>1573</v>
      </c>
      <c r="D294" s="226" t="s">
        <v>45</v>
      </c>
      <c r="E294" s="227" t="s">
        <v>8</v>
      </c>
      <c r="F294" s="228">
        <v>124300</v>
      </c>
      <c r="G294" s="228">
        <v>138500</v>
      </c>
      <c r="H294" s="171"/>
      <c r="I294" s="88">
        <f t="shared" si="32"/>
        <v>138500</v>
      </c>
      <c r="J294" s="163">
        <f t="shared" si="33"/>
        <v>0</v>
      </c>
      <c r="K294" s="155">
        <f t="shared" si="34"/>
        <v>1</v>
      </c>
      <c r="L294" s="155">
        <f>IF(J294=1,SUM($J$6:J294),0)</f>
        <v>0</v>
      </c>
      <c r="M294" s="155">
        <f>IF(K294=1,SUM($K$6:K294),0)</f>
        <v>201227163.79893059</v>
      </c>
      <c r="N294" s="165">
        <f t="shared" si="35"/>
        <v>201227163.79893059</v>
      </c>
      <c r="O294" s="155">
        <f t="shared" si="36"/>
        <v>0</v>
      </c>
      <c r="P294" s="155">
        <f>IF(O294=1,SUM($O$6:O294),0)</f>
        <v>0</v>
      </c>
    </row>
    <row r="295" spans="1:16" ht="15" customHeight="1">
      <c r="A295" s="15"/>
      <c r="B295" s="183">
        <v>18</v>
      </c>
      <c r="C295" s="109" t="s">
        <v>1574</v>
      </c>
      <c r="D295" s="226" t="s">
        <v>45</v>
      </c>
      <c r="E295" s="227" t="s">
        <v>8</v>
      </c>
      <c r="F295" s="228">
        <v>114000</v>
      </c>
      <c r="G295" s="228">
        <v>127000</v>
      </c>
      <c r="H295" s="171"/>
      <c r="I295" s="88">
        <f t="shared" si="32"/>
        <v>127000</v>
      </c>
      <c r="J295" s="163">
        <f t="shared" si="33"/>
        <v>0</v>
      </c>
      <c r="K295" s="155">
        <f t="shared" si="34"/>
        <v>1</v>
      </c>
      <c r="L295" s="155">
        <f>IF(J295=1,SUM($J$6:J295),0)</f>
        <v>0</v>
      </c>
      <c r="M295" s="155">
        <f>IF(K295=1,SUM($K$6:K295),0)</f>
        <v>201227164.79893059</v>
      </c>
      <c r="N295" s="165">
        <f t="shared" si="35"/>
        <v>201227164.79893059</v>
      </c>
      <c r="O295" s="155">
        <f t="shared" si="36"/>
        <v>0</v>
      </c>
      <c r="P295" s="155">
        <f>IF(O295=1,SUM($O$6:O295),0)</f>
        <v>0</v>
      </c>
    </row>
    <row r="296" spans="1:16" ht="15" customHeight="1">
      <c r="A296" s="15"/>
      <c r="B296" s="183">
        <v>19</v>
      </c>
      <c r="C296" s="109" t="s">
        <v>1575</v>
      </c>
      <c r="D296" s="226" t="s">
        <v>45</v>
      </c>
      <c r="E296" s="227" t="s">
        <v>8</v>
      </c>
      <c r="F296" s="228">
        <v>146000</v>
      </c>
      <c r="G296" s="228">
        <v>162600</v>
      </c>
      <c r="H296" s="171"/>
      <c r="I296" s="88">
        <f t="shared" si="32"/>
        <v>162600</v>
      </c>
      <c r="J296" s="163">
        <f t="shared" si="33"/>
        <v>0</v>
      </c>
      <c r="K296" s="155">
        <f t="shared" si="34"/>
        <v>1</v>
      </c>
      <c r="L296" s="155">
        <f>IF(J296=1,SUM($J$6:J296),0)</f>
        <v>0</v>
      </c>
      <c r="M296" s="155">
        <f>IF(K296=1,SUM($K$6:K296),0)</f>
        <v>201227165.79893059</v>
      </c>
      <c r="N296" s="165">
        <f t="shared" si="35"/>
        <v>201227165.79893059</v>
      </c>
      <c r="O296" s="155">
        <f t="shared" si="36"/>
        <v>0</v>
      </c>
      <c r="P296" s="155">
        <f>IF(O296=1,SUM($O$6:O296),0)</f>
        <v>0</v>
      </c>
    </row>
    <row r="297" spans="1:16" ht="15" customHeight="1">
      <c r="A297" s="15"/>
      <c r="B297" s="183">
        <v>20</v>
      </c>
      <c r="C297" s="109" t="s">
        <v>1576</v>
      </c>
      <c r="D297" s="226" t="s">
        <v>45</v>
      </c>
      <c r="E297" s="227" t="s">
        <v>8</v>
      </c>
      <c r="F297" s="228">
        <v>156000</v>
      </c>
      <c r="G297" s="228">
        <v>173800</v>
      </c>
      <c r="H297" s="171"/>
      <c r="I297" s="88">
        <f t="shared" si="32"/>
        <v>173800</v>
      </c>
      <c r="J297" s="163">
        <f t="shared" si="33"/>
        <v>0</v>
      </c>
      <c r="K297" s="155">
        <f t="shared" si="34"/>
        <v>1</v>
      </c>
      <c r="L297" s="155">
        <f>IF(J297=1,SUM($J$6:J297),0)</f>
        <v>0</v>
      </c>
      <c r="M297" s="155">
        <f>IF(K297=1,SUM($K$6:K297),0)</f>
        <v>201227166.79893059</v>
      </c>
      <c r="N297" s="165">
        <f t="shared" si="35"/>
        <v>201227166.79893059</v>
      </c>
      <c r="O297" s="155">
        <f t="shared" si="36"/>
        <v>0</v>
      </c>
      <c r="P297" s="155">
        <f>IF(O297=1,SUM($O$6:O297),0)</f>
        <v>0</v>
      </c>
    </row>
    <row r="298" spans="1:16" ht="15" customHeight="1">
      <c r="A298" s="15"/>
      <c r="B298" s="183">
        <v>21</v>
      </c>
      <c r="C298" s="109" t="s">
        <v>1577</v>
      </c>
      <c r="D298" s="226" t="s">
        <v>45</v>
      </c>
      <c r="E298" s="227" t="s">
        <v>8</v>
      </c>
      <c r="F298" s="228">
        <v>17200</v>
      </c>
      <c r="G298" s="228">
        <v>19200</v>
      </c>
      <c r="H298" s="171"/>
      <c r="I298" s="88">
        <f t="shared" si="32"/>
        <v>19200</v>
      </c>
      <c r="J298" s="163">
        <f t="shared" si="33"/>
        <v>0</v>
      </c>
      <c r="K298" s="155">
        <f t="shared" si="34"/>
        <v>1</v>
      </c>
      <c r="L298" s="155">
        <f>IF(J298=1,SUM($J$6:J298),0)</f>
        <v>0</v>
      </c>
      <c r="M298" s="155">
        <f>IF(K298=1,SUM($K$6:K298),0)</f>
        <v>201227167.79893059</v>
      </c>
      <c r="N298" s="165">
        <f t="shared" si="35"/>
        <v>201227167.79893059</v>
      </c>
      <c r="O298" s="155">
        <f t="shared" si="36"/>
        <v>0</v>
      </c>
      <c r="P298" s="155">
        <f>IF(O298=1,SUM($O$6:O298),0)</f>
        <v>0</v>
      </c>
    </row>
    <row r="299" spans="1:16" ht="15" customHeight="1">
      <c r="A299" s="15"/>
      <c r="B299" s="183">
        <v>22</v>
      </c>
      <c r="C299" s="109" t="s">
        <v>1578</v>
      </c>
      <c r="D299" s="226" t="s">
        <v>45</v>
      </c>
      <c r="E299" s="227" t="s">
        <v>8</v>
      </c>
      <c r="F299" s="228">
        <v>21900</v>
      </c>
      <c r="G299" s="228">
        <v>24400</v>
      </c>
      <c r="H299" s="171"/>
      <c r="I299" s="88">
        <f>IF($I$5=$G$4,G299,(IF($I$5=$F$4,F299,0)))</f>
        <v>24400</v>
      </c>
      <c r="J299" s="163">
        <f t="shared" si="33"/>
        <v>0</v>
      </c>
      <c r="K299" s="155">
        <f t="shared" si="34"/>
        <v>1</v>
      </c>
      <c r="L299" s="155">
        <f>IF(J299=1,SUM($J$6:J299),0)</f>
        <v>0</v>
      </c>
      <c r="M299" s="155">
        <f>IF(K299=1,SUM($K$6:K299),0)</f>
        <v>201227168.79893059</v>
      </c>
      <c r="N299" s="165">
        <f t="shared" si="35"/>
        <v>201227168.79893059</v>
      </c>
      <c r="O299" s="155">
        <f t="shared" si="36"/>
        <v>0</v>
      </c>
      <c r="P299" s="155">
        <f>IF(O299=1,SUM($O$6:O299),0)</f>
        <v>0</v>
      </c>
    </row>
    <row r="300" spans="1:16" ht="15" customHeight="1">
      <c r="A300" s="15"/>
      <c r="B300" s="183">
        <v>23</v>
      </c>
      <c r="C300" s="109" t="s">
        <v>1579</v>
      </c>
      <c r="D300" s="226" t="s">
        <v>45</v>
      </c>
      <c r="E300" s="227" t="s">
        <v>8</v>
      </c>
      <c r="F300" s="228">
        <v>21900</v>
      </c>
      <c r="G300" s="228">
        <v>24400</v>
      </c>
      <c r="H300" s="171"/>
      <c r="I300" s="88">
        <f t="shared" si="32"/>
        <v>24400</v>
      </c>
      <c r="J300" s="163">
        <f t="shared" si="33"/>
        <v>0</v>
      </c>
      <c r="K300" s="155">
        <f t="shared" si="34"/>
        <v>1</v>
      </c>
      <c r="L300" s="155">
        <f>IF(J300=1,SUM($J$6:J300),0)</f>
        <v>0</v>
      </c>
      <c r="M300" s="155">
        <f>IF(K300=1,SUM($K$6:K300),0)</f>
        <v>201227169.79893059</v>
      </c>
      <c r="N300" s="165">
        <f t="shared" si="35"/>
        <v>201227169.79893059</v>
      </c>
      <c r="O300" s="155">
        <f t="shared" si="36"/>
        <v>0</v>
      </c>
      <c r="P300" s="155">
        <f>IF(O300=1,SUM($O$6:O300),0)</f>
        <v>0</v>
      </c>
    </row>
    <row r="301" spans="1:16" ht="15" customHeight="1">
      <c r="A301" s="15"/>
      <c r="B301" s="183">
        <v>24</v>
      </c>
      <c r="C301" s="109" t="s">
        <v>1580</v>
      </c>
      <c r="D301" s="226" t="s">
        <v>45</v>
      </c>
      <c r="E301" s="227" t="s">
        <v>8</v>
      </c>
      <c r="F301" s="228">
        <v>23500</v>
      </c>
      <c r="G301" s="228">
        <v>26200</v>
      </c>
      <c r="H301" s="171"/>
      <c r="I301" s="88">
        <f t="shared" si="32"/>
        <v>26200</v>
      </c>
      <c r="J301" s="163">
        <f t="shared" si="33"/>
        <v>0</v>
      </c>
      <c r="K301" s="155">
        <f t="shared" si="34"/>
        <v>1</v>
      </c>
      <c r="L301" s="155">
        <f>IF(J301=1,SUM($J$6:J301),0)</f>
        <v>0</v>
      </c>
      <c r="M301" s="155">
        <f>IF(K301=1,SUM($K$6:K301),0)</f>
        <v>201227170.79893059</v>
      </c>
      <c r="N301" s="165">
        <f t="shared" si="35"/>
        <v>201227170.79893059</v>
      </c>
      <c r="O301" s="155">
        <f t="shared" si="36"/>
        <v>0</v>
      </c>
      <c r="P301" s="155">
        <f>IF(O301=1,SUM($O$6:O301),0)</f>
        <v>0</v>
      </c>
    </row>
    <row r="302" spans="1:16" ht="15" customHeight="1">
      <c r="A302" s="15"/>
      <c r="B302" s="183">
        <v>25</v>
      </c>
      <c r="C302" s="109" t="s">
        <v>1581</v>
      </c>
      <c r="D302" s="226" t="s">
        <v>45</v>
      </c>
      <c r="E302" s="227" t="s">
        <v>8</v>
      </c>
      <c r="F302" s="228">
        <v>26100</v>
      </c>
      <c r="G302" s="228">
        <v>29100</v>
      </c>
      <c r="H302" s="171"/>
      <c r="I302" s="88">
        <f t="shared" si="32"/>
        <v>29100</v>
      </c>
      <c r="J302" s="163">
        <f t="shared" si="33"/>
        <v>0</v>
      </c>
      <c r="K302" s="155">
        <f t="shared" si="34"/>
        <v>1</v>
      </c>
      <c r="L302" s="155">
        <f>IF(J302=1,SUM($J$6:J302),0)</f>
        <v>0</v>
      </c>
      <c r="M302" s="155">
        <f>IF(K302=1,SUM($K$6:K302),0)</f>
        <v>201227171.79893059</v>
      </c>
      <c r="N302" s="165">
        <f t="shared" si="35"/>
        <v>201227171.79893059</v>
      </c>
      <c r="O302" s="155">
        <f t="shared" si="36"/>
        <v>0</v>
      </c>
      <c r="P302" s="155">
        <f>IF(O302=1,SUM($O$6:O302),0)</f>
        <v>0</v>
      </c>
    </row>
    <row r="303" spans="1:16" ht="15" customHeight="1">
      <c r="A303" s="15"/>
      <c r="B303" s="183">
        <v>26</v>
      </c>
      <c r="C303" s="109" t="s">
        <v>1582</v>
      </c>
      <c r="D303" s="226" t="s">
        <v>45</v>
      </c>
      <c r="E303" s="227" t="s">
        <v>8</v>
      </c>
      <c r="F303" s="228">
        <v>35500</v>
      </c>
      <c r="G303" s="228">
        <v>39500</v>
      </c>
      <c r="H303" s="171"/>
      <c r="I303" s="88">
        <f t="shared" si="32"/>
        <v>39500</v>
      </c>
      <c r="J303" s="163">
        <f t="shared" si="33"/>
        <v>0</v>
      </c>
      <c r="K303" s="155">
        <f t="shared" si="34"/>
        <v>1</v>
      </c>
      <c r="L303" s="155">
        <f>IF(J303=1,SUM($J$6:J303),0)</f>
        <v>0</v>
      </c>
      <c r="M303" s="155">
        <f>IF(K303=1,SUM($K$6:K303),0)</f>
        <v>201227172.79893059</v>
      </c>
      <c r="N303" s="165">
        <f t="shared" si="35"/>
        <v>201227172.79893059</v>
      </c>
      <c r="O303" s="155">
        <f t="shared" si="36"/>
        <v>0</v>
      </c>
      <c r="P303" s="155">
        <f>IF(O303=1,SUM($O$6:O303),0)</f>
        <v>0</v>
      </c>
    </row>
    <row r="304" spans="1:16" ht="15" customHeight="1">
      <c r="A304" s="15"/>
      <c r="B304" s="183">
        <v>27</v>
      </c>
      <c r="C304" s="109" t="s">
        <v>1583</v>
      </c>
      <c r="D304" s="226" t="s">
        <v>45</v>
      </c>
      <c r="E304" s="227" t="s">
        <v>8</v>
      </c>
      <c r="F304" s="228">
        <v>46200</v>
      </c>
      <c r="G304" s="228">
        <v>51500</v>
      </c>
      <c r="H304" s="171"/>
      <c r="I304" s="88">
        <f t="shared" si="32"/>
        <v>51500</v>
      </c>
      <c r="J304" s="163">
        <f t="shared" si="33"/>
        <v>0</v>
      </c>
      <c r="K304" s="155">
        <f t="shared" si="34"/>
        <v>1</v>
      </c>
      <c r="L304" s="155">
        <f>IF(J304=1,SUM($J$6:J304),0)</f>
        <v>0</v>
      </c>
      <c r="M304" s="155">
        <f>IF(K304=1,SUM($K$6:K304),0)</f>
        <v>201227173.79893059</v>
      </c>
      <c r="N304" s="165">
        <f t="shared" si="35"/>
        <v>201227173.79893059</v>
      </c>
      <c r="O304" s="155">
        <f t="shared" si="36"/>
        <v>0</v>
      </c>
      <c r="P304" s="155">
        <f>IF(O304=1,SUM($O$6:O304),0)</f>
        <v>0</v>
      </c>
    </row>
    <row r="305" spans="1:16" ht="15" customHeight="1">
      <c r="A305" s="15"/>
      <c r="B305" s="183">
        <v>28</v>
      </c>
      <c r="C305" s="109" t="s">
        <v>1584</v>
      </c>
      <c r="D305" s="226" t="s">
        <v>45</v>
      </c>
      <c r="E305" s="227" t="s">
        <v>8</v>
      </c>
      <c r="F305" s="228">
        <v>68700</v>
      </c>
      <c r="G305" s="228">
        <v>76500</v>
      </c>
      <c r="H305" s="171"/>
      <c r="I305" s="88">
        <f t="shared" si="32"/>
        <v>76500</v>
      </c>
      <c r="J305" s="163">
        <f t="shared" si="33"/>
        <v>0</v>
      </c>
      <c r="K305" s="155">
        <f t="shared" si="34"/>
        <v>1</v>
      </c>
      <c r="L305" s="155">
        <f>IF(J305=1,SUM($J$6:J305),0)</f>
        <v>0</v>
      </c>
      <c r="M305" s="155">
        <f>IF(K305=1,SUM($K$6:K305),0)</f>
        <v>201227174.79893059</v>
      </c>
      <c r="N305" s="165">
        <f t="shared" si="35"/>
        <v>201227174.79893059</v>
      </c>
      <c r="O305" s="155">
        <f t="shared" si="36"/>
        <v>0</v>
      </c>
      <c r="P305" s="155">
        <f>IF(O305=1,SUM($O$6:O305),0)</f>
        <v>0</v>
      </c>
    </row>
    <row r="306" spans="1:16" ht="15" customHeight="1">
      <c r="A306" s="15"/>
      <c r="B306" s="183">
        <v>29</v>
      </c>
      <c r="C306" s="109" t="s">
        <v>1585</v>
      </c>
      <c r="D306" s="226" t="s">
        <v>45</v>
      </c>
      <c r="E306" s="227" t="s">
        <v>8</v>
      </c>
      <c r="F306" s="228">
        <v>76800</v>
      </c>
      <c r="G306" s="228">
        <v>85500</v>
      </c>
      <c r="H306" s="171"/>
      <c r="I306" s="88">
        <f>IF($I$5=$G$4,G306,(IF($I$5=$F$4,F306,0)))</f>
        <v>85500</v>
      </c>
      <c r="J306" s="163">
        <f t="shared" si="33"/>
        <v>0</v>
      </c>
      <c r="K306" s="155">
        <f t="shared" si="34"/>
        <v>1</v>
      </c>
      <c r="L306" s="155">
        <f>IF(J306=1,SUM($J$6:J306),0)</f>
        <v>0</v>
      </c>
      <c r="M306" s="155">
        <f>IF(K306=1,SUM($K$6:K306),0)</f>
        <v>201227175.79893059</v>
      </c>
      <c r="N306" s="165">
        <f t="shared" si="35"/>
        <v>201227175.79893059</v>
      </c>
      <c r="O306" s="155">
        <f t="shared" si="36"/>
        <v>0</v>
      </c>
      <c r="P306" s="155">
        <f>IF(O306=1,SUM($O$6:O306),0)</f>
        <v>0</v>
      </c>
    </row>
    <row r="307" spans="1:16" ht="15" customHeight="1">
      <c r="A307" s="15"/>
      <c r="B307" s="183">
        <v>30</v>
      </c>
      <c r="C307" s="109" t="s">
        <v>1586</v>
      </c>
      <c r="D307" s="226" t="s">
        <v>45</v>
      </c>
      <c r="E307" s="227" t="s">
        <v>8</v>
      </c>
      <c r="F307" s="228">
        <v>23000</v>
      </c>
      <c r="G307" s="228">
        <v>25600</v>
      </c>
      <c r="H307" s="171"/>
      <c r="I307" s="88">
        <f t="shared" si="32"/>
        <v>25600</v>
      </c>
      <c r="J307" s="163">
        <f t="shared" si="33"/>
        <v>0</v>
      </c>
      <c r="K307" s="155">
        <f t="shared" si="34"/>
        <v>1</v>
      </c>
      <c r="L307" s="155">
        <f>IF(J307=1,SUM($J$6:J307),0)</f>
        <v>0</v>
      </c>
      <c r="M307" s="155">
        <f>IF(K307=1,SUM($K$6:K307),0)</f>
        <v>201227176.79893059</v>
      </c>
      <c r="N307" s="165">
        <f t="shared" si="35"/>
        <v>201227176.79893059</v>
      </c>
      <c r="O307" s="155">
        <f t="shared" si="36"/>
        <v>0</v>
      </c>
      <c r="P307" s="155">
        <f>IF(O307=1,SUM($O$6:O307),0)</f>
        <v>0</v>
      </c>
    </row>
    <row r="308" spans="1:16" ht="15" customHeight="1">
      <c r="A308" s="15"/>
      <c r="B308" s="183">
        <v>31</v>
      </c>
      <c r="C308" s="109" t="s">
        <v>1587</v>
      </c>
      <c r="D308" s="226" t="s">
        <v>45</v>
      </c>
      <c r="E308" s="227" t="s">
        <v>8</v>
      </c>
      <c r="F308" s="228">
        <v>25700</v>
      </c>
      <c r="G308" s="228">
        <v>28600</v>
      </c>
      <c r="H308" s="171"/>
      <c r="I308" s="88">
        <f t="shared" si="32"/>
        <v>28600</v>
      </c>
      <c r="J308" s="163">
        <f t="shared" si="33"/>
        <v>0</v>
      </c>
      <c r="K308" s="155">
        <f t="shared" si="34"/>
        <v>1</v>
      </c>
      <c r="L308" s="155">
        <f>IF(J308=1,SUM($J$6:J308),0)</f>
        <v>0</v>
      </c>
      <c r="M308" s="155">
        <f>IF(K308=1,SUM($K$6:K308),0)</f>
        <v>201227177.79893059</v>
      </c>
      <c r="N308" s="165">
        <f t="shared" si="35"/>
        <v>201227177.79893059</v>
      </c>
      <c r="O308" s="155">
        <f t="shared" si="36"/>
        <v>0</v>
      </c>
      <c r="P308" s="155">
        <f>IF(O308=1,SUM($O$6:O308),0)</f>
        <v>0</v>
      </c>
    </row>
    <row r="309" spans="1:16" ht="15" customHeight="1">
      <c r="A309" s="15"/>
      <c r="B309" s="183">
        <v>32</v>
      </c>
      <c r="C309" s="109" t="s">
        <v>1588</v>
      </c>
      <c r="D309" s="226" t="s">
        <v>45</v>
      </c>
      <c r="E309" s="227" t="s">
        <v>8</v>
      </c>
      <c r="F309" s="228">
        <v>38100</v>
      </c>
      <c r="G309" s="228">
        <v>42400</v>
      </c>
      <c r="H309" s="171"/>
      <c r="I309" s="88">
        <f t="shared" si="32"/>
        <v>42400</v>
      </c>
      <c r="J309" s="163">
        <f t="shared" si="33"/>
        <v>0</v>
      </c>
      <c r="K309" s="155">
        <f t="shared" si="34"/>
        <v>1</v>
      </c>
      <c r="L309" s="155">
        <f>IF(J309=1,SUM($J$6:J309),0)</f>
        <v>0</v>
      </c>
      <c r="M309" s="155">
        <f>IF(K309=1,SUM($K$6:K309),0)</f>
        <v>201227178.79893059</v>
      </c>
      <c r="N309" s="165">
        <f t="shared" si="35"/>
        <v>201227178.79893059</v>
      </c>
      <c r="O309" s="155">
        <f t="shared" si="36"/>
        <v>0</v>
      </c>
      <c r="P309" s="155">
        <f>IF(O309=1,SUM($O$6:O309),0)</f>
        <v>0</v>
      </c>
    </row>
    <row r="310" spans="1:16" ht="15" customHeight="1">
      <c r="A310" s="15"/>
      <c r="B310" s="183">
        <v>33</v>
      </c>
      <c r="C310" s="109" t="s">
        <v>1589</v>
      </c>
      <c r="D310" s="226" t="s">
        <v>45</v>
      </c>
      <c r="E310" s="227" t="s">
        <v>8</v>
      </c>
      <c r="F310" s="228">
        <v>48000</v>
      </c>
      <c r="G310" s="228">
        <v>53500</v>
      </c>
      <c r="H310" s="171"/>
      <c r="I310" s="88">
        <f t="shared" si="32"/>
        <v>53500</v>
      </c>
      <c r="J310" s="163">
        <f t="shared" si="33"/>
        <v>0</v>
      </c>
      <c r="K310" s="155">
        <f t="shared" si="34"/>
        <v>1</v>
      </c>
      <c r="L310" s="155">
        <f>IF(J310=1,SUM($J$6:J310),0)</f>
        <v>0</v>
      </c>
      <c r="M310" s="155">
        <f>IF(K310=1,SUM($K$6:K310),0)</f>
        <v>201227179.79893059</v>
      </c>
      <c r="N310" s="165">
        <f t="shared" si="35"/>
        <v>201227179.79893059</v>
      </c>
      <c r="O310" s="155">
        <f t="shared" si="36"/>
        <v>0</v>
      </c>
      <c r="P310" s="155">
        <f>IF(O310=1,SUM($O$6:O310),0)</f>
        <v>0</v>
      </c>
    </row>
    <row r="311" spans="1:16" ht="15" customHeight="1">
      <c r="A311" s="15"/>
      <c r="B311" s="183">
        <v>34</v>
      </c>
      <c r="C311" s="109" t="s">
        <v>1590</v>
      </c>
      <c r="D311" s="226" t="s">
        <v>45</v>
      </c>
      <c r="E311" s="227" t="s">
        <v>8</v>
      </c>
      <c r="F311" s="228">
        <v>60000</v>
      </c>
      <c r="G311" s="228">
        <v>66800</v>
      </c>
      <c r="H311" s="171"/>
      <c r="I311" s="88">
        <f t="shared" si="32"/>
        <v>66800</v>
      </c>
      <c r="J311" s="163">
        <f t="shared" si="33"/>
        <v>0</v>
      </c>
      <c r="K311" s="155">
        <f t="shared" si="34"/>
        <v>1</v>
      </c>
      <c r="L311" s="155">
        <f>IF(J311=1,SUM($J$6:J311),0)</f>
        <v>0</v>
      </c>
      <c r="M311" s="155">
        <f>IF(K311=1,SUM($K$6:K311),0)</f>
        <v>201227180.79893059</v>
      </c>
      <c r="N311" s="165">
        <f t="shared" si="35"/>
        <v>201227180.79893059</v>
      </c>
      <c r="O311" s="155">
        <f t="shared" si="36"/>
        <v>0</v>
      </c>
      <c r="P311" s="155">
        <f>IF(O311=1,SUM($O$6:O311),0)</f>
        <v>0</v>
      </c>
    </row>
    <row r="312" spans="1:16" ht="15" customHeight="1">
      <c r="A312" s="15"/>
      <c r="B312" s="183">
        <v>35</v>
      </c>
      <c r="C312" s="109" t="s">
        <v>1591</v>
      </c>
      <c r="D312" s="226" t="s">
        <v>45</v>
      </c>
      <c r="E312" s="227" t="s">
        <v>8</v>
      </c>
      <c r="F312" s="228">
        <v>79000</v>
      </c>
      <c r="G312" s="228">
        <v>88000</v>
      </c>
      <c r="H312" s="171"/>
      <c r="I312" s="88">
        <f t="shared" si="32"/>
        <v>88000</v>
      </c>
      <c r="J312" s="163">
        <f t="shared" si="33"/>
        <v>0</v>
      </c>
      <c r="K312" s="155">
        <f t="shared" si="34"/>
        <v>1</v>
      </c>
      <c r="L312" s="155">
        <f>IF(J312=1,SUM($J$6:J312),0)</f>
        <v>0</v>
      </c>
      <c r="M312" s="155">
        <f>IF(K312=1,SUM($K$6:K312),0)</f>
        <v>201227181.79893059</v>
      </c>
      <c r="N312" s="165">
        <f t="shared" si="35"/>
        <v>201227181.79893059</v>
      </c>
      <c r="O312" s="155">
        <f t="shared" si="36"/>
        <v>0</v>
      </c>
      <c r="P312" s="155">
        <f>IF(O312=1,SUM($O$6:O312),0)</f>
        <v>0</v>
      </c>
    </row>
    <row r="313" spans="1:16" ht="15" customHeight="1">
      <c r="A313" s="15"/>
      <c r="B313" s="183">
        <v>36</v>
      </c>
      <c r="C313" s="109" t="s">
        <v>1592</v>
      </c>
      <c r="D313" s="226" t="s">
        <v>45</v>
      </c>
      <c r="E313" s="227" t="s">
        <v>8</v>
      </c>
      <c r="F313" s="228">
        <v>99600</v>
      </c>
      <c r="G313" s="228">
        <v>110900</v>
      </c>
      <c r="H313" s="171"/>
      <c r="I313" s="88">
        <f t="shared" si="32"/>
        <v>110900</v>
      </c>
      <c r="J313" s="163">
        <f t="shared" si="33"/>
        <v>0</v>
      </c>
      <c r="K313" s="155">
        <f t="shared" si="34"/>
        <v>1</v>
      </c>
      <c r="L313" s="155">
        <f>IF(J313=1,SUM($J$6:J313),0)</f>
        <v>0</v>
      </c>
      <c r="M313" s="155">
        <f>IF(K313=1,SUM($K$6:K313),0)</f>
        <v>201227182.79893059</v>
      </c>
      <c r="N313" s="165">
        <f t="shared" si="35"/>
        <v>201227182.79893059</v>
      </c>
      <c r="O313" s="155">
        <f t="shared" si="36"/>
        <v>0</v>
      </c>
      <c r="P313" s="155">
        <f>IF(O313=1,SUM($O$6:O313),0)</f>
        <v>0</v>
      </c>
    </row>
    <row r="314" spans="1:16" ht="15" customHeight="1">
      <c r="A314" s="15"/>
      <c r="B314" s="183">
        <v>37</v>
      </c>
      <c r="C314" s="109" t="s">
        <v>1593</v>
      </c>
      <c r="D314" s="226" t="s">
        <v>45</v>
      </c>
      <c r="E314" s="227" t="s">
        <v>8</v>
      </c>
      <c r="F314" s="228">
        <v>170800</v>
      </c>
      <c r="G314" s="228">
        <v>190300</v>
      </c>
      <c r="H314" s="171"/>
      <c r="I314" s="88">
        <f t="shared" si="32"/>
        <v>190300</v>
      </c>
      <c r="J314" s="163">
        <f t="shared" si="33"/>
        <v>0</v>
      </c>
      <c r="K314" s="155">
        <f t="shared" si="34"/>
        <v>1</v>
      </c>
      <c r="L314" s="155">
        <f>IF(J314=1,SUM($J$6:J314),0)</f>
        <v>0</v>
      </c>
      <c r="M314" s="155">
        <f>IF(K314=1,SUM($K$6:K314),0)</f>
        <v>201227183.79893059</v>
      </c>
      <c r="N314" s="165">
        <f t="shared" si="35"/>
        <v>201227183.79893059</v>
      </c>
      <c r="O314" s="155">
        <f t="shared" si="36"/>
        <v>0</v>
      </c>
      <c r="P314" s="155">
        <f>IF(O314=1,SUM($O$6:O314),0)</f>
        <v>0</v>
      </c>
    </row>
    <row r="315" spans="1:16" ht="15" customHeight="1">
      <c r="A315" s="15"/>
      <c r="B315" s="183">
        <v>38</v>
      </c>
      <c r="C315" s="109" t="s">
        <v>1459</v>
      </c>
      <c r="D315" s="226" t="s">
        <v>45</v>
      </c>
      <c r="E315" s="227" t="s">
        <v>8</v>
      </c>
      <c r="F315" s="228">
        <v>197400</v>
      </c>
      <c r="G315" s="228">
        <v>219900</v>
      </c>
      <c r="H315" s="171"/>
      <c r="I315" s="88">
        <f t="shared" si="32"/>
        <v>219900</v>
      </c>
      <c r="J315" s="163">
        <f t="shared" si="33"/>
        <v>0</v>
      </c>
      <c r="K315" s="155">
        <f t="shared" si="34"/>
        <v>1</v>
      </c>
      <c r="L315" s="155">
        <f>IF(J315=1,SUM($J$6:J315),0)</f>
        <v>0</v>
      </c>
      <c r="M315" s="155">
        <f>IF(K315=1,SUM($K$6:K315),0)</f>
        <v>201227184.79893059</v>
      </c>
      <c r="N315" s="165">
        <f t="shared" si="35"/>
        <v>201227184.79893059</v>
      </c>
      <c r="O315" s="155">
        <f t="shared" si="36"/>
        <v>0</v>
      </c>
      <c r="P315" s="155">
        <f>IF(O315=1,SUM($O$6:O315),0)</f>
        <v>0</v>
      </c>
    </row>
    <row r="316" spans="1:16" ht="15" customHeight="1">
      <c r="A316" s="15"/>
      <c r="B316" s="183">
        <v>39</v>
      </c>
      <c r="C316" s="109" t="s">
        <v>1460</v>
      </c>
      <c r="D316" s="226" t="s">
        <v>45</v>
      </c>
      <c r="E316" s="227" t="s">
        <v>8</v>
      </c>
      <c r="F316" s="228">
        <v>158100</v>
      </c>
      <c r="G316" s="228">
        <v>176100</v>
      </c>
      <c r="H316" s="171"/>
      <c r="I316" s="88">
        <f t="shared" si="32"/>
        <v>176100</v>
      </c>
      <c r="J316" s="163">
        <f t="shared" si="33"/>
        <v>0</v>
      </c>
      <c r="K316" s="155">
        <f t="shared" si="34"/>
        <v>1</v>
      </c>
      <c r="L316" s="155">
        <f>IF(J316=1,SUM($J$6:J316),0)</f>
        <v>0</v>
      </c>
      <c r="M316" s="155">
        <f>IF(K316=1,SUM($K$6:K316),0)</f>
        <v>201227185.79893059</v>
      </c>
      <c r="N316" s="165">
        <f t="shared" si="35"/>
        <v>201227185.79893059</v>
      </c>
      <c r="O316" s="155">
        <f t="shared" si="36"/>
        <v>0</v>
      </c>
      <c r="P316" s="155">
        <f>IF(O316=1,SUM($O$6:O316),0)</f>
        <v>0</v>
      </c>
    </row>
    <row r="317" spans="1:16" ht="15" customHeight="1">
      <c r="A317" s="15"/>
      <c r="B317" s="183"/>
      <c r="C317" s="109" t="s">
        <v>48</v>
      </c>
      <c r="D317" s="226" t="s">
        <v>48</v>
      </c>
      <c r="E317" s="227"/>
      <c r="F317" s="228"/>
      <c r="G317" s="228"/>
      <c r="H317" s="171"/>
      <c r="I317" s="88">
        <f t="shared" si="32"/>
        <v>0</v>
      </c>
      <c r="J317" s="163">
        <f t="shared" si="33"/>
        <v>0</v>
      </c>
      <c r="K317" s="155">
        <f t="shared" si="34"/>
        <v>0</v>
      </c>
      <c r="L317" s="155">
        <f>IF(J317=1,SUM($J$6:J317),0)</f>
        <v>0</v>
      </c>
      <c r="M317" s="155">
        <f>IF(K317=1,SUM($K$6:K317),0)</f>
        <v>0</v>
      </c>
      <c r="N317" s="165">
        <f t="shared" si="35"/>
        <v>0</v>
      </c>
      <c r="O317" s="155">
        <f t="shared" si="36"/>
        <v>0</v>
      </c>
      <c r="P317" s="155">
        <f>IF(O317=1,SUM($O$6:O317),0)</f>
        <v>0</v>
      </c>
    </row>
    <row r="318" spans="1:16" ht="15" customHeight="1">
      <c r="A318" s="15"/>
      <c r="B318" s="183" t="s">
        <v>584</v>
      </c>
      <c r="C318" s="109" t="s">
        <v>585</v>
      </c>
      <c r="D318" s="226" t="s">
        <v>48</v>
      </c>
      <c r="E318" s="227"/>
      <c r="F318" s="228"/>
      <c r="G318" s="228"/>
      <c r="H318" s="171"/>
      <c r="I318" s="88">
        <f t="shared" si="32"/>
        <v>0</v>
      </c>
      <c r="J318" s="163">
        <f t="shared" si="33"/>
        <v>0</v>
      </c>
      <c r="K318" s="155">
        <f t="shared" si="34"/>
        <v>0</v>
      </c>
      <c r="L318" s="155">
        <f>IF(J318=1,SUM($J$6:J318),0)</f>
        <v>0</v>
      </c>
      <c r="M318" s="155">
        <f>IF(K318=1,SUM($K$6:K318),0)</f>
        <v>0</v>
      </c>
      <c r="N318" s="165">
        <f t="shared" si="35"/>
        <v>0</v>
      </c>
      <c r="O318" s="155">
        <f t="shared" si="36"/>
        <v>0</v>
      </c>
      <c r="P318" s="155">
        <f>IF(O318=1,SUM($O$6:O318),0)</f>
        <v>0</v>
      </c>
    </row>
    <row r="319" spans="1:16" ht="15" customHeight="1">
      <c r="A319" s="15"/>
      <c r="B319" s="174">
        <v>1</v>
      </c>
      <c r="C319" s="109" t="s">
        <v>111</v>
      </c>
      <c r="D319" s="226" t="s">
        <v>45</v>
      </c>
      <c r="E319" s="227" t="s">
        <v>112</v>
      </c>
      <c r="F319" s="228">
        <v>125000</v>
      </c>
      <c r="G319" s="228">
        <v>125000</v>
      </c>
      <c r="H319" s="171"/>
      <c r="I319" s="88">
        <f t="shared" si="32"/>
        <v>125000</v>
      </c>
      <c r="J319" s="163">
        <f t="shared" si="33"/>
        <v>0</v>
      </c>
      <c r="K319" s="155">
        <f t="shared" si="34"/>
        <v>1</v>
      </c>
      <c r="L319" s="155">
        <f>IF(J319=1,SUM($J$6:J319),0)</f>
        <v>0</v>
      </c>
      <c r="M319" s="155">
        <f>IF(K319=1,SUM($K$6:K319),0)</f>
        <v>201227186.79893059</v>
      </c>
      <c r="N319" s="165">
        <f t="shared" si="35"/>
        <v>201227186.79893059</v>
      </c>
      <c r="O319" s="155">
        <f t="shared" si="36"/>
        <v>0</v>
      </c>
      <c r="P319" s="155">
        <f>IF(O319=1,SUM($O$6:O319),0)</f>
        <v>0</v>
      </c>
    </row>
    <row r="320" spans="1:16" ht="15" customHeight="1">
      <c r="A320" s="15"/>
      <c r="B320" s="174">
        <v>2</v>
      </c>
      <c r="C320" s="109" t="s">
        <v>113</v>
      </c>
      <c r="D320" s="226" t="s">
        <v>45</v>
      </c>
      <c r="E320" s="227" t="s">
        <v>114</v>
      </c>
      <c r="F320" s="228">
        <v>74000</v>
      </c>
      <c r="G320" s="228">
        <v>74000</v>
      </c>
      <c r="H320" s="171"/>
      <c r="I320" s="88">
        <f t="shared" si="32"/>
        <v>74000</v>
      </c>
      <c r="J320" s="163">
        <f t="shared" si="33"/>
        <v>0</v>
      </c>
      <c r="K320" s="155">
        <f t="shared" si="34"/>
        <v>1</v>
      </c>
      <c r="L320" s="155">
        <f>IF(J320=1,SUM($J$6:J320),0)</f>
        <v>0</v>
      </c>
      <c r="M320" s="155">
        <f>IF(K320=1,SUM($K$6:K320),0)</f>
        <v>201227187.79893059</v>
      </c>
      <c r="N320" s="165">
        <f t="shared" si="35"/>
        <v>201227187.79893059</v>
      </c>
      <c r="O320" s="155">
        <f t="shared" si="36"/>
        <v>0</v>
      </c>
      <c r="P320" s="155">
        <f>IF(O320=1,SUM($O$6:O320),0)</f>
        <v>0</v>
      </c>
    </row>
    <row r="321" spans="1:16" ht="15" customHeight="1">
      <c r="A321" s="15"/>
      <c r="B321" s="174">
        <v>3</v>
      </c>
      <c r="C321" s="109" t="s">
        <v>1155</v>
      </c>
      <c r="D321" s="226" t="s">
        <v>45</v>
      </c>
      <c r="E321" s="227" t="s">
        <v>8</v>
      </c>
      <c r="F321" s="228">
        <v>4500</v>
      </c>
      <c r="G321" s="228">
        <v>4500</v>
      </c>
      <c r="H321" s="171"/>
      <c r="I321" s="88">
        <f t="shared" si="32"/>
        <v>4500</v>
      </c>
      <c r="J321" s="163">
        <f t="shared" si="33"/>
        <v>0</v>
      </c>
      <c r="K321" s="155">
        <f t="shared" si="34"/>
        <v>1</v>
      </c>
      <c r="L321" s="155">
        <f>IF(J321=1,SUM($J$6:J321),0)</f>
        <v>0</v>
      </c>
      <c r="M321" s="155">
        <f>IF(K321=1,SUM($K$6:K321),0)</f>
        <v>201227188.79893059</v>
      </c>
      <c r="N321" s="165">
        <f t="shared" si="35"/>
        <v>201227188.79893059</v>
      </c>
      <c r="O321" s="155">
        <f t="shared" si="36"/>
        <v>0</v>
      </c>
      <c r="P321" s="155">
        <f>IF(O321=1,SUM($O$6:O321),0)</f>
        <v>0</v>
      </c>
    </row>
    <row r="322" spans="1:16" ht="15" customHeight="1">
      <c r="A322" s="15"/>
      <c r="B322" s="174">
        <v>4</v>
      </c>
      <c r="C322" s="109" t="s">
        <v>1153</v>
      </c>
      <c r="D322" s="226" t="s">
        <v>45</v>
      </c>
      <c r="E322" s="227" t="s">
        <v>24</v>
      </c>
      <c r="F322" s="228">
        <v>3888</v>
      </c>
      <c r="G322" s="228">
        <v>3888</v>
      </c>
      <c r="H322" s="171"/>
      <c r="I322" s="88">
        <f t="shared" si="32"/>
        <v>3888</v>
      </c>
      <c r="J322" s="163">
        <f t="shared" si="33"/>
        <v>0</v>
      </c>
      <c r="K322" s="155">
        <f t="shared" si="34"/>
        <v>1</v>
      </c>
      <c r="L322" s="155">
        <f>IF(J322=1,SUM($J$6:J322),0)</f>
        <v>0</v>
      </c>
      <c r="M322" s="155">
        <f>IF(K322=1,SUM($K$6:K322),0)</f>
        <v>201227189.79893059</v>
      </c>
      <c r="N322" s="165">
        <f t="shared" si="35"/>
        <v>201227189.79893059</v>
      </c>
      <c r="O322" s="155">
        <f t="shared" si="36"/>
        <v>0</v>
      </c>
      <c r="P322" s="155">
        <f>IF(O322=1,SUM($O$6:O322),0)</f>
        <v>0</v>
      </c>
    </row>
    <row r="323" spans="1:16" ht="15" customHeight="1">
      <c r="A323" s="15"/>
      <c r="B323" s="174">
        <v>5</v>
      </c>
      <c r="C323" s="109" t="s">
        <v>1154</v>
      </c>
      <c r="D323" s="226" t="s">
        <v>45</v>
      </c>
      <c r="E323" s="227" t="s">
        <v>24</v>
      </c>
      <c r="F323" s="228">
        <v>2900</v>
      </c>
      <c r="G323" s="228">
        <v>2900</v>
      </c>
      <c r="H323" s="171"/>
      <c r="I323" s="88">
        <f t="shared" si="32"/>
        <v>2900</v>
      </c>
      <c r="J323" s="163">
        <f t="shared" si="33"/>
        <v>0</v>
      </c>
      <c r="K323" s="155">
        <f t="shared" si="34"/>
        <v>1</v>
      </c>
      <c r="L323" s="155">
        <f>IF(J323=1,SUM($J$6:J323),0)</f>
        <v>0</v>
      </c>
      <c r="M323" s="155">
        <f>IF(K323=1,SUM($K$6:K323),0)</f>
        <v>201227190.79893059</v>
      </c>
      <c r="N323" s="165">
        <f t="shared" si="35"/>
        <v>201227190.79893059</v>
      </c>
      <c r="O323" s="155">
        <f t="shared" si="36"/>
        <v>0</v>
      </c>
      <c r="P323" s="155">
        <f>IF(O323=1,SUM($O$6:O323),0)</f>
        <v>0</v>
      </c>
    </row>
    <row r="324" spans="1:16" ht="15" customHeight="1">
      <c r="A324" s="15"/>
      <c r="B324" s="174">
        <v>6</v>
      </c>
      <c r="C324" s="109" t="s">
        <v>115</v>
      </c>
      <c r="D324" s="226" t="s">
        <v>45</v>
      </c>
      <c r="E324" s="227" t="s">
        <v>24</v>
      </c>
      <c r="F324" s="228">
        <v>11500</v>
      </c>
      <c r="G324" s="228">
        <v>11500</v>
      </c>
      <c r="H324" s="171"/>
      <c r="I324" s="88">
        <f t="shared" si="32"/>
        <v>11500</v>
      </c>
      <c r="J324" s="163">
        <f t="shared" si="33"/>
        <v>0</v>
      </c>
      <c r="K324" s="155">
        <f t="shared" si="34"/>
        <v>1</v>
      </c>
      <c r="L324" s="155">
        <f>IF(J324=1,SUM($J$6:J324),0)</f>
        <v>0</v>
      </c>
      <c r="M324" s="155">
        <f>IF(K324=1,SUM($K$6:K324),0)</f>
        <v>201227191.79893059</v>
      </c>
      <c r="N324" s="165">
        <f t="shared" si="35"/>
        <v>201227191.79893059</v>
      </c>
      <c r="O324" s="155">
        <f t="shared" si="36"/>
        <v>0</v>
      </c>
      <c r="P324" s="155">
        <f>IF(O324=1,SUM($O$6:O324),0)</f>
        <v>0</v>
      </c>
    </row>
    <row r="325" spans="1:16" ht="15" customHeight="1">
      <c r="A325" s="15"/>
      <c r="B325" s="174">
        <v>7</v>
      </c>
      <c r="C325" s="109" t="s">
        <v>116</v>
      </c>
      <c r="D325" s="226" t="s">
        <v>45</v>
      </c>
      <c r="E325" s="227" t="s">
        <v>24</v>
      </c>
      <c r="F325" s="228">
        <v>6100</v>
      </c>
      <c r="G325" s="228">
        <v>6100</v>
      </c>
      <c r="H325" s="171"/>
      <c r="I325" s="88">
        <f t="shared" ref="I325:I389" si="42">IF($I$5=$G$4,G325,(IF($I$5=$F$4,F325,0)))</f>
        <v>6100</v>
      </c>
      <c r="J325" s="163">
        <f t="shared" si="33"/>
        <v>0</v>
      </c>
      <c r="K325" s="155">
        <f t="shared" si="34"/>
        <v>1</v>
      </c>
      <c r="L325" s="155">
        <f>IF(J325=1,SUM($J$6:J325),0)</f>
        <v>0</v>
      </c>
      <c r="M325" s="155">
        <f>IF(K325=1,SUM($K$6:K325),0)</f>
        <v>201227192.79893059</v>
      </c>
      <c r="N325" s="165">
        <f t="shared" si="35"/>
        <v>201227192.79893059</v>
      </c>
      <c r="O325" s="155">
        <f t="shared" si="36"/>
        <v>0</v>
      </c>
      <c r="P325" s="155">
        <f>IF(O325=1,SUM($O$6:O325),0)</f>
        <v>0</v>
      </c>
    </row>
    <row r="326" spans="1:16" ht="15" customHeight="1">
      <c r="A326" s="15"/>
      <c r="B326" s="174">
        <v>8</v>
      </c>
      <c r="C326" s="109" t="s">
        <v>117</v>
      </c>
      <c r="D326" s="226" t="s">
        <v>45</v>
      </c>
      <c r="E326" s="227" t="s">
        <v>8</v>
      </c>
      <c r="F326" s="228">
        <v>58600</v>
      </c>
      <c r="G326" s="228">
        <v>58600</v>
      </c>
      <c r="H326" s="171"/>
      <c r="I326" s="88">
        <f t="shared" si="42"/>
        <v>58600</v>
      </c>
      <c r="J326" s="163">
        <f t="shared" si="33"/>
        <v>0</v>
      </c>
      <c r="K326" s="155">
        <f t="shared" si="34"/>
        <v>1</v>
      </c>
      <c r="L326" s="155">
        <f>IF(J326=1,SUM($J$6:J326),0)</f>
        <v>0</v>
      </c>
      <c r="M326" s="155">
        <f>IF(K326=1,SUM($K$6:K326),0)</f>
        <v>201227193.79893059</v>
      </c>
      <c r="N326" s="165">
        <f t="shared" si="35"/>
        <v>201227193.79893059</v>
      </c>
      <c r="O326" s="155">
        <f t="shared" si="36"/>
        <v>0</v>
      </c>
      <c r="P326" s="155">
        <f>IF(O326=1,SUM($O$6:O326),0)</f>
        <v>0</v>
      </c>
    </row>
    <row r="327" spans="1:16" ht="15" customHeight="1">
      <c r="A327" s="15"/>
      <c r="B327" s="174">
        <v>9</v>
      </c>
      <c r="C327" s="109" t="s">
        <v>586</v>
      </c>
      <c r="D327" s="226" t="s">
        <v>45</v>
      </c>
      <c r="E327" s="227" t="s">
        <v>24</v>
      </c>
      <c r="F327" s="228">
        <v>15400</v>
      </c>
      <c r="G327" s="228">
        <v>15400</v>
      </c>
      <c r="H327" s="171"/>
      <c r="I327" s="88">
        <f t="shared" si="42"/>
        <v>15400</v>
      </c>
      <c r="J327" s="163">
        <f t="shared" si="33"/>
        <v>0</v>
      </c>
      <c r="K327" s="155">
        <f t="shared" si="34"/>
        <v>1</v>
      </c>
      <c r="L327" s="155">
        <f>IF(J327=1,SUM($J$6:J327),0)</f>
        <v>0</v>
      </c>
      <c r="M327" s="155">
        <f>IF(K327=1,SUM($K$6:K327),0)</f>
        <v>201227194.79893059</v>
      </c>
      <c r="N327" s="165">
        <f t="shared" si="35"/>
        <v>201227194.79893059</v>
      </c>
      <c r="O327" s="155">
        <f t="shared" si="36"/>
        <v>0</v>
      </c>
      <c r="P327" s="155">
        <f>IF(O327=1,SUM($O$6:O327),0)</f>
        <v>0</v>
      </c>
    </row>
    <row r="328" spans="1:16" ht="15" customHeight="1">
      <c r="A328" s="15"/>
      <c r="B328" s="174">
        <v>10</v>
      </c>
      <c r="C328" s="109" t="s">
        <v>118</v>
      </c>
      <c r="D328" s="226" t="s">
        <v>45</v>
      </c>
      <c r="E328" s="227" t="s">
        <v>24</v>
      </c>
      <c r="F328" s="228">
        <v>5300</v>
      </c>
      <c r="G328" s="228">
        <v>5300</v>
      </c>
      <c r="H328" s="171"/>
      <c r="I328" s="88">
        <f t="shared" si="42"/>
        <v>5300</v>
      </c>
      <c r="J328" s="163">
        <f t="shared" si="33"/>
        <v>0</v>
      </c>
      <c r="K328" s="155">
        <f t="shared" si="34"/>
        <v>1</v>
      </c>
      <c r="L328" s="155">
        <f>IF(J328=1,SUM($J$6:J328),0)</f>
        <v>0</v>
      </c>
      <c r="M328" s="155">
        <f>IF(K328=1,SUM($K$6:K328),0)</f>
        <v>201227195.79893059</v>
      </c>
      <c r="N328" s="165">
        <f t="shared" si="35"/>
        <v>201227195.79893059</v>
      </c>
      <c r="O328" s="155">
        <f t="shared" si="36"/>
        <v>0</v>
      </c>
      <c r="P328" s="155">
        <f>IF(O328=1,SUM($O$6:O328),0)</f>
        <v>0</v>
      </c>
    </row>
    <row r="329" spans="1:16" ht="15" customHeight="1">
      <c r="A329" s="15"/>
      <c r="B329" s="174">
        <v>11</v>
      </c>
      <c r="C329" s="109" t="s">
        <v>119</v>
      </c>
      <c r="D329" s="226" t="s">
        <v>45</v>
      </c>
      <c r="E329" s="227" t="s">
        <v>24</v>
      </c>
      <c r="F329" s="228">
        <v>8900</v>
      </c>
      <c r="G329" s="228">
        <v>8900</v>
      </c>
      <c r="H329" s="171"/>
      <c r="I329" s="88">
        <f t="shared" si="42"/>
        <v>8900</v>
      </c>
      <c r="J329" s="163">
        <f t="shared" si="33"/>
        <v>0</v>
      </c>
      <c r="K329" s="155">
        <f t="shared" si="34"/>
        <v>1</v>
      </c>
      <c r="L329" s="155">
        <f>IF(J329=1,SUM($J$6:J329),0)</f>
        <v>0</v>
      </c>
      <c r="M329" s="155">
        <f>IF(K329=1,SUM($K$6:K329),0)</f>
        <v>201227196.79893059</v>
      </c>
      <c r="N329" s="165">
        <f t="shared" si="35"/>
        <v>201227196.79893059</v>
      </c>
      <c r="O329" s="155">
        <f t="shared" si="36"/>
        <v>0</v>
      </c>
      <c r="P329" s="155">
        <f>IF(O329=1,SUM($O$6:O329),0)</f>
        <v>0</v>
      </c>
    </row>
    <row r="330" spans="1:16" ht="15" customHeight="1">
      <c r="A330" s="15"/>
      <c r="B330" s="174">
        <v>12</v>
      </c>
      <c r="C330" s="109" t="s">
        <v>120</v>
      </c>
      <c r="D330" s="226" t="s">
        <v>45</v>
      </c>
      <c r="E330" s="227" t="s">
        <v>24</v>
      </c>
      <c r="F330" s="228">
        <v>15800</v>
      </c>
      <c r="G330" s="228">
        <v>15800</v>
      </c>
      <c r="H330" s="171"/>
      <c r="I330" s="88">
        <f t="shared" si="42"/>
        <v>15800</v>
      </c>
      <c r="J330" s="163">
        <f t="shared" si="33"/>
        <v>0</v>
      </c>
      <c r="K330" s="155">
        <f t="shared" si="34"/>
        <v>1</v>
      </c>
      <c r="L330" s="155">
        <f>IF(J330=1,SUM($J$6:J330),0)</f>
        <v>0</v>
      </c>
      <c r="M330" s="155">
        <f>IF(K330=1,SUM($K$6:K330),0)</f>
        <v>201227197.79893059</v>
      </c>
      <c r="N330" s="165">
        <f t="shared" si="35"/>
        <v>201227197.79893059</v>
      </c>
      <c r="O330" s="155">
        <f t="shared" si="36"/>
        <v>0</v>
      </c>
      <c r="P330" s="155">
        <f>IF(O330=1,SUM($O$6:O330),0)</f>
        <v>0</v>
      </c>
    </row>
    <row r="331" spans="1:16" ht="15" customHeight="1">
      <c r="A331" s="15"/>
      <c r="B331" s="174">
        <v>13</v>
      </c>
      <c r="C331" s="109" t="s">
        <v>121</v>
      </c>
      <c r="D331" s="226" t="s">
        <v>45</v>
      </c>
      <c r="E331" s="227" t="s">
        <v>24</v>
      </c>
      <c r="F331" s="228">
        <v>13800</v>
      </c>
      <c r="G331" s="228">
        <v>13800</v>
      </c>
      <c r="H331" s="171"/>
      <c r="I331" s="88">
        <f t="shared" si="42"/>
        <v>13800</v>
      </c>
      <c r="J331" s="163">
        <f t="shared" si="33"/>
        <v>0</v>
      </c>
      <c r="K331" s="155">
        <f t="shared" si="34"/>
        <v>1</v>
      </c>
      <c r="L331" s="155">
        <f>IF(J331=1,SUM($J$6:J331),0)</f>
        <v>0</v>
      </c>
      <c r="M331" s="155">
        <f>IF(K331=1,SUM($K$6:K331),0)</f>
        <v>201227198.79893059</v>
      </c>
      <c r="N331" s="165">
        <f t="shared" si="35"/>
        <v>201227198.79893059</v>
      </c>
      <c r="O331" s="155">
        <f t="shared" si="36"/>
        <v>0</v>
      </c>
      <c r="P331" s="155">
        <f>IF(O331=1,SUM($O$6:O331),0)</f>
        <v>0</v>
      </c>
    </row>
    <row r="332" spans="1:16" ht="15" customHeight="1">
      <c r="A332" s="15"/>
      <c r="B332" s="174">
        <v>14</v>
      </c>
      <c r="C332" s="109" t="s">
        <v>1461</v>
      </c>
      <c r="D332" s="226" t="s">
        <v>45</v>
      </c>
      <c r="E332" s="227" t="s">
        <v>24</v>
      </c>
      <c r="F332" s="228">
        <v>18080</v>
      </c>
      <c r="G332" s="228">
        <v>18100</v>
      </c>
      <c r="H332" s="171"/>
      <c r="I332" s="88">
        <f t="shared" si="42"/>
        <v>18100</v>
      </c>
      <c r="J332" s="163">
        <f t="shared" ref="J332:J395" si="43">IF(D332="MDU-KD",1,0)</f>
        <v>0</v>
      </c>
      <c r="K332" s="155">
        <f t="shared" ref="K332:K395" si="44">IF(D332="HDW",1,0)</f>
        <v>1</v>
      </c>
      <c r="L332" s="155">
        <f>IF(J332=1,SUM($J$6:J332),0)</f>
        <v>0</v>
      </c>
      <c r="M332" s="155">
        <f>IF(K332=1,SUM($K$6:K332),0)</f>
        <v>201227199.79893059</v>
      </c>
      <c r="N332" s="165">
        <f t="shared" ref="N332:N395" si="45">IF(L332=0,M332,L332)</f>
        <v>201227199.79893059</v>
      </c>
      <c r="O332" s="155">
        <f t="shared" ref="O332:O395" si="46">IF(E332=0,0,IF(LEFT(C332,11)="Tiang Beton",1,0))</f>
        <v>0</v>
      </c>
      <c r="P332" s="155">
        <f>IF(O332=1,SUM($O$6:O332),0)</f>
        <v>0</v>
      </c>
    </row>
    <row r="333" spans="1:16" ht="15" customHeight="1">
      <c r="A333" s="15"/>
      <c r="B333" s="174">
        <v>15</v>
      </c>
      <c r="C333" s="109" t="s">
        <v>1462</v>
      </c>
      <c r="D333" s="226" t="s">
        <v>45</v>
      </c>
      <c r="E333" s="227" t="s">
        <v>24</v>
      </c>
      <c r="F333" s="228">
        <v>19700</v>
      </c>
      <c r="G333" s="228">
        <v>19800</v>
      </c>
      <c r="H333" s="171"/>
      <c r="I333" s="88">
        <f t="shared" si="42"/>
        <v>19800</v>
      </c>
      <c r="J333" s="163">
        <f t="shared" si="43"/>
        <v>0</v>
      </c>
      <c r="K333" s="155">
        <f t="shared" si="44"/>
        <v>1</v>
      </c>
      <c r="L333" s="155">
        <f>IF(J333=1,SUM($J$6:J333),0)</f>
        <v>0</v>
      </c>
      <c r="M333" s="155">
        <f>IF(K333=1,SUM($K$6:K333),0)</f>
        <v>201227200.79893059</v>
      </c>
      <c r="N333" s="165">
        <f t="shared" si="45"/>
        <v>201227200.79893059</v>
      </c>
      <c r="O333" s="155">
        <f t="shared" si="46"/>
        <v>0</v>
      </c>
      <c r="P333" s="155">
        <f>IF(O333=1,SUM($O$6:O333),0)</f>
        <v>0</v>
      </c>
    </row>
    <row r="334" spans="1:16" ht="15" customHeight="1">
      <c r="A334" s="15"/>
      <c r="B334" s="174">
        <v>16</v>
      </c>
      <c r="C334" s="109" t="s">
        <v>1463</v>
      </c>
      <c r="D334" s="226" t="s">
        <v>45</v>
      </c>
      <c r="E334" s="227" t="s">
        <v>24</v>
      </c>
      <c r="F334" s="228">
        <v>23000</v>
      </c>
      <c r="G334" s="228">
        <v>23100</v>
      </c>
      <c r="H334" s="171"/>
      <c r="I334" s="88">
        <f t="shared" si="42"/>
        <v>23100</v>
      </c>
      <c r="J334" s="163">
        <f t="shared" si="43"/>
        <v>0</v>
      </c>
      <c r="K334" s="155">
        <f t="shared" si="44"/>
        <v>1</v>
      </c>
      <c r="L334" s="155">
        <f>IF(J334=1,SUM($J$6:J334),0)</f>
        <v>0</v>
      </c>
      <c r="M334" s="155">
        <f>IF(K334=1,SUM($K$6:K334),0)</f>
        <v>201227201.79893059</v>
      </c>
      <c r="N334" s="165">
        <f t="shared" si="45"/>
        <v>201227201.79893059</v>
      </c>
      <c r="O334" s="155">
        <f t="shared" si="46"/>
        <v>0</v>
      </c>
      <c r="P334" s="155">
        <f>IF(O334=1,SUM($O$6:O334),0)</f>
        <v>0</v>
      </c>
    </row>
    <row r="335" spans="1:16" ht="15" customHeight="1">
      <c r="A335" s="15"/>
      <c r="B335" s="174">
        <v>17</v>
      </c>
      <c r="C335" s="109" t="s">
        <v>1464</v>
      </c>
      <c r="D335" s="226" t="s">
        <v>45</v>
      </c>
      <c r="E335" s="227" t="s">
        <v>24</v>
      </c>
      <c r="F335" s="228">
        <v>38400</v>
      </c>
      <c r="G335" s="228">
        <v>38500</v>
      </c>
      <c r="H335" s="171"/>
      <c r="I335" s="88">
        <f t="shared" si="42"/>
        <v>38500</v>
      </c>
      <c r="J335" s="163">
        <f t="shared" si="43"/>
        <v>0</v>
      </c>
      <c r="K335" s="155">
        <f t="shared" si="44"/>
        <v>1</v>
      </c>
      <c r="L335" s="155">
        <f>IF(J335=1,SUM($J$6:J335),0)</f>
        <v>0</v>
      </c>
      <c r="M335" s="155">
        <f>IF(K335=1,SUM($K$6:K335),0)</f>
        <v>201227202.79893059</v>
      </c>
      <c r="N335" s="165">
        <f t="shared" si="45"/>
        <v>201227202.79893059</v>
      </c>
      <c r="O335" s="155">
        <f t="shared" si="46"/>
        <v>0</v>
      </c>
      <c r="P335" s="155">
        <f>IF(O335=1,SUM($O$6:O335),0)</f>
        <v>0</v>
      </c>
    </row>
    <row r="336" spans="1:16" ht="15" customHeight="1">
      <c r="A336" s="15"/>
      <c r="B336" s="174">
        <v>18</v>
      </c>
      <c r="C336" s="109" t="s">
        <v>122</v>
      </c>
      <c r="D336" s="226" t="s">
        <v>45</v>
      </c>
      <c r="E336" s="227" t="s">
        <v>24</v>
      </c>
      <c r="F336" s="228">
        <v>22900</v>
      </c>
      <c r="G336" s="228">
        <v>22900</v>
      </c>
      <c r="H336" s="171"/>
      <c r="I336" s="88">
        <f t="shared" si="42"/>
        <v>22900</v>
      </c>
      <c r="J336" s="163">
        <f t="shared" si="43"/>
        <v>0</v>
      </c>
      <c r="K336" s="155">
        <f t="shared" si="44"/>
        <v>1</v>
      </c>
      <c r="L336" s="155">
        <f>IF(J336=1,SUM($J$6:J336),0)</f>
        <v>0</v>
      </c>
      <c r="M336" s="155">
        <f>IF(K336=1,SUM($K$6:K336),0)</f>
        <v>201227203.79893059</v>
      </c>
      <c r="N336" s="165">
        <f t="shared" si="45"/>
        <v>201227203.79893059</v>
      </c>
      <c r="O336" s="155">
        <f t="shared" si="46"/>
        <v>0</v>
      </c>
      <c r="P336" s="155">
        <f>IF(O336=1,SUM($O$6:O336),0)</f>
        <v>0</v>
      </c>
    </row>
    <row r="337" spans="1:16" ht="15" customHeight="1">
      <c r="A337" s="15"/>
      <c r="B337" s="174">
        <v>19</v>
      </c>
      <c r="C337" s="109" t="s">
        <v>123</v>
      </c>
      <c r="D337" s="226" t="s">
        <v>45</v>
      </c>
      <c r="E337" s="227" t="s">
        <v>24</v>
      </c>
      <c r="F337" s="228">
        <v>25000</v>
      </c>
      <c r="G337" s="228">
        <v>25000</v>
      </c>
      <c r="H337" s="171"/>
      <c r="I337" s="88">
        <f t="shared" si="42"/>
        <v>25000</v>
      </c>
      <c r="J337" s="163">
        <f t="shared" si="43"/>
        <v>0</v>
      </c>
      <c r="K337" s="155">
        <f t="shared" si="44"/>
        <v>1</v>
      </c>
      <c r="L337" s="155">
        <f>IF(J337=1,SUM($J$6:J337),0)</f>
        <v>0</v>
      </c>
      <c r="M337" s="155">
        <f>IF(K337=1,SUM($K$6:K337),0)</f>
        <v>201227204.79893059</v>
      </c>
      <c r="N337" s="165">
        <f t="shared" si="45"/>
        <v>201227204.79893059</v>
      </c>
      <c r="O337" s="155">
        <f t="shared" si="46"/>
        <v>0</v>
      </c>
      <c r="P337" s="155">
        <f>IF(O337=1,SUM($O$6:O337),0)</f>
        <v>0</v>
      </c>
    </row>
    <row r="338" spans="1:16" ht="15" customHeight="1">
      <c r="A338" s="20"/>
      <c r="B338" s="174">
        <v>20</v>
      </c>
      <c r="C338" s="109" t="s">
        <v>124</v>
      </c>
      <c r="D338" s="226" t="s">
        <v>45</v>
      </c>
      <c r="E338" s="227" t="s">
        <v>24</v>
      </c>
      <c r="F338" s="228">
        <v>25000</v>
      </c>
      <c r="G338" s="228">
        <v>25000</v>
      </c>
      <c r="H338" s="171"/>
      <c r="I338" s="88">
        <f t="shared" si="42"/>
        <v>25000</v>
      </c>
      <c r="J338" s="163">
        <f t="shared" si="43"/>
        <v>0</v>
      </c>
      <c r="K338" s="155">
        <f t="shared" si="44"/>
        <v>1</v>
      </c>
      <c r="L338" s="155">
        <f>IF(J338=1,SUM($J$6:J338),0)</f>
        <v>0</v>
      </c>
      <c r="M338" s="155">
        <f>IF(K338=1,SUM($K$6:K338),0)</f>
        <v>201227205.79893059</v>
      </c>
      <c r="N338" s="165">
        <f t="shared" si="45"/>
        <v>201227205.79893059</v>
      </c>
      <c r="O338" s="155">
        <f t="shared" si="46"/>
        <v>0</v>
      </c>
      <c r="P338" s="155">
        <f>IF(O338=1,SUM($O$6:O338),0)</f>
        <v>0</v>
      </c>
    </row>
    <row r="339" spans="1:16" ht="15" customHeight="1">
      <c r="A339" s="15"/>
      <c r="B339" s="174">
        <v>21</v>
      </c>
      <c r="C339" s="109" t="s">
        <v>126</v>
      </c>
      <c r="D339" s="226" t="s">
        <v>45</v>
      </c>
      <c r="E339" s="227" t="s">
        <v>24</v>
      </c>
      <c r="F339" s="228">
        <v>18400</v>
      </c>
      <c r="G339" s="228">
        <v>18400</v>
      </c>
      <c r="H339" s="171"/>
      <c r="I339" s="88">
        <f t="shared" si="42"/>
        <v>18400</v>
      </c>
      <c r="J339" s="163">
        <f t="shared" si="43"/>
        <v>0</v>
      </c>
      <c r="K339" s="155">
        <f t="shared" si="44"/>
        <v>1</v>
      </c>
      <c r="L339" s="155">
        <f>IF(J339=1,SUM($J$6:J339),0)</f>
        <v>0</v>
      </c>
      <c r="M339" s="155">
        <f>IF(K339=1,SUM($K$6:K339),0)</f>
        <v>201227206.79893059</v>
      </c>
      <c r="N339" s="165">
        <f t="shared" si="45"/>
        <v>201227206.79893059</v>
      </c>
      <c r="O339" s="155">
        <f t="shared" si="46"/>
        <v>0</v>
      </c>
      <c r="P339" s="155">
        <f>IF(O339=1,SUM($O$6:O339),0)</f>
        <v>0</v>
      </c>
    </row>
    <row r="340" spans="1:16" ht="15" customHeight="1">
      <c r="A340" s="15"/>
      <c r="B340" s="174">
        <v>22</v>
      </c>
      <c r="C340" s="109" t="s">
        <v>125</v>
      </c>
      <c r="D340" s="226" t="s">
        <v>45</v>
      </c>
      <c r="E340" s="227" t="s">
        <v>24</v>
      </c>
      <c r="F340" s="228">
        <v>18400</v>
      </c>
      <c r="G340" s="228">
        <v>18400</v>
      </c>
      <c r="H340" s="171"/>
      <c r="I340" s="88">
        <f t="shared" si="42"/>
        <v>18400</v>
      </c>
      <c r="J340" s="163">
        <f t="shared" si="43"/>
        <v>0</v>
      </c>
      <c r="K340" s="155">
        <f t="shared" si="44"/>
        <v>1</v>
      </c>
      <c r="L340" s="155">
        <f>IF(J340=1,SUM($J$6:J340),0)</f>
        <v>0</v>
      </c>
      <c r="M340" s="155">
        <f>IF(K340=1,SUM($K$6:K340),0)</f>
        <v>201227207.79893059</v>
      </c>
      <c r="N340" s="165">
        <f t="shared" si="45"/>
        <v>201227207.79893059</v>
      </c>
      <c r="O340" s="155">
        <f t="shared" si="46"/>
        <v>0</v>
      </c>
      <c r="P340" s="155">
        <f>IF(O340=1,SUM($O$6:O340),0)</f>
        <v>0</v>
      </c>
    </row>
    <row r="341" spans="1:16" ht="15" customHeight="1">
      <c r="A341" s="15"/>
      <c r="B341" s="174">
        <v>23</v>
      </c>
      <c r="C341" s="109" t="s">
        <v>127</v>
      </c>
      <c r="D341" s="226" t="s">
        <v>45</v>
      </c>
      <c r="E341" s="227" t="s">
        <v>24</v>
      </c>
      <c r="F341" s="228">
        <v>18400</v>
      </c>
      <c r="G341" s="228">
        <v>18400</v>
      </c>
      <c r="H341" s="171"/>
      <c r="I341" s="88">
        <f t="shared" si="42"/>
        <v>18400</v>
      </c>
      <c r="J341" s="163">
        <f t="shared" si="43"/>
        <v>0</v>
      </c>
      <c r="K341" s="155">
        <f t="shared" si="44"/>
        <v>1</v>
      </c>
      <c r="L341" s="155">
        <f>IF(J341=1,SUM($J$6:J341),0)</f>
        <v>0</v>
      </c>
      <c r="M341" s="155">
        <f>IF(K341=1,SUM($K$6:K341),0)</f>
        <v>201227208.79893059</v>
      </c>
      <c r="N341" s="165">
        <f t="shared" si="45"/>
        <v>201227208.79893059</v>
      </c>
      <c r="O341" s="155">
        <f t="shared" si="46"/>
        <v>0</v>
      </c>
      <c r="P341" s="155">
        <f>IF(O341=1,SUM($O$6:O341),0)</f>
        <v>0</v>
      </c>
    </row>
    <row r="342" spans="1:16" ht="15" customHeight="1">
      <c r="A342" s="17"/>
      <c r="B342" s="174">
        <v>24</v>
      </c>
      <c r="C342" s="109" t="s">
        <v>128</v>
      </c>
      <c r="D342" s="226" t="s">
        <v>45</v>
      </c>
      <c r="E342" s="227" t="s">
        <v>24</v>
      </c>
      <c r="F342" s="228">
        <v>61300</v>
      </c>
      <c r="G342" s="228">
        <v>61300</v>
      </c>
      <c r="H342" s="171"/>
      <c r="I342" s="88">
        <f t="shared" si="42"/>
        <v>61300</v>
      </c>
      <c r="J342" s="163">
        <f t="shared" si="43"/>
        <v>0</v>
      </c>
      <c r="K342" s="155">
        <f t="shared" si="44"/>
        <v>1</v>
      </c>
      <c r="L342" s="155">
        <f>IF(J342=1,SUM($J$6:J342),0)</f>
        <v>0</v>
      </c>
      <c r="M342" s="155">
        <f>IF(K342=1,SUM($K$6:K342),0)</f>
        <v>201227209.79893059</v>
      </c>
      <c r="N342" s="165">
        <f t="shared" si="45"/>
        <v>201227209.79893059</v>
      </c>
      <c r="O342" s="155">
        <f t="shared" si="46"/>
        <v>0</v>
      </c>
      <c r="P342" s="155">
        <f>IF(O342=1,SUM($O$6:O342),0)</f>
        <v>0</v>
      </c>
    </row>
    <row r="343" spans="1:16" ht="15" customHeight="1">
      <c r="A343" s="15"/>
      <c r="B343" s="174">
        <v>25</v>
      </c>
      <c r="C343" s="109" t="s">
        <v>465</v>
      </c>
      <c r="D343" s="226" t="s">
        <v>45</v>
      </c>
      <c r="E343" s="227" t="s">
        <v>24</v>
      </c>
      <c r="F343" s="228">
        <v>61300</v>
      </c>
      <c r="G343" s="228">
        <v>61300</v>
      </c>
      <c r="H343" s="171"/>
      <c r="I343" s="88">
        <f t="shared" si="42"/>
        <v>61300</v>
      </c>
      <c r="J343" s="163">
        <f t="shared" si="43"/>
        <v>0</v>
      </c>
      <c r="K343" s="155">
        <f t="shared" si="44"/>
        <v>1</v>
      </c>
      <c r="L343" s="155">
        <f>IF(J343=1,SUM($J$6:J343),0)</f>
        <v>0</v>
      </c>
      <c r="M343" s="155">
        <f>IF(K343=1,SUM($K$6:K343),0)</f>
        <v>201227210.79893059</v>
      </c>
      <c r="N343" s="165">
        <f t="shared" si="45"/>
        <v>201227210.79893059</v>
      </c>
      <c r="O343" s="155">
        <f t="shared" si="46"/>
        <v>0</v>
      </c>
      <c r="P343" s="155">
        <f>IF(O343=1,SUM($O$6:O343),0)</f>
        <v>0</v>
      </c>
    </row>
    <row r="344" spans="1:16" ht="15" customHeight="1">
      <c r="A344" s="15"/>
      <c r="B344" s="174">
        <v>26</v>
      </c>
      <c r="C344" s="109" t="s">
        <v>129</v>
      </c>
      <c r="D344" s="226" t="s">
        <v>45</v>
      </c>
      <c r="E344" s="227" t="s">
        <v>24</v>
      </c>
      <c r="F344" s="228">
        <v>61300</v>
      </c>
      <c r="G344" s="228">
        <v>61300</v>
      </c>
      <c r="H344" s="171"/>
      <c r="I344" s="88">
        <f t="shared" si="42"/>
        <v>61300</v>
      </c>
      <c r="J344" s="163">
        <f t="shared" si="43"/>
        <v>0</v>
      </c>
      <c r="K344" s="155">
        <f t="shared" si="44"/>
        <v>1</v>
      </c>
      <c r="L344" s="155">
        <f>IF(J344=1,SUM($J$6:J344),0)</f>
        <v>0</v>
      </c>
      <c r="M344" s="155">
        <f>IF(K344=1,SUM($K$6:K344),0)</f>
        <v>201227211.79893059</v>
      </c>
      <c r="N344" s="165">
        <f t="shared" si="45"/>
        <v>201227211.79893059</v>
      </c>
      <c r="O344" s="155">
        <f t="shared" si="46"/>
        <v>0</v>
      </c>
      <c r="P344" s="155">
        <f>IF(O344=1,SUM($O$6:O344),0)</f>
        <v>0</v>
      </c>
    </row>
    <row r="345" spans="1:16" ht="15" customHeight="1">
      <c r="A345" s="15"/>
      <c r="B345" s="174">
        <v>27</v>
      </c>
      <c r="C345" s="109" t="s">
        <v>130</v>
      </c>
      <c r="D345" s="226" t="s">
        <v>45</v>
      </c>
      <c r="E345" s="227" t="s">
        <v>24</v>
      </c>
      <c r="F345" s="228">
        <v>64500</v>
      </c>
      <c r="G345" s="228">
        <v>64500</v>
      </c>
      <c r="H345" s="171"/>
      <c r="I345" s="88">
        <f t="shared" si="42"/>
        <v>64500</v>
      </c>
      <c r="J345" s="163">
        <f t="shared" si="43"/>
        <v>0</v>
      </c>
      <c r="K345" s="155">
        <f t="shared" si="44"/>
        <v>1</v>
      </c>
      <c r="L345" s="155">
        <f>IF(J345=1,SUM($J$6:J345),0)</f>
        <v>0</v>
      </c>
      <c r="M345" s="155">
        <f>IF(K345=1,SUM($K$6:K345),0)</f>
        <v>201227212.79893059</v>
      </c>
      <c r="N345" s="165">
        <f t="shared" si="45"/>
        <v>201227212.79893059</v>
      </c>
      <c r="O345" s="155">
        <f t="shared" si="46"/>
        <v>0</v>
      </c>
      <c r="P345" s="155">
        <f>IF(O345=1,SUM($O$6:O345),0)</f>
        <v>0</v>
      </c>
    </row>
    <row r="346" spans="1:16" ht="15" customHeight="1">
      <c r="A346" s="15"/>
      <c r="B346" s="174">
        <v>28</v>
      </c>
      <c r="C346" s="109" t="s">
        <v>131</v>
      </c>
      <c r="D346" s="226" t="s">
        <v>45</v>
      </c>
      <c r="E346" s="227" t="s">
        <v>24</v>
      </c>
      <c r="F346" s="228">
        <v>69000</v>
      </c>
      <c r="G346" s="228">
        <v>69000</v>
      </c>
      <c r="H346" s="171"/>
      <c r="I346" s="88">
        <f t="shared" si="42"/>
        <v>69000</v>
      </c>
      <c r="J346" s="163">
        <f t="shared" si="43"/>
        <v>0</v>
      </c>
      <c r="K346" s="155">
        <f t="shared" si="44"/>
        <v>1</v>
      </c>
      <c r="L346" s="155">
        <f>IF(J346=1,SUM($J$6:J346),0)</f>
        <v>0</v>
      </c>
      <c r="M346" s="155">
        <f>IF(K346=1,SUM($K$6:K346),0)</f>
        <v>201227213.79893059</v>
      </c>
      <c r="N346" s="165">
        <f t="shared" si="45"/>
        <v>201227213.79893059</v>
      </c>
      <c r="O346" s="155">
        <f t="shared" si="46"/>
        <v>0</v>
      </c>
      <c r="P346" s="155">
        <f>IF(O346=1,SUM($O$6:O346),0)</f>
        <v>0</v>
      </c>
    </row>
    <row r="347" spans="1:16" ht="15" customHeight="1">
      <c r="A347" s="15"/>
      <c r="B347" s="174">
        <v>29</v>
      </c>
      <c r="C347" s="109" t="s">
        <v>132</v>
      </c>
      <c r="D347" s="226" t="s">
        <v>45</v>
      </c>
      <c r="E347" s="227" t="s">
        <v>24</v>
      </c>
      <c r="F347" s="228">
        <v>82500</v>
      </c>
      <c r="G347" s="228">
        <v>82500</v>
      </c>
      <c r="H347" s="171"/>
      <c r="I347" s="88">
        <f t="shared" si="42"/>
        <v>82500</v>
      </c>
      <c r="J347" s="163">
        <f t="shared" si="43"/>
        <v>0</v>
      </c>
      <c r="K347" s="155">
        <f t="shared" si="44"/>
        <v>1</v>
      </c>
      <c r="L347" s="155">
        <f>IF(J347=1,SUM($J$6:J347),0)</f>
        <v>0</v>
      </c>
      <c r="M347" s="155">
        <f>IF(K347=1,SUM($K$6:K347),0)</f>
        <v>201227214.79893059</v>
      </c>
      <c r="N347" s="165">
        <f t="shared" si="45"/>
        <v>201227214.79893059</v>
      </c>
      <c r="O347" s="155">
        <f t="shared" si="46"/>
        <v>0</v>
      </c>
      <c r="P347" s="155">
        <f>IF(O347=1,SUM($O$6:O347),0)</f>
        <v>0</v>
      </c>
    </row>
    <row r="348" spans="1:16" ht="15" customHeight="1">
      <c r="A348" s="15"/>
      <c r="B348" s="174">
        <v>30</v>
      </c>
      <c r="C348" s="109" t="s">
        <v>133</v>
      </c>
      <c r="D348" s="226" t="s">
        <v>45</v>
      </c>
      <c r="E348" s="227" t="s">
        <v>24</v>
      </c>
      <c r="F348" s="228">
        <v>79800</v>
      </c>
      <c r="G348" s="228">
        <v>79800</v>
      </c>
      <c r="H348" s="171"/>
      <c r="I348" s="88">
        <f t="shared" si="42"/>
        <v>79800</v>
      </c>
      <c r="J348" s="163">
        <f t="shared" si="43"/>
        <v>0</v>
      </c>
      <c r="K348" s="155">
        <f t="shared" si="44"/>
        <v>1</v>
      </c>
      <c r="L348" s="155">
        <f>IF(J348=1,SUM($J$6:J348),0)</f>
        <v>0</v>
      </c>
      <c r="M348" s="155">
        <f>IF(K348=1,SUM($K$6:K348),0)</f>
        <v>201227215.79893059</v>
      </c>
      <c r="N348" s="165">
        <f t="shared" si="45"/>
        <v>201227215.79893059</v>
      </c>
      <c r="O348" s="155">
        <f t="shared" si="46"/>
        <v>0</v>
      </c>
      <c r="P348" s="155">
        <f>IF(O348=1,SUM($O$6:O348),0)</f>
        <v>0</v>
      </c>
    </row>
    <row r="349" spans="1:16" ht="15" customHeight="1">
      <c r="A349" s="15"/>
      <c r="B349" s="174">
        <v>31</v>
      </c>
      <c r="C349" s="109" t="s">
        <v>134</v>
      </c>
      <c r="D349" s="226" t="s">
        <v>45</v>
      </c>
      <c r="E349" s="227" t="s">
        <v>24</v>
      </c>
      <c r="F349" s="228">
        <v>72100</v>
      </c>
      <c r="G349" s="228">
        <v>72100</v>
      </c>
      <c r="H349" s="171"/>
      <c r="I349" s="88">
        <f t="shared" si="42"/>
        <v>72100</v>
      </c>
      <c r="J349" s="163">
        <f t="shared" si="43"/>
        <v>0</v>
      </c>
      <c r="K349" s="155">
        <f t="shared" si="44"/>
        <v>1</v>
      </c>
      <c r="L349" s="155">
        <f>IF(J349=1,SUM($J$6:J349),0)</f>
        <v>0</v>
      </c>
      <c r="M349" s="155">
        <f>IF(K349=1,SUM($K$6:K349),0)</f>
        <v>201227216.79893059</v>
      </c>
      <c r="N349" s="165">
        <f t="shared" si="45"/>
        <v>201227216.79893059</v>
      </c>
      <c r="O349" s="155">
        <f t="shared" si="46"/>
        <v>0</v>
      </c>
      <c r="P349" s="155">
        <f>IF(O349=1,SUM($O$6:O349),0)</f>
        <v>0</v>
      </c>
    </row>
    <row r="350" spans="1:16" ht="15" customHeight="1">
      <c r="A350" s="15"/>
      <c r="B350" s="174">
        <v>32</v>
      </c>
      <c r="C350" s="109" t="s">
        <v>135</v>
      </c>
      <c r="D350" s="226" t="s">
        <v>45</v>
      </c>
      <c r="E350" s="227" t="s">
        <v>24</v>
      </c>
      <c r="F350" s="228">
        <v>86800</v>
      </c>
      <c r="G350" s="228">
        <v>86800</v>
      </c>
      <c r="H350" s="171"/>
      <c r="I350" s="88">
        <f t="shared" si="42"/>
        <v>86800</v>
      </c>
      <c r="J350" s="163">
        <f t="shared" si="43"/>
        <v>0</v>
      </c>
      <c r="K350" s="155">
        <f t="shared" si="44"/>
        <v>1</v>
      </c>
      <c r="L350" s="155">
        <f>IF(J350=1,SUM($J$6:J350),0)</f>
        <v>0</v>
      </c>
      <c r="M350" s="155">
        <f>IF(K350=1,SUM($K$6:K350),0)</f>
        <v>201227217.79893059</v>
      </c>
      <c r="N350" s="165">
        <f t="shared" si="45"/>
        <v>201227217.79893059</v>
      </c>
      <c r="O350" s="155">
        <f t="shared" si="46"/>
        <v>0</v>
      </c>
      <c r="P350" s="155">
        <f>IF(O350=1,SUM($O$6:O350),0)</f>
        <v>0</v>
      </c>
    </row>
    <row r="351" spans="1:16" ht="15" customHeight="1">
      <c r="A351" s="15"/>
      <c r="B351" s="174">
        <v>33</v>
      </c>
      <c r="C351" s="109" t="s">
        <v>136</v>
      </c>
      <c r="D351" s="226" t="s">
        <v>45</v>
      </c>
      <c r="E351" s="227" t="s">
        <v>24</v>
      </c>
      <c r="F351" s="228">
        <v>105600</v>
      </c>
      <c r="G351" s="228">
        <v>105600</v>
      </c>
      <c r="H351" s="171"/>
      <c r="I351" s="88">
        <f t="shared" si="42"/>
        <v>105600</v>
      </c>
      <c r="J351" s="163">
        <f t="shared" si="43"/>
        <v>0</v>
      </c>
      <c r="K351" s="155">
        <f t="shared" si="44"/>
        <v>1</v>
      </c>
      <c r="L351" s="155">
        <f>IF(J351=1,SUM($J$6:J351),0)</f>
        <v>0</v>
      </c>
      <c r="M351" s="155">
        <f>IF(K351=1,SUM($K$6:K351),0)</f>
        <v>201227218.79893059</v>
      </c>
      <c r="N351" s="165">
        <f t="shared" si="45"/>
        <v>201227218.79893059</v>
      </c>
      <c r="O351" s="155">
        <f t="shared" si="46"/>
        <v>0</v>
      </c>
      <c r="P351" s="155">
        <f>IF(O351=1,SUM($O$6:O351),0)</f>
        <v>0</v>
      </c>
    </row>
    <row r="352" spans="1:16" ht="15" customHeight="1">
      <c r="A352" s="15"/>
      <c r="B352" s="174">
        <v>34</v>
      </c>
      <c r="C352" s="109" t="s">
        <v>1403</v>
      </c>
      <c r="D352" s="226" t="s">
        <v>45</v>
      </c>
      <c r="E352" s="227" t="s">
        <v>24</v>
      </c>
      <c r="F352" s="228">
        <v>491900</v>
      </c>
      <c r="G352" s="228">
        <v>491900</v>
      </c>
      <c r="H352" s="171"/>
      <c r="I352" s="88">
        <f t="shared" si="42"/>
        <v>491900</v>
      </c>
      <c r="J352" s="163">
        <f t="shared" si="43"/>
        <v>0</v>
      </c>
      <c r="K352" s="155">
        <f t="shared" si="44"/>
        <v>1</v>
      </c>
      <c r="L352" s="155">
        <f>IF(J352=1,SUM($J$6:J352),0)</f>
        <v>0</v>
      </c>
      <c r="M352" s="155">
        <f>IF(K352=1,SUM($K$6:K352),0)</f>
        <v>201227219.79893059</v>
      </c>
      <c r="N352" s="165">
        <f t="shared" si="45"/>
        <v>201227219.79893059</v>
      </c>
      <c r="O352" s="155">
        <f t="shared" si="46"/>
        <v>0</v>
      </c>
      <c r="P352" s="155">
        <f>IF(O352=1,SUM($O$6:O352),0)</f>
        <v>0</v>
      </c>
    </row>
    <row r="353" spans="1:17" ht="15" customHeight="1">
      <c r="A353" s="15"/>
      <c r="B353" s="174">
        <v>35</v>
      </c>
      <c r="C353" s="109" t="s">
        <v>137</v>
      </c>
      <c r="D353" s="226" t="s">
        <v>45</v>
      </c>
      <c r="E353" s="227" t="s">
        <v>24</v>
      </c>
      <c r="F353" s="228">
        <v>29555</v>
      </c>
      <c r="G353" s="228">
        <v>29555</v>
      </c>
      <c r="H353" s="171"/>
      <c r="I353" s="88">
        <f t="shared" si="42"/>
        <v>29555</v>
      </c>
      <c r="J353" s="163">
        <f t="shared" si="43"/>
        <v>0</v>
      </c>
      <c r="K353" s="155">
        <f t="shared" si="44"/>
        <v>1</v>
      </c>
      <c r="L353" s="155">
        <f>IF(J353=1,SUM($J$6:J353),0)</f>
        <v>0</v>
      </c>
      <c r="M353" s="155">
        <f>IF(K353=1,SUM($K$6:K353),0)</f>
        <v>201227220.79893059</v>
      </c>
      <c r="N353" s="165">
        <f t="shared" si="45"/>
        <v>201227220.79893059</v>
      </c>
      <c r="O353" s="155">
        <f t="shared" si="46"/>
        <v>0</v>
      </c>
      <c r="P353" s="155">
        <f>IF(O353=1,SUM($O$6:O353),0)</f>
        <v>0</v>
      </c>
    </row>
    <row r="354" spans="1:17" ht="15" customHeight="1">
      <c r="A354" s="15"/>
      <c r="B354" s="174">
        <v>36</v>
      </c>
      <c r="C354" s="109" t="s">
        <v>466</v>
      </c>
      <c r="D354" s="226" t="s">
        <v>45</v>
      </c>
      <c r="E354" s="227" t="s">
        <v>24</v>
      </c>
      <c r="F354" s="228">
        <v>37200</v>
      </c>
      <c r="G354" s="228">
        <v>37200</v>
      </c>
      <c r="H354" s="171"/>
      <c r="I354" s="88">
        <f t="shared" si="42"/>
        <v>37200</v>
      </c>
      <c r="J354" s="163">
        <f t="shared" si="43"/>
        <v>0</v>
      </c>
      <c r="K354" s="155">
        <f t="shared" si="44"/>
        <v>1</v>
      </c>
      <c r="L354" s="155">
        <f>IF(J354=1,SUM($J$6:J354),0)</f>
        <v>0</v>
      </c>
      <c r="M354" s="155">
        <f>IF(K354=1,SUM($K$6:K354),0)</f>
        <v>201227221.79893059</v>
      </c>
      <c r="N354" s="165">
        <f t="shared" si="45"/>
        <v>201227221.79893059</v>
      </c>
      <c r="O354" s="155">
        <f t="shared" si="46"/>
        <v>0</v>
      </c>
      <c r="P354" s="155">
        <f>IF(O354=1,SUM($O$6:O354),0)</f>
        <v>0</v>
      </c>
    </row>
    <row r="355" spans="1:17" ht="15" customHeight="1">
      <c r="A355" s="15"/>
      <c r="B355" s="174">
        <v>37</v>
      </c>
      <c r="C355" s="109" t="s">
        <v>138</v>
      </c>
      <c r="D355" s="226" t="s">
        <v>45</v>
      </c>
      <c r="E355" s="227" t="s">
        <v>24</v>
      </c>
      <c r="F355" s="228">
        <v>29600</v>
      </c>
      <c r="G355" s="228">
        <v>29600</v>
      </c>
      <c r="H355" s="171"/>
      <c r="I355" s="88">
        <f t="shared" si="42"/>
        <v>29600</v>
      </c>
      <c r="J355" s="163">
        <f t="shared" si="43"/>
        <v>0</v>
      </c>
      <c r="K355" s="155">
        <f t="shared" si="44"/>
        <v>1</v>
      </c>
      <c r="L355" s="155">
        <f>IF(J355=1,SUM($J$6:J355),0)</f>
        <v>0</v>
      </c>
      <c r="M355" s="155">
        <f>IF(K355=1,SUM($K$6:K355),0)</f>
        <v>201227222.79893059</v>
      </c>
      <c r="N355" s="165">
        <f t="shared" si="45"/>
        <v>201227222.79893059</v>
      </c>
      <c r="O355" s="155">
        <f t="shared" si="46"/>
        <v>0</v>
      </c>
      <c r="P355" s="155">
        <f>IF(O355=1,SUM($O$6:O355),0)</f>
        <v>0</v>
      </c>
    </row>
    <row r="356" spans="1:17" ht="15" customHeight="1">
      <c r="A356" s="15"/>
      <c r="B356" s="174">
        <v>38</v>
      </c>
      <c r="C356" s="109" t="s">
        <v>139</v>
      </c>
      <c r="D356" s="226" t="s">
        <v>45</v>
      </c>
      <c r="E356" s="227" t="s">
        <v>24</v>
      </c>
      <c r="F356" s="228">
        <v>37144</v>
      </c>
      <c r="G356" s="228">
        <v>37144</v>
      </c>
      <c r="H356" s="171"/>
      <c r="I356" s="88">
        <f t="shared" si="42"/>
        <v>37144</v>
      </c>
      <c r="J356" s="163">
        <f t="shared" si="43"/>
        <v>0</v>
      </c>
      <c r="K356" s="155">
        <f t="shared" si="44"/>
        <v>1</v>
      </c>
      <c r="L356" s="155">
        <f>IF(J356=1,SUM($J$6:J356),0)</f>
        <v>0</v>
      </c>
      <c r="M356" s="155">
        <f>IF(K356=1,SUM($K$6:K356),0)</f>
        <v>201227223.79893059</v>
      </c>
      <c r="N356" s="165">
        <f t="shared" si="45"/>
        <v>201227223.79893059</v>
      </c>
      <c r="O356" s="155">
        <f t="shared" si="46"/>
        <v>0</v>
      </c>
      <c r="P356" s="155">
        <f>IF(O356=1,SUM($O$6:O356),0)</f>
        <v>0</v>
      </c>
    </row>
    <row r="357" spans="1:17" ht="15" customHeight="1">
      <c r="A357" s="15"/>
      <c r="B357" s="174">
        <v>39</v>
      </c>
      <c r="C357" s="109" t="s">
        <v>140</v>
      </c>
      <c r="D357" s="226" t="s">
        <v>45</v>
      </c>
      <c r="E357" s="227" t="s">
        <v>24</v>
      </c>
      <c r="F357" s="228">
        <v>5700</v>
      </c>
      <c r="G357" s="228">
        <v>5700</v>
      </c>
      <c r="H357" s="171"/>
      <c r="I357" s="88">
        <f t="shared" si="42"/>
        <v>5700</v>
      </c>
      <c r="J357" s="163">
        <f t="shared" si="43"/>
        <v>0</v>
      </c>
      <c r="K357" s="155">
        <f t="shared" si="44"/>
        <v>1</v>
      </c>
      <c r="L357" s="155">
        <f>IF(J357=1,SUM($J$6:J357),0)</f>
        <v>0</v>
      </c>
      <c r="M357" s="155">
        <f>IF(K357=1,SUM($K$6:K357),0)</f>
        <v>201227224.79893059</v>
      </c>
      <c r="N357" s="165">
        <f t="shared" si="45"/>
        <v>201227224.79893059</v>
      </c>
      <c r="O357" s="155">
        <f t="shared" si="46"/>
        <v>0</v>
      </c>
      <c r="P357" s="155">
        <f>IF(O357=1,SUM($O$6:O357),0)</f>
        <v>0</v>
      </c>
    </row>
    <row r="358" spans="1:17" ht="15" customHeight="1">
      <c r="A358" s="15"/>
      <c r="B358" s="174">
        <v>40</v>
      </c>
      <c r="C358" s="109" t="s">
        <v>141</v>
      </c>
      <c r="D358" s="226" t="s">
        <v>45</v>
      </c>
      <c r="E358" s="227" t="s">
        <v>24</v>
      </c>
      <c r="F358" s="228">
        <v>5700</v>
      </c>
      <c r="G358" s="228">
        <v>5700</v>
      </c>
      <c r="H358" s="171"/>
      <c r="I358" s="88">
        <f t="shared" si="42"/>
        <v>5700</v>
      </c>
      <c r="J358" s="163">
        <f t="shared" si="43"/>
        <v>0</v>
      </c>
      <c r="K358" s="155">
        <f t="shared" si="44"/>
        <v>1</v>
      </c>
      <c r="L358" s="155">
        <f>IF(J358=1,SUM($J$6:J358),0)</f>
        <v>0</v>
      </c>
      <c r="M358" s="155">
        <f>IF(K358=1,SUM($K$6:K358),0)</f>
        <v>201227225.79893059</v>
      </c>
      <c r="N358" s="165">
        <f t="shared" si="45"/>
        <v>201227225.79893059</v>
      </c>
      <c r="O358" s="155">
        <f t="shared" si="46"/>
        <v>0</v>
      </c>
      <c r="P358" s="155">
        <f>IF(O358=1,SUM($O$6:O358),0)</f>
        <v>0</v>
      </c>
    </row>
    <row r="359" spans="1:17" ht="15" customHeight="1">
      <c r="A359" s="15"/>
      <c r="B359" s="174">
        <v>41</v>
      </c>
      <c r="C359" s="109" t="s">
        <v>142</v>
      </c>
      <c r="D359" s="226" t="s">
        <v>45</v>
      </c>
      <c r="E359" s="227" t="s">
        <v>24</v>
      </c>
      <c r="F359" s="228">
        <v>10700</v>
      </c>
      <c r="G359" s="228">
        <v>10700</v>
      </c>
      <c r="H359" s="171"/>
      <c r="I359" s="88">
        <f t="shared" si="42"/>
        <v>10700</v>
      </c>
      <c r="J359" s="163">
        <f t="shared" si="43"/>
        <v>0</v>
      </c>
      <c r="K359" s="155">
        <f t="shared" si="44"/>
        <v>1</v>
      </c>
      <c r="L359" s="155">
        <f>IF(J359=1,SUM($J$6:J359),0)</f>
        <v>0</v>
      </c>
      <c r="M359" s="155">
        <f>IF(K359=1,SUM($K$6:K359),0)</f>
        <v>201227226.79893059</v>
      </c>
      <c r="N359" s="165">
        <f t="shared" si="45"/>
        <v>201227226.79893059</v>
      </c>
      <c r="O359" s="155">
        <f t="shared" si="46"/>
        <v>0</v>
      </c>
      <c r="P359" s="155">
        <f>IF(O359=1,SUM($O$6:O359),0)</f>
        <v>0</v>
      </c>
    </row>
    <row r="360" spans="1:17" ht="15" customHeight="1">
      <c r="A360" s="15"/>
      <c r="B360" s="174">
        <v>42</v>
      </c>
      <c r="C360" s="109" t="s">
        <v>145</v>
      </c>
      <c r="D360" s="226" t="s">
        <v>45</v>
      </c>
      <c r="E360" s="227" t="s">
        <v>24</v>
      </c>
      <c r="F360" s="228">
        <v>6200</v>
      </c>
      <c r="G360" s="228">
        <v>6200</v>
      </c>
      <c r="H360" s="171"/>
      <c r="I360" s="88">
        <f t="shared" si="42"/>
        <v>6200</v>
      </c>
      <c r="J360" s="163">
        <f t="shared" si="43"/>
        <v>0</v>
      </c>
      <c r="K360" s="155">
        <f t="shared" si="44"/>
        <v>1</v>
      </c>
      <c r="L360" s="155">
        <f>IF(J360=1,SUM($J$6:J360),0)</f>
        <v>0</v>
      </c>
      <c r="M360" s="155">
        <f>IF(K360=1,SUM($K$6:K360),0)</f>
        <v>201227227.79893059</v>
      </c>
      <c r="N360" s="165">
        <f t="shared" si="45"/>
        <v>201227227.79893059</v>
      </c>
      <c r="O360" s="155">
        <f t="shared" si="46"/>
        <v>0</v>
      </c>
      <c r="P360" s="155">
        <f>IF(O360=1,SUM($O$6:O360),0)</f>
        <v>0</v>
      </c>
    </row>
    <row r="361" spans="1:17" ht="15" customHeight="1">
      <c r="A361" s="15"/>
      <c r="B361" s="174">
        <v>43</v>
      </c>
      <c r="C361" s="109" t="s">
        <v>146</v>
      </c>
      <c r="D361" s="226" t="s">
        <v>45</v>
      </c>
      <c r="E361" s="227" t="s">
        <v>100</v>
      </c>
      <c r="F361" s="228">
        <v>446100</v>
      </c>
      <c r="G361" s="228">
        <v>446100</v>
      </c>
      <c r="H361" s="171"/>
      <c r="I361" s="88">
        <f t="shared" si="42"/>
        <v>446100</v>
      </c>
      <c r="J361" s="163">
        <f t="shared" si="43"/>
        <v>0</v>
      </c>
      <c r="K361" s="155">
        <f t="shared" si="44"/>
        <v>1</v>
      </c>
      <c r="L361" s="155">
        <f>IF(J361=1,SUM($J$6:J361),0)</f>
        <v>0</v>
      </c>
      <c r="M361" s="155">
        <f>IF(K361=1,SUM($K$6:K361),0)</f>
        <v>201227228.79893059</v>
      </c>
      <c r="N361" s="165">
        <f t="shared" si="45"/>
        <v>201227228.79893059</v>
      </c>
      <c r="O361" s="155">
        <f t="shared" si="46"/>
        <v>0</v>
      </c>
      <c r="P361" s="155">
        <f>IF(O361=1,SUM($O$6:O361),0)</f>
        <v>0</v>
      </c>
      <c r="Q361" s="166"/>
    </row>
    <row r="362" spans="1:17" ht="15" customHeight="1">
      <c r="A362" s="15"/>
      <c r="B362" s="174">
        <v>44</v>
      </c>
      <c r="C362" s="109" t="s">
        <v>587</v>
      </c>
      <c r="D362" s="226" t="s">
        <v>45</v>
      </c>
      <c r="E362" s="227" t="s">
        <v>100</v>
      </c>
      <c r="F362" s="228">
        <v>45796</v>
      </c>
      <c r="G362" s="228">
        <v>45796</v>
      </c>
      <c r="H362" s="171"/>
      <c r="I362" s="88">
        <f t="shared" si="42"/>
        <v>45796</v>
      </c>
      <c r="J362" s="163">
        <f t="shared" si="43"/>
        <v>0</v>
      </c>
      <c r="K362" s="155">
        <f t="shared" si="44"/>
        <v>1</v>
      </c>
      <c r="L362" s="155">
        <f>IF(J362=1,SUM($J$6:J362),0)</f>
        <v>0</v>
      </c>
      <c r="M362" s="155">
        <f>IF(K362=1,SUM($K$6:K362),0)</f>
        <v>201227229.79893059</v>
      </c>
      <c r="N362" s="165">
        <f t="shared" si="45"/>
        <v>201227229.79893059</v>
      </c>
      <c r="O362" s="155">
        <f t="shared" si="46"/>
        <v>0</v>
      </c>
      <c r="P362" s="155">
        <f>IF(O362=1,SUM($O$6:O362),0)</f>
        <v>0</v>
      </c>
    </row>
    <row r="363" spans="1:17" ht="15" customHeight="1">
      <c r="A363" s="15"/>
      <c r="B363" s="183"/>
      <c r="C363" s="109" t="s">
        <v>48</v>
      </c>
      <c r="D363" s="226" t="s">
        <v>48</v>
      </c>
      <c r="E363" s="227"/>
      <c r="F363" s="228"/>
      <c r="G363" s="228"/>
      <c r="H363" s="171"/>
      <c r="I363" s="88">
        <f t="shared" si="42"/>
        <v>0</v>
      </c>
      <c r="J363" s="163">
        <f t="shared" si="43"/>
        <v>0</v>
      </c>
      <c r="K363" s="155">
        <f t="shared" si="44"/>
        <v>0</v>
      </c>
      <c r="L363" s="155">
        <f>IF(J363=1,SUM($J$6:J363),0)</f>
        <v>0</v>
      </c>
      <c r="M363" s="155">
        <f>IF(K363=1,SUM($K$6:K363),0)</f>
        <v>0</v>
      </c>
      <c r="N363" s="165">
        <f t="shared" si="45"/>
        <v>0</v>
      </c>
      <c r="O363" s="155">
        <f t="shared" si="46"/>
        <v>0</v>
      </c>
      <c r="P363" s="155">
        <f>IF(O363=1,SUM($O$6:O363),0)</f>
        <v>0</v>
      </c>
    </row>
    <row r="364" spans="1:17" ht="15" customHeight="1">
      <c r="A364" s="15"/>
      <c r="B364" s="183" t="s">
        <v>588</v>
      </c>
      <c r="C364" s="109" t="s">
        <v>589</v>
      </c>
      <c r="D364" s="226" t="s">
        <v>48</v>
      </c>
      <c r="E364" s="227"/>
      <c r="F364" s="228"/>
      <c r="G364" s="228"/>
      <c r="H364" s="171"/>
      <c r="I364" s="88">
        <f t="shared" si="42"/>
        <v>0</v>
      </c>
      <c r="J364" s="163">
        <f t="shared" si="43"/>
        <v>0</v>
      </c>
      <c r="K364" s="155">
        <f t="shared" si="44"/>
        <v>0</v>
      </c>
      <c r="L364" s="155">
        <f>IF(J364=1,SUM($J$6:J364),0)</f>
        <v>0</v>
      </c>
      <c r="M364" s="155">
        <f>IF(K364=1,SUM($K$6:K364),0)</f>
        <v>0</v>
      </c>
      <c r="N364" s="165">
        <f t="shared" si="45"/>
        <v>0</v>
      </c>
      <c r="O364" s="155">
        <f t="shared" si="46"/>
        <v>0</v>
      </c>
      <c r="P364" s="155">
        <f>IF(O364=1,SUM($O$6:O364),0)</f>
        <v>0</v>
      </c>
    </row>
    <row r="365" spans="1:17" ht="15" customHeight="1">
      <c r="A365" s="15"/>
      <c r="B365" s="174">
        <v>1</v>
      </c>
      <c r="C365" s="109" t="s">
        <v>147</v>
      </c>
      <c r="D365" s="226" t="s">
        <v>45</v>
      </c>
      <c r="E365" s="227" t="s">
        <v>24</v>
      </c>
      <c r="F365" s="228">
        <v>37000</v>
      </c>
      <c r="G365" s="228">
        <v>37000</v>
      </c>
      <c r="H365" s="171"/>
      <c r="I365" s="88">
        <f t="shared" si="42"/>
        <v>37000</v>
      </c>
      <c r="J365" s="163">
        <f t="shared" si="43"/>
        <v>0</v>
      </c>
      <c r="K365" s="155">
        <f t="shared" si="44"/>
        <v>1</v>
      </c>
      <c r="L365" s="155">
        <f>IF(J365=1,SUM($J$6:J365),0)</f>
        <v>0</v>
      </c>
      <c r="M365" s="155">
        <f>IF(K365=1,SUM($K$6:K365),0)</f>
        <v>201227230.79893059</v>
      </c>
      <c r="N365" s="165">
        <f t="shared" si="45"/>
        <v>201227230.79893059</v>
      </c>
      <c r="O365" s="155">
        <f t="shared" si="46"/>
        <v>0</v>
      </c>
      <c r="P365" s="155">
        <f>IF(O365=1,SUM($O$6:O365),0)</f>
        <v>0</v>
      </c>
    </row>
    <row r="366" spans="1:17" ht="15" customHeight="1">
      <c r="A366" s="15"/>
      <c r="B366" s="174">
        <v>2</v>
      </c>
      <c r="C366" s="109" t="s">
        <v>148</v>
      </c>
      <c r="D366" s="226" t="s">
        <v>45</v>
      </c>
      <c r="E366" s="227" t="s">
        <v>24</v>
      </c>
      <c r="F366" s="228">
        <v>55500</v>
      </c>
      <c r="G366" s="228">
        <v>55500</v>
      </c>
      <c r="H366" s="171"/>
      <c r="I366" s="88">
        <f t="shared" si="42"/>
        <v>55500</v>
      </c>
      <c r="J366" s="163">
        <f t="shared" si="43"/>
        <v>0</v>
      </c>
      <c r="K366" s="155">
        <f t="shared" si="44"/>
        <v>1</v>
      </c>
      <c r="L366" s="155">
        <f>IF(J366=1,SUM($J$6:J366),0)</f>
        <v>0</v>
      </c>
      <c r="M366" s="155">
        <f>IF(K366=1,SUM($K$6:K366),0)</f>
        <v>201227231.79893059</v>
      </c>
      <c r="N366" s="165">
        <f t="shared" si="45"/>
        <v>201227231.79893059</v>
      </c>
      <c r="O366" s="155">
        <f t="shared" si="46"/>
        <v>0</v>
      </c>
      <c r="P366" s="155">
        <f>IF(O366=1,SUM($O$6:O366),0)</f>
        <v>0</v>
      </c>
    </row>
    <row r="367" spans="1:17" ht="15" customHeight="1">
      <c r="A367" s="15"/>
      <c r="B367" s="174">
        <v>3</v>
      </c>
      <c r="C367" s="109" t="s">
        <v>149</v>
      </c>
      <c r="D367" s="226" t="s">
        <v>45</v>
      </c>
      <c r="E367" s="227" t="s">
        <v>24</v>
      </c>
      <c r="F367" s="228">
        <v>67800</v>
      </c>
      <c r="G367" s="228">
        <v>67800</v>
      </c>
      <c r="H367" s="171"/>
      <c r="I367" s="88">
        <f t="shared" si="42"/>
        <v>67800</v>
      </c>
      <c r="J367" s="163">
        <f t="shared" si="43"/>
        <v>0</v>
      </c>
      <c r="K367" s="155">
        <f t="shared" si="44"/>
        <v>1</v>
      </c>
      <c r="L367" s="155">
        <f>IF(J367=1,SUM($J$6:J367),0)</f>
        <v>0</v>
      </c>
      <c r="M367" s="155">
        <f>IF(K367=1,SUM($K$6:K367),0)</f>
        <v>201227232.79893059</v>
      </c>
      <c r="N367" s="165">
        <f t="shared" si="45"/>
        <v>201227232.79893059</v>
      </c>
      <c r="O367" s="155">
        <f t="shared" si="46"/>
        <v>0</v>
      </c>
      <c r="P367" s="155">
        <f>IF(O367=1,SUM($O$6:O367),0)</f>
        <v>0</v>
      </c>
    </row>
    <row r="368" spans="1:17" ht="15" customHeight="1">
      <c r="A368" s="15"/>
      <c r="B368" s="174">
        <v>4</v>
      </c>
      <c r="C368" s="109" t="s">
        <v>150</v>
      </c>
      <c r="D368" s="226" t="s">
        <v>45</v>
      </c>
      <c r="E368" s="227" t="s">
        <v>24</v>
      </c>
      <c r="F368" s="228">
        <v>98600</v>
      </c>
      <c r="G368" s="228">
        <v>98600</v>
      </c>
      <c r="H368" s="171"/>
      <c r="I368" s="88">
        <f t="shared" si="42"/>
        <v>98600</v>
      </c>
      <c r="J368" s="163">
        <f t="shared" si="43"/>
        <v>0</v>
      </c>
      <c r="K368" s="155">
        <f t="shared" si="44"/>
        <v>1</v>
      </c>
      <c r="L368" s="155">
        <f>IF(J368=1,SUM($J$6:J368),0)</f>
        <v>0</v>
      </c>
      <c r="M368" s="155">
        <f>IF(K368=1,SUM($K$6:K368),0)</f>
        <v>201227233.79893059</v>
      </c>
      <c r="N368" s="165">
        <f t="shared" si="45"/>
        <v>201227233.79893059</v>
      </c>
      <c r="O368" s="155">
        <f t="shared" si="46"/>
        <v>0</v>
      </c>
      <c r="P368" s="155">
        <f>IF(O368=1,SUM($O$6:O368),0)</f>
        <v>0</v>
      </c>
    </row>
    <row r="369" spans="1:17" ht="15" customHeight="1">
      <c r="A369" s="15"/>
      <c r="B369" s="174">
        <v>5</v>
      </c>
      <c r="C369" s="109" t="s">
        <v>151</v>
      </c>
      <c r="D369" s="226" t="s">
        <v>45</v>
      </c>
      <c r="E369" s="227" t="s">
        <v>24</v>
      </c>
      <c r="F369" s="228">
        <v>135199</v>
      </c>
      <c r="G369" s="228">
        <v>135199</v>
      </c>
      <c r="H369" s="171"/>
      <c r="I369" s="88">
        <f t="shared" si="42"/>
        <v>135199</v>
      </c>
      <c r="J369" s="163">
        <f t="shared" si="43"/>
        <v>0</v>
      </c>
      <c r="K369" s="155">
        <f t="shared" si="44"/>
        <v>1</v>
      </c>
      <c r="L369" s="155">
        <f>IF(J369=1,SUM($J$6:J369),0)</f>
        <v>0</v>
      </c>
      <c r="M369" s="155">
        <f>IF(K369=1,SUM($K$6:K369),0)</f>
        <v>201227234.79893059</v>
      </c>
      <c r="N369" s="165">
        <f t="shared" si="45"/>
        <v>201227234.79893059</v>
      </c>
      <c r="O369" s="155">
        <f t="shared" si="46"/>
        <v>0</v>
      </c>
      <c r="P369" s="155">
        <f>IF(O369=1,SUM($O$6:O369),0)</f>
        <v>0</v>
      </c>
    </row>
    <row r="370" spans="1:17" ht="15" customHeight="1">
      <c r="A370" s="15"/>
      <c r="B370" s="174">
        <v>6</v>
      </c>
      <c r="C370" s="109" t="s">
        <v>152</v>
      </c>
      <c r="D370" s="226" t="s">
        <v>45</v>
      </c>
      <c r="E370" s="227" t="s">
        <v>7</v>
      </c>
      <c r="F370" s="228">
        <v>7789</v>
      </c>
      <c r="G370" s="228">
        <v>7789</v>
      </c>
      <c r="H370" s="171"/>
      <c r="I370" s="88">
        <f t="shared" si="42"/>
        <v>7789</v>
      </c>
      <c r="J370" s="163">
        <f t="shared" si="43"/>
        <v>0</v>
      </c>
      <c r="K370" s="155">
        <f t="shared" si="44"/>
        <v>1</v>
      </c>
      <c r="L370" s="155">
        <f>IF(J370=1,SUM($J$6:J370),0)</f>
        <v>0</v>
      </c>
      <c r="M370" s="155">
        <f>IF(K370=1,SUM($K$6:K370),0)</f>
        <v>201227235.79893059</v>
      </c>
      <c r="N370" s="165">
        <f t="shared" si="45"/>
        <v>201227235.79893059</v>
      </c>
      <c r="O370" s="155">
        <f t="shared" si="46"/>
        <v>0</v>
      </c>
      <c r="P370" s="155">
        <f>IF(O370=1,SUM($O$6:O370),0)</f>
        <v>0</v>
      </c>
    </row>
    <row r="371" spans="1:17" ht="15" customHeight="1">
      <c r="A371" s="15"/>
      <c r="B371" s="174">
        <v>7</v>
      </c>
      <c r="C371" s="109" t="s">
        <v>30</v>
      </c>
      <c r="D371" s="226" t="s">
        <v>45</v>
      </c>
      <c r="E371" s="227" t="s">
        <v>8</v>
      </c>
      <c r="F371" s="228">
        <v>47459</v>
      </c>
      <c r="G371" s="228">
        <v>47459</v>
      </c>
      <c r="H371" s="171"/>
      <c r="I371" s="88">
        <f t="shared" si="42"/>
        <v>47459</v>
      </c>
      <c r="J371" s="163">
        <f t="shared" si="43"/>
        <v>0</v>
      </c>
      <c r="K371" s="155">
        <f t="shared" si="44"/>
        <v>1</v>
      </c>
      <c r="L371" s="155">
        <f>IF(J371=1,SUM($J$6:J371),0)</f>
        <v>0</v>
      </c>
      <c r="M371" s="155">
        <f>IF(K371=1,SUM($K$6:K371),0)</f>
        <v>201227236.79893059</v>
      </c>
      <c r="N371" s="165">
        <f t="shared" si="45"/>
        <v>201227236.79893059</v>
      </c>
      <c r="O371" s="155">
        <f t="shared" si="46"/>
        <v>0</v>
      </c>
      <c r="P371" s="155">
        <f>IF(O371=1,SUM($O$6:O371),0)</f>
        <v>0</v>
      </c>
    </row>
    <row r="372" spans="1:17" ht="15" customHeight="1">
      <c r="A372" s="15"/>
      <c r="B372" s="174">
        <v>8</v>
      </c>
      <c r="C372" s="109" t="s">
        <v>153</v>
      </c>
      <c r="D372" s="226" t="s">
        <v>45</v>
      </c>
      <c r="E372" s="227" t="s">
        <v>8</v>
      </c>
      <c r="F372" s="228">
        <v>112500</v>
      </c>
      <c r="G372" s="228">
        <v>112500</v>
      </c>
      <c r="H372" s="171"/>
      <c r="I372" s="88">
        <f t="shared" si="42"/>
        <v>112500</v>
      </c>
      <c r="J372" s="163">
        <f t="shared" si="43"/>
        <v>0</v>
      </c>
      <c r="K372" s="155">
        <f t="shared" si="44"/>
        <v>1</v>
      </c>
      <c r="L372" s="155">
        <f>IF(J372=1,SUM($J$6:J372),0)</f>
        <v>0</v>
      </c>
      <c r="M372" s="155">
        <f>IF(K372=1,SUM($K$6:K372),0)</f>
        <v>201227237.79893059</v>
      </c>
      <c r="N372" s="165">
        <f t="shared" si="45"/>
        <v>201227237.79893059</v>
      </c>
      <c r="O372" s="155">
        <f t="shared" si="46"/>
        <v>0</v>
      </c>
      <c r="P372" s="155">
        <f>IF(O372=1,SUM($O$6:O372),0)</f>
        <v>0</v>
      </c>
    </row>
    <row r="373" spans="1:17" ht="15" customHeight="1">
      <c r="A373" s="15"/>
      <c r="B373" s="174">
        <v>9</v>
      </c>
      <c r="C373" s="109" t="s">
        <v>154</v>
      </c>
      <c r="D373" s="226" t="s">
        <v>45</v>
      </c>
      <c r="E373" s="227" t="s">
        <v>8</v>
      </c>
      <c r="F373" s="228">
        <v>35800</v>
      </c>
      <c r="G373" s="228">
        <v>35800</v>
      </c>
      <c r="H373" s="171"/>
      <c r="I373" s="88">
        <f t="shared" si="42"/>
        <v>35800</v>
      </c>
      <c r="J373" s="163">
        <f t="shared" si="43"/>
        <v>0</v>
      </c>
      <c r="K373" s="155">
        <f t="shared" si="44"/>
        <v>1</v>
      </c>
      <c r="L373" s="155">
        <f>IF(J373=1,SUM($J$6:J373),0)</f>
        <v>0</v>
      </c>
      <c r="M373" s="155">
        <f>IF(K373=1,SUM($K$6:K373),0)</f>
        <v>201227238.79893059</v>
      </c>
      <c r="N373" s="165">
        <f t="shared" si="45"/>
        <v>201227238.79893059</v>
      </c>
      <c r="O373" s="155">
        <f t="shared" si="46"/>
        <v>0</v>
      </c>
      <c r="P373" s="155">
        <f>IF(O373=1,SUM($O$6:O373),0)</f>
        <v>0</v>
      </c>
      <c r="Q373" s="166"/>
    </row>
    <row r="374" spans="1:17" ht="15" customHeight="1">
      <c r="A374" s="15"/>
      <c r="B374" s="174">
        <v>10</v>
      </c>
      <c r="C374" s="109" t="s">
        <v>155</v>
      </c>
      <c r="D374" s="226" t="s">
        <v>45</v>
      </c>
      <c r="E374" s="227" t="s">
        <v>8</v>
      </c>
      <c r="F374" s="228">
        <v>36000</v>
      </c>
      <c r="G374" s="228">
        <v>36000</v>
      </c>
      <c r="H374" s="171"/>
      <c r="I374" s="88">
        <f t="shared" si="42"/>
        <v>36000</v>
      </c>
      <c r="J374" s="163">
        <f t="shared" si="43"/>
        <v>0</v>
      </c>
      <c r="K374" s="155">
        <f t="shared" si="44"/>
        <v>1</v>
      </c>
      <c r="L374" s="155">
        <f>IF(J374=1,SUM($J$6:J374),0)</f>
        <v>0</v>
      </c>
      <c r="M374" s="155">
        <f>IF(K374=1,SUM($K$6:K374),0)</f>
        <v>201227239.79893059</v>
      </c>
      <c r="N374" s="165">
        <f t="shared" si="45"/>
        <v>201227239.79893059</v>
      </c>
      <c r="O374" s="155">
        <f t="shared" si="46"/>
        <v>0</v>
      </c>
      <c r="P374" s="155">
        <f>IF(O374=1,SUM($O$6:O374),0)</f>
        <v>0</v>
      </c>
      <c r="Q374" s="166"/>
    </row>
    <row r="375" spans="1:17" ht="15" customHeight="1">
      <c r="A375" s="15"/>
      <c r="B375" s="174">
        <v>11</v>
      </c>
      <c r="C375" s="109" t="s">
        <v>156</v>
      </c>
      <c r="D375" s="226" t="s">
        <v>45</v>
      </c>
      <c r="E375" s="227" t="s">
        <v>8</v>
      </c>
      <c r="F375" s="228">
        <v>36000</v>
      </c>
      <c r="G375" s="228">
        <v>36000</v>
      </c>
      <c r="H375" s="171"/>
      <c r="I375" s="88">
        <f t="shared" si="42"/>
        <v>36000</v>
      </c>
      <c r="J375" s="163">
        <f t="shared" si="43"/>
        <v>0</v>
      </c>
      <c r="K375" s="155">
        <f t="shared" si="44"/>
        <v>1</v>
      </c>
      <c r="L375" s="155">
        <f>IF(J375=1,SUM($J$6:J375),0)</f>
        <v>0</v>
      </c>
      <c r="M375" s="155">
        <f>IF(K375=1,SUM($K$6:K375),0)</f>
        <v>201227240.79893059</v>
      </c>
      <c r="N375" s="165">
        <f t="shared" si="45"/>
        <v>201227240.79893059</v>
      </c>
      <c r="O375" s="155">
        <f t="shared" si="46"/>
        <v>0</v>
      </c>
      <c r="P375" s="155">
        <f>IF(O375=1,SUM($O$6:O375),0)</f>
        <v>0</v>
      </c>
    </row>
    <row r="376" spans="1:17" ht="15" customHeight="1">
      <c r="A376" s="15"/>
      <c r="B376" s="174">
        <v>12</v>
      </c>
      <c r="C376" s="109" t="s">
        <v>157</v>
      </c>
      <c r="D376" s="226" t="s">
        <v>45</v>
      </c>
      <c r="E376" s="227" t="s">
        <v>8</v>
      </c>
      <c r="F376" s="228">
        <v>40000</v>
      </c>
      <c r="G376" s="228">
        <v>40000</v>
      </c>
      <c r="H376" s="171"/>
      <c r="I376" s="88">
        <f t="shared" si="42"/>
        <v>40000</v>
      </c>
      <c r="J376" s="163">
        <f t="shared" si="43"/>
        <v>0</v>
      </c>
      <c r="K376" s="155">
        <f t="shared" si="44"/>
        <v>1</v>
      </c>
      <c r="L376" s="155">
        <f>IF(J376=1,SUM($J$6:J376),0)</f>
        <v>0</v>
      </c>
      <c r="M376" s="155">
        <f>IF(K376=1,SUM($K$6:K376),0)</f>
        <v>201227241.79893059</v>
      </c>
      <c r="N376" s="165">
        <f t="shared" si="45"/>
        <v>201227241.79893059</v>
      </c>
      <c r="O376" s="155">
        <f t="shared" si="46"/>
        <v>0</v>
      </c>
      <c r="P376" s="155">
        <f>IF(O376=1,SUM($O$6:O376),0)</f>
        <v>0</v>
      </c>
    </row>
    <row r="377" spans="1:17" ht="15" customHeight="1">
      <c r="A377" s="15"/>
      <c r="B377" s="174">
        <v>13</v>
      </c>
      <c r="C377" s="109" t="s">
        <v>158</v>
      </c>
      <c r="D377" s="226" t="s">
        <v>45</v>
      </c>
      <c r="E377" s="227" t="s">
        <v>8</v>
      </c>
      <c r="F377" s="228">
        <v>55000</v>
      </c>
      <c r="G377" s="228">
        <v>55000</v>
      </c>
      <c r="H377" s="171"/>
      <c r="I377" s="88">
        <f t="shared" si="42"/>
        <v>55000</v>
      </c>
      <c r="J377" s="163">
        <f t="shared" si="43"/>
        <v>0</v>
      </c>
      <c r="K377" s="155">
        <f t="shared" si="44"/>
        <v>1</v>
      </c>
      <c r="L377" s="155">
        <f>IF(J377=1,SUM($J$6:J377),0)</f>
        <v>0</v>
      </c>
      <c r="M377" s="155">
        <f>IF(K377=1,SUM($K$6:K377),0)</f>
        <v>201227242.79893059</v>
      </c>
      <c r="N377" s="165">
        <f t="shared" si="45"/>
        <v>201227242.79893059</v>
      </c>
      <c r="O377" s="155">
        <f t="shared" si="46"/>
        <v>0</v>
      </c>
      <c r="P377" s="155">
        <f>IF(O377=1,SUM($O$6:O377),0)</f>
        <v>0</v>
      </c>
    </row>
    <row r="378" spans="1:17" ht="15" customHeight="1">
      <c r="A378" s="15"/>
      <c r="B378" s="174">
        <v>14</v>
      </c>
      <c r="C378" s="109" t="s">
        <v>159</v>
      </c>
      <c r="D378" s="226" t="s">
        <v>45</v>
      </c>
      <c r="E378" s="227" t="s">
        <v>8</v>
      </c>
      <c r="F378" s="228">
        <v>45500</v>
      </c>
      <c r="G378" s="228">
        <v>45500</v>
      </c>
      <c r="H378" s="171"/>
      <c r="I378" s="88">
        <f t="shared" si="42"/>
        <v>45500</v>
      </c>
      <c r="J378" s="163">
        <f t="shared" si="43"/>
        <v>0</v>
      </c>
      <c r="K378" s="155">
        <f t="shared" si="44"/>
        <v>1</v>
      </c>
      <c r="L378" s="155">
        <f>IF(J378=1,SUM($J$6:J378),0)</f>
        <v>0</v>
      </c>
      <c r="M378" s="155">
        <f>IF(K378=1,SUM($K$6:K378),0)</f>
        <v>201227243.79893059</v>
      </c>
      <c r="N378" s="165">
        <f t="shared" si="45"/>
        <v>201227243.79893059</v>
      </c>
      <c r="O378" s="155">
        <f t="shared" si="46"/>
        <v>0</v>
      </c>
      <c r="P378" s="155">
        <f>IF(O378=1,SUM($O$6:O378),0)</f>
        <v>0</v>
      </c>
    </row>
    <row r="379" spans="1:17" ht="15" customHeight="1">
      <c r="A379" s="15"/>
      <c r="B379" s="174">
        <v>15</v>
      </c>
      <c r="C379" s="109" t="s">
        <v>160</v>
      </c>
      <c r="D379" s="226" t="s">
        <v>45</v>
      </c>
      <c r="E379" s="227" t="s">
        <v>8</v>
      </c>
      <c r="F379" s="228">
        <v>45500</v>
      </c>
      <c r="G379" s="228">
        <v>45500</v>
      </c>
      <c r="H379" s="171"/>
      <c r="I379" s="88">
        <f t="shared" si="42"/>
        <v>45500</v>
      </c>
      <c r="J379" s="163">
        <f t="shared" si="43"/>
        <v>0</v>
      </c>
      <c r="K379" s="155">
        <f t="shared" si="44"/>
        <v>1</v>
      </c>
      <c r="L379" s="155">
        <f>IF(J379=1,SUM($J$6:J379),0)</f>
        <v>0</v>
      </c>
      <c r="M379" s="155">
        <f>IF(K379=1,SUM($K$6:K379),0)</f>
        <v>201227244.79893059</v>
      </c>
      <c r="N379" s="165">
        <f t="shared" si="45"/>
        <v>201227244.79893059</v>
      </c>
      <c r="O379" s="155">
        <f t="shared" si="46"/>
        <v>0</v>
      </c>
      <c r="P379" s="155">
        <f>IF(O379=1,SUM($O$6:O379),0)</f>
        <v>0</v>
      </c>
    </row>
    <row r="380" spans="1:17" ht="15" customHeight="1">
      <c r="A380" s="15"/>
      <c r="B380" s="174">
        <v>16</v>
      </c>
      <c r="C380" s="109" t="s">
        <v>161</v>
      </c>
      <c r="D380" s="226" t="s">
        <v>45</v>
      </c>
      <c r="E380" s="227" t="s">
        <v>8</v>
      </c>
      <c r="F380" s="228">
        <v>45500</v>
      </c>
      <c r="G380" s="228">
        <v>45500</v>
      </c>
      <c r="H380" s="171"/>
      <c r="I380" s="88">
        <f t="shared" si="42"/>
        <v>45500</v>
      </c>
      <c r="J380" s="163">
        <f t="shared" si="43"/>
        <v>0</v>
      </c>
      <c r="K380" s="155">
        <f t="shared" si="44"/>
        <v>1</v>
      </c>
      <c r="L380" s="155">
        <f>IF(J380=1,SUM($J$6:J380),0)</f>
        <v>0</v>
      </c>
      <c r="M380" s="155">
        <f>IF(K380=1,SUM($K$6:K380),0)</f>
        <v>201227245.79893059</v>
      </c>
      <c r="N380" s="165">
        <f t="shared" si="45"/>
        <v>201227245.79893059</v>
      </c>
      <c r="O380" s="155">
        <f t="shared" si="46"/>
        <v>0</v>
      </c>
      <c r="P380" s="155">
        <f>IF(O380=1,SUM($O$6:O380),0)</f>
        <v>0</v>
      </c>
    </row>
    <row r="381" spans="1:17" ht="15" customHeight="1">
      <c r="A381" s="15"/>
      <c r="B381" s="174">
        <v>17</v>
      </c>
      <c r="C381" s="109" t="s">
        <v>162</v>
      </c>
      <c r="D381" s="226" t="s">
        <v>45</v>
      </c>
      <c r="E381" s="227" t="s">
        <v>8</v>
      </c>
      <c r="F381" s="228">
        <v>45500</v>
      </c>
      <c r="G381" s="228">
        <v>45500</v>
      </c>
      <c r="H381" s="171"/>
      <c r="I381" s="88">
        <f t="shared" si="42"/>
        <v>45500</v>
      </c>
      <c r="J381" s="163">
        <f t="shared" si="43"/>
        <v>0</v>
      </c>
      <c r="K381" s="155">
        <f t="shared" si="44"/>
        <v>1</v>
      </c>
      <c r="L381" s="155">
        <f>IF(J381=1,SUM($J$6:J381),0)</f>
        <v>0</v>
      </c>
      <c r="M381" s="155">
        <f>IF(K381=1,SUM($K$6:K381),0)</f>
        <v>201227246.79893059</v>
      </c>
      <c r="N381" s="165">
        <f t="shared" si="45"/>
        <v>201227246.79893059</v>
      </c>
      <c r="O381" s="155">
        <f t="shared" si="46"/>
        <v>0</v>
      </c>
      <c r="P381" s="155">
        <f>IF(O381=1,SUM($O$6:O381),0)</f>
        <v>0</v>
      </c>
    </row>
    <row r="382" spans="1:17" ht="15" customHeight="1">
      <c r="A382" s="15"/>
      <c r="B382" s="174">
        <v>18</v>
      </c>
      <c r="C382" s="109" t="s">
        <v>163</v>
      </c>
      <c r="D382" s="226" t="s">
        <v>45</v>
      </c>
      <c r="E382" s="227" t="s">
        <v>8</v>
      </c>
      <c r="F382" s="228">
        <v>7938</v>
      </c>
      <c r="G382" s="228">
        <v>7938</v>
      </c>
      <c r="H382" s="171"/>
      <c r="I382" s="88">
        <f t="shared" si="42"/>
        <v>7938</v>
      </c>
      <c r="J382" s="163">
        <f t="shared" si="43"/>
        <v>0</v>
      </c>
      <c r="K382" s="155">
        <f t="shared" si="44"/>
        <v>1</v>
      </c>
      <c r="L382" s="155">
        <f>IF(J382=1,SUM($J$6:J382),0)</f>
        <v>0</v>
      </c>
      <c r="M382" s="155">
        <f>IF(K382=1,SUM($K$6:K382),0)</f>
        <v>201227247.79893059</v>
      </c>
      <c r="N382" s="165">
        <f t="shared" si="45"/>
        <v>201227247.79893059</v>
      </c>
      <c r="O382" s="155">
        <f t="shared" si="46"/>
        <v>0</v>
      </c>
      <c r="P382" s="155">
        <f>IF(O382=1,SUM($O$6:O382),0)</f>
        <v>0</v>
      </c>
    </row>
    <row r="383" spans="1:17" ht="15" customHeight="1">
      <c r="A383" s="15"/>
      <c r="B383" s="174">
        <v>19</v>
      </c>
      <c r="C383" s="109" t="s">
        <v>164</v>
      </c>
      <c r="D383" s="226" t="s">
        <v>45</v>
      </c>
      <c r="E383" s="227" t="s">
        <v>8</v>
      </c>
      <c r="F383" s="228">
        <v>30000</v>
      </c>
      <c r="G383" s="228">
        <v>30000</v>
      </c>
      <c r="H383" s="171"/>
      <c r="I383" s="88">
        <f t="shared" si="42"/>
        <v>30000</v>
      </c>
      <c r="J383" s="163">
        <f t="shared" si="43"/>
        <v>0</v>
      </c>
      <c r="K383" s="155">
        <f t="shared" si="44"/>
        <v>1</v>
      </c>
      <c r="L383" s="155">
        <f>IF(J383=1,SUM($J$6:J383),0)</f>
        <v>0</v>
      </c>
      <c r="M383" s="155">
        <f>IF(K383=1,SUM($K$6:K383),0)</f>
        <v>201227248.79893059</v>
      </c>
      <c r="N383" s="165">
        <f t="shared" si="45"/>
        <v>201227248.79893059</v>
      </c>
      <c r="O383" s="155">
        <f t="shared" si="46"/>
        <v>0</v>
      </c>
      <c r="P383" s="155">
        <f>IF(O383=1,SUM($O$6:O383),0)</f>
        <v>0</v>
      </c>
    </row>
    <row r="384" spans="1:17" ht="15" customHeight="1">
      <c r="A384" s="15"/>
      <c r="B384" s="174">
        <v>20</v>
      </c>
      <c r="C384" s="109" t="s">
        <v>28</v>
      </c>
      <c r="D384" s="226" t="s">
        <v>45</v>
      </c>
      <c r="E384" s="227" t="s">
        <v>8</v>
      </c>
      <c r="F384" s="228">
        <v>26500</v>
      </c>
      <c r="G384" s="228">
        <v>26500</v>
      </c>
      <c r="H384" s="171"/>
      <c r="I384" s="88">
        <f t="shared" si="42"/>
        <v>26500</v>
      </c>
      <c r="J384" s="163">
        <f t="shared" si="43"/>
        <v>0</v>
      </c>
      <c r="K384" s="155">
        <f t="shared" si="44"/>
        <v>1</v>
      </c>
      <c r="L384" s="155">
        <f>IF(J384=1,SUM($J$6:J384),0)</f>
        <v>0</v>
      </c>
      <c r="M384" s="155">
        <f>IF(K384=1,SUM($K$6:K384),0)</f>
        <v>201227249.79893059</v>
      </c>
      <c r="N384" s="165">
        <f t="shared" si="45"/>
        <v>201227249.79893059</v>
      </c>
      <c r="O384" s="155">
        <f t="shared" si="46"/>
        <v>0</v>
      </c>
      <c r="P384" s="155">
        <f>IF(O384=1,SUM($O$6:O384),0)</f>
        <v>0</v>
      </c>
    </row>
    <row r="385" spans="1:16" ht="15" customHeight="1">
      <c r="A385" s="15"/>
      <c r="B385" s="174">
        <v>21</v>
      </c>
      <c r="C385" s="109" t="s">
        <v>165</v>
      </c>
      <c r="D385" s="226" t="s">
        <v>45</v>
      </c>
      <c r="E385" s="227" t="s">
        <v>8</v>
      </c>
      <c r="F385" s="228">
        <v>26500</v>
      </c>
      <c r="G385" s="228">
        <v>26500</v>
      </c>
      <c r="H385" s="171"/>
      <c r="I385" s="88">
        <f>IF($I$5=$G$4,G385,(IF($I$5=$F$4,F385,0)))</f>
        <v>26500</v>
      </c>
      <c r="J385" s="163">
        <f t="shared" si="43"/>
        <v>0</v>
      </c>
      <c r="K385" s="155">
        <f t="shared" si="44"/>
        <v>1</v>
      </c>
      <c r="L385" s="155">
        <f>IF(J385=1,SUM($J$6:J385),0)</f>
        <v>0</v>
      </c>
      <c r="M385" s="155">
        <f>IF(K385=1,SUM($K$6:K385),0)</f>
        <v>201227250.79893059</v>
      </c>
      <c r="N385" s="165">
        <f t="shared" si="45"/>
        <v>201227250.79893059</v>
      </c>
      <c r="O385" s="155">
        <f t="shared" si="46"/>
        <v>0</v>
      </c>
      <c r="P385" s="155">
        <f>IF(O385=1,SUM($O$6:O385),0)</f>
        <v>0</v>
      </c>
    </row>
    <row r="386" spans="1:16" ht="15" customHeight="1">
      <c r="A386" s="15"/>
      <c r="B386" s="174">
        <v>22</v>
      </c>
      <c r="C386" s="109" t="s">
        <v>166</v>
      </c>
      <c r="D386" s="226" t="s">
        <v>45</v>
      </c>
      <c r="E386" s="227" t="s">
        <v>8</v>
      </c>
      <c r="F386" s="228">
        <v>26500</v>
      </c>
      <c r="G386" s="228">
        <v>26500</v>
      </c>
      <c r="H386" s="171"/>
      <c r="I386" s="88">
        <f t="shared" si="42"/>
        <v>26500</v>
      </c>
      <c r="J386" s="163">
        <f t="shared" si="43"/>
        <v>0</v>
      </c>
      <c r="K386" s="155">
        <f t="shared" si="44"/>
        <v>1</v>
      </c>
      <c r="L386" s="155">
        <f>IF(J386=1,SUM($J$6:J386),0)</f>
        <v>0</v>
      </c>
      <c r="M386" s="155">
        <f>IF(K386=1,SUM($K$6:K386),0)</f>
        <v>201227251.79893059</v>
      </c>
      <c r="N386" s="165">
        <f t="shared" si="45"/>
        <v>201227251.79893059</v>
      </c>
      <c r="O386" s="155">
        <f t="shared" si="46"/>
        <v>0</v>
      </c>
      <c r="P386" s="155">
        <f>IF(O386=1,SUM($O$6:O386),0)</f>
        <v>0</v>
      </c>
    </row>
    <row r="387" spans="1:16" ht="15" customHeight="1">
      <c r="A387" s="15"/>
      <c r="B387" s="174">
        <v>23</v>
      </c>
      <c r="C387" s="109" t="s">
        <v>167</v>
      </c>
      <c r="D387" s="226" t="s">
        <v>45</v>
      </c>
      <c r="E387" s="227" t="s">
        <v>8</v>
      </c>
      <c r="F387" s="228">
        <v>26500</v>
      </c>
      <c r="G387" s="228">
        <v>26500</v>
      </c>
      <c r="H387" s="171"/>
      <c r="I387" s="88">
        <f t="shared" si="42"/>
        <v>26500</v>
      </c>
      <c r="J387" s="163">
        <f t="shared" si="43"/>
        <v>0</v>
      </c>
      <c r="K387" s="155">
        <f t="shared" si="44"/>
        <v>1</v>
      </c>
      <c r="L387" s="155">
        <f>IF(J387=1,SUM($J$6:J387),0)</f>
        <v>0</v>
      </c>
      <c r="M387" s="155">
        <f>IF(K387=1,SUM($K$6:K387),0)</f>
        <v>201227252.79893059</v>
      </c>
      <c r="N387" s="165">
        <f t="shared" si="45"/>
        <v>201227252.79893059</v>
      </c>
      <c r="O387" s="155">
        <f t="shared" si="46"/>
        <v>0</v>
      </c>
      <c r="P387" s="155">
        <f>IF(O387=1,SUM($O$6:O387),0)</f>
        <v>0</v>
      </c>
    </row>
    <row r="388" spans="1:16" ht="15" customHeight="1">
      <c r="A388" s="15"/>
      <c r="B388" s="174">
        <v>24</v>
      </c>
      <c r="C388" s="109" t="s">
        <v>168</v>
      </c>
      <c r="D388" s="226" t="s">
        <v>45</v>
      </c>
      <c r="E388" s="227" t="s">
        <v>8</v>
      </c>
      <c r="F388" s="228">
        <v>33600</v>
      </c>
      <c r="G388" s="228">
        <v>33600</v>
      </c>
      <c r="H388" s="171"/>
      <c r="I388" s="88">
        <f t="shared" si="42"/>
        <v>33600</v>
      </c>
      <c r="J388" s="163">
        <f t="shared" si="43"/>
        <v>0</v>
      </c>
      <c r="K388" s="155">
        <f t="shared" si="44"/>
        <v>1</v>
      </c>
      <c r="L388" s="155">
        <f>IF(J388=1,SUM($J$6:J388),0)</f>
        <v>0</v>
      </c>
      <c r="M388" s="155">
        <f>IF(K388=1,SUM($K$6:K388),0)</f>
        <v>201227253.79893059</v>
      </c>
      <c r="N388" s="165">
        <f t="shared" si="45"/>
        <v>201227253.79893059</v>
      </c>
      <c r="O388" s="155">
        <f t="shared" si="46"/>
        <v>0</v>
      </c>
      <c r="P388" s="155">
        <f>IF(O388=1,SUM($O$6:O388),0)</f>
        <v>0</v>
      </c>
    </row>
    <row r="389" spans="1:16" ht="15" customHeight="1">
      <c r="A389" s="15"/>
      <c r="B389" s="174">
        <v>25</v>
      </c>
      <c r="C389" s="109" t="s">
        <v>169</v>
      </c>
      <c r="D389" s="226" t="s">
        <v>45</v>
      </c>
      <c r="E389" s="227" t="s">
        <v>8</v>
      </c>
      <c r="F389" s="228">
        <v>33600</v>
      </c>
      <c r="G389" s="228">
        <v>33600</v>
      </c>
      <c r="H389" s="171"/>
      <c r="I389" s="88">
        <f t="shared" si="42"/>
        <v>33600</v>
      </c>
      <c r="J389" s="163">
        <f t="shared" si="43"/>
        <v>0</v>
      </c>
      <c r="K389" s="155">
        <f t="shared" si="44"/>
        <v>1</v>
      </c>
      <c r="L389" s="155">
        <f>IF(J389=1,SUM($J$6:J389),0)</f>
        <v>0</v>
      </c>
      <c r="M389" s="155">
        <f>IF(K389=1,SUM($K$6:K389),0)</f>
        <v>201227254.79893059</v>
      </c>
      <c r="N389" s="165">
        <f t="shared" si="45"/>
        <v>201227254.79893059</v>
      </c>
      <c r="O389" s="155">
        <f t="shared" si="46"/>
        <v>0</v>
      </c>
      <c r="P389" s="155">
        <f>IF(O389=1,SUM($O$6:O389),0)</f>
        <v>0</v>
      </c>
    </row>
    <row r="390" spans="1:16" ht="15" customHeight="1">
      <c r="A390" s="15"/>
      <c r="B390" s="174">
        <v>26</v>
      </c>
      <c r="C390" s="109" t="s">
        <v>170</v>
      </c>
      <c r="D390" s="226" t="s">
        <v>45</v>
      </c>
      <c r="E390" s="227" t="s">
        <v>8</v>
      </c>
      <c r="F390" s="228">
        <v>33600</v>
      </c>
      <c r="G390" s="228">
        <v>33600</v>
      </c>
      <c r="H390" s="171"/>
      <c r="I390" s="88">
        <f t="shared" ref="I390:I453" si="47">IF($I$5=$G$4,G390,(IF($I$5=$F$4,F390,0)))</f>
        <v>33600</v>
      </c>
      <c r="J390" s="163">
        <f t="shared" si="43"/>
        <v>0</v>
      </c>
      <c r="K390" s="155">
        <f t="shared" si="44"/>
        <v>1</v>
      </c>
      <c r="L390" s="155">
        <f>IF(J390=1,SUM($J$6:J390),0)</f>
        <v>0</v>
      </c>
      <c r="M390" s="155">
        <f>IF(K390=1,SUM($K$6:K390),0)</f>
        <v>201227255.79893059</v>
      </c>
      <c r="N390" s="165">
        <f t="shared" si="45"/>
        <v>201227255.79893059</v>
      </c>
      <c r="O390" s="155">
        <f t="shared" si="46"/>
        <v>0</v>
      </c>
      <c r="P390" s="155">
        <f>IF(O390=1,SUM($O$6:O390),0)</f>
        <v>0</v>
      </c>
    </row>
    <row r="391" spans="1:16" ht="15" customHeight="1">
      <c r="A391" s="15"/>
      <c r="B391" s="174">
        <v>27</v>
      </c>
      <c r="C391" s="109" t="s">
        <v>171</v>
      </c>
      <c r="D391" s="226" t="s">
        <v>45</v>
      </c>
      <c r="E391" s="227" t="s">
        <v>8</v>
      </c>
      <c r="F391" s="228">
        <v>33600</v>
      </c>
      <c r="G391" s="228">
        <v>33600</v>
      </c>
      <c r="H391" s="171"/>
      <c r="I391" s="88">
        <f t="shared" si="47"/>
        <v>33600</v>
      </c>
      <c r="J391" s="163">
        <f t="shared" si="43"/>
        <v>0</v>
      </c>
      <c r="K391" s="155">
        <f t="shared" si="44"/>
        <v>1</v>
      </c>
      <c r="L391" s="155">
        <f>IF(J391=1,SUM($J$6:J391),0)</f>
        <v>0</v>
      </c>
      <c r="M391" s="155">
        <f>IF(K391=1,SUM($K$6:K391),0)</f>
        <v>201227256.79893059</v>
      </c>
      <c r="N391" s="165">
        <f t="shared" si="45"/>
        <v>201227256.79893059</v>
      </c>
      <c r="O391" s="155">
        <f t="shared" si="46"/>
        <v>0</v>
      </c>
      <c r="P391" s="155">
        <f>IF(O391=1,SUM($O$6:O391),0)</f>
        <v>0</v>
      </c>
    </row>
    <row r="392" spans="1:16" ht="15" customHeight="1">
      <c r="A392" s="15"/>
      <c r="B392" s="174">
        <v>28</v>
      </c>
      <c r="C392" s="109" t="s">
        <v>172</v>
      </c>
      <c r="D392" s="226" t="s">
        <v>45</v>
      </c>
      <c r="E392" s="227" t="s">
        <v>8</v>
      </c>
      <c r="F392" s="228">
        <v>32600</v>
      </c>
      <c r="G392" s="228">
        <v>32600</v>
      </c>
      <c r="H392" s="171"/>
      <c r="I392" s="88">
        <f t="shared" si="47"/>
        <v>32600</v>
      </c>
      <c r="J392" s="163">
        <f t="shared" si="43"/>
        <v>0</v>
      </c>
      <c r="K392" s="155">
        <f t="shared" si="44"/>
        <v>1</v>
      </c>
      <c r="L392" s="155">
        <f>IF(J392=1,SUM($J$6:J392),0)</f>
        <v>0</v>
      </c>
      <c r="M392" s="155">
        <f>IF(K392=1,SUM($K$6:K392),0)</f>
        <v>201227257.79893059</v>
      </c>
      <c r="N392" s="165">
        <f t="shared" si="45"/>
        <v>201227257.79893059</v>
      </c>
      <c r="O392" s="155">
        <f t="shared" si="46"/>
        <v>0</v>
      </c>
      <c r="P392" s="155">
        <f>IF(O392=1,SUM($O$6:O392),0)</f>
        <v>0</v>
      </c>
    </row>
    <row r="393" spans="1:16" ht="15" customHeight="1">
      <c r="A393" s="15"/>
      <c r="B393" s="174">
        <v>29</v>
      </c>
      <c r="C393" s="109" t="s">
        <v>173</v>
      </c>
      <c r="D393" s="226" t="s">
        <v>45</v>
      </c>
      <c r="E393" s="227" t="s">
        <v>8</v>
      </c>
      <c r="F393" s="228">
        <v>45000</v>
      </c>
      <c r="G393" s="228">
        <v>45000</v>
      </c>
      <c r="H393" s="171"/>
      <c r="I393" s="88">
        <f t="shared" si="47"/>
        <v>45000</v>
      </c>
      <c r="J393" s="163">
        <f t="shared" si="43"/>
        <v>0</v>
      </c>
      <c r="K393" s="155">
        <f t="shared" si="44"/>
        <v>1</v>
      </c>
      <c r="L393" s="155">
        <f>IF(J393=1,SUM($J$6:J393),0)</f>
        <v>0</v>
      </c>
      <c r="M393" s="155">
        <f>IF(K393=1,SUM($K$6:K393),0)</f>
        <v>201227258.79893059</v>
      </c>
      <c r="N393" s="165">
        <f t="shared" si="45"/>
        <v>201227258.79893059</v>
      </c>
      <c r="O393" s="155">
        <f t="shared" si="46"/>
        <v>0</v>
      </c>
      <c r="P393" s="155">
        <f>IF(O393=1,SUM($O$6:O393),0)</f>
        <v>0</v>
      </c>
    </row>
    <row r="394" spans="1:16" ht="15" customHeight="1">
      <c r="A394" s="15"/>
      <c r="B394" s="174">
        <v>30</v>
      </c>
      <c r="C394" s="109" t="s">
        <v>590</v>
      </c>
      <c r="D394" s="226" t="s">
        <v>45</v>
      </c>
      <c r="E394" s="227" t="s">
        <v>8</v>
      </c>
      <c r="F394" s="228">
        <v>92500</v>
      </c>
      <c r="G394" s="228">
        <v>92500</v>
      </c>
      <c r="H394" s="171"/>
      <c r="I394" s="88">
        <f t="shared" si="47"/>
        <v>92500</v>
      </c>
      <c r="J394" s="163">
        <f t="shared" si="43"/>
        <v>0</v>
      </c>
      <c r="K394" s="155">
        <f t="shared" si="44"/>
        <v>1</v>
      </c>
      <c r="L394" s="155">
        <f>IF(J394=1,SUM($J$6:J394),0)</f>
        <v>0</v>
      </c>
      <c r="M394" s="155">
        <f>IF(K394=1,SUM($K$6:K394),0)</f>
        <v>201227259.79893059</v>
      </c>
      <c r="N394" s="165">
        <f t="shared" si="45"/>
        <v>201227259.79893059</v>
      </c>
      <c r="O394" s="155">
        <f t="shared" si="46"/>
        <v>0</v>
      </c>
      <c r="P394" s="155">
        <f>IF(O394=1,SUM($O$6:O394),0)</f>
        <v>0</v>
      </c>
    </row>
    <row r="395" spans="1:16" ht="15" customHeight="1">
      <c r="A395" s="15"/>
      <c r="B395" s="174">
        <v>31</v>
      </c>
      <c r="C395" s="109" t="s">
        <v>174</v>
      </c>
      <c r="D395" s="226" t="s">
        <v>45</v>
      </c>
      <c r="E395" s="227" t="s">
        <v>8</v>
      </c>
      <c r="F395" s="228">
        <v>67700</v>
      </c>
      <c r="G395" s="228">
        <v>67700</v>
      </c>
      <c r="H395" s="171"/>
      <c r="I395" s="88">
        <f t="shared" si="47"/>
        <v>67700</v>
      </c>
      <c r="J395" s="163">
        <f t="shared" si="43"/>
        <v>0</v>
      </c>
      <c r="K395" s="155">
        <f t="shared" si="44"/>
        <v>1</v>
      </c>
      <c r="L395" s="155">
        <f>IF(J395=1,SUM($J$6:J395),0)</f>
        <v>0</v>
      </c>
      <c r="M395" s="155">
        <f>IF(K395=1,SUM($K$6:K395),0)</f>
        <v>201227260.79893059</v>
      </c>
      <c r="N395" s="165">
        <f t="shared" si="45"/>
        <v>201227260.79893059</v>
      </c>
      <c r="O395" s="155">
        <f t="shared" si="46"/>
        <v>0</v>
      </c>
      <c r="P395" s="155">
        <f>IF(O395=1,SUM($O$6:O395),0)</f>
        <v>0</v>
      </c>
    </row>
    <row r="396" spans="1:16" ht="15" customHeight="1">
      <c r="A396" s="15"/>
      <c r="B396" s="174">
        <v>32</v>
      </c>
      <c r="C396" s="109" t="s">
        <v>175</v>
      </c>
      <c r="D396" s="226" t="s">
        <v>45</v>
      </c>
      <c r="E396" s="227" t="s">
        <v>8</v>
      </c>
      <c r="F396" s="228">
        <v>13100</v>
      </c>
      <c r="G396" s="228">
        <v>13100</v>
      </c>
      <c r="H396" s="171"/>
      <c r="I396" s="88">
        <f t="shared" si="47"/>
        <v>13100</v>
      </c>
      <c r="J396" s="163">
        <f t="shared" ref="J396:J459" si="48">IF(D396="MDU-KD",1,0)</f>
        <v>0</v>
      </c>
      <c r="K396" s="155">
        <f t="shared" ref="K396:K459" si="49">IF(D396="HDW",1,0)</f>
        <v>1</v>
      </c>
      <c r="L396" s="155">
        <f>IF(J396=1,SUM($J$6:J396),0)</f>
        <v>0</v>
      </c>
      <c r="M396" s="155">
        <f>IF(K396=1,SUM($K$6:K396),0)</f>
        <v>201227261.79893059</v>
      </c>
      <c r="N396" s="165">
        <f t="shared" ref="N396:N459" si="50">IF(L396=0,M396,L396)</f>
        <v>201227261.79893059</v>
      </c>
      <c r="O396" s="155">
        <f t="shared" ref="O396:O459" si="51">IF(E396=0,0,IF(LEFT(C396,11)="Tiang Beton",1,0))</f>
        <v>0</v>
      </c>
      <c r="P396" s="155">
        <f>IF(O396=1,SUM($O$6:O396),0)</f>
        <v>0</v>
      </c>
    </row>
    <row r="397" spans="1:16" ht="15" customHeight="1">
      <c r="A397" s="15"/>
      <c r="B397" s="174">
        <v>33</v>
      </c>
      <c r="C397" s="109" t="s">
        <v>176</v>
      </c>
      <c r="D397" s="226" t="s">
        <v>45</v>
      </c>
      <c r="E397" s="227" t="s">
        <v>8</v>
      </c>
      <c r="F397" s="228">
        <v>404600</v>
      </c>
      <c r="G397" s="228">
        <v>404600</v>
      </c>
      <c r="H397" s="171"/>
      <c r="I397" s="88">
        <f t="shared" si="47"/>
        <v>404600</v>
      </c>
      <c r="J397" s="163">
        <f t="shared" si="48"/>
        <v>0</v>
      </c>
      <c r="K397" s="155">
        <f t="shared" si="49"/>
        <v>1</v>
      </c>
      <c r="L397" s="155">
        <f>IF(J397=1,SUM($J$6:J397),0)</f>
        <v>0</v>
      </c>
      <c r="M397" s="155">
        <f>IF(K397=1,SUM($K$6:K397),0)</f>
        <v>201227262.79893059</v>
      </c>
      <c r="N397" s="165">
        <f t="shared" si="50"/>
        <v>201227262.79893059</v>
      </c>
      <c r="O397" s="155">
        <f t="shared" si="51"/>
        <v>0</v>
      </c>
      <c r="P397" s="155">
        <f>IF(O397=1,SUM($O$6:O397),0)</f>
        <v>0</v>
      </c>
    </row>
    <row r="398" spans="1:16" ht="15" customHeight="1">
      <c r="A398" s="15"/>
      <c r="B398" s="174">
        <v>34</v>
      </c>
      <c r="C398" s="109" t="s">
        <v>591</v>
      </c>
      <c r="D398" s="226" t="s">
        <v>45</v>
      </c>
      <c r="E398" s="227" t="s">
        <v>8</v>
      </c>
      <c r="F398" s="228">
        <v>445573.55999999994</v>
      </c>
      <c r="G398" s="228">
        <v>445573.55999999994</v>
      </c>
      <c r="H398" s="171"/>
      <c r="I398" s="88">
        <f t="shared" si="47"/>
        <v>445573.55999999994</v>
      </c>
      <c r="J398" s="163">
        <f t="shared" si="48"/>
        <v>0</v>
      </c>
      <c r="K398" s="155">
        <f t="shared" si="49"/>
        <v>1</v>
      </c>
      <c r="L398" s="155">
        <f>IF(J398=1,SUM($J$6:J398),0)</f>
        <v>0</v>
      </c>
      <c r="M398" s="155">
        <f>IF(K398=1,SUM($K$6:K398),0)</f>
        <v>201227263.79893059</v>
      </c>
      <c r="N398" s="165">
        <f t="shared" si="50"/>
        <v>201227263.79893059</v>
      </c>
      <c r="O398" s="155">
        <f t="shared" si="51"/>
        <v>0</v>
      </c>
      <c r="P398" s="155">
        <f>IF(O398=1,SUM($O$6:O398),0)</f>
        <v>0</v>
      </c>
    </row>
    <row r="399" spans="1:16" ht="15" customHeight="1">
      <c r="A399" s="15"/>
      <c r="B399" s="174">
        <v>35</v>
      </c>
      <c r="C399" s="109" t="s">
        <v>177</v>
      </c>
      <c r="D399" s="226" t="s">
        <v>45</v>
      </c>
      <c r="E399" s="227" t="s">
        <v>8</v>
      </c>
      <c r="F399" s="228">
        <v>89200</v>
      </c>
      <c r="G399" s="228">
        <v>89200</v>
      </c>
      <c r="H399" s="171"/>
      <c r="I399" s="88">
        <f t="shared" si="47"/>
        <v>89200</v>
      </c>
      <c r="J399" s="163">
        <f t="shared" si="48"/>
        <v>0</v>
      </c>
      <c r="K399" s="155">
        <f t="shared" si="49"/>
        <v>1</v>
      </c>
      <c r="L399" s="155">
        <f>IF(J399=1,SUM($J$6:J399),0)</f>
        <v>0</v>
      </c>
      <c r="M399" s="155">
        <f>IF(K399=1,SUM($K$6:K399),0)</f>
        <v>201227264.79893059</v>
      </c>
      <c r="N399" s="165">
        <f t="shared" si="50"/>
        <v>201227264.79893059</v>
      </c>
      <c r="O399" s="155">
        <f t="shared" si="51"/>
        <v>0</v>
      </c>
      <c r="P399" s="155">
        <f>IF(O399=1,SUM($O$6:O399),0)</f>
        <v>0</v>
      </c>
    </row>
    <row r="400" spans="1:16" ht="15" customHeight="1">
      <c r="A400" s="15"/>
      <c r="B400" s="174">
        <v>36</v>
      </c>
      <c r="C400" s="109" t="s">
        <v>178</v>
      </c>
      <c r="D400" s="226" t="s">
        <v>45</v>
      </c>
      <c r="E400" s="227" t="s">
        <v>8</v>
      </c>
      <c r="F400" s="228">
        <v>95000</v>
      </c>
      <c r="G400" s="228">
        <v>95000</v>
      </c>
      <c r="H400" s="171"/>
      <c r="I400" s="88">
        <f t="shared" si="47"/>
        <v>95000</v>
      </c>
      <c r="J400" s="163">
        <f t="shared" si="48"/>
        <v>0</v>
      </c>
      <c r="K400" s="155">
        <f t="shared" si="49"/>
        <v>1</v>
      </c>
      <c r="L400" s="155">
        <f>IF(J400=1,SUM($J$6:J400),0)</f>
        <v>0</v>
      </c>
      <c r="M400" s="155">
        <f>IF(K400=1,SUM($K$6:K400),0)</f>
        <v>201227265.79893059</v>
      </c>
      <c r="N400" s="165">
        <f t="shared" si="50"/>
        <v>201227265.79893059</v>
      </c>
      <c r="O400" s="155">
        <f t="shared" si="51"/>
        <v>0</v>
      </c>
      <c r="P400" s="155">
        <f>IF(O400=1,SUM($O$6:O400),0)</f>
        <v>0</v>
      </c>
    </row>
    <row r="401" spans="1:16" ht="15" customHeight="1">
      <c r="A401" s="15"/>
      <c r="B401" s="174">
        <v>37</v>
      </c>
      <c r="C401" s="109" t="s">
        <v>179</v>
      </c>
      <c r="D401" s="226" t="s">
        <v>45</v>
      </c>
      <c r="E401" s="227" t="s">
        <v>8</v>
      </c>
      <c r="F401" s="228">
        <v>15500</v>
      </c>
      <c r="G401" s="228">
        <v>15500</v>
      </c>
      <c r="H401" s="171"/>
      <c r="I401" s="88">
        <f t="shared" si="47"/>
        <v>15500</v>
      </c>
      <c r="J401" s="163">
        <f t="shared" si="48"/>
        <v>0</v>
      </c>
      <c r="K401" s="155">
        <f t="shared" si="49"/>
        <v>1</v>
      </c>
      <c r="L401" s="155">
        <f>IF(J401=1,SUM($J$6:J401),0)</f>
        <v>0</v>
      </c>
      <c r="M401" s="155">
        <f>IF(K401=1,SUM($K$6:K401),0)</f>
        <v>201227266.79893059</v>
      </c>
      <c r="N401" s="165">
        <f t="shared" si="50"/>
        <v>201227266.79893059</v>
      </c>
      <c r="O401" s="155">
        <f t="shared" si="51"/>
        <v>0</v>
      </c>
      <c r="P401" s="155">
        <f>IF(O401=1,SUM($O$6:O401),0)</f>
        <v>0</v>
      </c>
    </row>
    <row r="402" spans="1:16" ht="15" customHeight="1">
      <c r="A402" s="15"/>
      <c r="B402" s="174">
        <v>38</v>
      </c>
      <c r="C402" s="109" t="s">
        <v>180</v>
      </c>
      <c r="D402" s="226" t="s">
        <v>45</v>
      </c>
      <c r="E402" s="227" t="s">
        <v>8</v>
      </c>
      <c r="F402" s="228">
        <v>37700</v>
      </c>
      <c r="G402" s="228">
        <v>37700</v>
      </c>
      <c r="H402" s="171"/>
      <c r="I402" s="88">
        <f t="shared" si="47"/>
        <v>37700</v>
      </c>
      <c r="J402" s="163">
        <f t="shared" si="48"/>
        <v>0</v>
      </c>
      <c r="K402" s="155">
        <f t="shared" si="49"/>
        <v>1</v>
      </c>
      <c r="L402" s="155">
        <f>IF(J402=1,SUM($J$6:J402),0)</f>
        <v>0</v>
      </c>
      <c r="M402" s="155">
        <f>IF(K402=1,SUM($K$6:K402),0)</f>
        <v>201227267.79893059</v>
      </c>
      <c r="N402" s="165">
        <f t="shared" si="50"/>
        <v>201227267.79893059</v>
      </c>
      <c r="O402" s="155">
        <f t="shared" si="51"/>
        <v>0</v>
      </c>
      <c r="P402" s="155">
        <f>IF(O402=1,SUM($O$6:O402),0)</f>
        <v>0</v>
      </c>
    </row>
    <row r="403" spans="1:16" ht="15" customHeight="1">
      <c r="A403" s="15"/>
      <c r="B403" s="174">
        <v>39</v>
      </c>
      <c r="C403" s="109" t="s">
        <v>181</v>
      </c>
      <c r="D403" s="226" t="s">
        <v>45</v>
      </c>
      <c r="E403" s="227" t="s">
        <v>8</v>
      </c>
      <c r="F403" s="228">
        <v>28000</v>
      </c>
      <c r="G403" s="228">
        <v>28100</v>
      </c>
      <c r="H403" s="171"/>
      <c r="I403" s="88">
        <f t="shared" si="47"/>
        <v>28100</v>
      </c>
      <c r="J403" s="163">
        <f t="shared" si="48"/>
        <v>0</v>
      </c>
      <c r="K403" s="155">
        <f t="shared" si="49"/>
        <v>1</v>
      </c>
      <c r="L403" s="155">
        <f>IF(J403=1,SUM($J$6:J403),0)</f>
        <v>0</v>
      </c>
      <c r="M403" s="155">
        <f>IF(K403=1,SUM($K$6:K403),0)</f>
        <v>201227268.79893059</v>
      </c>
      <c r="N403" s="165">
        <f t="shared" si="50"/>
        <v>201227268.79893059</v>
      </c>
      <c r="O403" s="155">
        <f t="shared" si="51"/>
        <v>0</v>
      </c>
      <c r="P403" s="155">
        <f>IF(O403=1,SUM($O$6:O403),0)</f>
        <v>0</v>
      </c>
    </row>
    <row r="404" spans="1:16" ht="15" customHeight="1">
      <c r="A404" s="15"/>
      <c r="B404" s="174">
        <v>40</v>
      </c>
      <c r="C404" s="109" t="s">
        <v>182</v>
      </c>
      <c r="D404" s="226" t="s">
        <v>45</v>
      </c>
      <c r="E404" s="227" t="s">
        <v>8</v>
      </c>
      <c r="F404" s="228">
        <v>22400</v>
      </c>
      <c r="G404" s="228">
        <v>22400</v>
      </c>
      <c r="H404" s="171"/>
      <c r="I404" s="88">
        <f t="shared" si="47"/>
        <v>22400</v>
      </c>
      <c r="J404" s="163">
        <f t="shared" si="48"/>
        <v>0</v>
      </c>
      <c r="K404" s="155">
        <f t="shared" si="49"/>
        <v>1</v>
      </c>
      <c r="L404" s="155">
        <f>IF(J404=1,SUM($J$6:J404),0)</f>
        <v>0</v>
      </c>
      <c r="M404" s="155">
        <f>IF(K404=1,SUM($K$6:K404),0)</f>
        <v>201227269.79893059</v>
      </c>
      <c r="N404" s="165">
        <f t="shared" si="50"/>
        <v>201227269.79893059</v>
      </c>
      <c r="O404" s="155">
        <f t="shared" si="51"/>
        <v>0</v>
      </c>
      <c r="P404" s="155">
        <f>IF(O404=1,SUM($O$6:O404),0)</f>
        <v>0</v>
      </c>
    </row>
    <row r="405" spans="1:16" ht="15" customHeight="1">
      <c r="A405" s="15"/>
      <c r="B405" s="174">
        <v>42</v>
      </c>
      <c r="C405" s="109" t="s">
        <v>184</v>
      </c>
      <c r="D405" s="226" t="s">
        <v>45</v>
      </c>
      <c r="E405" s="227" t="s">
        <v>8</v>
      </c>
      <c r="F405" s="228">
        <v>15800</v>
      </c>
      <c r="G405" s="228">
        <v>15900</v>
      </c>
      <c r="H405" s="171"/>
      <c r="I405" s="88">
        <f t="shared" si="47"/>
        <v>15900</v>
      </c>
      <c r="J405" s="163">
        <f t="shared" si="48"/>
        <v>0</v>
      </c>
      <c r="K405" s="155">
        <f t="shared" si="49"/>
        <v>1</v>
      </c>
      <c r="L405" s="155">
        <f>IF(J405=1,SUM($J$6:J405),0)</f>
        <v>0</v>
      </c>
      <c r="M405" s="155">
        <f>IF(K405=1,SUM($K$6:K405),0)</f>
        <v>201227270.79893059</v>
      </c>
      <c r="N405" s="165">
        <f t="shared" si="50"/>
        <v>201227270.79893059</v>
      </c>
      <c r="O405" s="155">
        <f t="shared" si="51"/>
        <v>0</v>
      </c>
      <c r="P405" s="155">
        <f>IF(O405=1,SUM($O$6:O405),0)</f>
        <v>0</v>
      </c>
    </row>
    <row r="406" spans="1:16" ht="15" customHeight="1">
      <c r="A406" s="15"/>
      <c r="B406" s="174">
        <v>41</v>
      </c>
      <c r="C406" s="109" t="s">
        <v>183</v>
      </c>
      <c r="D406" s="226" t="s">
        <v>45</v>
      </c>
      <c r="E406" s="227" t="s">
        <v>8</v>
      </c>
      <c r="F406" s="228">
        <v>22400</v>
      </c>
      <c r="G406" s="228">
        <v>22500</v>
      </c>
      <c r="H406" s="171"/>
      <c r="I406" s="88">
        <f t="shared" si="47"/>
        <v>22500</v>
      </c>
      <c r="J406" s="163">
        <f t="shared" si="48"/>
        <v>0</v>
      </c>
      <c r="K406" s="155">
        <f t="shared" si="49"/>
        <v>1</v>
      </c>
      <c r="L406" s="155">
        <f>IF(J406=1,SUM($J$6:J406),0)</f>
        <v>0</v>
      </c>
      <c r="M406" s="155">
        <f>IF(K406=1,SUM($K$6:K406),0)</f>
        <v>201227271.79893059</v>
      </c>
      <c r="N406" s="165">
        <f t="shared" si="50"/>
        <v>201227271.79893059</v>
      </c>
      <c r="O406" s="155">
        <f t="shared" si="51"/>
        <v>0</v>
      </c>
      <c r="P406" s="155">
        <f>IF(O406=1,SUM($O$6:O406),0)</f>
        <v>0</v>
      </c>
    </row>
    <row r="407" spans="1:16" ht="15" customHeight="1">
      <c r="A407" s="15"/>
      <c r="B407" s="174">
        <v>42</v>
      </c>
      <c r="C407" s="109" t="s">
        <v>1156</v>
      </c>
      <c r="D407" s="226" t="s">
        <v>45</v>
      </c>
      <c r="E407" s="227" t="s">
        <v>8</v>
      </c>
      <c r="F407" s="228">
        <v>36500</v>
      </c>
      <c r="G407" s="228">
        <v>36500</v>
      </c>
      <c r="H407" s="171"/>
      <c r="I407" s="88">
        <f t="shared" si="47"/>
        <v>36500</v>
      </c>
      <c r="J407" s="163">
        <f t="shared" si="48"/>
        <v>0</v>
      </c>
      <c r="K407" s="155">
        <f t="shared" si="49"/>
        <v>1</v>
      </c>
      <c r="L407" s="155">
        <f>IF(J407=1,SUM($J$6:J407),0)</f>
        <v>0</v>
      </c>
      <c r="M407" s="155">
        <f>IF(K407=1,SUM($K$6:K407),0)</f>
        <v>201227272.79893059</v>
      </c>
      <c r="N407" s="165">
        <f t="shared" si="50"/>
        <v>201227272.79893059</v>
      </c>
      <c r="O407" s="155">
        <f t="shared" si="51"/>
        <v>0</v>
      </c>
      <c r="P407" s="155">
        <f>IF(O407=1,SUM($O$6:O407),0)</f>
        <v>0</v>
      </c>
    </row>
    <row r="408" spans="1:16" ht="15" customHeight="1">
      <c r="A408" s="15"/>
      <c r="B408" s="174">
        <v>43</v>
      </c>
      <c r="C408" s="109" t="s">
        <v>185</v>
      </c>
      <c r="D408" s="226" t="s">
        <v>45</v>
      </c>
      <c r="E408" s="227" t="s">
        <v>8</v>
      </c>
      <c r="F408" s="228">
        <v>10800</v>
      </c>
      <c r="G408" s="228">
        <v>10800</v>
      </c>
      <c r="H408" s="171"/>
      <c r="I408" s="88">
        <f t="shared" si="47"/>
        <v>10800</v>
      </c>
      <c r="J408" s="163">
        <f t="shared" si="48"/>
        <v>0</v>
      </c>
      <c r="K408" s="155">
        <f t="shared" si="49"/>
        <v>1</v>
      </c>
      <c r="L408" s="155">
        <f>IF(J408=1,SUM($J$6:J408),0)</f>
        <v>0</v>
      </c>
      <c r="M408" s="155">
        <f>IF(K408=1,SUM($K$6:K408),0)</f>
        <v>201227273.79893059</v>
      </c>
      <c r="N408" s="165">
        <f t="shared" si="50"/>
        <v>201227273.79893059</v>
      </c>
      <c r="O408" s="155">
        <f t="shared" si="51"/>
        <v>0</v>
      </c>
      <c r="P408" s="155">
        <f>IF(O408=1,SUM($O$6:O408),0)</f>
        <v>0</v>
      </c>
    </row>
    <row r="409" spans="1:16" ht="15" customHeight="1">
      <c r="A409" s="15"/>
      <c r="B409" s="174">
        <v>44</v>
      </c>
      <c r="C409" s="109" t="s">
        <v>186</v>
      </c>
      <c r="D409" s="226" t="s">
        <v>45</v>
      </c>
      <c r="E409" s="227" t="s">
        <v>8</v>
      </c>
      <c r="F409" s="228">
        <v>13600</v>
      </c>
      <c r="G409" s="228">
        <v>13600</v>
      </c>
      <c r="H409" s="171"/>
      <c r="I409" s="88">
        <f t="shared" si="47"/>
        <v>13600</v>
      </c>
      <c r="J409" s="163">
        <f t="shared" si="48"/>
        <v>0</v>
      </c>
      <c r="K409" s="155">
        <f t="shared" si="49"/>
        <v>1</v>
      </c>
      <c r="L409" s="155">
        <f>IF(J409=1,SUM($J$6:J409),0)</f>
        <v>0</v>
      </c>
      <c r="M409" s="155">
        <f>IF(K409=1,SUM($K$6:K409),0)</f>
        <v>201227274.79893059</v>
      </c>
      <c r="N409" s="165">
        <f t="shared" si="50"/>
        <v>201227274.79893059</v>
      </c>
      <c r="O409" s="155">
        <f t="shared" si="51"/>
        <v>0</v>
      </c>
      <c r="P409" s="155">
        <f>IF(O409=1,SUM($O$6:O409),0)</f>
        <v>0</v>
      </c>
    </row>
    <row r="410" spans="1:16" ht="15" customHeight="1">
      <c r="A410" s="15"/>
      <c r="B410" s="174">
        <v>45</v>
      </c>
      <c r="C410" s="109" t="s">
        <v>187</v>
      </c>
      <c r="D410" s="226" t="s">
        <v>45</v>
      </c>
      <c r="E410" s="227" t="s">
        <v>8</v>
      </c>
      <c r="F410" s="228">
        <v>17100</v>
      </c>
      <c r="G410" s="228">
        <v>17100</v>
      </c>
      <c r="H410" s="171"/>
      <c r="I410" s="88">
        <f t="shared" si="47"/>
        <v>17100</v>
      </c>
      <c r="J410" s="163">
        <f t="shared" si="48"/>
        <v>0</v>
      </c>
      <c r="K410" s="155">
        <f t="shared" si="49"/>
        <v>1</v>
      </c>
      <c r="L410" s="155">
        <f>IF(J410=1,SUM($J$6:J410),0)</f>
        <v>0</v>
      </c>
      <c r="M410" s="155">
        <f>IF(K410=1,SUM($K$6:K410),0)</f>
        <v>201227275.79893059</v>
      </c>
      <c r="N410" s="165">
        <f t="shared" si="50"/>
        <v>201227275.79893059</v>
      </c>
      <c r="O410" s="155">
        <f t="shared" si="51"/>
        <v>0</v>
      </c>
      <c r="P410" s="155">
        <f>IF(O410=1,SUM($O$6:O410),0)</f>
        <v>0</v>
      </c>
    </row>
    <row r="411" spans="1:16" ht="15" customHeight="1">
      <c r="A411" s="15"/>
      <c r="B411" s="174">
        <v>46</v>
      </c>
      <c r="C411" s="109" t="s">
        <v>188</v>
      </c>
      <c r="D411" s="226" t="s">
        <v>45</v>
      </c>
      <c r="E411" s="227" t="s">
        <v>8</v>
      </c>
      <c r="F411" s="228">
        <v>32400</v>
      </c>
      <c r="G411" s="228">
        <v>32400</v>
      </c>
      <c r="H411" s="171"/>
      <c r="I411" s="88">
        <f t="shared" si="47"/>
        <v>32400</v>
      </c>
      <c r="J411" s="163">
        <f t="shared" si="48"/>
        <v>0</v>
      </c>
      <c r="K411" s="155">
        <f t="shared" si="49"/>
        <v>1</v>
      </c>
      <c r="L411" s="155">
        <f>IF(J411=1,SUM($J$6:J411),0)</f>
        <v>0</v>
      </c>
      <c r="M411" s="155">
        <f>IF(K411=1,SUM($K$6:K411),0)</f>
        <v>201227276.79893059</v>
      </c>
      <c r="N411" s="165">
        <f t="shared" si="50"/>
        <v>201227276.79893059</v>
      </c>
      <c r="O411" s="155">
        <f t="shared" si="51"/>
        <v>0</v>
      </c>
      <c r="P411" s="155">
        <f>IF(O411=1,SUM($O$6:O411),0)</f>
        <v>0</v>
      </c>
    </row>
    <row r="412" spans="1:16" ht="15" customHeight="1">
      <c r="A412" s="15"/>
      <c r="B412" s="174">
        <v>47</v>
      </c>
      <c r="C412" s="109" t="s">
        <v>189</v>
      </c>
      <c r="D412" s="226" t="s">
        <v>45</v>
      </c>
      <c r="E412" s="227" t="s">
        <v>8</v>
      </c>
      <c r="F412" s="228">
        <v>40400</v>
      </c>
      <c r="G412" s="228">
        <v>40400</v>
      </c>
      <c r="H412" s="171"/>
      <c r="I412" s="88">
        <f t="shared" si="47"/>
        <v>40400</v>
      </c>
      <c r="J412" s="163">
        <f t="shared" si="48"/>
        <v>0</v>
      </c>
      <c r="K412" s="155">
        <f t="shared" si="49"/>
        <v>1</v>
      </c>
      <c r="L412" s="155">
        <f>IF(J412=1,SUM($J$6:J412),0)</f>
        <v>0</v>
      </c>
      <c r="M412" s="155">
        <f>IF(K412=1,SUM($K$6:K412),0)</f>
        <v>201227277.79893059</v>
      </c>
      <c r="N412" s="165">
        <f t="shared" si="50"/>
        <v>201227277.79893059</v>
      </c>
      <c r="O412" s="155">
        <f t="shared" si="51"/>
        <v>0</v>
      </c>
      <c r="P412" s="155">
        <f>IF(O412=1,SUM($O$6:O412),0)</f>
        <v>0</v>
      </c>
    </row>
    <row r="413" spans="1:16" ht="15" customHeight="1">
      <c r="A413" s="15"/>
      <c r="B413" s="174">
        <v>48</v>
      </c>
      <c r="C413" s="109" t="s">
        <v>592</v>
      </c>
      <c r="D413" s="226" t="s">
        <v>45</v>
      </c>
      <c r="E413" s="227" t="s">
        <v>8</v>
      </c>
      <c r="F413" s="228">
        <v>282000</v>
      </c>
      <c r="G413" s="228">
        <v>283100</v>
      </c>
      <c r="H413" s="171"/>
      <c r="I413" s="88">
        <f t="shared" si="47"/>
        <v>283100</v>
      </c>
      <c r="J413" s="163">
        <f t="shared" si="48"/>
        <v>0</v>
      </c>
      <c r="K413" s="155">
        <f t="shared" si="49"/>
        <v>1</v>
      </c>
      <c r="L413" s="155">
        <f>IF(J413=1,SUM($J$6:J413),0)</f>
        <v>0</v>
      </c>
      <c r="M413" s="155">
        <f>IF(K413=1,SUM($K$6:K413),0)</f>
        <v>201227278.79893059</v>
      </c>
      <c r="N413" s="165">
        <f t="shared" si="50"/>
        <v>201227278.79893059</v>
      </c>
      <c r="O413" s="155">
        <f t="shared" si="51"/>
        <v>0</v>
      </c>
      <c r="P413" s="155">
        <f>IF(O413=1,SUM($O$6:O413),0)</f>
        <v>0</v>
      </c>
    </row>
    <row r="414" spans="1:16" ht="15" customHeight="1">
      <c r="A414" s="15"/>
      <c r="B414" s="174">
        <v>49</v>
      </c>
      <c r="C414" s="109" t="s">
        <v>593</v>
      </c>
      <c r="D414" s="226" t="s">
        <v>45</v>
      </c>
      <c r="E414" s="227" t="s">
        <v>8</v>
      </c>
      <c r="F414" s="228">
        <v>379000</v>
      </c>
      <c r="G414" s="228">
        <v>380500</v>
      </c>
      <c r="H414" s="171"/>
      <c r="I414" s="88">
        <f t="shared" si="47"/>
        <v>380500</v>
      </c>
      <c r="J414" s="163">
        <f t="shared" si="48"/>
        <v>0</v>
      </c>
      <c r="K414" s="155">
        <f t="shared" si="49"/>
        <v>1</v>
      </c>
      <c r="L414" s="155">
        <f>IF(J414=1,SUM($J$6:J414),0)</f>
        <v>0</v>
      </c>
      <c r="M414" s="155">
        <f>IF(K414=1,SUM($K$6:K414),0)</f>
        <v>201227279.79893059</v>
      </c>
      <c r="N414" s="165">
        <f t="shared" si="50"/>
        <v>201227279.79893059</v>
      </c>
      <c r="O414" s="155">
        <f t="shared" si="51"/>
        <v>0</v>
      </c>
      <c r="P414" s="155">
        <f>IF(O414=1,SUM($O$6:O414),0)</f>
        <v>0</v>
      </c>
    </row>
    <row r="415" spans="1:16" ht="15" customHeight="1">
      <c r="A415" s="15"/>
      <c r="B415" s="174">
        <v>50</v>
      </c>
      <c r="C415" s="109" t="s">
        <v>594</v>
      </c>
      <c r="D415" s="226" t="s">
        <v>45</v>
      </c>
      <c r="E415" s="227" t="s">
        <v>8</v>
      </c>
      <c r="F415" s="228">
        <v>557000</v>
      </c>
      <c r="G415" s="228">
        <v>559200</v>
      </c>
      <c r="H415" s="171"/>
      <c r="I415" s="88">
        <f t="shared" si="47"/>
        <v>559200</v>
      </c>
      <c r="J415" s="163">
        <f t="shared" si="48"/>
        <v>0</v>
      </c>
      <c r="K415" s="155">
        <f t="shared" si="49"/>
        <v>1</v>
      </c>
      <c r="L415" s="155">
        <f>IF(J415=1,SUM($J$6:J415),0)</f>
        <v>0</v>
      </c>
      <c r="M415" s="155">
        <f>IF(K415=1,SUM($K$6:K415),0)</f>
        <v>201227280.79893059</v>
      </c>
      <c r="N415" s="165">
        <f t="shared" si="50"/>
        <v>201227280.79893059</v>
      </c>
      <c r="O415" s="155">
        <f t="shared" si="51"/>
        <v>0</v>
      </c>
      <c r="P415" s="155">
        <f>IF(O415=1,SUM($O$6:O415),0)</f>
        <v>0</v>
      </c>
    </row>
    <row r="416" spans="1:16" ht="15" customHeight="1">
      <c r="A416" s="15"/>
      <c r="B416" s="174">
        <v>51</v>
      </c>
      <c r="C416" s="109" t="s">
        <v>190</v>
      </c>
      <c r="D416" s="226" t="s">
        <v>45</v>
      </c>
      <c r="E416" s="227" t="s">
        <v>8</v>
      </c>
      <c r="F416" s="228">
        <v>41800</v>
      </c>
      <c r="G416" s="228">
        <v>41800</v>
      </c>
      <c r="H416" s="171"/>
      <c r="I416" s="88">
        <f t="shared" si="47"/>
        <v>41800</v>
      </c>
      <c r="J416" s="163">
        <f t="shared" si="48"/>
        <v>0</v>
      </c>
      <c r="K416" s="155">
        <f t="shared" si="49"/>
        <v>1</v>
      </c>
      <c r="L416" s="155">
        <f>IF(J416=1,SUM($J$6:J416),0)</f>
        <v>0</v>
      </c>
      <c r="M416" s="155">
        <f>IF(K416=1,SUM($K$6:K416),0)</f>
        <v>201227281.79893059</v>
      </c>
      <c r="N416" s="165">
        <f t="shared" si="50"/>
        <v>201227281.79893059</v>
      </c>
      <c r="O416" s="155">
        <f t="shared" si="51"/>
        <v>0</v>
      </c>
      <c r="P416" s="155">
        <f>IF(O416=1,SUM($O$6:O416),0)</f>
        <v>0</v>
      </c>
    </row>
    <row r="417" spans="1:17" ht="15" customHeight="1">
      <c r="A417" s="15"/>
      <c r="B417" s="174">
        <v>52</v>
      </c>
      <c r="C417" s="109" t="s">
        <v>595</v>
      </c>
      <c r="D417" s="226" t="s">
        <v>45</v>
      </c>
      <c r="E417" s="227" t="s">
        <v>8</v>
      </c>
      <c r="F417" s="228">
        <v>78500</v>
      </c>
      <c r="G417" s="228">
        <v>78500</v>
      </c>
      <c r="H417" s="171"/>
      <c r="I417" s="88">
        <f t="shared" si="47"/>
        <v>78500</v>
      </c>
      <c r="J417" s="163">
        <f t="shared" si="48"/>
        <v>0</v>
      </c>
      <c r="K417" s="155">
        <f t="shared" si="49"/>
        <v>1</v>
      </c>
      <c r="L417" s="155">
        <f>IF(J417=1,SUM($J$6:J417),0)</f>
        <v>0</v>
      </c>
      <c r="M417" s="155">
        <f>IF(K417=1,SUM($K$6:K417),0)</f>
        <v>201227282.79893059</v>
      </c>
      <c r="N417" s="165">
        <f t="shared" si="50"/>
        <v>201227282.79893059</v>
      </c>
      <c r="O417" s="155">
        <f t="shared" si="51"/>
        <v>0</v>
      </c>
      <c r="P417" s="155">
        <f>IF(O417=1,SUM($O$6:O417),0)</f>
        <v>0</v>
      </c>
    </row>
    <row r="418" spans="1:17" ht="15" customHeight="1">
      <c r="A418" s="15"/>
      <c r="B418" s="174">
        <v>53</v>
      </c>
      <c r="C418" s="109" t="s">
        <v>596</v>
      </c>
      <c r="D418" s="226" t="s">
        <v>45</v>
      </c>
      <c r="E418" s="227" t="s">
        <v>8</v>
      </c>
      <c r="F418" s="228">
        <v>120000</v>
      </c>
      <c r="G418" s="228">
        <v>120000</v>
      </c>
      <c r="H418" s="171"/>
      <c r="I418" s="88">
        <f t="shared" si="47"/>
        <v>120000</v>
      </c>
      <c r="J418" s="163">
        <f t="shared" si="48"/>
        <v>0</v>
      </c>
      <c r="K418" s="155">
        <f t="shared" si="49"/>
        <v>1</v>
      </c>
      <c r="L418" s="155">
        <f>IF(J418=1,SUM($J$6:J418),0)</f>
        <v>0</v>
      </c>
      <c r="M418" s="155">
        <f>IF(K418=1,SUM($K$6:K418),0)</f>
        <v>201227283.79893059</v>
      </c>
      <c r="N418" s="165">
        <f t="shared" si="50"/>
        <v>201227283.79893059</v>
      </c>
      <c r="O418" s="155">
        <f t="shared" si="51"/>
        <v>0</v>
      </c>
      <c r="P418" s="155">
        <f>IF(O418=1,SUM($O$6:O418),0)</f>
        <v>0</v>
      </c>
    </row>
    <row r="419" spans="1:17" ht="15" customHeight="1">
      <c r="A419" s="15"/>
      <c r="B419" s="174">
        <v>54</v>
      </c>
      <c r="C419" s="109" t="s">
        <v>597</v>
      </c>
      <c r="D419" s="226" t="s">
        <v>45</v>
      </c>
      <c r="E419" s="227" t="s">
        <v>8</v>
      </c>
      <c r="F419" s="228">
        <v>120900</v>
      </c>
      <c r="G419" s="228">
        <v>120900</v>
      </c>
      <c r="H419" s="171"/>
      <c r="I419" s="88">
        <f t="shared" si="47"/>
        <v>120900</v>
      </c>
      <c r="J419" s="163">
        <f t="shared" si="48"/>
        <v>0</v>
      </c>
      <c r="K419" s="155">
        <f t="shared" si="49"/>
        <v>1</v>
      </c>
      <c r="L419" s="155">
        <f>IF(J419=1,SUM($J$6:J419),0)</f>
        <v>0</v>
      </c>
      <c r="M419" s="155">
        <f>IF(K419=1,SUM($K$6:K419),0)</f>
        <v>201227284.79893059</v>
      </c>
      <c r="N419" s="165">
        <f t="shared" si="50"/>
        <v>201227284.79893059</v>
      </c>
      <c r="O419" s="155">
        <f t="shared" si="51"/>
        <v>0</v>
      </c>
      <c r="P419" s="155">
        <f>IF(O419=1,SUM($O$6:O419),0)</f>
        <v>0</v>
      </c>
    </row>
    <row r="420" spans="1:17" ht="15" customHeight="1">
      <c r="A420" s="15"/>
      <c r="B420" s="174">
        <v>55</v>
      </c>
      <c r="C420" s="109" t="s">
        <v>191</v>
      </c>
      <c r="D420" s="226" t="s">
        <v>45</v>
      </c>
      <c r="E420" s="227" t="s">
        <v>8</v>
      </c>
      <c r="F420" s="228">
        <v>78500</v>
      </c>
      <c r="G420" s="228">
        <v>78500</v>
      </c>
      <c r="H420" s="171"/>
      <c r="I420" s="88">
        <f t="shared" si="47"/>
        <v>78500</v>
      </c>
      <c r="J420" s="163">
        <f t="shared" si="48"/>
        <v>0</v>
      </c>
      <c r="K420" s="155">
        <f t="shared" si="49"/>
        <v>1</v>
      </c>
      <c r="L420" s="155">
        <f>IF(J420=1,SUM($J$6:J420),0)</f>
        <v>0</v>
      </c>
      <c r="M420" s="155">
        <f>IF(K420=1,SUM($K$6:K420),0)</f>
        <v>201227285.79893059</v>
      </c>
      <c r="N420" s="165">
        <f t="shared" si="50"/>
        <v>201227285.79893059</v>
      </c>
      <c r="O420" s="155">
        <f t="shared" si="51"/>
        <v>0</v>
      </c>
      <c r="P420" s="155">
        <f>IF(O420=1,SUM($O$6:O420),0)</f>
        <v>0</v>
      </c>
      <c r="Q420" s="167"/>
    </row>
    <row r="421" spans="1:17" ht="15" customHeight="1">
      <c r="A421" s="15"/>
      <c r="B421" s="174">
        <v>56</v>
      </c>
      <c r="C421" s="109" t="s">
        <v>192</v>
      </c>
      <c r="D421" s="226" t="s">
        <v>45</v>
      </c>
      <c r="E421" s="227" t="s">
        <v>8</v>
      </c>
      <c r="F421" s="228">
        <v>85300</v>
      </c>
      <c r="G421" s="228">
        <v>85300</v>
      </c>
      <c r="H421" s="171"/>
      <c r="I421" s="88">
        <f t="shared" si="47"/>
        <v>85300</v>
      </c>
      <c r="J421" s="163">
        <f t="shared" si="48"/>
        <v>0</v>
      </c>
      <c r="K421" s="155">
        <f t="shared" si="49"/>
        <v>1</v>
      </c>
      <c r="L421" s="155">
        <f>IF(J421=1,SUM($J$6:J421),0)</f>
        <v>0</v>
      </c>
      <c r="M421" s="155">
        <f>IF(K421=1,SUM($K$6:K421),0)</f>
        <v>201227286.79893059</v>
      </c>
      <c r="N421" s="165">
        <f t="shared" si="50"/>
        <v>201227286.79893059</v>
      </c>
      <c r="O421" s="155">
        <f t="shared" si="51"/>
        <v>0</v>
      </c>
      <c r="P421" s="155">
        <f>IF(O421=1,SUM($O$6:O421),0)</f>
        <v>0</v>
      </c>
    </row>
    <row r="422" spans="1:17" ht="15" customHeight="1">
      <c r="A422" s="15"/>
      <c r="B422" s="174">
        <v>57</v>
      </c>
      <c r="C422" s="109" t="s">
        <v>193</v>
      </c>
      <c r="D422" s="226" t="s">
        <v>45</v>
      </c>
      <c r="E422" s="227" t="s">
        <v>8</v>
      </c>
      <c r="F422" s="228">
        <v>107300</v>
      </c>
      <c r="G422" s="228">
        <v>107300</v>
      </c>
      <c r="H422" s="171"/>
      <c r="I422" s="88">
        <f t="shared" si="47"/>
        <v>107300</v>
      </c>
      <c r="J422" s="163">
        <f t="shared" si="48"/>
        <v>0</v>
      </c>
      <c r="K422" s="155">
        <f t="shared" si="49"/>
        <v>1</v>
      </c>
      <c r="L422" s="155">
        <f>IF(J422=1,SUM($J$6:J422),0)</f>
        <v>0</v>
      </c>
      <c r="M422" s="155">
        <f>IF(K422=1,SUM($K$6:K422),0)</f>
        <v>201227287.79893059</v>
      </c>
      <c r="N422" s="165">
        <f t="shared" si="50"/>
        <v>201227287.79893059</v>
      </c>
      <c r="O422" s="155">
        <f t="shared" si="51"/>
        <v>0</v>
      </c>
      <c r="P422" s="155">
        <f>IF(O422=1,SUM($O$6:O422),0)</f>
        <v>0</v>
      </c>
    </row>
    <row r="423" spans="1:17" ht="15" customHeight="1">
      <c r="A423" s="15"/>
      <c r="B423" s="174">
        <v>58</v>
      </c>
      <c r="C423" s="109" t="s">
        <v>194</v>
      </c>
      <c r="D423" s="226" t="s">
        <v>45</v>
      </c>
      <c r="E423" s="227" t="s">
        <v>8</v>
      </c>
      <c r="F423" s="228">
        <v>112100</v>
      </c>
      <c r="G423" s="228">
        <v>112100</v>
      </c>
      <c r="H423" s="171"/>
      <c r="I423" s="88">
        <f t="shared" si="47"/>
        <v>112100</v>
      </c>
      <c r="J423" s="163">
        <f t="shared" si="48"/>
        <v>0</v>
      </c>
      <c r="K423" s="155">
        <f t="shared" si="49"/>
        <v>1</v>
      </c>
      <c r="L423" s="155">
        <f>IF(J423=1,SUM($J$6:J423),0)</f>
        <v>0</v>
      </c>
      <c r="M423" s="155">
        <f>IF(K423=1,SUM($K$6:K423),0)</f>
        <v>201227288.79893059</v>
      </c>
      <c r="N423" s="165">
        <f t="shared" si="50"/>
        <v>201227288.79893059</v>
      </c>
      <c r="O423" s="155">
        <f t="shared" si="51"/>
        <v>0</v>
      </c>
      <c r="P423" s="155">
        <f>IF(O423=1,SUM($O$6:O423),0)</f>
        <v>0</v>
      </c>
    </row>
    <row r="424" spans="1:17" ht="15" customHeight="1">
      <c r="A424" s="15"/>
      <c r="B424" s="174">
        <v>59</v>
      </c>
      <c r="C424" s="109" t="s">
        <v>195</v>
      </c>
      <c r="D424" s="226" t="s">
        <v>45</v>
      </c>
      <c r="E424" s="227" t="s">
        <v>8</v>
      </c>
      <c r="F424" s="228">
        <v>75400</v>
      </c>
      <c r="G424" s="228">
        <v>75400</v>
      </c>
      <c r="H424" s="171"/>
      <c r="I424" s="88">
        <f t="shared" si="47"/>
        <v>75400</v>
      </c>
      <c r="J424" s="163">
        <f t="shared" si="48"/>
        <v>0</v>
      </c>
      <c r="K424" s="155">
        <f t="shared" si="49"/>
        <v>1</v>
      </c>
      <c r="L424" s="155">
        <f>IF(J424=1,SUM($J$6:J424),0)</f>
        <v>0</v>
      </c>
      <c r="M424" s="155">
        <f>IF(K424=1,SUM($K$6:K424),0)</f>
        <v>201227289.79893059</v>
      </c>
      <c r="N424" s="165">
        <f t="shared" si="50"/>
        <v>201227289.79893059</v>
      </c>
      <c r="O424" s="155">
        <f t="shared" si="51"/>
        <v>0</v>
      </c>
      <c r="P424" s="155">
        <f>IF(O424=1,SUM($O$6:O424),0)</f>
        <v>0</v>
      </c>
    </row>
    <row r="425" spans="1:17" ht="15" customHeight="1">
      <c r="A425" s="15"/>
      <c r="B425" s="174">
        <v>60</v>
      </c>
      <c r="C425" s="109" t="s">
        <v>467</v>
      </c>
      <c r="D425" s="226" t="s">
        <v>45</v>
      </c>
      <c r="E425" s="227" t="s">
        <v>8</v>
      </c>
      <c r="F425" s="228">
        <v>23500</v>
      </c>
      <c r="G425" s="228">
        <v>23500</v>
      </c>
      <c r="H425" s="171"/>
      <c r="I425" s="88">
        <f t="shared" si="47"/>
        <v>23500</v>
      </c>
      <c r="J425" s="163">
        <f t="shared" si="48"/>
        <v>0</v>
      </c>
      <c r="K425" s="155">
        <f t="shared" si="49"/>
        <v>1</v>
      </c>
      <c r="L425" s="155">
        <f>IF(J425=1,SUM($J$6:J425),0)</f>
        <v>0</v>
      </c>
      <c r="M425" s="155">
        <f>IF(K425=1,SUM($K$6:K425),0)</f>
        <v>201227290.79893059</v>
      </c>
      <c r="N425" s="165">
        <f t="shared" si="50"/>
        <v>201227290.79893059</v>
      </c>
      <c r="O425" s="155">
        <f t="shared" si="51"/>
        <v>0</v>
      </c>
      <c r="P425" s="155">
        <f>IF(O425=1,SUM($O$6:O425),0)</f>
        <v>0</v>
      </c>
    </row>
    <row r="426" spans="1:17" ht="15" customHeight="1">
      <c r="A426" s="15"/>
      <c r="B426" s="174">
        <v>61</v>
      </c>
      <c r="C426" s="109" t="s">
        <v>468</v>
      </c>
      <c r="D426" s="226" t="s">
        <v>45</v>
      </c>
      <c r="E426" s="227" t="s">
        <v>8</v>
      </c>
      <c r="F426" s="228">
        <v>26500</v>
      </c>
      <c r="G426" s="228">
        <v>26500</v>
      </c>
      <c r="H426" s="171"/>
      <c r="I426" s="88">
        <f t="shared" si="47"/>
        <v>26500</v>
      </c>
      <c r="J426" s="163">
        <f t="shared" si="48"/>
        <v>0</v>
      </c>
      <c r="K426" s="155">
        <f t="shared" si="49"/>
        <v>1</v>
      </c>
      <c r="L426" s="155">
        <f>IF(J426=1,SUM($J$6:J426),0)</f>
        <v>0</v>
      </c>
      <c r="M426" s="155">
        <f>IF(K426=1,SUM($K$6:K426),0)</f>
        <v>201227291.79893059</v>
      </c>
      <c r="N426" s="165">
        <f t="shared" si="50"/>
        <v>201227291.79893059</v>
      </c>
      <c r="O426" s="155">
        <f t="shared" si="51"/>
        <v>0</v>
      </c>
      <c r="P426" s="155">
        <f>IF(O426=1,SUM($O$6:O426),0)</f>
        <v>0</v>
      </c>
    </row>
    <row r="427" spans="1:17" ht="15" customHeight="1">
      <c r="A427" s="15"/>
      <c r="B427" s="174">
        <v>62</v>
      </c>
      <c r="C427" s="109" t="s">
        <v>469</v>
      </c>
      <c r="D427" s="226" t="s">
        <v>45</v>
      </c>
      <c r="E427" s="227" t="s">
        <v>8</v>
      </c>
      <c r="F427" s="228">
        <v>34000</v>
      </c>
      <c r="G427" s="228">
        <v>34000</v>
      </c>
      <c r="H427" s="175"/>
      <c r="I427" s="88">
        <f t="shared" si="47"/>
        <v>34000</v>
      </c>
      <c r="J427" s="163">
        <f t="shared" si="48"/>
        <v>0</v>
      </c>
      <c r="K427" s="155">
        <f t="shared" si="49"/>
        <v>1</v>
      </c>
      <c r="L427" s="155">
        <f>IF(J427=1,SUM($J$6:J427),0)</f>
        <v>0</v>
      </c>
      <c r="M427" s="155">
        <f>IF(K427=1,SUM($K$6:K427),0)</f>
        <v>201227292.79893059</v>
      </c>
      <c r="N427" s="165">
        <f t="shared" si="50"/>
        <v>201227292.79893059</v>
      </c>
      <c r="O427" s="155">
        <f t="shared" si="51"/>
        <v>0</v>
      </c>
      <c r="P427" s="155">
        <f>IF(O427=1,SUM($O$6:O427),0)</f>
        <v>0</v>
      </c>
    </row>
    <row r="428" spans="1:17" ht="15" customHeight="1">
      <c r="A428" s="15"/>
      <c r="B428" s="174">
        <v>63</v>
      </c>
      <c r="C428" s="109" t="s">
        <v>470</v>
      </c>
      <c r="D428" s="226" t="s">
        <v>45</v>
      </c>
      <c r="E428" s="227" t="s">
        <v>8</v>
      </c>
      <c r="F428" s="228">
        <v>49600</v>
      </c>
      <c r="G428" s="228">
        <v>49600</v>
      </c>
      <c r="H428" s="171"/>
      <c r="I428" s="88">
        <f t="shared" si="47"/>
        <v>49600</v>
      </c>
      <c r="J428" s="163">
        <f t="shared" si="48"/>
        <v>0</v>
      </c>
      <c r="K428" s="155">
        <f t="shared" si="49"/>
        <v>1</v>
      </c>
      <c r="L428" s="155">
        <f>IF(J428=1,SUM($J$6:J428),0)</f>
        <v>0</v>
      </c>
      <c r="M428" s="155">
        <f>IF(K428=1,SUM($K$6:K428),0)</f>
        <v>201227293.79893059</v>
      </c>
      <c r="N428" s="165">
        <f t="shared" si="50"/>
        <v>201227293.79893059</v>
      </c>
      <c r="O428" s="155">
        <f t="shared" si="51"/>
        <v>0</v>
      </c>
      <c r="P428" s="155">
        <f>IF(O428=1,SUM($O$6:O428),0)</f>
        <v>0</v>
      </c>
    </row>
    <row r="429" spans="1:17" ht="15" customHeight="1">
      <c r="A429" s="15"/>
      <c r="B429" s="174">
        <v>64</v>
      </c>
      <c r="C429" s="109" t="s">
        <v>471</v>
      </c>
      <c r="D429" s="226" t="s">
        <v>45</v>
      </c>
      <c r="E429" s="227" t="s">
        <v>8</v>
      </c>
      <c r="F429" s="228">
        <v>56300</v>
      </c>
      <c r="G429" s="228">
        <v>56300</v>
      </c>
      <c r="H429" s="171"/>
      <c r="I429" s="88">
        <f t="shared" si="47"/>
        <v>56300</v>
      </c>
      <c r="J429" s="163">
        <f t="shared" si="48"/>
        <v>0</v>
      </c>
      <c r="K429" s="155">
        <f t="shared" si="49"/>
        <v>1</v>
      </c>
      <c r="L429" s="155">
        <f>IF(J429=1,SUM($J$6:J429),0)</f>
        <v>0</v>
      </c>
      <c r="M429" s="155">
        <f>IF(K429=1,SUM($K$6:K429),0)</f>
        <v>201227294.79893059</v>
      </c>
      <c r="N429" s="165">
        <f t="shared" si="50"/>
        <v>201227294.79893059</v>
      </c>
      <c r="O429" s="155">
        <f t="shared" si="51"/>
        <v>0</v>
      </c>
      <c r="P429" s="155">
        <f>IF(O429=1,SUM($O$6:O429),0)</f>
        <v>0</v>
      </c>
    </row>
    <row r="430" spans="1:17" ht="15" customHeight="1">
      <c r="A430" s="15"/>
      <c r="B430" s="174">
        <v>65</v>
      </c>
      <c r="C430" s="109" t="s">
        <v>196</v>
      </c>
      <c r="D430" s="226" t="s">
        <v>45</v>
      </c>
      <c r="E430" s="227" t="s">
        <v>7</v>
      </c>
      <c r="F430" s="228">
        <v>33800</v>
      </c>
      <c r="G430" s="228">
        <v>33800</v>
      </c>
      <c r="H430" s="171"/>
      <c r="I430" s="88">
        <f t="shared" si="47"/>
        <v>33800</v>
      </c>
      <c r="J430" s="163">
        <f t="shared" si="48"/>
        <v>0</v>
      </c>
      <c r="K430" s="155">
        <f t="shared" si="49"/>
        <v>1</v>
      </c>
      <c r="L430" s="155">
        <f>IF(J430=1,SUM($J$6:J430),0)</f>
        <v>0</v>
      </c>
      <c r="M430" s="155">
        <f>IF(K430=1,SUM($K$6:K430),0)</f>
        <v>201227295.79893059</v>
      </c>
      <c r="N430" s="165">
        <f t="shared" si="50"/>
        <v>201227295.79893059</v>
      </c>
      <c r="O430" s="155">
        <f t="shared" si="51"/>
        <v>0</v>
      </c>
      <c r="P430" s="155">
        <f>IF(O430=1,SUM($O$6:O430),0)</f>
        <v>0</v>
      </c>
    </row>
    <row r="431" spans="1:17" ht="15" customHeight="1">
      <c r="A431" s="15"/>
      <c r="B431" s="174">
        <v>66</v>
      </c>
      <c r="C431" s="109" t="s">
        <v>197</v>
      </c>
      <c r="D431" s="226" t="s">
        <v>45</v>
      </c>
      <c r="E431" s="227" t="s">
        <v>7</v>
      </c>
      <c r="F431" s="228">
        <v>40200</v>
      </c>
      <c r="G431" s="228">
        <v>40200</v>
      </c>
      <c r="H431" s="171"/>
      <c r="I431" s="88">
        <f t="shared" si="47"/>
        <v>40200</v>
      </c>
      <c r="J431" s="163">
        <f t="shared" si="48"/>
        <v>0</v>
      </c>
      <c r="K431" s="155">
        <f t="shared" si="49"/>
        <v>1</v>
      </c>
      <c r="L431" s="155">
        <f>IF(J431=1,SUM($J$6:J431),0)</f>
        <v>0</v>
      </c>
      <c r="M431" s="155">
        <f>IF(K431=1,SUM($K$6:K431),0)</f>
        <v>201227296.79893059</v>
      </c>
      <c r="N431" s="165">
        <f t="shared" si="50"/>
        <v>201227296.79893059</v>
      </c>
      <c r="O431" s="155">
        <f t="shared" si="51"/>
        <v>0</v>
      </c>
      <c r="P431" s="155">
        <f>IF(O431=1,SUM($O$6:O431),0)</f>
        <v>0</v>
      </c>
    </row>
    <row r="432" spans="1:17" ht="15" customHeight="1">
      <c r="A432" s="15"/>
      <c r="B432" s="174">
        <v>67</v>
      </c>
      <c r="C432" s="109" t="s">
        <v>198</v>
      </c>
      <c r="D432" s="226" t="s">
        <v>45</v>
      </c>
      <c r="E432" s="227" t="s">
        <v>7</v>
      </c>
      <c r="F432" s="228">
        <v>46800</v>
      </c>
      <c r="G432" s="228">
        <v>46800</v>
      </c>
      <c r="H432" s="171"/>
      <c r="I432" s="88">
        <f t="shared" si="47"/>
        <v>46800</v>
      </c>
      <c r="J432" s="163">
        <f t="shared" si="48"/>
        <v>0</v>
      </c>
      <c r="K432" s="155">
        <f t="shared" si="49"/>
        <v>1</v>
      </c>
      <c r="L432" s="155">
        <f>IF(J432=1,SUM($J$6:J432),0)</f>
        <v>0</v>
      </c>
      <c r="M432" s="155">
        <f>IF(K432=1,SUM($K$6:K432),0)</f>
        <v>201227297.79893059</v>
      </c>
      <c r="N432" s="165">
        <f t="shared" si="50"/>
        <v>201227297.79893059</v>
      </c>
      <c r="O432" s="155">
        <f t="shared" si="51"/>
        <v>0</v>
      </c>
      <c r="P432" s="155">
        <f>IF(O432=1,SUM($O$6:O432),0)</f>
        <v>0</v>
      </c>
    </row>
    <row r="433" spans="1:16" ht="15" customHeight="1">
      <c r="A433" s="15"/>
      <c r="B433" s="174">
        <v>68</v>
      </c>
      <c r="C433" s="109" t="s">
        <v>33</v>
      </c>
      <c r="D433" s="226" t="s">
        <v>45</v>
      </c>
      <c r="E433" s="227" t="s">
        <v>8</v>
      </c>
      <c r="F433" s="228">
        <v>9500</v>
      </c>
      <c r="G433" s="228">
        <v>9500</v>
      </c>
      <c r="H433" s="171"/>
      <c r="I433" s="88">
        <f t="shared" si="47"/>
        <v>9500</v>
      </c>
      <c r="J433" s="163">
        <f t="shared" si="48"/>
        <v>0</v>
      </c>
      <c r="K433" s="155">
        <f t="shared" si="49"/>
        <v>1</v>
      </c>
      <c r="L433" s="155">
        <f>IF(J433=1,SUM($J$6:J433),0)</f>
        <v>0</v>
      </c>
      <c r="M433" s="155">
        <f>IF(K433=1,SUM($K$6:K433),0)</f>
        <v>201227298.79893059</v>
      </c>
      <c r="N433" s="165">
        <f t="shared" si="50"/>
        <v>201227298.79893059</v>
      </c>
      <c r="O433" s="155">
        <f t="shared" si="51"/>
        <v>0</v>
      </c>
      <c r="P433" s="155">
        <f>IF(O433=1,SUM($O$6:O433),0)</f>
        <v>0</v>
      </c>
    </row>
    <row r="434" spans="1:16" ht="15" customHeight="1">
      <c r="A434" s="15"/>
      <c r="B434" s="174">
        <v>69</v>
      </c>
      <c r="C434" s="109" t="s">
        <v>29</v>
      </c>
      <c r="D434" s="226" t="s">
        <v>45</v>
      </c>
      <c r="E434" s="227" t="s">
        <v>8</v>
      </c>
      <c r="F434" s="228">
        <v>184500</v>
      </c>
      <c r="G434" s="228">
        <v>185200</v>
      </c>
      <c r="H434" s="171"/>
      <c r="I434" s="88">
        <f t="shared" si="47"/>
        <v>185200</v>
      </c>
      <c r="J434" s="163">
        <f t="shared" si="48"/>
        <v>0</v>
      </c>
      <c r="K434" s="155">
        <f t="shared" si="49"/>
        <v>1</v>
      </c>
      <c r="L434" s="155">
        <f>IF(J434=1,SUM($J$6:J434),0)</f>
        <v>0</v>
      </c>
      <c r="M434" s="155">
        <f>IF(K434=1,SUM($K$6:K434),0)</f>
        <v>201227299.79893059</v>
      </c>
      <c r="N434" s="165">
        <f t="shared" si="50"/>
        <v>201227299.79893059</v>
      </c>
      <c r="O434" s="155">
        <f t="shared" si="51"/>
        <v>0</v>
      </c>
      <c r="P434" s="155">
        <f>IF(O434=1,SUM($O$6:O434),0)</f>
        <v>0</v>
      </c>
    </row>
    <row r="435" spans="1:16" ht="15" customHeight="1">
      <c r="A435" s="15"/>
      <c r="B435" s="174">
        <v>70</v>
      </c>
      <c r="C435" s="109" t="s">
        <v>199</v>
      </c>
      <c r="D435" s="226" t="s">
        <v>45</v>
      </c>
      <c r="E435" s="227" t="s">
        <v>8</v>
      </c>
      <c r="F435" s="228">
        <v>175000</v>
      </c>
      <c r="G435" s="228">
        <v>175000</v>
      </c>
      <c r="H435" s="171"/>
      <c r="I435" s="88">
        <f t="shared" si="47"/>
        <v>175000</v>
      </c>
      <c r="J435" s="163">
        <f t="shared" si="48"/>
        <v>0</v>
      </c>
      <c r="K435" s="155">
        <f t="shared" si="49"/>
        <v>1</v>
      </c>
      <c r="L435" s="155">
        <f>IF(J435=1,SUM($J$6:J435),0)</f>
        <v>0</v>
      </c>
      <c r="M435" s="155">
        <f>IF(K435=1,SUM($K$6:K435),0)</f>
        <v>201227300.79893059</v>
      </c>
      <c r="N435" s="165">
        <f t="shared" si="50"/>
        <v>201227300.79893059</v>
      </c>
      <c r="O435" s="155">
        <f t="shared" si="51"/>
        <v>0</v>
      </c>
      <c r="P435" s="155">
        <f>IF(O435=1,SUM($O$6:O435),0)</f>
        <v>0</v>
      </c>
    </row>
    <row r="436" spans="1:16" ht="15" customHeight="1">
      <c r="A436" s="15"/>
      <c r="B436" s="174">
        <v>71</v>
      </c>
      <c r="C436" s="109" t="s">
        <v>32</v>
      </c>
      <c r="D436" s="226" t="s">
        <v>45</v>
      </c>
      <c r="E436" s="227" t="s">
        <v>7</v>
      </c>
      <c r="F436" s="228">
        <v>30000</v>
      </c>
      <c r="G436" s="228">
        <v>30000</v>
      </c>
      <c r="H436" s="171"/>
      <c r="I436" s="88">
        <f t="shared" si="47"/>
        <v>30000</v>
      </c>
      <c r="J436" s="163">
        <f t="shared" si="48"/>
        <v>0</v>
      </c>
      <c r="K436" s="155">
        <f t="shared" si="49"/>
        <v>1</v>
      </c>
      <c r="L436" s="155">
        <f>IF(J436=1,SUM($J$6:J436),0)</f>
        <v>0</v>
      </c>
      <c r="M436" s="155">
        <f>IF(K436=1,SUM($K$6:K436),0)</f>
        <v>201227301.79893059</v>
      </c>
      <c r="N436" s="165">
        <f t="shared" si="50"/>
        <v>201227301.79893059</v>
      </c>
      <c r="O436" s="155">
        <f t="shared" si="51"/>
        <v>0</v>
      </c>
      <c r="P436" s="155">
        <f>IF(O436=1,SUM($O$6:O436),0)</f>
        <v>0</v>
      </c>
    </row>
    <row r="437" spans="1:16" ht="15" customHeight="1">
      <c r="A437" s="15"/>
      <c r="B437" s="174">
        <v>72</v>
      </c>
      <c r="C437" s="109" t="s">
        <v>200</v>
      </c>
      <c r="D437" s="226" t="s">
        <v>45</v>
      </c>
      <c r="E437" s="227" t="s">
        <v>7</v>
      </c>
      <c r="F437" s="228">
        <v>49500</v>
      </c>
      <c r="G437" s="228">
        <v>49500</v>
      </c>
      <c r="H437" s="171"/>
      <c r="I437" s="88">
        <f t="shared" si="47"/>
        <v>49500</v>
      </c>
      <c r="J437" s="163">
        <f t="shared" si="48"/>
        <v>0</v>
      </c>
      <c r="K437" s="155">
        <f t="shared" si="49"/>
        <v>1</v>
      </c>
      <c r="L437" s="155">
        <f>IF(J437=1,SUM($J$6:J437),0)</f>
        <v>0</v>
      </c>
      <c r="M437" s="155">
        <f>IF(K437=1,SUM($K$6:K437),0)</f>
        <v>201227302.79893059</v>
      </c>
      <c r="N437" s="165">
        <f t="shared" si="50"/>
        <v>201227302.79893059</v>
      </c>
      <c r="O437" s="155">
        <f t="shared" si="51"/>
        <v>0</v>
      </c>
      <c r="P437" s="155">
        <f>IF(O437=1,SUM($O$6:O437),0)</f>
        <v>0</v>
      </c>
    </row>
    <row r="438" spans="1:16" ht="15" customHeight="1">
      <c r="A438" s="15"/>
      <c r="B438" s="174">
        <v>73</v>
      </c>
      <c r="C438" s="109" t="s">
        <v>201</v>
      </c>
      <c r="D438" s="226" t="s">
        <v>45</v>
      </c>
      <c r="E438" s="227" t="s">
        <v>7</v>
      </c>
      <c r="F438" s="228">
        <v>120000</v>
      </c>
      <c r="G438" s="228">
        <v>120000</v>
      </c>
      <c r="H438" s="171"/>
      <c r="I438" s="88">
        <f t="shared" si="47"/>
        <v>120000</v>
      </c>
      <c r="J438" s="163">
        <f t="shared" si="48"/>
        <v>0</v>
      </c>
      <c r="K438" s="155">
        <f t="shared" si="49"/>
        <v>1</v>
      </c>
      <c r="L438" s="155">
        <f>IF(J438=1,SUM($J$6:J438),0)</f>
        <v>0</v>
      </c>
      <c r="M438" s="155">
        <f>IF(K438=1,SUM($K$6:K438),0)</f>
        <v>201227303.79893059</v>
      </c>
      <c r="N438" s="165">
        <f t="shared" si="50"/>
        <v>201227303.79893059</v>
      </c>
      <c r="O438" s="155">
        <f t="shared" si="51"/>
        <v>0</v>
      </c>
      <c r="P438" s="155">
        <f>IF(O438=1,SUM($O$6:O438),0)</f>
        <v>0</v>
      </c>
    </row>
    <row r="439" spans="1:16" ht="15" customHeight="1">
      <c r="A439" s="15"/>
      <c r="B439" s="174">
        <v>74</v>
      </c>
      <c r="C439" s="109" t="s">
        <v>31</v>
      </c>
      <c r="D439" s="226" t="s">
        <v>45</v>
      </c>
      <c r="E439" s="227" t="s">
        <v>8</v>
      </c>
      <c r="F439" s="228">
        <v>4880</v>
      </c>
      <c r="G439" s="228">
        <v>4880</v>
      </c>
      <c r="H439" s="171"/>
      <c r="I439" s="88">
        <f t="shared" si="47"/>
        <v>4880</v>
      </c>
      <c r="J439" s="163">
        <f t="shared" si="48"/>
        <v>0</v>
      </c>
      <c r="K439" s="155">
        <f t="shared" si="49"/>
        <v>1</v>
      </c>
      <c r="L439" s="155">
        <f>IF(J439=1,SUM($J$6:J439),0)</f>
        <v>0</v>
      </c>
      <c r="M439" s="155">
        <f>IF(K439=1,SUM($K$6:K439),0)</f>
        <v>201227304.79893059</v>
      </c>
      <c r="N439" s="165">
        <f t="shared" si="50"/>
        <v>201227304.79893059</v>
      </c>
      <c r="O439" s="155">
        <f t="shared" si="51"/>
        <v>0</v>
      </c>
      <c r="P439" s="155">
        <f>IF(O439=1,SUM($O$6:O439),0)</f>
        <v>0</v>
      </c>
    </row>
    <row r="440" spans="1:16" ht="15" customHeight="1">
      <c r="A440" s="15"/>
      <c r="B440" s="174">
        <v>75</v>
      </c>
      <c r="C440" s="109" t="s">
        <v>202</v>
      </c>
      <c r="D440" s="226" t="s">
        <v>45</v>
      </c>
      <c r="E440" s="227" t="s">
        <v>8</v>
      </c>
      <c r="F440" s="228">
        <v>1308700</v>
      </c>
      <c r="G440" s="228">
        <v>1308700</v>
      </c>
      <c r="H440" s="171"/>
      <c r="I440" s="88">
        <f t="shared" si="47"/>
        <v>1308700</v>
      </c>
      <c r="J440" s="163">
        <f t="shared" si="48"/>
        <v>0</v>
      </c>
      <c r="K440" s="155">
        <f t="shared" si="49"/>
        <v>1</v>
      </c>
      <c r="L440" s="155">
        <f>IF(J440=1,SUM($J$6:J440),0)</f>
        <v>0</v>
      </c>
      <c r="M440" s="155">
        <f>IF(K440=1,SUM($K$6:K440),0)</f>
        <v>201227305.79893059</v>
      </c>
      <c r="N440" s="165">
        <f t="shared" si="50"/>
        <v>201227305.79893059</v>
      </c>
      <c r="O440" s="155">
        <f t="shared" si="51"/>
        <v>0</v>
      </c>
      <c r="P440" s="155">
        <f>IF(O440=1,SUM($O$6:O440),0)</f>
        <v>0</v>
      </c>
    </row>
    <row r="441" spans="1:16" ht="15" customHeight="1">
      <c r="A441" s="15"/>
      <c r="B441" s="174">
        <v>76</v>
      </c>
      <c r="C441" s="109" t="s">
        <v>203</v>
      </c>
      <c r="D441" s="226" t="s">
        <v>45</v>
      </c>
      <c r="E441" s="227" t="s">
        <v>8</v>
      </c>
      <c r="F441" s="228">
        <v>12500</v>
      </c>
      <c r="G441" s="228">
        <v>12500</v>
      </c>
      <c r="H441" s="171"/>
      <c r="I441" s="88">
        <f t="shared" si="47"/>
        <v>12500</v>
      </c>
      <c r="J441" s="163">
        <f t="shared" si="48"/>
        <v>0</v>
      </c>
      <c r="K441" s="155">
        <f t="shared" si="49"/>
        <v>1</v>
      </c>
      <c r="L441" s="155">
        <f>IF(J441=1,SUM($J$6:J441),0)</f>
        <v>0</v>
      </c>
      <c r="M441" s="155">
        <f>IF(K441=1,SUM($K$6:K441),0)</f>
        <v>201227306.79893059</v>
      </c>
      <c r="N441" s="165">
        <f t="shared" si="50"/>
        <v>201227306.79893059</v>
      </c>
      <c r="O441" s="155">
        <f t="shared" si="51"/>
        <v>0</v>
      </c>
      <c r="P441" s="155">
        <f>IF(O441=1,SUM($O$6:O441),0)</f>
        <v>0</v>
      </c>
    </row>
    <row r="442" spans="1:16" ht="15" customHeight="1">
      <c r="A442" s="15"/>
      <c r="B442" s="174">
        <v>77</v>
      </c>
      <c r="C442" s="109" t="s">
        <v>204</v>
      </c>
      <c r="D442" s="226" t="s">
        <v>45</v>
      </c>
      <c r="E442" s="227" t="s">
        <v>7</v>
      </c>
      <c r="F442" s="228">
        <v>9700</v>
      </c>
      <c r="G442" s="228">
        <v>9700</v>
      </c>
      <c r="H442" s="171"/>
      <c r="I442" s="88">
        <f t="shared" si="47"/>
        <v>9700</v>
      </c>
      <c r="J442" s="163">
        <f t="shared" si="48"/>
        <v>0</v>
      </c>
      <c r="K442" s="155">
        <f t="shared" si="49"/>
        <v>1</v>
      </c>
      <c r="L442" s="155">
        <f>IF(J442=1,SUM($J$6:J442),0)</f>
        <v>0</v>
      </c>
      <c r="M442" s="155">
        <f>IF(K442=1,SUM($K$6:K442),0)</f>
        <v>201227307.79893059</v>
      </c>
      <c r="N442" s="165">
        <f t="shared" si="50"/>
        <v>201227307.79893059</v>
      </c>
      <c r="O442" s="155">
        <f t="shared" si="51"/>
        <v>0</v>
      </c>
      <c r="P442" s="155">
        <f>IF(O442=1,SUM($O$6:O442),0)</f>
        <v>0</v>
      </c>
    </row>
    <row r="443" spans="1:16" ht="15" customHeight="1">
      <c r="A443" s="15"/>
      <c r="B443" s="174">
        <v>78</v>
      </c>
      <c r="C443" s="109" t="s">
        <v>205</v>
      </c>
      <c r="D443" s="226" t="s">
        <v>45</v>
      </c>
      <c r="E443" s="227" t="s">
        <v>7</v>
      </c>
      <c r="F443" s="228">
        <v>24300</v>
      </c>
      <c r="G443" s="228">
        <v>24300</v>
      </c>
      <c r="H443" s="171"/>
      <c r="I443" s="88">
        <f t="shared" si="47"/>
        <v>24300</v>
      </c>
      <c r="J443" s="163">
        <f t="shared" si="48"/>
        <v>0</v>
      </c>
      <c r="K443" s="155">
        <f t="shared" si="49"/>
        <v>1</v>
      </c>
      <c r="L443" s="155">
        <f>IF(J443=1,SUM($J$6:J443),0)</f>
        <v>0</v>
      </c>
      <c r="M443" s="155">
        <f>IF(K443=1,SUM($K$6:K443),0)</f>
        <v>201227308.79893059</v>
      </c>
      <c r="N443" s="165">
        <f t="shared" si="50"/>
        <v>201227308.79893059</v>
      </c>
      <c r="O443" s="155">
        <f t="shared" si="51"/>
        <v>0</v>
      </c>
      <c r="P443" s="155">
        <f>IF(O443=1,SUM($O$6:O443),0)</f>
        <v>0</v>
      </c>
    </row>
    <row r="444" spans="1:16" ht="15" customHeight="1">
      <c r="A444" s="15"/>
      <c r="B444" s="174">
        <v>79</v>
      </c>
      <c r="C444" s="109" t="s">
        <v>206</v>
      </c>
      <c r="D444" s="226" t="s">
        <v>45</v>
      </c>
      <c r="E444" s="227" t="s">
        <v>7</v>
      </c>
      <c r="F444" s="228">
        <v>39204</v>
      </c>
      <c r="G444" s="228">
        <v>39204</v>
      </c>
      <c r="H444" s="171"/>
      <c r="I444" s="88">
        <f t="shared" si="47"/>
        <v>39204</v>
      </c>
      <c r="J444" s="163">
        <f t="shared" si="48"/>
        <v>0</v>
      </c>
      <c r="K444" s="155">
        <f t="shared" si="49"/>
        <v>1</v>
      </c>
      <c r="L444" s="155">
        <f>IF(J444=1,SUM($J$6:J444),0)</f>
        <v>0</v>
      </c>
      <c r="M444" s="155">
        <f>IF(K444=1,SUM($K$6:K444),0)</f>
        <v>201227309.79893059</v>
      </c>
      <c r="N444" s="165">
        <f t="shared" si="50"/>
        <v>201227309.79893059</v>
      </c>
      <c r="O444" s="155">
        <f t="shared" si="51"/>
        <v>0</v>
      </c>
      <c r="P444" s="155">
        <f>IF(O444=1,SUM($O$6:O444),0)</f>
        <v>0</v>
      </c>
    </row>
    <row r="445" spans="1:16" ht="15" customHeight="1">
      <c r="A445" s="15"/>
      <c r="B445" s="174"/>
      <c r="C445" s="109" t="s">
        <v>1465</v>
      </c>
      <c r="D445" s="226" t="s">
        <v>45</v>
      </c>
      <c r="E445" s="227" t="s">
        <v>7</v>
      </c>
      <c r="F445" s="228">
        <v>491900</v>
      </c>
      <c r="G445" s="228">
        <v>547900</v>
      </c>
      <c r="H445" s="171"/>
      <c r="I445" s="88">
        <f t="shared" si="47"/>
        <v>547900</v>
      </c>
      <c r="J445" s="163">
        <f t="shared" si="48"/>
        <v>0</v>
      </c>
      <c r="K445" s="155">
        <f t="shared" si="49"/>
        <v>1</v>
      </c>
      <c r="L445" s="155">
        <f>IF(J445=1,SUM($J$6:J445),0)</f>
        <v>0</v>
      </c>
      <c r="M445" s="155">
        <f>IF(K445=1,SUM($K$6:K445),0)</f>
        <v>201227310.79893059</v>
      </c>
      <c r="N445" s="165">
        <f t="shared" si="50"/>
        <v>201227310.79893059</v>
      </c>
      <c r="O445" s="155">
        <f t="shared" si="51"/>
        <v>0</v>
      </c>
      <c r="P445" s="155">
        <f>IF(O445=1,SUM($O$6:O445),0)</f>
        <v>0</v>
      </c>
    </row>
    <row r="446" spans="1:16" ht="15" customHeight="1">
      <c r="A446" s="15"/>
      <c r="B446" s="174">
        <v>80</v>
      </c>
      <c r="C446" s="109" t="s">
        <v>207</v>
      </c>
      <c r="D446" s="226" t="s">
        <v>45</v>
      </c>
      <c r="E446" s="227" t="s">
        <v>8</v>
      </c>
      <c r="F446" s="228">
        <v>78069</v>
      </c>
      <c r="G446" s="228">
        <v>87000</v>
      </c>
      <c r="H446" s="171"/>
      <c r="I446" s="88">
        <f t="shared" si="47"/>
        <v>87000</v>
      </c>
      <c r="J446" s="163">
        <f t="shared" si="48"/>
        <v>0</v>
      </c>
      <c r="K446" s="155">
        <f t="shared" si="49"/>
        <v>1</v>
      </c>
      <c r="L446" s="155">
        <f>IF(J446=1,SUM($J$6:J446),0)</f>
        <v>0</v>
      </c>
      <c r="M446" s="155">
        <f>IF(K446=1,SUM($K$6:K446),0)</f>
        <v>201227311.79893059</v>
      </c>
      <c r="N446" s="165">
        <f t="shared" si="50"/>
        <v>201227311.79893059</v>
      </c>
      <c r="O446" s="155">
        <f t="shared" si="51"/>
        <v>0</v>
      </c>
      <c r="P446" s="155">
        <f>IF(O446=1,SUM($O$6:O446),0)</f>
        <v>0</v>
      </c>
    </row>
    <row r="447" spans="1:16" ht="15" customHeight="1">
      <c r="A447" s="15"/>
      <c r="B447" s="174">
        <v>81</v>
      </c>
      <c r="C447" s="109" t="s">
        <v>208</v>
      </c>
      <c r="D447" s="226" t="s">
        <v>45</v>
      </c>
      <c r="E447" s="227" t="s">
        <v>8</v>
      </c>
      <c r="F447" s="228">
        <v>155631</v>
      </c>
      <c r="G447" s="228">
        <v>173400</v>
      </c>
      <c r="H447" s="171"/>
      <c r="I447" s="88">
        <f t="shared" si="47"/>
        <v>173400</v>
      </c>
      <c r="J447" s="163">
        <f t="shared" si="48"/>
        <v>0</v>
      </c>
      <c r="K447" s="155">
        <f t="shared" si="49"/>
        <v>1</v>
      </c>
      <c r="L447" s="155">
        <f>IF(J447=1,SUM($J$6:J447),0)</f>
        <v>0</v>
      </c>
      <c r="M447" s="155">
        <f>IF(K447=1,SUM($K$6:K447),0)</f>
        <v>201227312.79893059</v>
      </c>
      <c r="N447" s="165">
        <f t="shared" si="50"/>
        <v>201227312.79893059</v>
      </c>
      <c r="O447" s="155">
        <f t="shared" si="51"/>
        <v>0</v>
      </c>
      <c r="P447" s="155">
        <f>IF(O447=1,SUM($O$6:O447),0)</f>
        <v>0</v>
      </c>
    </row>
    <row r="448" spans="1:16" ht="15" customHeight="1">
      <c r="A448" s="15"/>
      <c r="B448" s="174">
        <v>82</v>
      </c>
      <c r="C448" s="414" t="s">
        <v>598</v>
      </c>
      <c r="D448" s="226" t="s">
        <v>45</v>
      </c>
      <c r="E448" s="227" t="s">
        <v>8</v>
      </c>
      <c r="F448" s="228">
        <v>3965</v>
      </c>
      <c r="G448" s="228">
        <v>3965</v>
      </c>
      <c r="H448" s="171"/>
      <c r="I448" s="88">
        <f t="shared" si="47"/>
        <v>3965</v>
      </c>
      <c r="J448" s="163">
        <f t="shared" si="48"/>
        <v>0</v>
      </c>
      <c r="K448" s="155">
        <f t="shared" si="49"/>
        <v>1</v>
      </c>
      <c r="L448" s="155">
        <f>IF(J448=1,SUM($J$6:J448),0)</f>
        <v>0</v>
      </c>
      <c r="M448" s="155">
        <f>IF(K448=1,SUM($K$6:K448),0)</f>
        <v>201227313.79893059</v>
      </c>
      <c r="N448" s="165">
        <f t="shared" si="50"/>
        <v>201227313.79893059</v>
      </c>
      <c r="O448" s="155">
        <f t="shared" si="51"/>
        <v>0</v>
      </c>
      <c r="P448" s="155">
        <f>IF(O448=1,SUM($O$6:O448),0)</f>
        <v>0</v>
      </c>
    </row>
    <row r="449" spans="1:16" ht="15" customHeight="1">
      <c r="A449" s="15"/>
      <c r="B449" s="174">
        <v>83</v>
      </c>
      <c r="C449" s="109" t="s">
        <v>209</v>
      </c>
      <c r="D449" s="226" t="s">
        <v>45</v>
      </c>
      <c r="E449" s="227" t="s">
        <v>8</v>
      </c>
      <c r="F449" s="228">
        <v>31800</v>
      </c>
      <c r="G449" s="228">
        <v>31800</v>
      </c>
      <c r="H449" s="171"/>
      <c r="I449" s="88">
        <f t="shared" si="47"/>
        <v>31800</v>
      </c>
      <c r="J449" s="163">
        <f t="shared" si="48"/>
        <v>0</v>
      </c>
      <c r="K449" s="155">
        <f t="shared" si="49"/>
        <v>1</v>
      </c>
      <c r="L449" s="155">
        <f>IF(J449=1,SUM($J$6:J449),0)</f>
        <v>0</v>
      </c>
      <c r="M449" s="155">
        <f>IF(K449=1,SUM($K$6:K449),0)</f>
        <v>201227314.79893059</v>
      </c>
      <c r="N449" s="165">
        <f t="shared" si="50"/>
        <v>201227314.79893059</v>
      </c>
      <c r="O449" s="155">
        <f t="shared" si="51"/>
        <v>0</v>
      </c>
      <c r="P449" s="155">
        <f>IF(O449=1,SUM($O$6:O449),0)</f>
        <v>0</v>
      </c>
    </row>
    <row r="450" spans="1:16" ht="15" customHeight="1">
      <c r="A450" s="15"/>
      <c r="B450" s="174">
        <v>84</v>
      </c>
      <c r="C450" s="109" t="s">
        <v>210</v>
      </c>
      <c r="D450" s="226" t="s">
        <v>45</v>
      </c>
      <c r="E450" s="227" t="s">
        <v>8</v>
      </c>
      <c r="F450" s="228">
        <v>33800</v>
      </c>
      <c r="G450" s="228">
        <v>33800</v>
      </c>
      <c r="H450" s="171"/>
      <c r="I450" s="88">
        <f t="shared" si="47"/>
        <v>33800</v>
      </c>
      <c r="J450" s="163">
        <f t="shared" si="48"/>
        <v>0</v>
      </c>
      <c r="K450" s="155">
        <f t="shared" si="49"/>
        <v>1</v>
      </c>
      <c r="L450" s="155">
        <f>IF(J450=1,SUM($J$6:J450),0)</f>
        <v>0</v>
      </c>
      <c r="M450" s="155">
        <f>IF(K450=1,SUM($K$6:K450),0)</f>
        <v>201227315.79893059</v>
      </c>
      <c r="N450" s="165">
        <f t="shared" si="50"/>
        <v>201227315.79893059</v>
      </c>
      <c r="O450" s="155">
        <f t="shared" si="51"/>
        <v>0</v>
      </c>
      <c r="P450" s="155">
        <f>IF(O450=1,SUM($O$6:O450),0)</f>
        <v>0</v>
      </c>
    </row>
    <row r="451" spans="1:16" ht="15" customHeight="1">
      <c r="A451" s="15"/>
      <c r="B451" s="174">
        <v>85</v>
      </c>
      <c r="C451" s="109" t="s">
        <v>211</v>
      </c>
      <c r="D451" s="226" t="s">
        <v>45</v>
      </c>
      <c r="E451" s="227" t="s">
        <v>8</v>
      </c>
      <c r="F451" s="228">
        <v>38500</v>
      </c>
      <c r="G451" s="228">
        <v>38600</v>
      </c>
      <c r="H451" s="171"/>
      <c r="I451" s="88">
        <f t="shared" si="47"/>
        <v>38600</v>
      </c>
      <c r="J451" s="163">
        <f t="shared" si="48"/>
        <v>0</v>
      </c>
      <c r="K451" s="155">
        <f t="shared" si="49"/>
        <v>1</v>
      </c>
      <c r="L451" s="155">
        <f>IF(J451=1,SUM($J$6:J451),0)</f>
        <v>0</v>
      </c>
      <c r="M451" s="155">
        <f>IF(K451=1,SUM($K$6:K451),0)</f>
        <v>201227316.79893059</v>
      </c>
      <c r="N451" s="165">
        <f t="shared" si="50"/>
        <v>201227316.79893059</v>
      </c>
      <c r="O451" s="155">
        <f t="shared" si="51"/>
        <v>0</v>
      </c>
      <c r="P451" s="155">
        <f>IF(O451=1,SUM($O$6:O451),0)</f>
        <v>0</v>
      </c>
    </row>
    <row r="452" spans="1:16" ht="15" customHeight="1">
      <c r="A452" s="15"/>
      <c r="B452" s="174">
        <v>86</v>
      </c>
      <c r="C452" s="109" t="s">
        <v>212</v>
      </c>
      <c r="D452" s="226" t="s">
        <v>45</v>
      </c>
      <c r="E452" s="227" t="s">
        <v>8</v>
      </c>
      <c r="F452" s="228">
        <v>76000</v>
      </c>
      <c r="G452" s="228">
        <v>76300</v>
      </c>
      <c r="H452" s="171"/>
      <c r="I452" s="88">
        <f t="shared" si="47"/>
        <v>76300</v>
      </c>
      <c r="J452" s="163">
        <f t="shared" si="48"/>
        <v>0</v>
      </c>
      <c r="K452" s="155">
        <f t="shared" si="49"/>
        <v>1</v>
      </c>
      <c r="L452" s="155">
        <f>IF(J452=1,SUM($J$6:J452),0)</f>
        <v>0</v>
      </c>
      <c r="M452" s="155">
        <f>IF(K452=1,SUM($K$6:K452),0)</f>
        <v>201227317.79893059</v>
      </c>
      <c r="N452" s="165">
        <f t="shared" si="50"/>
        <v>201227317.79893059</v>
      </c>
      <c r="O452" s="155">
        <f t="shared" si="51"/>
        <v>0</v>
      </c>
      <c r="P452" s="155">
        <f>IF(O452=1,SUM($O$6:O452),0)</f>
        <v>0</v>
      </c>
    </row>
    <row r="453" spans="1:16" ht="15" customHeight="1">
      <c r="A453" s="15"/>
      <c r="B453" s="174">
        <v>87</v>
      </c>
      <c r="C453" s="109" t="s">
        <v>213</v>
      </c>
      <c r="D453" s="226" t="s">
        <v>45</v>
      </c>
      <c r="E453" s="227" t="s">
        <v>8</v>
      </c>
      <c r="F453" s="228">
        <v>97000</v>
      </c>
      <c r="G453" s="228">
        <v>97400</v>
      </c>
      <c r="H453" s="171"/>
      <c r="I453" s="88">
        <f t="shared" si="47"/>
        <v>97400</v>
      </c>
      <c r="J453" s="163">
        <f t="shared" si="48"/>
        <v>0</v>
      </c>
      <c r="K453" s="155">
        <f t="shared" si="49"/>
        <v>1</v>
      </c>
      <c r="L453" s="155">
        <f>IF(J453=1,SUM($J$6:J453),0)</f>
        <v>0</v>
      </c>
      <c r="M453" s="155">
        <f>IF(K453=1,SUM($K$6:K453),0)</f>
        <v>201227318.79893059</v>
      </c>
      <c r="N453" s="165">
        <f t="shared" si="50"/>
        <v>201227318.79893059</v>
      </c>
      <c r="O453" s="155">
        <f t="shared" si="51"/>
        <v>0</v>
      </c>
      <c r="P453" s="155">
        <f>IF(O453=1,SUM($O$6:O453),0)</f>
        <v>0</v>
      </c>
    </row>
    <row r="454" spans="1:16" ht="15" customHeight="1">
      <c r="A454" s="15"/>
      <c r="B454" s="174">
        <v>88</v>
      </c>
      <c r="C454" s="109" t="s">
        <v>1018</v>
      </c>
      <c r="D454" s="226" t="s">
        <v>45</v>
      </c>
      <c r="E454" s="227" t="s">
        <v>7</v>
      </c>
      <c r="F454" s="228">
        <v>4520</v>
      </c>
      <c r="G454" s="228">
        <v>4520</v>
      </c>
      <c r="H454" s="171"/>
      <c r="I454" s="88">
        <f t="shared" ref="I454:I517" si="52">IF($I$5=$G$4,G454,(IF($I$5=$F$4,F454,0)))</f>
        <v>4520</v>
      </c>
      <c r="J454" s="163">
        <f t="shared" si="48"/>
        <v>0</v>
      </c>
      <c r="K454" s="155">
        <f t="shared" si="49"/>
        <v>1</v>
      </c>
      <c r="L454" s="155">
        <f>IF(J454=1,SUM($J$6:J454),0)</f>
        <v>0</v>
      </c>
      <c r="M454" s="155">
        <f>IF(K454=1,SUM($K$6:K454),0)</f>
        <v>201227319.79893059</v>
      </c>
      <c r="N454" s="165">
        <f t="shared" si="50"/>
        <v>201227319.79893059</v>
      </c>
      <c r="O454" s="155">
        <f t="shared" si="51"/>
        <v>0</v>
      </c>
      <c r="P454" s="155">
        <f>IF(O454=1,SUM($O$6:O454),0)</f>
        <v>0</v>
      </c>
    </row>
    <row r="455" spans="1:16" ht="15" customHeight="1">
      <c r="A455" s="15"/>
      <c r="B455" s="174">
        <v>89</v>
      </c>
      <c r="C455" s="109" t="s">
        <v>1019</v>
      </c>
      <c r="D455" s="226" t="s">
        <v>45</v>
      </c>
      <c r="E455" s="227" t="s">
        <v>8</v>
      </c>
      <c r="F455" s="228">
        <v>7290</v>
      </c>
      <c r="G455" s="228">
        <v>7290</v>
      </c>
      <c r="H455" s="171"/>
      <c r="I455" s="88">
        <f t="shared" si="52"/>
        <v>7290</v>
      </c>
      <c r="J455" s="163">
        <f t="shared" si="48"/>
        <v>0</v>
      </c>
      <c r="K455" s="155">
        <f t="shared" si="49"/>
        <v>1</v>
      </c>
      <c r="L455" s="155">
        <f>IF(J455=1,SUM($J$6:J455),0)</f>
        <v>0</v>
      </c>
      <c r="M455" s="155">
        <f>IF(K455=1,SUM($K$6:K455),0)</f>
        <v>201227320.79893059</v>
      </c>
      <c r="N455" s="165">
        <f t="shared" si="50"/>
        <v>201227320.79893059</v>
      </c>
      <c r="O455" s="155">
        <f t="shared" si="51"/>
        <v>0</v>
      </c>
      <c r="P455" s="155">
        <f>IF(O455=1,SUM($O$6:O455),0)</f>
        <v>0</v>
      </c>
    </row>
    <row r="456" spans="1:16" ht="15" customHeight="1">
      <c r="A456" s="15"/>
      <c r="B456" s="174">
        <v>90</v>
      </c>
      <c r="C456" s="109" t="s">
        <v>214</v>
      </c>
      <c r="D456" s="226" t="s">
        <v>45</v>
      </c>
      <c r="E456" s="227" t="s">
        <v>8</v>
      </c>
      <c r="F456" s="228">
        <v>4500</v>
      </c>
      <c r="G456" s="228">
        <v>4500</v>
      </c>
      <c r="H456" s="171"/>
      <c r="I456" s="88">
        <f t="shared" si="52"/>
        <v>4500</v>
      </c>
      <c r="J456" s="163">
        <f t="shared" si="48"/>
        <v>0</v>
      </c>
      <c r="K456" s="155">
        <f t="shared" si="49"/>
        <v>1</v>
      </c>
      <c r="L456" s="155">
        <f>IF(J456=1,SUM($J$6:J456),0)</f>
        <v>0</v>
      </c>
      <c r="M456" s="155">
        <f>IF(K456=1,SUM($K$6:K456),0)</f>
        <v>201227321.79893059</v>
      </c>
      <c r="N456" s="165">
        <f t="shared" si="50"/>
        <v>201227321.79893059</v>
      </c>
      <c r="O456" s="155">
        <f t="shared" si="51"/>
        <v>0</v>
      </c>
      <c r="P456" s="155">
        <f>IF(O456=1,SUM($O$6:O456),0)</f>
        <v>0</v>
      </c>
    </row>
    <row r="457" spans="1:16" ht="15" customHeight="1">
      <c r="A457" s="15"/>
      <c r="B457" s="174">
        <v>91</v>
      </c>
      <c r="C457" s="109" t="s">
        <v>215</v>
      </c>
      <c r="D457" s="226" t="s">
        <v>45</v>
      </c>
      <c r="E457" s="227" t="s">
        <v>8</v>
      </c>
      <c r="F457" s="228">
        <v>106300</v>
      </c>
      <c r="G457" s="228">
        <v>106300</v>
      </c>
      <c r="H457" s="171"/>
      <c r="I457" s="88">
        <f t="shared" si="52"/>
        <v>106300</v>
      </c>
      <c r="J457" s="163">
        <f t="shared" si="48"/>
        <v>0</v>
      </c>
      <c r="K457" s="155">
        <f t="shared" si="49"/>
        <v>1</v>
      </c>
      <c r="L457" s="155">
        <f>IF(J457=1,SUM($J$6:J457),0)</f>
        <v>0</v>
      </c>
      <c r="M457" s="155">
        <f>IF(K457=1,SUM($K$6:K457),0)</f>
        <v>201227322.79893059</v>
      </c>
      <c r="N457" s="165">
        <f t="shared" si="50"/>
        <v>201227322.79893059</v>
      </c>
      <c r="O457" s="155">
        <f t="shared" si="51"/>
        <v>0</v>
      </c>
      <c r="P457" s="155">
        <f>IF(O457=1,SUM($O$6:O457),0)</f>
        <v>0</v>
      </c>
    </row>
    <row r="458" spans="1:16" ht="15" customHeight="1">
      <c r="A458" s="15"/>
      <c r="B458" s="174">
        <v>92</v>
      </c>
      <c r="C458" s="109" t="s">
        <v>216</v>
      </c>
      <c r="D458" s="226" t="s">
        <v>45</v>
      </c>
      <c r="E458" s="227" t="s">
        <v>8</v>
      </c>
      <c r="F458" s="228">
        <v>116800</v>
      </c>
      <c r="G458" s="228">
        <v>116800</v>
      </c>
      <c r="H458" s="171"/>
      <c r="I458" s="88">
        <f t="shared" si="52"/>
        <v>116800</v>
      </c>
      <c r="J458" s="163">
        <f t="shared" si="48"/>
        <v>0</v>
      </c>
      <c r="K458" s="155">
        <f t="shared" si="49"/>
        <v>1</v>
      </c>
      <c r="L458" s="155">
        <f>IF(J458=1,SUM($J$6:J458),0)</f>
        <v>0</v>
      </c>
      <c r="M458" s="155">
        <f>IF(K458=1,SUM($K$6:K458),0)</f>
        <v>201227323.79893059</v>
      </c>
      <c r="N458" s="165">
        <f t="shared" si="50"/>
        <v>201227323.79893059</v>
      </c>
      <c r="O458" s="155">
        <f t="shared" si="51"/>
        <v>0</v>
      </c>
      <c r="P458" s="155">
        <f>IF(O458=1,SUM($O$6:O458),0)</f>
        <v>0</v>
      </c>
    </row>
    <row r="459" spans="1:16" ht="15" customHeight="1">
      <c r="A459" s="15"/>
      <c r="B459" s="174">
        <v>93</v>
      </c>
      <c r="C459" s="109" t="s">
        <v>217</v>
      </c>
      <c r="D459" s="226" t="s">
        <v>45</v>
      </c>
      <c r="E459" s="227" t="s">
        <v>8</v>
      </c>
      <c r="F459" s="228">
        <v>11400</v>
      </c>
      <c r="G459" s="228">
        <v>11400</v>
      </c>
      <c r="H459" s="171"/>
      <c r="I459" s="88">
        <f t="shared" si="52"/>
        <v>11400</v>
      </c>
      <c r="J459" s="163">
        <f t="shared" si="48"/>
        <v>0</v>
      </c>
      <c r="K459" s="155">
        <f t="shared" si="49"/>
        <v>1</v>
      </c>
      <c r="L459" s="155">
        <f>IF(J459=1,SUM($J$6:J459),0)</f>
        <v>0</v>
      </c>
      <c r="M459" s="155">
        <f>IF(K459=1,SUM($K$6:K459),0)</f>
        <v>201227324.79893059</v>
      </c>
      <c r="N459" s="165">
        <f t="shared" si="50"/>
        <v>201227324.79893059</v>
      </c>
      <c r="O459" s="155">
        <f t="shared" si="51"/>
        <v>0</v>
      </c>
      <c r="P459" s="155">
        <f>IF(O459=1,SUM($O$6:O459),0)</f>
        <v>0</v>
      </c>
    </row>
    <row r="460" spans="1:16" ht="15" customHeight="1">
      <c r="A460" s="15"/>
      <c r="B460" s="174">
        <v>94</v>
      </c>
      <c r="C460" s="109" t="s">
        <v>218</v>
      </c>
      <c r="D460" s="226" t="s">
        <v>45</v>
      </c>
      <c r="E460" s="227" t="s">
        <v>8</v>
      </c>
      <c r="F460" s="228">
        <v>29600</v>
      </c>
      <c r="G460" s="228">
        <v>29600</v>
      </c>
      <c r="H460" s="171"/>
      <c r="I460" s="88">
        <f t="shared" si="52"/>
        <v>29600</v>
      </c>
      <c r="J460" s="163">
        <f t="shared" ref="J460:J523" si="53">IF(D460="MDU-KD",1,0)</f>
        <v>0</v>
      </c>
      <c r="K460" s="155">
        <f t="shared" ref="K460:K523" si="54">IF(D460="HDW",1,0)</f>
        <v>1</v>
      </c>
      <c r="L460" s="155">
        <f>IF(J460=1,SUM($J$6:J460),0)</f>
        <v>0</v>
      </c>
      <c r="M460" s="155">
        <f>IF(K460=1,SUM($K$6:K460),0)</f>
        <v>201227325.79893059</v>
      </c>
      <c r="N460" s="165">
        <f t="shared" ref="N460:N523" si="55">IF(L460=0,M460,L460)</f>
        <v>201227325.79893059</v>
      </c>
      <c r="O460" s="155">
        <f t="shared" ref="O460:O523" si="56">IF(E460=0,0,IF(LEFT(C460,11)="Tiang Beton",1,0))</f>
        <v>0</v>
      </c>
      <c r="P460" s="155">
        <f>IF(O460=1,SUM($O$6:O460),0)</f>
        <v>0</v>
      </c>
    </row>
    <row r="461" spans="1:16" ht="15" customHeight="1">
      <c r="A461" s="15"/>
      <c r="B461" s="174">
        <v>95</v>
      </c>
      <c r="C461" s="109" t="s">
        <v>599</v>
      </c>
      <c r="D461" s="226" t="s">
        <v>45</v>
      </c>
      <c r="E461" s="227" t="s">
        <v>8</v>
      </c>
      <c r="F461" s="228">
        <v>290142</v>
      </c>
      <c r="G461" s="228">
        <v>290142</v>
      </c>
      <c r="H461" s="171"/>
      <c r="I461" s="88">
        <f t="shared" si="52"/>
        <v>290142</v>
      </c>
      <c r="J461" s="163">
        <f t="shared" si="53"/>
        <v>0</v>
      </c>
      <c r="K461" s="155">
        <f t="shared" si="54"/>
        <v>1</v>
      </c>
      <c r="L461" s="155">
        <f>IF(J461=1,SUM($J$6:J461),0)</f>
        <v>0</v>
      </c>
      <c r="M461" s="155">
        <f>IF(K461=1,SUM($K$6:K461),0)</f>
        <v>201227326.79893059</v>
      </c>
      <c r="N461" s="165">
        <f t="shared" si="55"/>
        <v>201227326.79893059</v>
      </c>
      <c r="O461" s="155">
        <f t="shared" si="56"/>
        <v>0</v>
      </c>
      <c r="P461" s="155">
        <f>IF(O461=1,SUM($O$6:O461),0)</f>
        <v>0</v>
      </c>
    </row>
    <row r="462" spans="1:16" ht="15" customHeight="1">
      <c r="A462" s="15"/>
      <c r="B462" s="174">
        <v>96</v>
      </c>
      <c r="C462" s="109" t="s">
        <v>600</v>
      </c>
      <c r="D462" s="226" t="s">
        <v>45</v>
      </c>
      <c r="E462" s="227" t="s">
        <v>8</v>
      </c>
      <c r="F462" s="228">
        <v>265680</v>
      </c>
      <c r="G462" s="228">
        <v>265680</v>
      </c>
      <c r="H462" s="171"/>
      <c r="I462" s="88">
        <f t="shared" si="52"/>
        <v>265680</v>
      </c>
      <c r="J462" s="163">
        <f t="shared" si="53"/>
        <v>0</v>
      </c>
      <c r="K462" s="155">
        <f t="shared" si="54"/>
        <v>1</v>
      </c>
      <c r="L462" s="155">
        <f>IF(J462=1,SUM($J$6:J462),0)</f>
        <v>0</v>
      </c>
      <c r="M462" s="155">
        <f>IF(K462=1,SUM($K$6:K462),0)</f>
        <v>201227327.79893059</v>
      </c>
      <c r="N462" s="165">
        <f t="shared" si="55"/>
        <v>201227327.79893059</v>
      </c>
      <c r="O462" s="155">
        <f t="shared" si="56"/>
        <v>0</v>
      </c>
      <c r="P462" s="155">
        <f>IF(O462=1,SUM($O$6:O462),0)</f>
        <v>0</v>
      </c>
    </row>
    <row r="463" spans="1:16" ht="15" customHeight="1">
      <c r="A463" s="15"/>
      <c r="B463" s="174">
        <v>97</v>
      </c>
      <c r="C463" s="109" t="s">
        <v>601</v>
      </c>
      <c r="D463" s="226" t="s">
        <v>45</v>
      </c>
      <c r="E463" s="227" t="s">
        <v>8</v>
      </c>
      <c r="F463" s="228">
        <v>265680</v>
      </c>
      <c r="G463" s="228">
        <v>265680</v>
      </c>
      <c r="H463" s="171"/>
      <c r="I463" s="88">
        <f t="shared" si="52"/>
        <v>265680</v>
      </c>
      <c r="J463" s="163">
        <f t="shared" si="53"/>
        <v>0</v>
      </c>
      <c r="K463" s="155">
        <f t="shared" si="54"/>
        <v>1</v>
      </c>
      <c r="L463" s="155">
        <f>IF(J463=1,SUM($J$6:J463),0)</f>
        <v>0</v>
      </c>
      <c r="M463" s="155">
        <f>IF(K463=1,SUM($K$6:K463),0)</f>
        <v>201227328.79893059</v>
      </c>
      <c r="N463" s="165">
        <f t="shared" si="55"/>
        <v>201227328.79893059</v>
      </c>
      <c r="O463" s="155">
        <f t="shared" si="56"/>
        <v>0</v>
      </c>
      <c r="P463" s="155">
        <f>IF(O463=1,SUM($O$6:O463),0)</f>
        <v>0</v>
      </c>
    </row>
    <row r="464" spans="1:16" ht="15" customHeight="1">
      <c r="A464" s="15"/>
      <c r="B464" s="174">
        <v>98</v>
      </c>
      <c r="C464" s="109" t="s">
        <v>219</v>
      </c>
      <c r="D464" s="226" t="s">
        <v>45</v>
      </c>
      <c r="E464" s="227" t="s">
        <v>8</v>
      </c>
      <c r="F464" s="228">
        <v>20898</v>
      </c>
      <c r="G464" s="228">
        <v>20898</v>
      </c>
      <c r="H464" s="171"/>
      <c r="I464" s="88">
        <f t="shared" si="52"/>
        <v>20898</v>
      </c>
      <c r="J464" s="163">
        <f t="shared" si="53"/>
        <v>0</v>
      </c>
      <c r="K464" s="155">
        <f t="shared" si="54"/>
        <v>1</v>
      </c>
      <c r="L464" s="155">
        <f>IF(J464=1,SUM($J$6:J464),0)</f>
        <v>0</v>
      </c>
      <c r="M464" s="155">
        <f>IF(K464=1,SUM($K$6:K464),0)</f>
        <v>201227329.79893059</v>
      </c>
      <c r="N464" s="165">
        <f t="shared" si="55"/>
        <v>201227329.79893059</v>
      </c>
      <c r="O464" s="155">
        <f t="shared" si="56"/>
        <v>0</v>
      </c>
      <c r="P464" s="155">
        <f>IF(O464=1,SUM($O$6:O464),0)</f>
        <v>0</v>
      </c>
    </row>
    <row r="465" spans="1:16" ht="15" customHeight="1">
      <c r="A465" s="15"/>
      <c r="B465" s="174">
        <v>99</v>
      </c>
      <c r="C465" s="109" t="s">
        <v>220</v>
      </c>
      <c r="D465" s="226" t="s">
        <v>45</v>
      </c>
      <c r="E465" s="227" t="s">
        <v>8</v>
      </c>
      <c r="F465" s="228">
        <v>20700</v>
      </c>
      <c r="G465" s="228">
        <v>20700</v>
      </c>
      <c r="H465" s="171"/>
      <c r="I465" s="88">
        <f t="shared" si="52"/>
        <v>20700</v>
      </c>
      <c r="J465" s="163">
        <f t="shared" si="53"/>
        <v>0</v>
      </c>
      <c r="K465" s="155">
        <f t="shared" si="54"/>
        <v>1</v>
      </c>
      <c r="L465" s="155">
        <f>IF(J465=1,SUM($J$6:J465),0)</f>
        <v>0</v>
      </c>
      <c r="M465" s="155">
        <f>IF(K465=1,SUM($K$6:K465),0)</f>
        <v>201227330.79893059</v>
      </c>
      <c r="N465" s="165">
        <f t="shared" si="55"/>
        <v>201227330.79893059</v>
      </c>
      <c r="O465" s="155">
        <f t="shared" si="56"/>
        <v>0</v>
      </c>
      <c r="P465" s="155">
        <f>IF(O465=1,SUM($O$6:O465),0)</f>
        <v>0</v>
      </c>
    </row>
    <row r="466" spans="1:16" ht="15" customHeight="1">
      <c r="A466" s="15"/>
      <c r="B466" s="174">
        <v>100</v>
      </c>
      <c r="C466" s="109" t="s">
        <v>221</v>
      </c>
      <c r="D466" s="226" t="s">
        <v>45</v>
      </c>
      <c r="E466" s="227" t="s">
        <v>8</v>
      </c>
      <c r="F466" s="228">
        <v>13600</v>
      </c>
      <c r="G466" s="228">
        <v>13600</v>
      </c>
      <c r="H466" s="171"/>
      <c r="I466" s="88">
        <f t="shared" si="52"/>
        <v>13600</v>
      </c>
      <c r="J466" s="163">
        <f t="shared" si="53"/>
        <v>0</v>
      </c>
      <c r="K466" s="155">
        <f t="shared" si="54"/>
        <v>1</v>
      </c>
      <c r="L466" s="155">
        <f>IF(J466=1,SUM($J$6:J466),0)</f>
        <v>0</v>
      </c>
      <c r="M466" s="155">
        <f>IF(K466=1,SUM($K$6:K466),0)</f>
        <v>201227331.79893059</v>
      </c>
      <c r="N466" s="165">
        <f t="shared" si="55"/>
        <v>201227331.79893059</v>
      </c>
      <c r="O466" s="155">
        <f t="shared" si="56"/>
        <v>0</v>
      </c>
      <c r="P466" s="155">
        <f>IF(O466=1,SUM($O$6:O466),0)</f>
        <v>0</v>
      </c>
    </row>
    <row r="467" spans="1:16" ht="15" customHeight="1">
      <c r="A467" s="15"/>
      <c r="B467" s="174">
        <v>101</v>
      </c>
      <c r="C467" s="109" t="s">
        <v>222</v>
      </c>
      <c r="D467" s="226" t="s">
        <v>45</v>
      </c>
      <c r="E467" s="227" t="s">
        <v>8</v>
      </c>
      <c r="F467" s="228">
        <v>27900</v>
      </c>
      <c r="G467" s="228">
        <v>27900</v>
      </c>
      <c r="H467" s="171"/>
      <c r="I467" s="88">
        <f t="shared" si="52"/>
        <v>27900</v>
      </c>
      <c r="J467" s="163">
        <f t="shared" si="53"/>
        <v>0</v>
      </c>
      <c r="K467" s="155">
        <f t="shared" si="54"/>
        <v>1</v>
      </c>
      <c r="L467" s="155">
        <f>IF(J467=1,SUM($J$6:J467),0)</f>
        <v>0</v>
      </c>
      <c r="M467" s="155">
        <f>IF(K467=1,SUM($K$6:K467),0)</f>
        <v>201227332.79893059</v>
      </c>
      <c r="N467" s="165">
        <f t="shared" si="55"/>
        <v>201227332.79893059</v>
      </c>
      <c r="O467" s="155">
        <f t="shared" si="56"/>
        <v>0</v>
      </c>
      <c r="P467" s="155">
        <f>IF(O467=1,SUM($O$6:O467),0)</f>
        <v>0</v>
      </c>
    </row>
    <row r="468" spans="1:16" ht="15" customHeight="1">
      <c r="A468" s="15"/>
      <c r="B468" s="174">
        <v>102</v>
      </c>
      <c r="C468" s="109" t="s">
        <v>223</v>
      </c>
      <c r="D468" s="226" t="s">
        <v>45</v>
      </c>
      <c r="E468" s="227" t="s">
        <v>8</v>
      </c>
      <c r="F468" s="228">
        <v>27815</v>
      </c>
      <c r="G468" s="228">
        <v>27815</v>
      </c>
      <c r="H468" s="171"/>
      <c r="I468" s="88">
        <f t="shared" si="52"/>
        <v>27815</v>
      </c>
      <c r="J468" s="163">
        <f t="shared" si="53"/>
        <v>0</v>
      </c>
      <c r="K468" s="155">
        <f t="shared" si="54"/>
        <v>1</v>
      </c>
      <c r="L468" s="155">
        <f>IF(J468=1,SUM($J$6:J468),0)</f>
        <v>0</v>
      </c>
      <c r="M468" s="155">
        <f>IF(K468=1,SUM($K$6:K468),0)</f>
        <v>201227333.79893059</v>
      </c>
      <c r="N468" s="165">
        <f t="shared" si="55"/>
        <v>201227333.79893059</v>
      </c>
      <c r="O468" s="155">
        <f t="shared" si="56"/>
        <v>0</v>
      </c>
      <c r="P468" s="155">
        <f>IF(O468=1,SUM($O$6:O468),0)</f>
        <v>0</v>
      </c>
    </row>
    <row r="469" spans="1:16" ht="15" customHeight="1">
      <c r="A469" s="15"/>
      <c r="B469" s="174">
        <v>103</v>
      </c>
      <c r="C469" s="109" t="s">
        <v>224</v>
      </c>
      <c r="D469" s="226" t="s">
        <v>45</v>
      </c>
      <c r="E469" s="227" t="s">
        <v>8</v>
      </c>
      <c r="F469" s="228">
        <v>20800</v>
      </c>
      <c r="G469" s="228">
        <v>20800</v>
      </c>
      <c r="H469" s="171"/>
      <c r="I469" s="88">
        <f t="shared" si="52"/>
        <v>20800</v>
      </c>
      <c r="J469" s="163">
        <f t="shared" si="53"/>
        <v>0</v>
      </c>
      <c r="K469" s="155">
        <f t="shared" si="54"/>
        <v>1</v>
      </c>
      <c r="L469" s="155">
        <f>IF(J469=1,SUM($J$6:J469),0)</f>
        <v>0</v>
      </c>
      <c r="M469" s="155">
        <f>IF(K469=1,SUM($K$6:K469),0)</f>
        <v>201227334.79893059</v>
      </c>
      <c r="N469" s="165">
        <f t="shared" si="55"/>
        <v>201227334.79893059</v>
      </c>
      <c r="O469" s="155">
        <f t="shared" si="56"/>
        <v>0</v>
      </c>
      <c r="P469" s="155">
        <f>IF(O469=1,SUM($O$6:O469),0)</f>
        <v>0</v>
      </c>
    </row>
    <row r="470" spans="1:16" ht="15" customHeight="1">
      <c r="A470" s="15"/>
      <c r="B470" s="174">
        <v>104</v>
      </c>
      <c r="C470" s="109" t="s">
        <v>25</v>
      </c>
      <c r="D470" s="226" t="s">
        <v>45</v>
      </c>
      <c r="E470" s="227" t="s">
        <v>8</v>
      </c>
      <c r="F470" s="228">
        <v>23936</v>
      </c>
      <c r="G470" s="228">
        <v>23936</v>
      </c>
      <c r="H470" s="171"/>
      <c r="I470" s="88">
        <f t="shared" si="52"/>
        <v>23936</v>
      </c>
      <c r="J470" s="163">
        <f t="shared" si="53"/>
        <v>0</v>
      </c>
      <c r="K470" s="155">
        <f t="shared" si="54"/>
        <v>1</v>
      </c>
      <c r="L470" s="155">
        <f>IF(J470=1,SUM($J$6:J470),0)</f>
        <v>0</v>
      </c>
      <c r="M470" s="155">
        <f>IF(K470=1,SUM($K$6:K470),0)</f>
        <v>201227335.79893059</v>
      </c>
      <c r="N470" s="165">
        <f t="shared" si="55"/>
        <v>201227335.79893059</v>
      </c>
      <c r="O470" s="155">
        <f t="shared" si="56"/>
        <v>0</v>
      </c>
      <c r="P470" s="155">
        <f>IF(O470=1,SUM($O$6:O470),0)</f>
        <v>0</v>
      </c>
    </row>
    <row r="471" spans="1:16" ht="15" customHeight="1">
      <c r="A471" s="15"/>
      <c r="B471" s="174">
        <v>105</v>
      </c>
      <c r="C471" s="109" t="s">
        <v>225</v>
      </c>
      <c r="D471" s="226" t="s">
        <v>45</v>
      </c>
      <c r="E471" s="227" t="s">
        <v>8</v>
      </c>
      <c r="F471" s="228">
        <v>31590</v>
      </c>
      <c r="G471" s="228">
        <v>31590</v>
      </c>
      <c r="H471" s="171"/>
      <c r="I471" s="88">
        <f t="shared" si="52"/>
        <v>31590</v>
      </c>
      <c r="J471" s="163">
        <f t="shared" si="53"/>
        <v>0</v>
      </c>
      <c r="K471" s="155">
        <f t="shared" si="54"/>
        <v>1</v>
      </c>
      <c r="L471" s="155">
        <f>IF(J471=1,SUM($J$6:J471),0)</f>
        <v>0</v>
      </c>
      <c r="M471" s="155">
        <f>IF(K471=1,SUM($K$6:K471),0)</f>
        <v>201227336.79893059</v>
      </c>
      <c r="N471" s="165">
        <f t="shared" si="55"/>
        <v>201227336.79893059</v>
      </c>
      <c r="O471" s="155">
        <f t="shared" si="56"/>
        <v>0</v>
      </c>
      <c r="P471" s="155">
        <f>IF(O471=1,SUM($O$6:O471),0)</f>
        <v>0</v>
      </c>
    </row>
    <row r="472" spans="1:16" ht="15" customHeight="1">
      <c r="A472" s="15"/>
      <c r="B472" s="174">
        <v>106</v>
      </c>
      <c r="C472" s="109" t="s">
        <v>226</v>
      </c>
      <c r="D472" s="226" t="s">
        <v>45</v>
      </c>
      <c r="E472" s="227" t="s">
        <v>8</v>
      </c>
      <c r="F472" s="228">
        <v>32500</v>
      </c>
      <c r="G472" s="228">
        <v>32500</v>
      </c>
      <c r="H472" s="171"/>
      <c r="I472" s="88">
        <f t="shared" si="52"/>
        <v>32500</v>
      </c>
      <c r="J472" s="163">
        <f t="shared" si="53"/>
        <v>0</v>
      </c>
      <c r="K472" s="155">
        <f t="shared" si="54"/>
        <v>1</v>
      </c>
      <c r="L472" s="155">
        <f>IF(J472=1,SUM($J$6:J472),0)</f>
        <v>0</v>
      </c>
      <c r="M472" s="155">
        <f>IF(K472=1,SUM($K$6:K472),0)</f>
        <v>201227337.79893059</v>
      </c>
      <c r="N472" s="165">
        <f t="shared" si="55"/>
        <v>201227337.79893059</v>
      </c>
      <c r="O472" s="155">
        <f t="shared" si="56"/>
        <v>0</v>
      </c>
      <c r="P472" s="155">
        <f>IF(O472=1,SUM($O$6:O472),0)</f>
        <v>0</v>
      </c>
    </row>
    <row r="473" spans="1:16" ht="15" customHeight="1">
      <c r="A473" s="15"/>
      <c r="B473" s="174">
        <v>107</v>
      </c>
      <c r="C473" s="109" t="s">
        <v>227</v>
      </c>
      <c r="D473" s="226" t="s">
        <v>45</v>
      </c>
      <c r="E473" s="227" t="s">
        <v>8</v>
      </c>
      <c r="F473" s="228">
        <v>47300</v>
      </c>
      <c r="G473" s="228">
        <v>47300</v>
      </c>
      <c r="H473" s="171"/>
      <c r="I473" s="88">
        <f t="shared" si="52"/>
        <v>47300</v>
      </c>
      <c r="J473" s="163">
        <f t="shared" si="53"/>
        <v>0</v>
      </c>
      <c r="K473" s="155">
        <f t="shared" si="54"/>
        <v>1</v>
      </c>
      <c r="L473" s="155">
        <f>IF(J473=1,SUM($J$6:J473),0)</f>
        <v>0</v>
      </c>
      <c r="M473" s="155">
        <f>IF(K473=1,SUM($K$6:K473),0)</f>
        <v>201227338.79893059</v>
      </c>
      <c r="N473" s="165">
        <f t="shared" si="55"/>
        <v>201227338.79893059</v>
      </c>
      <c r="O473" s="155">
        <f t="shared" si="56"/>
        <v>0</v>
      </c>
      <c r="P473" s="155">
        <f>IF(O473=1,SUM($O$6:O473),0)</f>
        <v>0</v>
      </c>
    </row>
    <row r="474" spans="1:16" ht="15" customHeight="1">
      <c r="A474" s="15"/>
      <c r="B474" s="174">
        <v>108</v>
      </c>
      <c r="C474" s="109" t="s">
        <v>228</v>
      </c>
      <c r="D474" s="226" t="s">
        <v>45</v>
      </c>
      <c r="E474" s="227" t="s">
        <v>8</v>
      </c>
      <c r="F474" s="228">
        <v>61560</v>
      </c>
      <c r="G474" s="228">
        <v>61560</v>
      </c>
      <c r="H474" s="171"/>
      <c r="I474" s="88">
        <f t="shared" si="52"/>
        <v>61560</v>
      </c>
      <c r="J474" s="163">
        <f t="shared" si="53"/>
        <v>0</v>
      </c>
      <c r="K474" s="155">
        <f t="shared" si="54"/>
        <v>1</v>
      </c>
      <c r="L474" s="155">
        <f>IF(J474=1,SUM($J$6:J474),0)</f>
        <v>0</v>
      </c>
      <c r="M474" s="155">
        <f>IF(K474=1,SUM($K$6:K474),0)</f>
        <v>201227339.79893059</v>
      </c>
      <c r="N474" s="165">
        <f t="shared" si="55"/>
        <v>201227339.79893059</v>
      </c>
      <c r="O474" s="155">
        <f t="shared" si="56"/>
        <v>0</v>
      </c>
      <c r="P474" s="155">
        <f>IF(O474=1,SUM($O$6:O474),0)</f>
        <v>0</v>
      </c>
    </row>
    <row r="475" spans="1:16" ht="15" customHeight="1">
      <c r="A475" s="15"/>
      <c r="B475" s="174">
        <v>109</v>
      </c>
      <c r="C475" s="109" t="s">
        <v>1048</v>
      </c>
      <c r="D475" s="226" t="s">
        <v>45</v>
      </c>
      <c r="E475" s="227" t="s">
        <v>8</v>
      </c>
      <c r="F475" s="228">
        <v>79056</v>
      </c>
      <c r="G475" s="228">
        <v>79056</v>
      </c>
      <c r="H475" s="171"/>
      <c r="I475" s="88">
        <f t="shared" si="52"/>
        <v>79056</v>
      </c>
      <c r="J475" s="163">
        <f t="shared" si="53"/>
        <v>0</v>
      </c>
      <c r="K475" s="155">
        <f t="shared" si="54"/>
        <v>1</v>
      </c>
      <c r="L475" s="155">
        <f>IF(J475=1,SUM($J$6:J475),0)</f>
        <v>0</v>
      </c>
      <c r="M475" s="155">
        <f>IF(K475=1,SUM($K$6:K475),0)</f>
        <v>201227340.79893059</v>
      </c>
      <c r="N475" s="165">
        <f t="shared" si="55"/>
        <v>201227340.79893059</v>
      </c>
      <c r="O475" s="155">
        <f t="shared" si="56"/>
        <v>0</v>
      </c>
      <c r="P475" s="155">
        <f>IF(O475=1,SUM($O$6:O475),0)</f>
        <v>0</v>
      </c>
    </row>
    <row r="476" spans="1:16" ht="15" customHeight="1">
      <c r="A476" s="15"/>
      <c r="B476" s="174">
        <v>110</v>
      </c>
      <c r="C476" s="109" t="s">
        <v>1049</v>
      </c>
      <c r="D476" s="226" t="s">
        <v>45</v>
      </c>
      <c r="E476" s="227" t="s">
        <v>8</v>
      </c>
      <c r="F476" s="228">
        <v>81984</v>
      </c>
      <c r="G476" s="228">
        <v>81984</v>
      </c>
      <c r="H476" s="171"/>
      <c r="I476" s="88">
        <f t="shared" si="52"/>
        <v>81984</v>
      </c>
      <c r="J476" s="163">
        <f t="shared" si="53"/>
        <v>0</v>
      </c>
      <c r="K476" s="155">
        <f t="shared" si="54"/>
        <v>1</v>
      </c>
      <c r="L476" s="155">
        <f>IF(J476=1,SUM($J$6:J476),0)</f>
        <v>0</v>
      </c>
      <c r="M476" s="155">
        <f>IF(K476=1,SUM($K$6:K476),0)</f>
        <v>201227341.79893059</v>
      </c>
      <c r="N476" s="165">
        <f t="shared" si="55"/>
        <v>201227341.79893059</v>
      </c>
      <c r="O476" s="155">
        <f t="shared" si="56"/>
        <v>0</v>
      </c>
      <c r="P476" s="155">
        <f>IF(O476=1,SUM($O$6:O476),0)</f>
        <v>0</v>
      </c>
    </row>
    <row r="477" spans="1:16" ht="15" customHeight="1">
      <c r="A477" s="15"/>
      <c r="B477" s="174">
        <v>111</v>
      </c>
      <c r="C477" s="109" t="s">
        <v>1050</v>
      </c>
      <c r="D477" s="226" t="s">
        <v>45</v>
      </c>
      <c r="E477" s="227" t="s">
        <v>8</v>
      </c>
      <c r="F477" s="228">
        <v>7320</v>
      </c>
      <c r="G477" s="228">
        <v>7320</v>
      </c>
      <c r="H477" s="171"/>
      <c r="I477" s="88">
        <f t="shared" si="52"/>
        <v>7320</v>
      </c>
      <c r="J477" s="163">
        <f t="shared" si="53"/>
        <v>0</v>
      </c>
      <c r="K477" s="155">
        <f t="shared" si="54"/>
        <v>1</v>
      </c>
      <c r="L477" s="155">
        <f>IF(J477=1,SUM($J$6:J477),0)</f>
        <v>0</v>
      </c>
      <c r="M477" s="155">
        <f>IF(K477=1,SUM($K$6:K477),0)</f>
        <v>201227342.79893059</v>
      </c>
      <c r="N477" s="165">
        <f t="shared" si="55"/>
        <v>201227342.79893059</v>
      </c>
      <c r="O477" s="155">
        <f t="shared" si="56"/>
        <v>0</v>
      </c>
      <c r="P477" s="155">
        <f>IF(O477=1,SUM($O$6:O477),0)</f>
        <v>0</v>
      </c>
    </row>
    <row r="478" spans="1:16" ht="15" customHeight="1">
      <c r="A478" s="15"/>
      <c r="B478" s="174">
        <v>112</v>
      </c>
      <c r="C478" s="109" t="s">
        <v>1051</v>
      </c>
      <c r="D478" s="226" t="s">
        <v>45</v>
      </c>
      <c r="E478" s="227" t="s">
        <v>8</v>
      </c>
      <c r="F478" s="228">
        <v>8784</v>
      </c>
      <c r="G478" s="228">
        <v>8784</v>
      </c>
      <c r="H478" s="171"/>
      <c r="I478" s="88">
        <f t="shared" si="52"/>
        <v>8784</v>
      </c>
      <c r="J478" s="163">
        <f t="shared" si="53"/>
        <v>0</v>
      </c>
      <c r="K478" s="155">
        <f t="shared" si="54"/>
        <v>1</v>
      </c>
      <c r="L478" s="155">
        <f>IF(J478=1,SUM($J$6:J478),0)</f>
        <v>0</v>
      </c>
      <c r="M478" s="155">
        <f>IF(K478=1,SUM($K$6:K478),0)</f>
        <v>201227343.79893059</v>
      </c>
      <c r="N478" s="165">
        <f t="shared" si="55"/>
        <v>201227343.79893059</v>
      </c>
      <c r="O478" s="155">
        <f t="shared" si="56"/>
        <v>0</v>
      </c>
      <c r="P478" s="155">
        <f>IF(O478=1,SUM($O$6:O478),0)</f>
        <v>0</v>
      </c>
    </row>
    <row r="479" spans="1:16" ht="15" customHeight="1">
      <c r="A479" s="15"/>
      <c r="B479" s="174">
        <v>113</v>
      </c>
      <c r="C479" s="109" t="s">
        <v>1052</v>
      </c>
      <c r="D479" s="226" t="s">
        <v>45</v>
      </c>
      <c r="E479" s="227" t="s">
        <v>8</v>
      </c>
      <c r="F479" s="228">
        <v>52704</v>
      </c>
      <c r="G479" s="228">
        <v>52704</v>
      </c>
      <c r="H479" s="171"/>
      <c r="I479" s="88">
        <f t="shared" si="52"/>
        <v>52704</v>
      </c>
      <c r="J479" s="163">
        <f t="shared" si="53"/>
        <v>0</v>
      </c>
      <c r="K479" s="155">
        <f t="shared" si="54"/>
        <v>1</v>
      </c>
      <c r="L479" s="155">
        <f>IF(J479=1,SUM($J$6:J479),0)</f>
        <v>0</v>
      </c>
      <c r="M479" s="155">
        <f>IF(K479=1,SUM($K$6:K479),0)</f>
        <v>201227344.79893059</v>
      </c>
      <c r="N479" s="165">
        <f t="shared" si="55"/>
        <v>201227344.79893059</v>
      </c>
      <c r="O479" s="155">
        <f t="shared" si="56"/>
        <v>0</v>
      </c>
      <c r="P479" s="155">
        <f>IF(O479=1,SUM($O$6:O479),0)</f>
        <v>0</v>
      </c>
    </row>
    <row r="480" spans="1:16" ht="15" customHeight="1">
      <c r="A480" s="15"/>
      <c r="B480" s="174">
        <v>114</v>
      </c>
      <c r="C480" s="109" t="s">
        <v>1053</v>
      </c>
      <c r="D480" s="226" t="s">
        <v>45</v>
      </c>
      <c r="E480" s="227" t="s">
        <v>8</v>
      </c>
      <c r="F480" s="228">
        <v>67344</v>
      </c>
      <c r="G480" s="228">
        <v>67344</v>
      </c>
      <c r="H480" s="171"/>
      <c r="I480" s="88">
        <f t="shared" si="52"/>
        <v>67344</v>
      </c>
      <c r="J480" s="163">
        <f t="shared" si="53"/>
        <v>0</v>
      </c>
      <c r="K480" s="155">
        <f t="shared" si="54"/>
        <v>1</v>
      </c>
      <c r="L480" s="155">
        <f>IF(J480=1,SUM($J$6:J480),0)</f>
        <v>0</v>
      </c>
      <c r="M480" s="155">
        <f>IF(K480=1,SUM($K$6:K480),0)</f>
        <v>201227345.79893059</v>
      </c>
      <c r="N480" s="165">
        <f t="shared" si="55"/>
        <v>201227345.79893059</v>
      </c>
      <c r="O480" s="155">
        <f t="shared" si="56"/>
        <v>0</v>
      </c>
      <c r="P480" s="155">
        <f>IF(O480=1,SUM($O$6:O480),0)</f>
        <v>0</v>
      </c>
    </row>
    <row r="481" spans="1:16" ht="15" customHeight="1">
      <c r="A481" s="15"/>
      <c r="B481" s="174">
        <v>115</v>
      </c>
      <c r="C481" s="109" t="s">
        <v>602</v>
      </c>
      <c r="D481" s="226" t="s">
        <v>45</v>
      </c>
      <c r="E481" s="227" t="s">
        <v>8</v>
      </c>
      <c r="F481" s="228">
        <v>40000</v>
      </c>
      <c r="G481" s="228">
        <v>40000</v>
      </c>
      <c r="H481" s="171"/>
      <c r="I481" s="88">
        <f t="shared" si="52"/>
        <v>40000</v>
      </c>
      <c r="J481" s="163">
        <f t="shared" si="53"/>
        <v>0</v>
      </c>
      <c r="K481" s="155">
        <f t="shared" si="54"/>
        <v>1</v>
      </c>
      <c r="L481" s="155">
        <f>IF(J481=1,SUM($J$6:J481),0)</f>
        <v>0</v>
      </c>
      <c r="M481" s="155">
        <f>IF(K481=1,SUM($K$6:K481),0)</f>
        <v>201227346.79893059</v>
      </c>
      <c r="N481" s="165">
        <f t="shared" si="55"/>
        <v>201227346.79893059</v>
      </c>
      <c r="O481" s="155">
        <f t="shared" si="56"/>
        <v>0</v>
      </c>
      <c r="P481" s="155">
        <f>IF(O481=1,SUM($O$6:O481),0)</f>
        <v>0</v>
      </c>
    </row>
    <row r="482" spans="1:16" ht="15" customHeight="1">
      <c r="A482" s="15"/>
      <c r="B482" s="174">
        <v>116</v>
      </c>
      <c r="C482" s="109" t="s">
        <v>603</v>
      </c>
      <c r="D482" s="226" t="s">
        <v>45</v>
      </c>
      <c r="E482" s="227" t="s">
        <v>8</v>
      </c>
      <c r="F482" s="228">
        <v>150000</v>
      </c>
      <c r="G482" s="228">
        <v>150000</v>
      </c>
      <c r="H482" s="171"/>
      <c r="I482" s="88">
        <f t="shared" si="52"/>
        <v>150000</v>
      </c>
      <c r="J482" s="163">
        <f t="shared" si="53"/>
        <v>0</v>
      </c>
      <c r="K482" s="155">
        <f t="shared" si="54"/>
        <v>1</v>
      </c>
      <c r="L482" s="155">
        <f>IF(J482=1,SUM($J$6:J482),0)</f>
        <v>0</v>
      </c>
      <c r="M482" s="155">
        <f>IF(K482=1,SUM($K$6:K482),0)</f>
        <v>201227347.79893059</v>
      </c>
      <c r="N482" s="165">
        <f t="shared" si="55"/>
        <v>201227347.79893059</v>
      </c>
      <c r="O482" s="155">
        <f t="shared" si="56"/>
        <v>0</v>
      </c>
      <c r="P482" s="155">
        <f>IF(O482=1,SUM($O$6:O482),0)</f>
        <v>0</v>
      </c>
    </row>
    <row r="483" spans="1:16" ht="15" customHeight="1">
      <c r="A483" s="15"/>
      <c r="B483" s="174">
        <v>117</v>
      </c>
      <c r="C483" s="109" t="s">
        <v>229</v>
      </c>
      <c r="D483" s="226" t="s">
        <v>45</v>
      </c>
      <c r="E483" s="227" t="s">
        <v>8</v>
      </c>
      <c r="F483" s="228">
        <v>4212</v>
      </c>
      <c r="G483" s="228">
        <v>4212</v>
      </c>
      <c r="H483" s="171"/>
      <c r="I483" s="88">
        <f t="shared" si="52"/>
        <v>4212</v>
      </c>
      <c r="J483" s="163">
        <f t="shared" si="53"/>
        <v>0</v>
      </c>
      <c r="K483" s="155">
        <f t="shared" si="54"/>
        <v>1</v>
      </c>
      <c r="L483" s="155">
        <f>IF(J483=1,SUM($J$6:J483),0)</f>
        <v>0</v>
      </c>
      <c r="M483" s="155">
        <f>IF(K483=1,SUM($K$6:K483),0)</f>
        <v>201227348.79893059</v>
      </c>
      <c r="N483" s="165">
        <f t="shared" si="55"/>
        <v>201227348.79893059</v>
      </c>
      <c r="O483" s="155">
        <f t="shared" si="56"/>
        <v>0</v>
      </c>
      <c r="P483" s="155">
        <f>IF(O483=1,SUM($O$6:O483),0)</f>
        <v>0</v>
      </c>
    </row>
    <row r="484" spans="1:16" ht="15" customHeight="1">
      <c r="A484" s="15"/>
      <c r="B484" s="174">
        <v>118</v>
      </c>
      <c r="C484" s="109" t="s">
        <v>604</v>
      </c>
      <c r="D484" s="226" t="s">
        <v>45</v>
      </c>
      <c r="E484" s="227" t="s">
        <v>8</v>
      </c>
      <c r="F484" s="228">
        <v>50000</v>
      </c>
      <c r="G484" s="228">
        <v>50000</v>
      </c>
      <c r="H484" s="171"/>
      <c r="I484" s="88">
        <f t="shared" si="52"/>
        <v>50000</v>
      </c>
      <c r="J484" s="163">
        <f t="shared" si="53"/>
        <v>0</v>
      </c>
      <c r="K484" s="155">
        <f t="shared" si="54"/>
        <v>1</v>
      </c>
      <c r="L484" s="155">
        <f>IF(J484=1,SUM($J$6:J484),0)</f>
        <v>0</v>
      </c>
      <c r="M484" s="155">
        <f>IF(K484=1,SUM($K$6:K484),0)</f>
        <v>201227349.79893059</v>
      </c>
      <c r="N484" s="165">
        <f t="shared" si="55"/>
        <v>201227349.79893059</v>
      </c>
      <c r="O484" s="155">
        <f t="shared" si="56"/>
        <v>0</v>
      </c>
      <c r="P484" s="155">
        <f>IF(O484=1,SUM($O$6:O484),0)</f>
        <v>0</v>
      </c>
    </row>
    <row r="485" spans="1:16" ht="15" customHeight="1">
      <c r="A485" s="15"/>
      <c r="B485" s="174">
        <v>119</v>
      </c>
      <c r="C485" s="109" t="s">
        <v>230</v>
      </c>
      <c r="D485" s="226" t="s">
        <v>45</v>
      </c>
      <c r="E485" s="227" t="s">
        <v>8</v>
      </c>
      <c r="F485" s="228">
        <v>32500</v>
      </c>
      <c r="G485" s="228">
        <v>32500</v>
      </c>
      <c r="H485" s="171"/>
      <c r="I485" s="88">
        <f t="shared" si="52"/>
        <v>32500</v>
      </c>
      <c r="J485" s="163">
        <f t="shared" si="53"/>
        <v>0</v>
      </c>
      <c r="K485" s="155">
        <f t="shared" si="54"/>
        <v>1</v>
      </c>
      <c r="L485" s="155">
        <f>IF(J485=1,SUM($J$6:J485),0)</f>
        <v>0</v>
      </c>
      <c r="M485" s="155">
        <f>IF(K485=1,SUM($K$6:K485),0)</f>
        <v>201227350.79893059</v>
      </c>
      <c r="N485" s="165">
        <f t="shared" si="55"/>
        <v>201227350.79893059</v>
      </c>
      <c r="O485" s="155">
        <f t="shared" si="56"/>
        <v>0</v>
      </c>
      <c r="P485" s="155">
        <f>IF(O485=1,SUM($O$6:O485),0)</f>
        <v>0</v>
      </c>
    </row>
    <row r="486" spans="1:16" ht="15" customHeight="1">
      <c r="A486" s="15"/>
      <c r="B486" s="174">
        <v>120</v>
      </c>
      <c r="C486" s="109" t="s">
        <v>231</v>
      </c>
      <c r="D486" s="226" t="s">
        <v>45</v>
      </c>
      <c r="E486" s="227" t="s">
        <v>8</v>
      </c>
      <c r="F486" s="228">
        <v>37500</v>
      </c>
      <c r="G486" s="228">
        <v>37500</v>
      </c>
      <c r="H486" s="171"/>
      <c r="I486" s="88">
        <f t="shared" si="52"/>
        <v>37500</v>
      </c>
      <c r="J486" s="163">
        <f t="shared" si="53"/>
        <v>0</v>
      </c>
      <c r="K486" s="155">
        <f t="shared" si="54"/>
        <v>1</v>
      </c>
      <c r="L486" s="155">
        <f>IF(J486=1,SUM($J$6:J486),0)</f>
        <v>0</v>
      </c>
      <c r="M486" s="155">
        <f>IF(K486=1,SUM($K$6:K486),0)</f>
        <v>201227351.79893059</v>
      </c>
      <c r="N486" s="165">
        <f t="shared" si="55"/>
        <v>201227351.79893059</v>
      </c>
      <c r="O486" s="155">
        <f t="shared" si="56"/>
        <v>0</v>
      </c>
      <c r="P486" s="155">
        <f>IF(O486=1,SUM($O$6:O486),0)</f>
        <v>0</v>
      </c>
    </row>
    <row r="487" spans="1:16" ht="15" customHeight="1">
      <c r="A487" s="15"/>
      <c r="B487" s="174">
        <v>121</v>
      </c>
      <c r="C487" s="109" t="s">
        <v>232</v>
      </c>
      <c r="D487" s="226" t="s">
        <v>45</v>
      </c>
      <c r="E487" s="227" t="s">
        <v>8</v>
      </c>
      <c r="F487" s="228">
        <v>47800</v>
      </c>
      <c r="G487" s="228">
        <v>47800</v>
      </c>
      <c r="H487" s="171"/>
      <c r="I487" s="88">
        <f t="shared" si="52"/>
        <v>47800</v>
      </c>
      <c r="J487" s="163">
        <f t="shared" si="53"/>
        <v>0</v>
      </c>
      <c r="K487" s="155">
        <f t="shared" si="54"/>
        <v>1</v>
      </c>
      <c r="L487" s="155">
        <f>IF(J487=1,SUM($J$6:J487),0)</f>
        <v>0</v>
      </c>
      <c r="M487" s="155">
        <f>IF(K487=1,SUM($K$6:K487),0)</f>
        <v>201227352.79893059</v>
      </c>
      <c r="N487" s="165">
        <f t="shared" si="55"/>
        <v>201227352.79893059</v>
      </c>
      <c r="O487" s="155">
        <f t="shared" si="56"/>
        <v>0</v>
      </c>
      <c r="P487" s="155">
        <f>IF(O487=1,SUM($O$6:O487),0)</f>
        <v>0</v>
      </c>
    </row>
    <row r="488" spans="1:16" ht="15" customHeight="1">
      <c r="A488" s="15"/>
      <c r="B488" s="174">
        <v>122</v>
      </c>
      <c r="C488" s="109" t="s">
        <v>233</v>
      </c>
      <c r="D488" s="226" t="s">
        <v>45</v>
      </c>
      <c r="E488" s="227" t="s">
        <v>8</v>
      </c>
      <c r="F488" s="228">
        <v>52500</v>
      </c>
      <c r="G488" s="228">
        <v>52500</v>
      </c>
      <c r="H488" s="171"/>
      <c r="I488" s="88">
        <f t="shared" si="52"/>
        <v>52500</v>
      </c>
      <c r="J488" s="163">
        <f t="shared" si="53"/>
        <v>0</v>
      </c>
      <c r="K488" s="155">
        <f t="shared" si="54"/>
        <v>1</v>
      </c>
      <c r="L488" s="155">
        <f>IF(J488=1,SUM($J$6:J488),0)</f>
        <v>0</v>
      </c>
      <c r="M488" s="155">
        <f>IF(K488=1,SUM($K$6:K488),0)</f>
        <v>201227353.79893059</v>
      </c>
      <c r="N488" s="165">
        <f t="shared" si="55"/>
        <v>201227353.79893059</v>
      </c>
      <c r="O488" s="155">
        <f t="shared" si="56"/>
        <v>0</v>
      </c>
      <c r="P488" s="155">
        <f>IF(O488=1,SUM($O$6:O488),0)</f>
        <v>0</v>
      </c>
    </row>
    <row r="489" spans="1:16" ht="15" customHeight="1">
      <c r="A489" s="15"/>
      <c r="B489" s="174">
        <v>123</v>
      </c>
      <c r="C489" s="109" t="s">
        <v>37</v>
      </c>
      <c r="D489" s="226" t="s">
        <v>45</v>
      </c>
      <c r="E489" s="227" t="s">
        <v>8</v>
      </c>
      <c r="F489" s="228">
        <v>63500</v>
      </c>
      <c r="G489" s="228">
        <v>63500</v>
      </c>
      <c r="H489" s="171"/>
      <c r="I489" s="88">
        <f t="shared" si="52"/>
        <v>63500</v>
      </c>
      <c r="J489" s="163">
        <f t="shared" si="53"/>
        <v>0</v>
      </c>
      <c r="K489" s="155">
        <f t="shared" si="54"/>
        <v>1</v>
      </c>
      <c r="L489" s="155">
        <f>IF(J489=1,SUM($J$6:J489),0)</f>
        <v>0</v>
      </c>
      <c r="M489" s="155">
        <f>IF(K489=1,SUM($K$6:K489),0)</f>
        <v>201227354.79893059</v>
      </c>
      <c r="N489" s="165">
        <f t="shared" si="55"/>
        <v>201227354.79893059</v>
      </c>
      <c r="O489" s="155">
        <f t="shared" si="56"/>
        <v>0</v>
      </c>
      <c r="P489" s="155">
        <f>IF(O489=1,SUM($O$6:O489),0)</f>
        <v>0</v>
      </c>
    </row>
    <row r="490" spans="1:16" ht="15" customHeight="1">
      <c r="A490" s="15"/>
      <c r="B490" s="174">
        <v>124</v>
      </c>
      <c r="C490" s="109" t="s">
        <v>234</v>
      </c>
      <c r="D490" s="226" t="s">
        <v>45</v>
      </c>
      <c r="E490" s="227" t="s">
        <v>8</v>
      </c>
      <c r="F490" s="228">
        <v>67500</v>
      </c>
      <c r="G490" s="228">
        <v>67500</v>
      </c>
      <c r="H490" s="171"/>
      <c r="I490" s="88">
        <f t="shared" si="52"/>
        <v>67500</v>
      </c>
      <c r="J490" s="163">
        <f t="shared" si="53"/>
        <v>0</v>
      </c>
      <c r="K490" s="155">
        <f t="shared" si="54"/>
        <v>1</v>
      </c>
      <c r="L490" s="155">
        <f>IF(J490=1,SUM($J$6:J490),0)</f>
        <v>0</v>
      </c>
      <c r="M490" s="155">
        <f>IF(K490=1,SUM($K$6:K490),0)</f>
        <v>201227355.79893059</v>
      </c>
      <c r="N490" s="165">
        <f t="shared" si="55"/>
        <v>201227355.79893059</v>
      </c>
      <c r="O490" s="155">
        <f t="shared" si="56"/>
        <v>0</v>
      </c>
      <c r="P490" s="155">
        <f>IF(O490=1,SUM($O$6:O490),0)</f>
        <v>0</v>
      </c>
    </row>
    <row r="491" spans="1:16" ht="15" customHeight="1">
      <c r="A491" s="15"/>
      <c r="B491" s="174">
        <v>125</v>
      </c>
      <c r="C491" s="109" t="s">
        <v>235</v>
      </c>
      <c r="D491" s="226" t="s">
        <v>45</v>
      </c>
      <c r="E491" s="227" t="s">
        <v>8</v>
      </c>
      <c r="F491" s="228">
        <v>53000</v>
      </c>
      <c r="G491" s="228">
        <v>53000</v>
      </c>
      <c r="H491" s="171"/>
      <c r="I491" s="88">
        <f t="shared" si="52"/>
        <v>53000</v>
      </c>
      <c r="J491" s="163">
        <f t="shared" si="53"/>
        <v>0</v>
      </c>
      <c r="K491" s="155">
        <f t="shared" si="54"/>
        <v>1</v>
      </c>
      <c r="L491" s="155">
        <f>IF(J491=1,SUM($J$6:J491),0)</f>
        <v>0</v>
      </c>
      <c r="M491" s="155">
        <f>IF(K491=1,SUM($K$6:K491),0)</f>
        <v>201227356.79893059</v>
      </c>
      <c r="N491" s="165">
        <f t="shared" si="55"/>
        <v>201227356.79893059</v>
      </c>
      <c r="O491" s="155">
        <f t="shared" si="56"/>
        <v>0</v>
      </c>
      <c r="P491" s="155">
        <f>IF(O491=1,SUM($O$6:O491),0)</f>
        <v>0</v>
      </c>
    </row>
    <row r="492" spans="1:16" ht="15" customHeight="1">
      <c r="A492" s="15"/>
      <c r="B492" s="174">
        <v>126</v>
      </c>
      <c r="C492" s="109" t="s">
        <v>236</v>
      </c>
      <c r="D492" s="226" t="s">
        <v>45</v>
      </c>
      <c r="E492" s="227" t="s">
        <v>8</v>
      </c>
      <c r="F492" s="228">
        <v>34000</v>
      </c>
      <c r="G492" s="228">
        <v>34000</v>
      </c>
      <c r="H492" s="171"/>
      <c r="I492" s="88">
        <f t="shared" si="52"/>
        <v>34000</v>
      </c>
      <c r="J492" s="163">
        <f t="shared" si="53"/>
        <v>0</v>
      </c>
      <c r="K492" s="155">
        <f t="shared" si="54"/>
        <v>1</v>
      </c>
      <c r="L492" s="155">
        <f>IF(J492=1,SUM($J$6:J492),0)</f>
        <v>0</v>
      </c>
      <c r="M492" s="155">
        <f>IF(K492=1,SUM($K$6:K492),0)</f>
        <v>201227357.79893059</v>
      </c>
      <c r="N492" s="165">
        <f t="shared" si="55"/>
        <v>201227357.79893059</v>
      </c>
      <c r="O492" s="155">
        <f t="shared" si="56"/>
        <v>0</v>
      </c>
      <c r="P492" s="155">
        <f>IF(O492=1,SUM($O$6:O492),0)</f>
        <v>0</v>
      </c>
    </row>
    <row r="493" spans="1:16" ht="15" customHeight="1">
      <c r="A493" s="15"/>
      <c r="B493" s="174">
        <v>127</v>
      </c>
      <c r="C493" s="109" t="s">
        <v>237</v>
      </c>
      <c r="D493" s="226" t="s">
        <v>45</v>
      </c>
      <c r="E493" s="227" t="s">
        <v>8</v>
      </c>
      <c r="F493" s="228">
        <v>39500</v>
      </c>
      <c r="G493" s="228">
        <v>39500</v>
      </c>
      <c r="H493" s="171"/>
      <c r="I493" s="88">
        <f t="shared" si="52"/>
        <v>39500</v>
      </c>
      <c r="J493" s="163">
        <f t="shared" si="53"/>
        <v>0</v>
      </c>
      <c r="K493" s="155">
        <f t="shared" si="54"/>
        <v>1</v>
      </c>
      <c r="L493" s="155">
        <f>IF(J493=1,SUM($J$6:J493),0)</f>
        <v>0</v>
      </c>
      <c r="M493" s="155">
        <f>IF(K493=1,SUM($K$6:K493),0)</f>
        <v>201227358.79893059</v>
      </c>
      <c r="N493" s="165">
        <f t="shared" si="55"/>
        <v>201227358.79893059</v>
      </c>
      <c r="O493" s="155">
        <f t="shared" si="56"/>
        <v>0</v>
      </c>
      <c r="P493" s="155">
        <f>IF(O493=1,SUM($O$6:O493),0)</f>
        <v>0</v>
      </c>
    </row>
    <row r="494" spans="1:16" ht="15" customHeight="1">
      <c r="A494" s="15"/>
      <c r="B494" s="174">
        <v>128</v>
      </c>
      <c r="C494" s="109" t="s">
        <v>238</v>
      </c>
      <c r="D494" s="226" t="s">
        <v>45</v>
      </c>
      <c r="E494" s="227" t="s">
        <v>8</v>
      </c>
      <c r="F494" s="228">
        <v>41900</v>
      </c>
      <c r="G494" s="228">
        <v>41900</v>
      </c>
      <c r="H494" s="171"/>
      <c r="I494" s="88">
        <f t="shared" si="52"/>
        <v>41900</v>
      </c>
      <c r="J494" s="163">
        <f t="shared" si="53"/>
        <v>0</v>
      </c>
      <c r="K494" s="155">
        <f t="shared" si="54"/>
        <v>1</v>
      </c>
      <c r="L494" s="155">
        <f>IF(J494=1,SUM($J$6:J494),0)</f>
        <v>0</v>
      </c>
      <c r="M494" s="155">
        <f>IF(K494=1,SUM($K$6:K494),0)</f>
        <v>201227359.79893059</v>
      </c>
      <c r="N494" s="165">
        <f t="shared" si="55"/>
        <v>201227359.79893059</v>
      </c>
      <c r="O494" s="155">
        <f t="shared" si="56"/>
        <v>0</v>
      </c>
      <c r="P494" s="155">
        <f>IF(O494=1,SUM($O$6:O494),0)</f>
        <v>0</v>
      </c>
    </row>
    <row r="495" spans="1:16" ht="15" customHeight="1">
      <c r="A495" s="15"/>
      <c r="B495" s="174">
        <v>129</v>
      </c>
      <c r="C495" s="109" t="s">
        <v>239</v>
      </c>
      <c r="D495" s="226" t="s">
        <v>45</v>
      </c>
      <c r="E495" s="227" t="s">
        <v>8</v>
      </c>
      <c r="F495" s="228">
        <v>44400</v>
      </c>
      <c r="G495" s="228">
        <v>44400</v>
      </c>
      <c r="H495" s="171"/>
      <c r="I495" s="88">
        <f t="shared" si="52"/>
        <v>44400</v>
      </c>
      <c r="J495" s="163">
        <f t="shared" si="53"/>
        <v>0</v>
      </c>
      <c r="K495" s="155">
        <f t="shared" si="54"/>
        <v>1</v>
      </c>
      <c r="L495" s="155">
        <f>IF(J495=1,SUM($J$6:J495),0)</f>
        <v>0</v>
      </c>
      <c r="M495" s="155">
        <f>IF(K495=1,SUM($K$6:K495),0)</f>
        <v>201227360.79893059</v>
      </c>
      <c r="N495" s="165">
        <f t="shared" si="55"/>
        <v>201227360.79893059</v>
      </c>
      <c r="O495" s="155">
        <f t="shared" si="56"/>
        <v>0</v>
      </c>
      <c r="P495" s="155">
        <f>IF(O495=1,SUM($O$6:O495),0)</f>
        <v>0</v>
      </c>
    </row>
    <row r="496" spans="1:16" ht="15" customHeight="1">
      <c r="A496" s="15"/>
      <c r="B496" s="174">
        <v>130</v>
      </c>
      <c r="C496" s="109" t="s">
        <v>240</v>
      </c>
      <c r="D496" s="226" t="s">
        <v>45</v>
      </c>
      <c r="E496" s="227" t="s">
        <v>8</v>
      </c>
      <c r="F496" s="228">
        <v>61800</v>
      </c>
      <c r="G496" s="228">
        <v>61800</v>
      </c>
      <c r="H496" s="171"/>
      <c r="I496" s="88">
        <f t="shared" si="52"/>
        <v>61800</v>
      </c>
      <c r="J496" s="163">
        <f t="shared" si="53"/>
        <v>0</v>
      </c>
      <c r="K496" s="155">
        <f t="shared" si="54"/>
        <v>1</v>
      </c>
      <c r="L496" s="155">
        <f>IF(J496=1,SUM($J$6:J496),0)</f>
        <v>0</v>
      </c>
      <c r="M496" s="155">
        <f>IF(K496=1,SUM($K$6:K496),0)</f>
        <v>201227361.79893059</v>
      </c>
      <c r="N496" s="165">
        <f t="shared" si="55"/>
        <v>201227361.79893059</v>
      </c>
      <c r="O496" s="155">
        <f t="shared" si="56"/>
        <v>0</v>
      </c>
      <c r="P496" s="155">
        <f>IF(O496=1,SUM($O$6:O496),0)</f>
        <v>0</v>
      </c>
    </row>
    <row r="497" spans="1:16" ht="15" customHeight="1">
      <c r="A497" s="15"/>
      <c r="B497" s="174">
        <v>131</v>
      </c>
      <c r="C497" s="109" t="s">
        <v>241</v>
      </c>
      <c r="D497" s="226" t="s">
        <v>45</v>
      </c>
      <c r="E497" s="227" t="s">
        <v>8</v>
      </c>
      <c r="F497" s="228">
        <v>68600</v>
      </c>
      <c r="G497" s="228">
        <v>68600</v>
      </c>
      <c r="H497" s="171"/>
      <c r="I497" s="88">
        <f t="shared" si="52"/>
        <v>68600</v>
      </c>
      <c r="J497" s="163">
        <f t="shared" si="53"/>
        <v>0</v>
      </c>
      <c r="K497" s="155">
        <f t="shared" si="54"/>
        <v>1</v>
      </c>
      <c r="L497" s="155">
        <f>IF(J497=1,SUM($J$6:J497),0)</f>
        <v>0</v>
      </c>
      <c r="M497" s="155">
        <f>IF(K497=1,SUM($K$6:K497),0)</f>
        <v>201227362.79893059</v>
      </c>
      <c r="N497" s="165">
        <f t="shared" si="55"/>
        <v>201227362.79893059</v>
      </c>
      <c r="O497" s="155">
        <f t="shared" si="56"/>
        <v>0</v>
      </c>
      <c r="P497" s="155">
        <f>IF(O497=1,SUM($O$6:O497),0)</f>
        <v>0</v>
      </c>
    </row>
    <row r="498" spans="1:16" ht="15" customHeight="1">
      <c r="A498" s="15"/>
      <c r="B498" s="174">
        <v>132</v>
      </c>
      <c r="C498" s="109" t="s">
        <v>242</v>
      </c>
      <c r="D498" s="226" t="s">
        <v>45</v>
      </c>
      <c r="E498" s="227" t="s">
        <v>8</v>
      </c>
      <c r="F498" s="228">
        <v>68600</v>
      </c>
      <c r="G498" s="228">
        <v>68600</v>
      </c>
      <c r="H498" s="171"/>
      <c r="I498" s="88">
        <f t="shared" si="52"/>
        <v>68600</v>
      </c>
      <c r="J498" s="163">
        <f t="shared" si="53"/>
        <v>0</v>
      </c>
      <c r="K498" s="155">
        <f t="shared" si="54"/>
        <v>1</v>
      </c>
      <c r="L498" s="155">
        <f>IF(J498=1,SUM($J$6:J498),0)</f>
        <v>0</v>
      </c>
      <c r="M498" s="155">
        <f>IF(K498=1,SUM($K$6:K498),0)</f>
        <v>201227363.79893059</v>
      </c>
      <c r="N498" s="165">
        <f t="shared" si="55"/>
        <v>201227363.79893059</v>
      </c>
      <c r="O498" s="155">
        <f t="shared" si="56"/>
        <v>0</v>
      </c>
      <c r="P498" s="155">
        <f>IF(O498=1,SUM($O$6:O498),0)</f>
        <v>0</v>
      </c>
    </row>
    <row r="499" spans="1:16" ht="15" customHeight="1">
      <c r="A499" s="15"/>
      <c r="B499" s="174">
        <v>133</v>
      </c>
      <c r="C499" s="109" t="s">
        <v>243</v>
      </c>
      <c r="D499" s="226" t="s">
        <v>45</v>
      </c>
      <c r="E499" s="227" t="s">
        <v>8</v>
      </c>
      <c r="F499" s="228">
        <v>29600</v>
      </c>
      <c r="G499" s="228">
        <v>29600</v>
      </c>
      <c r="H499" s="171"/>
      <c r="I499" s="88">
        <f t="shared" si="52"/>
        <v>29600</v>
      </c>
      <c r="J499" s="163">
        <f t="shared" si="53"/>
        <v>0</v>
      </c>
      <c r="K499" s="155">
        <f t="shared" si="54"/>
        <v>1</v>
      </c>
      <c r="L499" s="155">
        <f>IF(J499=1,SUM($J$6:J499),0)</f>
        <v>0</v>
      </c>
      <c r="M499" s="155">
        <f>IF(K499=1,SUM($K$6:K499),0)</f>
        <v>201227364.79893059</v>
      </c>
      <c r="N499" s="165">
        <f t="shared" si="55"/>
        <v>201227364.79893059</v>
      </c>
      <c r="O499" s="155">
        <f t="shared" si="56"/>
        <v>0</v>
      </c>
      <c r="P499" s="155">
        <f>IF(O499=1,SUM($O$6:O499),0)</f>
        <v>0</v>
      </c>
    </row>
    <row r="500" spans="1:16" ht="15" customHeight="1">
      <c r="A500" s="15"/>
      <c r="B500" s="174">
        <v>134</v>
      </c>
      <c r="C500" s="109" t="s">
        <v>244</v>
      </c>
      <c r="D500" s="226" t="s">
        <v>45</v>
      </c>
      <c r="E500" s="227" t="s">
        <v>8</v>
      </c>
      <c r="F500" s="228">
        <v>34500</v>
      </c>
      <c r="G500" s="228">
        <v>34500</v>
      </c>
      <c r="H500" s="171"/>
      <c r="I500" s="88">
        <f t="shared" si="52"/>
        <v>34500</v>
      </c>
      <c r="J500" s="163">
        <f t="shared" si="53"/>
        <v>0</v>
      </c>
      <c r="K500" s="155">
        <f t="shared" si="54"/>
        <v>1</v>
      </c>
      <c r="L500" s="155">
        <f>IF(J500=1,SUM($J$6:J500),0)</f>
        <v>0</v>
      </c>
      <c r="M500" s="155">
        <f>IF(K500=1,SUM($K$6:K500),0)</f>
        <v>201227365.79893059</v>
      </c>
      <c r="N500" s="165">
        <f t="shared" si="55"/>
        <v>201227365.79893059</v>
      </c>
      <c r="O500" s="155">
        <f t="shared" si="56"/>
        <v>0</v>
      </c>
      <c r="P500" s="155">
        <f>IF(O500=1,SUM($O$6:O500),0)</f>
        <v>0</v>
      </c>
    </row>
    <row r="501" spans="1:16" ht="15" customHeight="1">
      <c r="A501" s="15"/>
      <c r="B501" s="174">
        <v>135</v>
      </c>
      <c r="C501" s="109" t="s">
        <v>245</v>
      </c>
      <c r="D501" s="226" t="s">
        <v>45</v>
      </c>
      <c r="E501" s="227" t="s">
        <v>8</v>
      </c>
      <c r="F501" s="228">
        <v>44800</v>
      </c>
      <c r="G501" s="228">
        <v>44800</v>
      </c>
      <c r="H501" s="175"/>
      <c r="I501" s="88">
        <f t="shared" si="52"/>
        <v>44800</v>
      </c>
      <c r="J501" s="163">
        <f t="shared" si="53"/>
        <v>0</v>
      </c>
      <c r="K501" s="155">
        <f t="shared" si="54"/>
        <v>1</v>
      </c>
      <c r="L501" s="155">
        <f>IF(J501=1,SUM($J$6:J501),0)</f>
        <v>0</v>
      </c>
      <c r="M501" s="155">
        <f>IF(K501=1,SUM($K$6:K501),0)</f>
        <v>201227366.79893059</v>
      </c>
      <c r="N501" s="165">
        <f t="shared" si="55"/>
        <v>201227366.79893059</v>
      </c>
      <c r="O501" s="155">
        <f t="shared" si="56"/>
        <v>0</v>
      </c>
      <c r="P501" s="155">
        <f>IF(O501=1,SUM($O$6:O501),0)</f>
        <v>0</v>
      </c>
    </row>
    <row r="502" spans="1:16" ht="15" customHeight="1">
      <c r="A502" s="15"/>
      <c r="B502" s="174">
        <v>136</v>
      </c>
      <c r="C502" s="109" t="s">
        <v>246</v>
      </c>
      <c r="D502" s="226" t="s">
        <v>45</v>
      </c>
      <c r="E502" s="227" t="s">
        <v>8</v>
      </c>
      <c r="F502" s="228">
        <v>49500</v>
      </c>
      <c r="G502" s="228">
        <v>49500</v>
      </c>
      <c r="H502" s="171"/>
      <c r="I502" s="88">
        <f t="shared" si="52"/>
        <v>49500</v>
      </c>
      <c r="J502" s="163">
        <f t="shared" si="53"/>
        <v>0</v>
      </c>
      <c r="K502" s="155">
        <f t="shared" si="54"/>
        <v>1</v>
      </c>
      <c r="L502" s="155">
        <f>IF(J502=1,SUM($J$6:J502),0)</f>
        <v>0</v>
      </c>
      <c r="M502" s="155">
        <f>IF(K502=1,SUM($K$6:K502),0)</f>
        <v>201227367.79893059</v>
      </c>
      <c r="N502" s="165">
        <f t="shared" si="55"/>
        <v>201227367.79893059</v>
      </c>
      <c r="O502" s="155">
        <f t="shared" si="56"/>
        <v>0</v>
      </c>
      <c r="P502" s="155">
        <f>IF(O502=1,SUM($O$6:O502),0)</f>
        <v>0</v>
      </c>
    </row>
    <row r="503" spans="1:16" ht="15" customHeight="1">
      <c r="A503" s="15"/>
      <c r="B503" s="174">
        <v>137</v>
      </c>
      <c r="C503" s="109" t="s">
        <v>247</v>
      </c>
      <c r="D503" s="226" t="s">
        <v>45</v>
      </c>
      <c r="E503" s="227" t="s">
        <v>8</v>
      </c>
      <c r="F503" s="228">
        <v>57690</v>
      </c>
      <c r="G503" s="228">
        <v>57690</v>
      </c>
      <c r="H503" s="171"/>
      <c r="I503" s="88">
        <f t="shared" si="52"/>
        <v>57690</v>
      </c>
      <c r="J503" s="163">
        <f t="shared" si="53"/>
        <v>0</v>
      </c>
      <c r="K503" s="155">
        <f t="shared" si="54"/>
        <v>1</v>
      </c>
      <c r="L503" s="155">
        <f>IF(J503=1,SUM($J$6:J503),0)</f>
        <v>0</v>
      </c>
      <c r="M503" s="155">
        <f>IF(K503=1,SUM($K$6:K503),0)</f>
        <v>201227368.79893059</v>
      </c>
      <c r="N503" s="165">
        <f t="shared" si="55"/>
        <v>201227368.79893059</v>
      </c>
      <c r="O503" s="155">
        <f t="shared" si="56"/>
        <v>0</v>
      </c>
      <c r="P503" s="155">
        <f>IF(O503=1,SUM($O$6:O503),0)</f>
        <v>0</v>
      </c>
    </row>
    <row r="504" spans="1:16" ht="15" customHeight="1">
      <c r="A504" s="15"/>
      <c r="B504" s="174">
        <v>138</v>
      </c>
      <c r="C504" s="109" t="s">
        <v>248</v>
      </c>
      <c r="D504" s="226" t="s">
        <v>45</v>
      </c>
      <c r="E504" s="227" t="s">
        <v>8</v>
      </c>
      <c r="F504" s="228">
        <v>60300</v>
      </c>
      <c r="G504" s="228">
        <v>60300</v>
      </c>
      <c r="H504" s="171"/>
      <c r="I504" s="88">
        <f t="shared" si="52"/>
        <v>60300</v>
      </c>
      <c r="J504" s="163">
        <f t="shared" si="53"/>
        <v>0</v>
      </c>
      <c r="K504" s="155">
        <f t="shared" si="54"/>
        <v>1</v>
      </c>
      <c r="L504" s="155">
        <f>IF(J504=1,SUM($J$6:J504),0)</f>
        <v>0</v>
      </c>
      <c r="M504" s="155">
        <f>IF(K504=1,SUM($K$6:K504),0)</f>
        <v>201227369.79893059</v>
      </c>
      <c r="N504" s="165">
        <f t="shared" si="55"/>
        <v>201227369.79893059</v>
      </c>
      <c r="O504" s="155">
        <f t="shared" si="56"/>
        <v>0</v>
      </c>
      <c r="P504" s="155">
        <f>IF(O504=1,SUM($O$6:O504),0)</f>
        <v>0</v>
      </c>
    </row>
    <row r="505" spans="1:16" ht="15" customHeight="1">
      <c r="A505" s="15"/>
      <c r="B505" s="174">
        <v>139</v>
      </c>
      <c r="C505" s="109" t="s">
        <v>249</v>
      </c>
      <c r="D505" s="226" t="s">
        <v>45</v>
      </c>
      <c r="E505" s="227" t="s">
        <v>8</v>
      </c>
      <c r="F505" s="228">
        <v>39900</v>
      </c>
      <c r="G505" s="228">
        <v>39900</v>
      </c>
      <c r="H505" s="171"/>
      <c r="I505" s="88">
        <f t="shared" si="52"/>
        <v>39900</v>
      </c>
      <c r="J505" s="163">
        <f t="shared" si="53"/>
        <v>0</v>
      </c>
      <c r="K505" s="155">
        <f t="shared" si="54"/>
        <v>1</v>
      </c>
      <c r="L505" s="155">
        <f>IF(J505=1,SUM($J$6:J505),0)</f>
        <v>0</v>
      </c>
      <c r="M505" s="155">
        <f>IF(K505=1,SUM($K$6:K505),0)</f>
        <v>201227370.79893059</v>
      </c>
      <c r="N505" s="165">
        <f t="shared" si="55"/>
        <v>201227370.79893059</v>
      </c>
      <c r="O505" s="155">
        <f t="shared" si="56"/>
        <v>0</v>
      </c>
      <c r="P505" s="155">
        <f>IF(O505=1,SUM($O$6:O505),0)</f>
        <v>0</v>
      </c>
    </row>
    <row r="506" spans="1:16" ht="15" customHeight="1">
      <c r="A506" s="15"/>
      <c r="B506" s="174">
        <v>140</v>
      </c>
      <c r="C506" s="109" t="s">
        <v>250</v>
      </c>
      <c r="D506" s="226" t="s">
        <v>45</v>
      </c>
      <c r="E506" s="227" t="s">
        <v>8</v>
      </c>
      <c r="F506" s="228">
        <v>34500</v>
      </c>
      <c r="G506" s="228">
        <v>34500</v>
      </c>
      <c r="H506" s="171"/>
      <c r="I506" s="88">
        <f t="shared" si="52"/>
        <v>34500</v>
      </c>
      <c r="J506" s="163">
        <f t="shared" si="53"/>
        <v>0</v>
      </c>
      <c r="K506" s="155">
        <f t="shared" si="54"/>
        <v>1</v>
      </c>
      <c r="L506" s="155">
        <f>IF(J506=1,SUM($J$6:J506),0)</f>
        <v>0</v>
      </c>
      <c r="M506" s="155">
        <f>IF(K506=1,SUM($K$6:K506),0)</f>
        <v>201227371.79893059</v>
      </c>
      <c r="N506" s="165">
        <f t="shared" si="55"/>
        <v>201227371.79893059</v>
      </c>
      <c r="O506" s="155">
        <f t="shared" si="56"/>
        <v>0</v>
      </c>
      <c r="P506" s="155">
        <f>IF(O506=1,SUM($O$6:O506),0)</f>
        <v>0</v>
      </c>
    </row>
    <row r="507" spans="1:16" ht="15" customHeight="1">
      <c r="A507" s="15"/>
      <c r="B507" s="174">
        <v>141</v>
      </c>
      <c r="C507" s="109" t="s">
        <v>251</v>
      </c>
      <c r="D507" s="226" t="s">
        <v>45</v>
      </c>
      <c r="E507" s="227" t="s">
        <v>8</v>
      </c>
      <c r="F507" s="228">
        <v>37000</v>
      </c>
      <c r="G507" s="228">
        <v>37000</v>
      </c>
      <c r="H507" s="171"/>
      <c r="I507" s="88">
        <f t="shared" si="52"/>
        <v>37000</v>
      </c>
      <c r="J507" s="163">
        <f t="shared" si="53"/>
        <v>0</v>
      </c>
      <c r="K507" s="155">
        <f t="shared" si="54"/>
        <v>1</v>
      </c>
      <c r="L507" s="155">
        <f>IF(J507=1,SUM($J$6:J507),0)</f>
        <v>0</v>
      </c>
      <c r="M507" s="155">
        <f>IF(K507=1,SUM($K$6:K507),0)</f>
        <v>201227372.79893059</v>
      </c>
      <c r="N507" s="165">
        <f t="shared" si="55"/>
        <v>201227372.79893059</v>
      </c>
      <c r="O507" s="155">
        <f t="shared" si="56"/>
        <v>0</v>
      </c>
      <c r="P507" s="155">
        <f>IF(O507=1,SUM($O$6:O507),0)</f>
        <v>0</v>
      </c>
    </row>
    <row r="508" spans="1:16" ht="15" customHeight="1">
      <c r="A508" s="15"/>
      <c r="B508" s="174">
        <v>142</v>
      </c>
      <c r="C508" s="109" t="s">
        <v>252</v>
      </c>
      <c r="D508" s="226" t="s">
        <v>45</v>
      </c>
      <c r="E508" s="227" t="s">
        <v>8</v>
      </c>
      <c r="F508" s="228">
        <v>39500</v>
      </c>
      <c r="G508" s="228">
        <v>39500</v>
      </c>
      <c r="H508" s="171"/>
      <c r="I508" s="88">
        <f t="shared" si="52"/>
        <v>39500</v>
      </c>
      <c r="J508" s="163">
        <f t="shared" si="53"/>
        <v>0</v>
      </c>
      <c r="K508" s="155">
        <f t="shared" si="54"/>
        <v>1</v>
      </c>
      <c r="L508" s="155">
        <f>IF(J508=1,SUM($J$6:J508),0)</f>
        <v>0</v>
      </c>
      <c r="M508" s="155">
        <f>IF(K508=1,SUM($K$6:K508),0)</f>
        <v>201227373.79893059</v>
      </c>
      <c r="N508" s="165">
        <f t="shared" si="55"/>
        <v>201227373.79893059</v>
      </c>
      <c r="O508" s="155">
        <f t="shared" si="56"/>
        <v>0</v>
      </c>
      <c r="P508" s="155">
        <f>IF(O508=1,SUM($O$6:O508),0)</f>
        <v>0</v>
      </c>
    </row>
    <row r="509" spans="1:16" ht="15" customHeight="1">
      <c r="A509" s="15"/>
      <c r="B509" s="174">
        <v>143</v>
      </c>
      <c r="C509" s="109" t="s">
        <v>253</v>
      </c>
      <c r="D509" s="226" t="s">
        <v>45</v>
      </c>
      <c r="E509" s="227" t="s">
        <v>8</v>
      </c>
      <c r="F509" s="228">
        <v>41900</v>
      </c>
      <c r="G509" s="228">
        <v>41900</v>
      </c>
      <c r="H509" s="171"/>
      <c r="I509" s="88">
        <f t="shared" si="52"/>
        <v>41900</v>
      </c>
      <c r="J509" s="163">
        <f t="shared" si="53"/>
        <v>0</v>
      </c>
      <c r="K509" s="155">
        <f t="shared" si="54"/>
        <v>1</v>
      </c>
      <c r="L509" s="155">
        <f>IF(J509=1,SUM($J$6:J509),0)</f>
        <v>0</v>
      </c>
      <c r="M509" s="155">
        <f>IF(K509=1,SUM($K$6:K509),0)</f>
        <v>201227374.79893059</v>
      </c>
      <c r="N509" s="165">
        <f t="shared" si="55"/>
        <v>201227374.79893059</v>
      </c>
      <c r="O509" s="155">
        <f t="shared" si="56"/>
        <v>0</v>
      </c>
      <c r="P509" s="155">
        <f>IF(O509=1,SUM($O$6:O509),0)</f>
        <v>0</v>
      </c>
    </row>
    <row r="510" spans="1:16" ht="15" customHeight="1">
      <c r="A510" s="15"/>
      <c r="B510" s="174">
        <v>144</v>
      </c>
      <c r="C510" s="109" t="s">
        <v>254</v>
      </c>
      <c r="D510" s="226" t="s">
        <v>45</v>
      </c>
      <c r="E510" s="227" t="s">
        <v>8</v>
      </c>
      <c r="F510" s="228">
        <v>51100</v>
      </c>
      <c r="G510" s="228">
        <v>51100</v>
      </c>
      <c r="H510" s="171"/>
      <c r="I510" s="88">
        <f t="shared" si="52"/>
        <v>51100</v>
      </c>
      <c r="J510" s="163">
        <f t="shared" si="53"/>
        <v>0</v>
      </c>
      <c r="K510" s="155">
        <f t="shared" si="54"/>
        <v>1</v>
      </c>
      <c r="L510" s="155">
        <f>IF(J510=1,SUM($J$6:J510),0)</f>
        <v>0</v>
      </c>
      <c r="M510" s="155">
        <f>IF(K510=1,SUM($K$6:K510),0)</f>
        <v>201227375.79893059</v>
      </c>
      <c r="N510" s="165">
        <f t="shared" si="55"/>
        <v>201227375.79893059</v>
      </c>
      <c r="O510" s="155">
        <f t="shared" si="56"/>
        <v>0</v>
      </c>
      <c r="P510" s="155">
        <f>IF(O510=1,SUM($O$6:O510),0)</f>
        <v>0</v>
      </c>
    </row>
    <row r="511" spans="1:16" ht="15" customHeight="1">
      <c r="A511" s="15"/>
      <c r="B511" s="174">
        <v>145</v>
      </c>
      <c r="C511" s="109" t="s">
        <v>255</v>
      </c>
      <c r="D511" s="226" t="s">
        <v>45</v>
      </c>
      <c r="E511" s="227" t="s">
        <v>8</v>
      </c>
      <c r="F511" s="228">
        <v>51800</v>
      </c>
      <c r="G511" s="228">
        <v>51800</v>
      </c>
      <c r="H511" s="171"/>
      <c r="I511" s="88">
        <f t="shared" si="52"/>
        <v>51800</v>
      </c>
      <c r="J511" s="163">
        <f t="shared" si="53"/>
        <v>0</v>
      </c>
      <c r="K511" s="155">
        <f t="shared" si="54"/>
        <v>1</v>
      </c>
      <c r="L511" s="155">
        <f>IF(J511=1,SUM($J$6:J511),0)</f>
        <v>0</v>
      </c>
      <c r="M511" s="155">
        <f>IF(K511=1,SUM($K$6:K511),0)</f>
        <v>201227376.79893059</v>
      </c>
      <c r="N511" s="165">
        <f t="shared" si="55"/>
        <v>201227376.79893059</v>
      </c>
      <c r="O511" s="155">
        <f t="shared" si="56"/>
        <v>0</v>
      </c>
      <c r="P511" s="155">
        <f>IF(O511=1,SUM($O$6:O511),0)</f>
        <v>0</v>
      </c>
    </row>
    <row r="512" spans="1:16" ht="15" customHeight="1">
      <c r="A512" s="15"/>
      <c r="B512" s="174">
        <v>146</v>
      </c>
      <c r="C512" s="109" t="s">
        <v>256</v>
      </c>
      <c r="D512" s="226" t="s">
        <v>45</v>
      </c>
      <c r="E512" s="227" t="s">
        <v>8</v>
      </c>
      <c r="F512" s="228">
        <v>51800</v>
      </c>
      <c r="G512" s="228">
        <v>51800</v>
      </c>
      <c r="H512" s="171"/>
      <c r="I512" s="88">
        <f t="shared" si="52"/>
        <v>51800</v>
      </c>
      <c r="J512" s="163">
        <f t="shared" si="53"/>
        <v>0</v>
      </c>
      <c r="K512" s="155">
        <f t="shared" si="54"/>
        <v>1</v>
      </c>
      <c r="L512" s="155">
        <f>IF(J512=1,SUM($J$6:J512),0)</f>
        <v>0</v>
      </c>
      <c r="M512" s="155">
        <f>IF(K512=1,SUM($K$6:K512),0)</f>
        <v>201227377.79893059</v>
      </c>
      <c r="N512" s="165">
        <f t="shared" si="55"/>
        <v>201227377.79893059</v>
      </c>
      <c r="O512" s="155">
        <f t="shared" si="56"/>
        <v>0</v>
      </c>
      <c r="P512" s="155">
        <f>IF(O512=1,SUM($O$6:O512),0)</f>
        <v>0</v>
      </c>
    </row>
    <row r="513" spans="1:16" ht="15" customHeight="1">
      <c r="A513" s="15"/>
      <c r="B513" s="174">
        <v>147</v>
      </c>
      <c r="C513" s="109" t="s">
        <v>257</v>
      </c>
      <c r="D513" s="226" t="s">
        <v>45</v>
      </c>
      <c r="E513" s="227" t="s">
        <v>8</v>
      </c>
      <c r="F513" s="228">
        <v>75420</v>
      </c>
      <c r="G513" s="228">
        <v>75420</v>
      </c>
      <c r="H513" s="171"/>
      <c r="I513" s="88">
        <f t="shared" si="52"/>
        <v>75420</v>
      </c>
      <c r="J513" s="163">
        <f t="shared" si="53"/>
        <v>0</v>
      </c>
      <c r="K513" s="155">
        <f t="shared" si="54"/>
        <v>1</v>
      </c>
      <c r="L513" s="155">
        <f>IF(J513=1,SUM($J$6:J513),0)</f>
        <v>0</v>
      </c>
      <c r="M513" s="155">
        <f>IF(K513=1,SUM($K$6:K513),0)</f>
        <v>201227378.79893059</v>
      </c>
      <c r="N513" s="165">
        <f t="shared" si="55"/>
        <v>201227378.79893059</v>
      </c>
      <c r="O513" s="155">
        <f t="shared" si="56"/>
        <v>0</v>
      </c>
      <c r="P513" s="155">
        <f>IF(O513=1,SUM($O$6:O513),0)</f>
        <v>0</v>
      </c>
    </row>
    <row r="514" spans="1:16" ht="15" customHeight="1">
      <c r="A514" s="15"/>
      <c r="B514" s="174">
        <v>148</v>
      </c>
      <c r="C514" s="109" t="s">
        <v>258</v>
      </c>
      <c r="D514" s="226" t="s">
        <v>45</v>
      </c>
      <c r="E514" s="227" t="s">
        <v>8</v>
      </c>
      <c r="F514" s="228">
        <v>118440</v>
      </c>
      <c r="G514" s="228">
        <v>118440</v>
      </c>
      <c r="H514" s="171"/>
      <c r="I514" s="88">
        <f t="shared" si="52"/>
        <v>118440</v>
      </c>
      <c r="J514" s="163">
        <f t="shared" si="53"/>
        <v>0</v>
      </c>
      <c r="K514" s="155">
        <f t="shared" si="54"/>
        <v>1</v>
      </c>
      <c r="L514" s="155">
        <f>IF(J514=1,SUM($J$6:J514),0)</f>
        <v>0</v>
      </c>
      <c r="M514" s="155">
        <f>IF(K514=1,SUM($K$6:K514),0)</f>
        <v>201227379.79893059</v>
      </c>
      <c r="N514" s="165">
        <f t="shared" si="55"/>
        <v>201227379.79893059</v>
      </c>
      <c r="O514" s="155">
        <f t="shared" si="56"/>
        <v>0</v>
      </c>
      <c r="P514" s="155">
        <f>IF(O514=1,SUM($O$6:O514),0)</f>
        <v>0</v>
      </c>
    </row>
    <row r="515" spans="1:16" ht="15" customHeight="1">
      <c r="A515" s="15"/>
      <c r="B515" s="174">
        <v>149</v>
      </c>
      <c r="C515" s="109" t="s">
        <v>259</v>
      </c>
      <c r="D515" s="226" t="s">
        <v>45</v>
      </c>
      <c r="E515" s="227" t="s">
        <v>8</v>
      </c>
      <c r="F515" s="228">
        <v>136980</v>
      </c>
      <c r="G515" s="228">
        <v>136980</v>
      </c>
      <c r="H515" s="171"/>
      <c r="I515" s="88">
        <f t="shared" si="52"/>
        <v>136980</v>
      </c>
      <c r="J515" s="163">
        <f t="shared" si="53"/>
        <v>0</v>
      </c>
      <c r="K515" s="155">
        <f t="shared" si="54"/>
        <v>1</v>
      </c>
      <c r="L515" s="155">
        <f>IF(J515=1,SUM($J$6:J515),0)</f>
        <v>0</v>
      </c>
      <c r="M515" s="155">
        <f>IF(K515=1,SUM($K$6:K515),0)</f>
        <v>201227380.79893059</v>
      </c>
      <c r="N515" s="165">
        <f t="shared" si="55"/>
        <v>201227380.79893059</v>
      </c>
      <c r="O515" s="155">
        <f t="shared" si="56"/>
        <v>0</v>
      </c>
      <c r="P515" s="155">
        <f>IF(O515=1,SUM($O$6:O515),0)</f>
        <v>0</v>
      </c>
    </row>
    <row r="516" spans="1:16" ht="15" customHeight="1">
      <c r="A516" s="15"/>
      <c r="B516" s="174">
        <v>150</v>
      </c>
      <c r="C516" s="109" t="s">
        <v>260</v>
      </c>
      <c r="D516" s="226" t="s">
        <v>45</v>
      </c>
      <c r="E516" s="227" t="s">
        <v>8</v>
      </c>
      <c r="F516" s="228">
        <v>172350</v>
      </c>
      <c r="G516" s="228">
        <v>172350</v>
      </c>
      <c r="H516" s="171"/>
      <c r="I516" s="88">
        <f t="shared" si="52"/>
        <v>172350</v>
      </c>
      <c r="J516" s="163">
        <f t="shared" si="53"/>
        <v>0</v>
      </c>
      <c r="K516" s="155">
        <f t="shared" si="54"/>
        <v>1</v>
      </c>
      <c r="L516" s="155">
        <f>IF(J516=1,SUM($J$6:J516),0)</f>
        <v>0</v>
      </c>
      <c r="M516" s="155">
        <f>IF(K516=1,SUM($K$6:K516),0)</f>
        <v>201227381.79893059</v>
      </c>
      <c r="N516" s="165">
        <f t="shared" si="55"/>
        <v>201227381.79893059</v>
      </c>
      <c r="O516" s="155">
        <f t="shared" si="56"/>
        <v>0</v>
      </c>
      <c r="P516" s="155">
        <f>IF(O516=1,SUM($O$6:O516),0)</f>
        <v>0</v>
      </c>
    </row>
    <row r="517" spans="1:16" ht="15" customHeight="1">
      <c r="A517" s="15"/>
      <c r="B517" s="174">
        <v>151</v>
      </c>
      <c r="C517" s="109" t="s">
        <v>36</v>
      </c>
      <c r="D517" s="226" t="s">
        <v>45</v>
      </c>
      <c r="E517" s="227" t="s">
        <v>8</v>
      </c>
      <c r="F517" s="228">
        <v>180000</v>
      </c>
      <c r="G517" s="228">
        <v>180000</v>
      </c>
      <c r="H517" s="171"/>
      <c r="I517" s="88">
        <f t="shared" si="52"/>
        <v>180000</v>
      </c>
      <c r="J517" s="163">
        <f t="shared" si="53"/>
        <v>0</v>
      </c>
      <c r="K517" s="155">
        <f t="shared" si="54"/>
        <v>1</v>
      </c>
      <c r="L517" s="155">
        <f>IF(J517=1,SUM($J$6:J517),0)</f>
        <v>0</v>
      </c>
      <c r="M517" s="155">
        <f>IF(K517=1,SUM($K$6:K517),0)</f>
        <v>201227382.79893059</v>
      </c>
      <c r="N517" s="165">
        <f t="shared" si="55"/>
        <v>201227382.79893059</v>
      </c>
      <c r="O517" s="155">
        <f t="shared" si="56"/>
        <v>0</v>
      </c>
      <c r="P517" s="155">
        <f>IF(O517=1,SUM($O$6:O517),0)</f>
        <v>0</v>
      </c>
    </row>
    <row r="518" spans="1:16" ht="15" customHeight="1">
      <c r="A518" s="15"/>
      <c r="B518" s="174">
        <v>152</v>
      </c>
      <c r="C518" s="109" t="s">
        <v>261</v>
      </c>
      <c r="D518" s="226" t="s">
        <v>45</v>
      </c>
      <c r="E518" s="227" t="s">
        <v>8</v>
      </c>
      <c r="F518" s="228">
        <v>135800</v>
      </c>
      <c r="G518" s="228">
        <v>135800</v>
      </c>
      <c r="H518" s="171"/>
      <c r="I518" s="88">
        <f t="shared" ref="I518:I582" si="57">IF($I$5=$G$4,G518,(IF($I$5=$F$4,F518,0)))</f>
        <v>135800</v>
      </c>
      <c r="J518" s="163">
        <f t="shared" si="53"/>
        <v>0</v>
      </c>
      <c r="K518" s="155">
        <f t="shared" si="54"/>
        <v>1</v>
      </c>
      <c r="L518" s="155">
        <f>IF(J518=1,SUM($J$6:J518),0)</f>
        <v>0</v>
      </c>
      <c r="M518" s="155">
        <f>IF(K518=1,SUM($K$6:K518),0)</f>
        <v>201227383.79893059</v>
      </c>
      <c r="N518" s="165">
        <f t="shared" si="55"/>
        <v>201227383.79893059</v>
      </c>
      <c r="O518" s="155">
        <f t="shared" si="56"/>
        <v>0</v>
      </c>
      <c r="P518" s="155">
        <f>IF(O518=1,SUM($O$6:O518),0)</f>
        <v>0</v>
      </c>
    </row>
    <row r="519" spans="1:16" ht="15" customHeight="1">
      <c r="A519" s="15"/>
      <c r="B519" s="174">
        <v>153</v>
      </c>
      <c r="C519" s="109" t="s">
        <v>262</v>
      </c>
      <c r="D519" s="226" t="s">
        <v>45</v>
      </c>
      <c r="E519" s="227" t="s">
        <v>8</v>
      </c>
      <c r="F519" s="228">
        <v>104200</v>
      </c>
      <c r="G519" s="228">
        <v>104200</v>
      </c>
      <c r="H519" s="171"/>
      <c r="I519" s="88">
        <f t="shared" si="57"/>
        <v>104200</v>
      </c>
      <c r="J519" s="163">
        <f t="shared" si="53"/>
        <v>0</v>
      </c>
      <c r="K519" s="155">
        <f t="shared" si="54"/>
        <v>1</v>
      </c>
      <c r="L519" s="155">
        <f>IF(J519=1,SUM($J$6:J519),0)</f>
        <v>0</v>
      </c>
      <c r="M519" s="155">
        <f>IF(K519=1,SUM($K$6:K519),0)</f>
        <v>201227384.79893059</v>
      </c>
      <c r="N519" s="165">
        <f t="shared" si="55"/>
        <v>201227384.79893059</v>
      </c>
      <c r="O519" s="155">
        <f t="shared" si="56"/>
        <v>0</v>
      </c>
      <c r="P519" s="155">
        <f>IF(O519=1,SUM($O$6:O519),0)</f>
        <v>0</v>
      </c>
    </row>
    <row r="520" spans="1:16" ht="15" customHeight="1">
      <c r="A520" s="15"/>
      <c r="B520" s="174">
        <v>154</v>
      </c>
      <c r="C520" s="109" t="s">
        <v>27</v>
      </c>
      <c r="D520" s="226" t="s">
        <v>45</v>
      </c>
      <c r="E520" s="227" t="s">
        <v>8</v>
      </c>
      <c r="F520" s="228">
        <v>16000</v>
      </c>
      <c r="G520" s="228">
        <v>16000</v>
      </c>
      <c r="H520" s="171"/>
      <c r="I520" s="88">
        <f t="shared" si="57"/>
        <v>16000</v>
      </c>
      <c r="J520" s="163">
        <f t="shared" si="53"/>
        <v>0</v>
      </c>
      <c r="K520" s="155">
        <f t="shared" si="54"/>
        <v>1</v>
      </c>
      <c r="L520" s="155">
        <f>IF(J520=1,SUM($J$6:J520),0)</f>
        <v>0</v>
      </c>
      <c r="M520" s="155">
        <f>IF(K520=1,SUM($K$6:K520),0)</f>
        <v>201227385.79893059</v>
      </c>
      <c r="N520" s="165">
        <f t="shared" si="55"/>
        <v>201227385.79893059</v>
      </c>
      <c r="O520" s="155">
        <f t="shared" si="56"/>
        <v>0</v>
      </c>
      <c r="P520" s="155">
        <f>IF(O520=1,SUM($O$6:O520),0)</f>
        <v>0</v>
      </c>
    </row>
    <row r="521" spans="1:16" ht="15" customHeight="1">
      <c r="A521" s="15"/>
      <c r="B521" s="174">
        <v>155</v>
      </c>
      <c r="C521" s="109" t="s">
        <v>263</v>
      </c>
      <c r="D521" s="226" t="s">
        <v>45</v>
      </c>
      <c r="E521" s="227" t="s">
        <v>8</v>
      </c>
      <c r="F521" s="228">
        <v>118530</v>
      </c>
      <c r="G521" s="228">
        <v>118530</v>
      </c>
      <c r="H521" s="171"/>
      <c r="I521" s="88">
        <f t="shared" si="57"/>
        <v>118530</v>
      </c>
      <c r="J521" s="163">
        <f t="shared" si="53"/>
        <v>0</v>
      </c>
      <c r="K521" s="155">
        <f t="shared" si="54"/>
        <v>1</v>
      </c>
      <c r="L521" s="155">
        <f>IF(J521=1,SUM($J$6:J521),0)</f>
        <v>0</v>
      </c>
      <c r="M521" s="155">
        <f>IF(K521=1,SUM($K$6:K521),0)</f>
        <v>201227386.79893059</v>
      </c>
      <c r="N521" s="165">
        <f t="shared" si="55"/>
        <v>201227386.79893059</v>
      </c>
      <c r="O521" s="155">
        <f t="shared" si="56"/>
        <v>0</v>
      </c>
      <c r="P521" s="155">
        <f>IF(O521=1,SUM($O$6:O521),0)</f>
        <v>0</v>
      </c>
    </row>
    <row r="522" spans="1:16" ht="15" customHeight="1">
      <c r="A522" s="21"/>
      <c r="B522" s="174">
        <v>156</v>
      </c>
      <c r="C522" s="414" t="s">
        <v>474</v>
      </c>
      <c r="D522" s="226" t="s">
        <v>45</v>
      </c>
      <c r="E522" s="227" t="s">
        <v>8</v>
      </c>
      <c r="F522" s="228">
        <v>3711.24</v>
      </c>
      <c r="G522" s="228">
        <v>3711.24</v>
      </c>
      <c r="H522" s="171"/>
      <c r="I522" s="88">
        <f t="shared" si="57"/>
        <v>3711.24</v>
      </c>
      <c r="J522" s="163">
        <f t="shared" si="53"/>
        <v>0</v>
      </c>
      <c r="K522" s="155">
        <f t="shared" si="54"/>
        <v>1</v>
      </c>
      <c r="L522" s="155">
        <f>IF(J522=1,SUM($J$6:J522),0)</f>
        <v>0</v>
      </c>
      <c r="M522" s="155">
        <f>IF(K522=1,SUM($K$6:K522),0)</f>
        <v>201227387.79893059</v>
      </c>
      <c r="N522" s="165">
        <f t="shared" si="55"/>
        <v>201227387.79893059</v>
      </c>
      <c r="O522" s="155">
        <f t="shared" si="56"/>
        <v>0</v>
      </c>
      <c r="P522" s="155">
        <f>IF(O522=1,SUM($O$6:O522),0)</f>
        <v>0</v>
      </c>
    </row>
    <row r="523" spans="1:16" ht="15" customHeight="1">
      <c r="A523" s="15"/>
      <c r="B523" s="174">
        <v>157</v>
      </c>
      <c r="C523" s="109" t="s">
        <v>264</v>
      </c>
      <c r="D523" s="226" t="s">
        <v>45</v>
      </c>
      <c r="E523" s="227" t="s">
        <v>8</v>
      </c>
      <c r="F523" s="228">
        <v>28000</v>
      </c>
      <c r="G523" s="228">
        <v>28000</v>
      </c>
      <c r="H523" s="171"/>
      <c r="I523" s="88">
        <f t="shared" si="57"/>
        <v>28000</v>
      </c>
      <c r="J523" s="163">
        <f t="shared" si="53"/>
        <v>0</v>
      </c>
      <c r="K523" s="155">
        <f t="shared" si="54"/>
        <v>1</v>
      </c>
      <c r="L523" s="155">
        <f>IF(J523=1,SUM($J$6:J523),0)</f>
        <v>0</v>
      </c>
      <c r="M523" s="155">
        <f>IF(K523=1,SUM($K$6:K523),0)</f>
        <v>201227388.79893059</v>
      </c>
      <c r="N523" s="165">
        <f t="shared" si="55"/>
        <v>201227388.79893059</v>
      </c>
      <c r="O523" s="155">
        <f t="shared" si="56"/>
        <v>0</v>
      </c>
      <c r="P523" s="155">
        <f>IF(O523=1,SUM($O$6:O523),0)</f>
        <v>0</v>
      </c>
    </row>
    <row r="524" spans="1:16" ht="15" customHeight="1">
      <c r="A524" s="15"/>
      <c r="B524" s="174">
        <v>158</v>
      </c>
      <c r="C524" s="109" t="s">
        <v>265</v>
      </c>
      <c r="D524" s="226" t="s">
        <v>45</v>
      </c>
      <c r="E524" s="227" t="s">
        <v>8</v>
      </c>
      <c r="F524" s="228">
        <v>33501.866666666669</v>
      </c>
      <c r="G524" s="228">
        <v>33501.866666666669</v>
      </c>
      <c r="H524" s="171"/>
      <c r="I524" s="88">
        <f t="shared" si="57"/>
        <v>33501.866666666669</v>
      </c>
      <c r="J524" s="163">
        <f t="shared" ref="J524:J587" si="58">IF(D524="MDU-KD",1,0)</f>
        <v>0</v>
      </c>
      <c r="K524" s="155">
        <f t="shared" ref="K524:K587" si="59">IF(D524="HDW",1,0)</f>
        <v>1</v>
      </c>
      <c r="L524" s="155">
        <f>IF(J524=1,SUM($J$6:J524),0)</f>
        <v>0</v>
      </c>
      <c r="M524" s="155">
        <f>IF(K524=1,SUM($K$6:K524),0)</f>
        <v>201227389.79893059</v>
      </c>
      <c r="N524" s="165">
        <f t="shared" ref="N524:N587" si="60">IF(L524=0,M524,L524)</f>
        <v>201227389.79893059</v>
      </c>
      <c r="O524" s="155">
        <f t="shared" ref="O524:O587" si="61">IF(E524=0,0,IF(LEFT(C524,11)="Tiang Beton",1,0))</f>
        <v>0</v>
      </c>
      <c r="P524" s="155">
        <f>IF(O524=1,SUM($O$6:O524),0)</f>
        <v>0</v>
      </c>
    </row>
    <row r="525" spans="1:16" ht="15" customHeight="1">
      <c r="A525" s="15"/>
      <c r="B525" s="174">
        <v>159</v>
      </c>
      <c r="C525" s="109" t="s">
        <v>266</v>
      </c>
      <c r="D525" s="226" t="s">
        <v>45</v>
      </c>
      <c r="E525" s="227" t="s">
        <v>7</v>
      </c>
      <c r="F525" s="228">
        <v>23310</v>
      </c>
      <c r="G525" s="228">
        <v>23310</v>
      </c>
      <c r="H525" s="171"/>
      <c r="I525" s="88">
        <f t="shared" si="57"/>
        <v>23310</v>
      </c>
      <c r="J525" s="163">
        <f t="shared" si="58"/>
        <v>0</v>
      </c>
      <c r="K525" s="155">
        <f t="shared" si="59"/>
        <v>1</v>
      </c>
      <c r="L525" s="155">
        <f>IF(J525=1,SUM($J$6:J525),0)</f>
        <v>0</v>
      </c>
      <c r="M525" s="155">
        <f>IF(K525=1,SUM($K$6:K525),0)</f>
        <v>201227390.79893059</v>
      </c>
      <c r="N525" s="165">
        <f t="shared" si="60"/>
        <v>201227390.79893059</v>
      </c>
      <c r="O525" s="155">
        <f t="shared" si="61"/>
        <v>0</v>
      </c>
      <c r="P525" s="155">
        <f>IF(O525=1,SUM($O$6:O525),0)</f>
        <v>0</v>
      </c>
    </row>
    <row r="526" spans="1:16" ht="15" customHeight="1">
      <c r="A526" s="15"/>
      <c r="B526" s="174">
        <v>160</v>
      </c>
      <c r="C526" s="109" t="s">
        <v>267</v>
      </c>
      <c r="D526" s="226" t="s">
        <v>45</v>
      </c>
      <c r="E526" s="227" t="s">
        <v>8</v>
      </c>
      <c r="F526" s="228">
        <v>129000</v>
      </c>
      <c r="G526" s="228">
        <v>129000</v>
      </c>
      <c r="H526" s="171"/>
      <c r="I526" s="88">
        <f t="shared" si="57"/>
        <v>129000</v>
      </c>
      <c r="J526" s="163">
        <f t="shared" si="58"/>
        <v>0</v>
      </c>
      <c r="K526" s="155">
        <f t="shared" si="59"/>
        <v>1</v>
      </c>
      <c r="L526" s="155">
        <f>IF(J526=1,SUM($J$6:J526),0)</f>
        <v>0</v>
      </c>
      <c r="M526" s="155">
        <f>IF(K526=1,SUM($K$6:K526),0)</f>
        <v>201227391.79893059</v>
      </c>
      <c r="N526" s="165">
        <f t="shared" si="60"/>
        <v>201227391.79893059</v>
      </c>
      <c r="O526" s="155">
        <f t="shared" si="61"/>
        <v>0</v>
      </c>
      <c r="P526" s="155">
        <f>IF(O526=1,SUM($O$6:O526),0)</f>
        <v>0</v>
      </c>
    </row>
    <row r="527" spans="1:16" ht="15" customHeight="1">
      <c r="A527" s="15"/>
      <c r="B527" s="174">
        <v>161</v>
      </c>
      <c r="C527" s="109" t="s">
        <v>605</v>
      </c>
      <c r="D527" s="226" t="s">
        <v>45</v>
      </c>
      <c r="E527" s="227" t="s">
        <v>8</v>
      </c>
      <c r="F527" s="228">
        <v>145400</v>
      </c>
      <c r="G527" s="228">
        <v>145400</v>
      </c>
      <c r="H527" s="171"/>
      <c r="I527" s="88">
        <f t="shared" si="57"/>
        <v>145400</v>
      </c>
      <c r="J527" s="163">
        <f t="shared" si="58"/>
        <v>0</v>
      </c>
      <c r="K527" s="155">
        <f t="shared" si="59"/>
        <v>1</v>
      </c>
      <c r="L527" s="155">
        <f>IF(J527=1,SUM($J$6:J527),0)</f>
        <v>0</v>
      </c>
      <c r="M527" s="155">
        <f>IF(K527=1,SUM($K$6:K527),0)</f>
        <v>201227392.79893059</v>
      </c>
      <c r="N527" s="165">
        <f t="shared" si="60"/>
        <v>201227392.79893059</v>
      </c>
      <c r="O527" s="155">
        <f t="shared" si="61"/>
        <v>0</v>
      </c>
      <c r="P527" s="155">
        <f>IF(O527=1,SUM($O$6:O527),0)</f>
        <v>0</v>
      </c>
    </row>
    <row r="528" spans="1:16" ht="15" customHeight="1">
      <c r="A528" s="15"/>
      <c r="B528" s="174">
        <v>162</v>
      </c>
      <c r="C528" s="109" t="s">
        <v>606</v>
      </c>
      <c r="D528" s="226" t="s">
        <v>45</v>
      </c>
      <c r="E528" s="227" t="s">
        <v>8</v>
      </c>
      <c r="F528" s="228">
        <v>351751.73281450948</v>
      </c>
      <c r="G528" s="228">
        <v>351751.73281450948</v>
      </c>
      <c r="H528" s="171"/>
      <c r="I528" s="88">
        <f t="shared" si="57"/>
        <v>351751.73281450948</v>
      </c>
      <c r="J528" s="163">
        <f t="shared" si="58"/>
        <v>0</v>
      </c>
      <c r="K528" s="155">
        <f t="shared" si="59"/>
        <v>1</v>
      </c>
      <c r="L528" s="155">
        <f>IF(J528=1,SUM($J$6:J528),0)</f>
        <v>0</v>
      </c>
      <c r="M528" s="155">
        <f>IF(K528=1,SUM($K$6:K528),0)</f>
        <v>201227393.79893059</v>
      </c>
      <c r="N528" s="165">
        <f t="shared" si="60"/>
        <v>201227393.79893059</v>
      </c>
      <c r="O528" s="155">
        <f t="shared" si="61"/>
        <v>0</v>
      </c>
      <c r="P528" s="155">
        <f>IF(O528=1,SUM($O$6:O528),0)</f>
        <v>0</v>
      </c>
    </row>
    <row r="529" spans="1:16" ht="15" customHeight="1">
      <c r="A529" s="17"/>
      <c r="B529" s="174">
        <v>163</v>
      </c>
      <c r="C529" s="109" t="s">
        <v>607</v>
      </c>
      <c r="D529" s="226" t="s">
        <v>45</v>
      </c>
      <c r="E529" s="227" t="s">
        <v>8</v>
      </c>
      <c r="F529" s="228">
        <v>250000</v>
      </c>
      <c r="G529" s="228">
        <v>250000</v>
      </c>
      <c r="H529" s="171"/>
      <c r="I529" s="88">
        <f t="shared" si="57"/>
        <v>250000</v>
      </c>
      <c r="J529" s="163">
        <f t="shared" si="58"/>
        <v>0</v>
      </c>
      <c r="K529" s="155">
        <f t="shared" si="59"/>
        <v>1</v>
      </c>
      <c r="L529" s="155">
        <f>IF(J529=1,SUM($J$6:J529),0)</f>
        <v>0</v>
      </c>
      <c r="M529" s="155">
        <f>IF(K529=1,SUM($K$6:K529),0)</f>
        <v>201227394.79893059</v>
      </c>
      <c r="N529" s="165">
        <f t="shared" si="60"/>
        <v>201227394.79893059</v>
      </c>
      <c r="O529" s="155">
        <f t="shared" si="61"/>
        <v>0</v>
      </c>
      <c r="P529" s="155">
        <f>IF(O529=1,SUM($O$6:O529),0)</f>
        <v>0</v>
      </c>
    </row>
    <row r="530" spans="1:16" ht="15" customHeight="1">
      <c r="A530" s="15"/>
      <c r="B530" s="174">
        <v>164</v>
      </c>
      <c r="C530" s="109" t="s">
        <v>608</v>
      </c>
      <c r="D530" s="226" t="s">
        <v>45</v>
      </c>
      <c r="E530" s="227" t="s">
        <v>8</v>
      </c>
      <c r="F530" s="228">
        <v>485097.76536861184</v>
      </c>
      <c r="G530" s="228">
        <v>485097.76536861184</v>
      </c>
      <c r="H530" s="171"/>
      <c r="I530" s="88">
        <f t="shared" si="57"/>
        <v>485097.76536861184</v>
      </c>
      <c r="J530" s="163">
        <f t="shared" si="58"/>
        <v>0</v>
      </c>
      <c r="K530" s="155">
        <f t="shared" si="59"/>
        <v>1</v>
      </c>
      <c r="L530" s="155">
        <f>IF(J530=1,SUM($J$6:J530),0)</f>
        <v>0</v>
      </c>
      <c r="M530" s="155">
        <f>IF(K530=1,SUM($K$6:K530),0)</f>
        <v>201227395.79893059</v>
      </c>
      <c r="N530" s="165">
        <f t="shared" si="60"/>
        <v>201227395.79893059</v>
      </c>
      <c r="O530" s="155">
        <f t="shared" si="61"/>
        <v>0</v>
      </c>
      <c r="P530" s="155">
        <f>IF(O530=1,SUM($O$6:O530),0)</f>
        <v>0</v>
      </c>
    </row>
    <row r="531" spans="1:16" ht="15" customHeight="1">
      <c r="A531" s="15"/>
      <c r="B531" s="174">
        <v>165</v>
      </c>
      <c r="C531" s="109" t="s">
        <v>268</v>
      </c>
      <c r="D531" s="226" t="s">
        <v>45</v>
      </c>
      <c r="E531" s="227" t="s">
        <v>8</v>
      </c>
      <c r="F531" s="228">
        <v>423009.82499999995</v>
      </c>
      <c r="G531" s="228">
        <v>423009.82499999995</v>
      </c>
      <c r="H531" s="171"/>
      <c r="I531" s="88">
        <f t="shared" si="57"/>
        <v>423009.82499999995</v>
      </c>
      <c r="J531" s="163">
        <f t="shared" si="58"/>
        <v>0</v>
      </c>
      <c r="K531" s="155">
        <f t="shared" si="59"/>
        <v>1</v>
      </c>
      <c r="L531" s="155">
        <f>IF(J531=1,SUM($J$6:J531),0)</f>
        <v>0</v>
      </c>
      <c r="M531" s="155">
        <f>IF(K531=1,SUM($K$6:K531),0)</f>
        <v>201227396.79893059</v>
      </c>
      <c r="N531" s="165">
        <f t="shared" si="60"/>
        <v>201227396.79893059</v>
      </c>
      <c r="O531" s="155">
        <f t="shared" si="61"/>
        <v>0</v>
      </c>
      <c r="P531" s="155">
        <f>IF(O531=1,SUM($O$6:O531),0)</f>
        <v>0</v>
      </c>
    </row>
    <row r="532" spans="1:16" ht="15" customHeight="1">
      <c r="A532" s="15"/>
      <c r="B532" s="174">
        <v>166</v>
      </c>
      <c r="C532" s="109" t="s">
        <v>269</v>
      </c>
      <c r="D532" s="226" t="s">
        <v>45</v>
      </c>
      <c r="E532" s="227" t="s">
        <v>8</v>
      </c>
      <c r="F532" s="228">
        <v>302149.875</v>
      </c>
      <c r="G532" s="228">
        <v>302149.875</v>
      </c>
      <c r="H532" s="171"/>
      <c r="I532" s="88">
        <f t="shared" si="57"/>
        <v>302149.875</v>
      </c>
      <c r="J532" s="163">
        <f t="shared" si="58"/>
        <v>0</v>
      </c>
      <c r="K532" s="155">
        <f t="shared" si="59"/>
        <v>1</v>
      </c>
      <c r="L532" s="155">
        <f>IF(J532=1,SUM($J$6:J532),0)</f>
        <v>0</v>
      </c>
      <c r="M532" s="155">
        <f>IF(K532=1,SUM($K$6:K532),0)</f>
        <v>201227397.79893059</v>
      </c>
      <c r="N532" s="165">
        <f t="shared" si="60"/>
        <v>201227397.79893059</v>
      </c>
      <c r="O532" s="155">
        <f t="shared" si="61"/>
        <v>0</v>
      </c>
      <c r="P532" s="155">
        <f>IF(O532=1,SUM($O$6:O532),0)</f>
        <v>0</v>
      </c>
    </row>
    <row r="533" spans="1:16" ht="15" customHeight="1">
      <c r="A533" s="15"/>
      <c r="B533" s="174">
        <v>167</v>
      </c>
      <c r="C533" s="109" t="s">
        <v>270</v>
      </c>
      <c r="D533" s="226" t="s">
        <v>45</v>
      </c>
      <c r="E533" s="227" t="s">
        <v>8</v>
      </c>
      <c r="F533" s="228">
        <v>335990.66099999991</v>
      </c>
      <c r="G533" s="228">
        <v>335990.66099999991</v>
      </c>
      <c r="H533" s="171"/>
      <c r="I533" s="88">
        <f t="shared" si="57"/>
        <v>335990.66099999991</v>
      </c>
      <c r="J533" s="163">
        <f t="shared" si="58"/>
        <v>0</v>
      </c>
      <c r="K533" s="155">
        <f t="shared" si="59"/>
        <v>1</v>
      </c>
      <c r="L533" s="155">
        <f>IF(J533=1,SUM($J$6:J533),0)</f>
        <v>0</v>
      </c>
      <c r="M533" s="155">
        <f>IF(K533=1,SUM($K$6:K533),0)</f>
        <v>201227398.79893059</v>
      </c>
      <c r="N533" s="165">
        <f t="shared" si="60"/>
        <v>201227398.79893059</v>
      </c>
      <c r="O533" s="155">
        <f t="shared" si="61"/>
        <v>0</v>
      </c>
      <c r="P533" s="155">
        <f>IF(O533=1,SUM($O$6:O533),0)</f>
        <v>0</v>
      </c>
    </row>
    <row r="534" spans="1:16" ht="15" customHeight="1">
      <c r="A534" s="15"/>
      <c r="B534" s="174">
        <v>168</v>
      </c>
      <c r="C534" s="109" t="s">
        <v>35</v>
      </c>
      <c r="D534" s="226" t="s">
        <v>45</v>
      </c>
      <c r="E534" s="227" t="s">
        <v>8</v>
      </c>
      <c r="F534" s="228">
        <v>2300</v>
      </c>
      <c r="G534" s="228">
        <v>2300</v>
      </c>
      <c r="H534" s="171"/>
      <c r="I534" s="88">
        <f t="shared" si="57"/>
        <v>2300</v>
      </c>
      <c r="J534" s="163">
        <f t="shared" si="58"/>
        <v>0</v>
      </c>
      <c r="K534" s="155">
        <f t="shared" si="59"/>
        <v>1</v>
      </c>
      <c r="L534" s="155">
        <f>IF(J534=1,SUM($J$6:J534),0)</f>
        <v>0</v>
      </c>
      <c r="M534" s="155">
        <f>IF(K534=1,SUM($K$6:K534),0)</f>
        <v>201227399.79893059</v>
      </c>
      <c r="N534" s="165">
        <f t="shared" si="60"/>
        <v>201227399.79893059</v>
      </c>
      <c r="O534" s="155">
        <f t="shared" si="61"/>
        <v>0</v>
      </c>
      <c r="P534" s="155">
        <f>IF(O534=1,SUM($O$6:O534),0)</f>
        <v>0</v>
      </c>
    </row>
    <row r="535" spans="1:16" ht="15" customHeight="1">
      <c r="A535" s="15"/>
      <c r="B535" s="174">
        <v>169</v>
      </c>
      <c r="C535" s="109" t="s">
        <v>271</v>
      </c>
      <c r="D535" s="226" t="s">
        <v>45</v>
      </c>
      <c r="E535" s="227" t="s">
        <v>8</v>
      </c>
      <c r="F535" s="228">
        <v>88000</v>
      </c>
      <c r="G535" s="228">
        <v>88000</v>
      </c>
      <c r="H535" s="171"/>
      <c r="I535" s="88">
        <f t="shared" si="57"/>
        <v>88000</v>
      </c>
      <c r="J535" s="163">
        <f t="shared" si="58"/>
        <v>0</v>
      </c>
      <c r="K535" s="155">
        <f t="shared" si="59"/>
        <v>1</v>
      </c>
      <c r="L535" s="155">
        <f>IF(J535=1,SUM($J$6:J535),0)</f>
        <v>0</v>
      </c>
      <c r="M535" s="155">
        <f>IF(K535=1,SUM($K$6:K535),0)</f>
        <v>201227400.79893059</v>
      </c>
      <c r="N535" s="165">
        <f t="shared" si="60"/>
        <v>201227400.79893059</v>
      </c>
      <c r="O535" s="155">
        <f t="shared" si="61"/>
        <v>0</v>
      </c>
      <c r="P535" s="155">
        <f>IF(O535=1,SUM($O$6:O535),0)</f>
        <v>0</v>
      </c>
    </row>
    <row r="536" spans="1:16" ht="15" customHeight="1">
      <c r="A536" s="15"/>
      <c r="B536" s="174">
        <v>170</v>
      </c>
      <c r="C536" s="109" t="s">
        <v>272</v>
      </c>
      <c r="D536" s="226" t="s">
        <v>45</v>
      </c>
      <c r="E536" s="227" t="s">
        <v>8</v>
      </c>
      <c r="F536" s="228">
        <v>72400</v>
      </c>
      <c r="G536" s="228">
        <v>72400</v>
      </c>
      <c r="H536" s="171"/>
      <c r="I536" s="88">
        <f t="shared" si="57"/>
        <v>72400</v>
      </c>
      <c r="J536" s="163">
        <f t="shared" si="58"/>
        <v>0</v>
      </c>
      <c r="K536" s="155">
        <f t="shared" si="59"/>
        <v>1</v>
      </c>
      <c r="L536" s="155">
        <f>IF(J536=1,SUM($J$6:J536),0)</f>
        <v>0</v>
      </c>
      <c r="M536" s="155">
        <f>IF(K536=1,SUM($K$6:K536),0)</f>
        <v>201227401.79893059</v>
      </c>
      <c r="N536" s="165">
        <f t="shared" si="60"/>
        <v>201227401.79893059</v>
      </c>
      <c r="O536" s="155">
        <f t="shared" si="61"/>
        <v>0</v>
      </c>
      <c r="P536" s="155">
        <f>IF(O536=1,SUM($O$6:O536),0)</f>
        <v>0</v>
      </c>
    </row>
    <row r="537" spans="1:16" ht="15" customHeight="1">
      <c r="A537" s="15"/>
      <c r="B537" s="174">
        <v>171</v>
      </c>
      <c r="C537" s="109" t="s">
        <v>273</v>
      </c>
      <c r="D537" s="226" t="s">
        <v>45</v>
      </c>
      <c r="E537" s="227" t="s">
        <v>8</v>
      </c>
      <c r="F537" s="228">
        <v>123500</v>
      </c>
      <c r="G537" s="228">
        <v>123500</v>
      </c>
      <c r="H537" s="171"/>
      <c r="I537" s="88">
        <f t="shared" si="57"/>
        <v>123500</v>
      </c>
      <c r="J537" s="163">
        <f t="shared" si="58"/>
        <v>0</v>
      </c>
      <c r="K537" s="155">
        <f t="shared" si="59"/>
        <v>1</v>
      </c>
      <c r="L537" s="155">
        <f>IF(J537=1,SUM($J$6:J537),0)</f>
        <v>0</v>
      </c>
      <c r="M537" s="155">
        <f>IF(K537=1,SUM($K$6:K537),0)</f>
        <v>201227402.79893059</v>
      </c>
      <c r="N537" s="165">
        <f t="shared" si="60"/>
        <v>201227402.79893059</v>
      </c>
      <c r="O537" s="155">
        <f t="shared" si="61"/>
        <v>0</v>
      </c>
      <c r="P537" s="155">
        <f>IF(O537=1,SUM($O$6:O537),0)</f>
        <v>0</v>
      </c>
    </row>
    <row r="538" spans="1:16" ht="15" customHeight="1">
      <c r="A538" s="15"/>
      <c r="B538" s="174">
        <v>172</v>
      </c>
      <c r="C538" s="109" t="s">
        <v>274</v>
      </c>
      <c r="D538" s="226" t="s">
        <v>45</v>
      </c>
      <c r="E538" s="227" t="s">
        <v>8</v>
      </c>
      <c r="F538" s="228">
        <v>225000</v>
      </c>
      <c r="G538" s="228">
        <v>225000</v>
      </c>
      <c r="H538" s="171"/>
      <c r="I538" s="88">
        <f>IF($I$5=$G$4,G538,(IF($I$5=$F$4,F538,0)))</f>
        <v>225000</v>
      </c>
      <c r="J538" s="163">
        <f t="shared" si="58"/>
        <v>0</v>
      </c>
      <c r="K538" s="155">
        <f t="shared" si="59"/>
        <v>1</v>
      </c>
      <c r="L538" s="155">
        <f>IF(J538=1,SUM($J$6:J538),0)</f>
        <v>0</v>
      </c>
      <c r="M538" s="155">
        <f>IF(K538=1,SUM($K$6:K538),0)</f>
        <v>201227403.79893059</v>
      </c>
      <c r="N538" s="165">
        <f t="shared" si="60"/>
        <v>201227403.79893059</v>
      </c>
      <c r="O538" s="155">
        <f t="shared" si="61"/>
        <v>0</v>
      </c>
      <c r="P538" s="155">
        <f>IF(O538=1,SUM($O$6:O538),0)</f>
        <v>0</v>
      </c>
    </row>
    <row r="539" spans="1:16" ht="15" customHeight="1">
      <c r="A539" s="15"/>
      <c r="B539" s="174">
        <v>173</v>
      </c>
      <c r="C539" s="109" t="s">
        <v>609</v>
      </c>
      <c r="D539" s="226" t="s">
        <v>45</v>
      </c>
      <c r="E539" s="227" t="s">
        <v>8</v>
      </c>
      <c r="F539" s="228">
        <v>71000</v>
      </c>
      <c r="G539" s="228">
        <v>71000</v>
      </c>
      <c r="H539" s="171"/>
      <c r="I539" s="88">
        <f t="shared" si="57"/>
        <v>71000</v>
      </c>
      <c r="J539" s="163">
        <f t="shared" si="58"/>
        <v>0</v>
      </c>
      <c r="K539" s="155">
        <f t="shared" si="59"/>
        <v>1</v>
      </c>
      <c r="L539" s="155">
        <f>IF(J539=1,SUM($J$6:J539),0)</f>
        <v>0</v>
      </c>
      <c r="M539" s="155">
        <f>IF(K539=1,SUM($K$6:K539),0)</f>
        <v>201227404.79893059</v>
      </c>
      <c r="N539" s="165">
        <f t="shared" si="60"/>
        <v>201227404.79893059</v>
      </c>
      <c r="O539" s="155">
        <f t="shared" si="61"/>
        <v>0</v>
      </c>
      <c r="P539" s="155">
        <f>IF(O539=1,SUM($O$6:O539),0)</f>
        <v>0</v>
      </c>
    </row>
    <row r="540" spans="1:16" ht="15" customHeight="1">
      <c r="A540" s="15"/>
      <c r="B540" s="174">
        <v>174</v>
      </c>
      <c r="C540" s="109" t="s">
        <v>275</v>
      </c>
      <c r="D540" s="226" t="s">
        <v>45</v>
      </c>
      <c r="E540" s="227" t="s">
        <v>8</v>
      </c>
      <c r="F540" s="228">
        <v>36000</v>
      </c>
      <c r="G540" s="228">
        <v>36000</v>
      </c>
      <c r="H540" s="171"/>
      <c r="I540" s="88">
        <f t="shared" si="57"/>
        <v>36000</v>
      </c>
      <c r="J540" s="163">
        <f t="shared" si="58"/>
        <v>0</v>
      </c>
      <c r="K540" s="155">
        <f t="shared" si="59"/>
        <v>1</v>
      </c>
      <c r="L540" s="155">
        <f>IF(J540=1,SUM($J$6:J540),0)</f>
        <v>0</v>
      </c>
      <c r="M540" s="155">
        <f>IF(K540=1,SUM($K$6:K540),0)</f>
        <v>201227405.79893059</v>
      </c>
      <c r="N540" s="165">
        <f t="shared" si="60"/>
        <v>201227405.79893059</v>
      </c>
      <c r="O540" s="155">
        <f t="shared" si="61"/>
        <v>0</v>
      </c>
      <c r="P540" s="155">
        <f>IF(O540=1,SUM($O$6:O540),0)</f>
        <v>0</v>
      </c>
    </row>
    <row r="541" spans="1:16" ht="15" customHeight="1">
      <c r="A541" s="15"/>
      <c r="B541" s="174">
        <v>175</v>
      </c>
      <c r="C541" s="109" t="s">
        <v>276</v>
      </c>
      <c r="D541" s="226" t="s">
        <v>45</v>
      </c>
      <c r="E541" s="227" t="s">
        <v>8</v>
      </c>
      <c r="F541" s="228">
        <v>17820</v>
      </c>
      <c r="G541" s="228">
        <v>17820</v>
      </c>
      <c r="H541" s="171"/>
      <c r="I541" s="88">
        <f t="shared" si="57"/>
        <v>17820</v>
      </c>
      <c r="J541" s="163">
        <f t="shared" si="58"/>
        <v>0</v>
      </c>
      <c r="K541" s="155">
        <f t="shared" si="59"/>
        <v>1</v>
      </c>
      <c r="L541" s="155">
        <f>IF(J541=1,SUM($J$6:J541),0)</f>
        <v>0</v>
      </c>
      <c r="M541" s="155">
        <f>IF(K541=1,SUM($K$6:K541),0)</f>
        <v>201227406.79893059</v>
      </c>
      <c r="N541" s="165">
        <f t="shared" si="60"/>
        <v>201227406.79893059</v>
      </c>
      <c r="O541" s="155">
        <f t="shared" si="61"/>
        <v>0</v>
      </c>
      <c r="P541" s="155">
        <f>IF(O541=1,SUM($O$6:O541),0)</f>
        <v>0</v>
      </c>
    </row>
    <row r="542" spans="1:16" ht="15" customHeight="1">
      <c r="A542" s="15"/>
      <c r="B542" s="174">
        <v>176</v>
      </c>
      <c r="C542" s="109" t="s">
        <v>277</v>
      </c>
      <c r="D542" s="226" t="s">
        <v>45</v>
      </c>
      <c r="E542" s="227" t="s">
        <v>8</v>
      </c>
      <c r="F542" s="228">
        <v>22900</v>
      </c>
      <c r="G542" s="228">
        <v>22900</v>
      </c>
      <c r="H542" s="171"/>
      <c r="I542" s="88">
        <f t="shared" si="57"/>
        <v>22900</v>
      </c>
      <c r="J542" s="163">
        <f t="shared" si="58"/>
        <v>0</v>
      </c>
      <c r="K542" s="155">
        <f t="shared" si="59"/>
        <v>1</v>
      </c>
      <c r="L542" s="155">
        <f>IF(J542=1,SUM($J$6:J542),0)</f>
        <v>0</v>
      </c>
      <c r="M542" s="155">
        <f>IF(K542=1,SUM($K$6:K542),0)</f>
        <v>201227407.79893059</v>
      </c>
      <c r="N542" s="165">
        <f t="shared" si="60"/>
        <v>201227407.79893059</v>
      </c>
      <c r="O542" s="155">
        <f t="shared" si="61"/>
        <v>0</v>
      </c>
      <c r="P542" s="155">
        <f>IF(O542=1,SUM($O$6:O542),0)</f>
        <v>0</v>
      </c>
    </row>
    <row r="543" spans="1:16" ht="15" customHeight="1">
      <c r="A543" s="15"/>
      <c r="B543" s="174">
        <v>177</v>
      </c>
      <c r="C543" s="109" t="s">
        <v>278</v>
      </c>
      <c r="D543" s="226" t="s">
        <v>45</v>
      </c>
      <c r="E543" s="227" t="s">
        <v>8</v>
      </c>
      <c r="F543" s="228">
        <v>30800</v>
      </c>
      <c r="G543" s="228">
        <v>30800</v>
      </c>
      <c r="H543" s="171"/>
      <c r="I543" s="88">
        <f t="shared" si="57"/>
        <v>30800</v>
      </c>
      <c r="J543" s="163">
        <f t="shared" si="58"/>
        <v>0</v>
      </c>
      <c r="K543" s="155">
        <f t="shared" si="59"/>
        <v>1</v>
      </c>
      <c r="L543" s="155">
        <f>IF(J543=1,SUM($J$6:J543),0)</f>
        <v>0</v>
      </c>
      <c r="M543" s="155">
        <f>IF(K543=1,SUM($K$6:K543),0)</f>
        <v>201227408.79893059</v>
      </c>
      <c r="N543" s="165">
        <f t="shared" si="60"/>
        <v>201227408.79893059</v>
      </c>
      <c r="O543" s="155">
        <f t="shared" si="61"/>
        <v>0</v>
      </c>
      <c r="P543" s="155">
        <f>IF(O543=1,SUM($O$6:O543),0)</f>
        <v>0</v>
      </c>
    </row>
    <row r="544" spans="1:16" ht="15" customHeight="1">
      <c r="A544" s="15"/>
      <c r="B544" s="174">
        <v>178</v>
      </c>
      <c r="C544" s="109" t="s">
        <v>279</v>
      </c>
      <c r="D544" s="226" t="s">
        <v>45</v>
      </c>
      <c r="E544" s="227" t="s">
        <v>8</v>
      </c>
      <c r="F544" s="228">
        <v>33900</v>
      </c>
      <c r="G544" s="228">
        <v>33900</v>
      </c>
      <c r="H544" s="171"/>
      <c r="I544" s="88">
        <f t="shared" si="57"/>
        <v>33900</v>
      </c>
      <c r="J544" s="163">
        <f t="shared" si="58"/>
        <v>0</v>
      </c>
      <c r="K544" s="155">
        <f t="shared" si="59"/>
        <v>1</v>
      </c>
      <c r="L544" s="155">
        <f>IF(J544=1,SUM($J$6:J544),0)</f>
        <v>0</v>
      </c>
      <c r="M544" s="155">
        <f>IF(K544=1,SUM($K$6:K544),0)</f>
        <v>201227409.79893059</v>
      </c>
      <c r="N544" s="165">
        <f t="shared" si="60"/>
        <v>201227409.79893059</v>
      </c>
      <c r="O544" s="155">
        <f t="shared" si="61"/>
        <v>0</v>
      </c>
      <c r="P544" s="155">
        <f>IF(O544=1,SUM($O$6:O544),0)</f>
        <v>0</v>
      </c>
    </row>
    <row r="545" spans="1:16" ht="15" customHeight="1">
      <c r="A545" s="15"/>
      <c r="B545" s="174">
        <v>179</v>
      </c>
      <c r="C545" s="109" t="s">
        <v>1466</v>
      </c>
      <c r="D545" s="226" t="s">
        <v>45</v>
      </c>
      <c r="E545" s="227" t="s">
        <v>8</v>
      </c>
      <c r="F545" s="228">
        <v>30800</v>
      </c>
      <c r="G545" s="228">
        <v>30800</v>
      </c>
      <c r="H545" s="171"/>
      <c r="I545" s="88">
        <f t="shared" si="57"/>
        <v>30800</v>
      </c>
      <c r="J545" s="163">
        <f t="shared" si="58"/>
        <v>0</v>
      </c>
      <c r="K545" s="155">
        <f t="shared" si="59"/>
        <v>1</v>
      </c>
      <c r="L545" s="155">
        <f>IF(J545=1,SUM($J$6:J545),0)</f>
        <v>0</v>
      </c>
      <c r="M545" s="155">
        <f>IF(K545=1,SUM($K$6:K545),0)</f>
        <v>201227410.79893059</v>
      </c>
      <c r="N545" s="165">
        <f t="shared" si="60"/>
        <v>201227410.79893059</v>
      </c>
      <c r="O545" s="155">
        <f t="shared" si="61"/>
        <v>0</v>
      </c>
      <c r="P545" s="155">
        <f>IF(O545=1,SUM($O$6:O545),0)</f>
        <v>0</v>
      </c>
    </row>
    <row r="546" spans="1:16" ht="15" customHeight="1">
      <c r="A546" s="15"/>
      <c r="B546" s="174">
        <v>180</v>
      </c>
      <c r="C546" s="109" t="s">
        <v>1467</v>
      </c>
      <c r="D546" s="226" t="s">
        <v>45</v>
      </c>
      <c r="E546" s="227" t="s">
        <v>8</v>
      </c>
      <c r="F546" s="228">
        <v>33900</v>
      </c>
      <c r="G546" s="228">
        <v>33900</v>
      </c>
      <c r="H546" s="171"/>
      <c r="I546" s="88">
        <f t="shared" si="57"/>
        <v>33900</v>
      </c>
      <c r="J546" s="163">
        <f t="shared" si="58"/>
        <v>0</v>
      </c>
      <c r="K546" s="155">
        <f t="shared" si="59"/>
        <v>1</v>
      </c>
      <c r="L546" s="155">
        <f>IF(J546=1,SUM($J$6:J546),0)</f>
        <v>0</v>
      </c>
      <c r="M546" s="155">
        <f>IF(K546=1,SUM($K$6:K546),0)</f>
        <v>201227411.79893059</v>
      </c>
      <c r="N546" s="165">
        <f t="shared" si="60"/>
        <v>201227411.79893059</v>
      </c>
      <c r="O546" s="155">
        <f t="shared" si="61"/>
        <v>0</v>
      </c>
      <c r="P546" s="155">
        <f>IF(O546=1,SUM($O$6:O546),0)</f>
        <v>0</v>
      </c>
    </row>
    <row r="547" spans="1:16" ht="15" customHeight="1">
      <c r="A547" s="15"/>
      <c r="B547" s="174">
        <v>181</v>
      </c>
      <c r="C547" s="109" t="s">
        <v>280</v>
      </c>
      <c r="D547" s="226" t="s">
        <v>45</v>
      </c>
      <c r="E547" s="227" t="s">
        <v>8</v>
      </c>
      <c r="F547" s="228">
        <v>12510</v>
      </c>
      <c r="G547" s="228">
        <v>12510</v>
      </c>
      <c r="H547" s="171"/>
      <c r="I547" s="88">
        <f t="shared" si="57"/>
        <v>12510</v>
      </c>
      <c r="J547" s="163">
        <f t="shared" si="58"/>
        <v>0</v>
      </c>
      <c r="K547" s="155">
        <f t="shared" si="59"/>
        <v>1</v>
      </c>
      <c r="L547" s="155">
        <f>IF(J547=1,SUM($J$6:J547),0)</f>
        <v>0</v>
      </c>
      <c r="M547" s="155">
        <f>IF(K547=1,SUM($K$6:K547),0)</f>
        <v>201227412.79893059</v>
      </c>
      <c r="N547" s="165">
        <f t="shared" si="60"/>
        <v>201227412.79893059</v>
      </c>
      <c r="O547" s="155">
        <f t="shared" si="61"/>
        <v>0</v>
      </c>
      <c r="P547" s="155">
        <f>IF(O547=1,SUM($O$6:O547),0)</f>
        <v>0</v>
      </c>
    </row>
    <row r="548" spans="1:16" ht="15" customHeight="1">
      <c r="A548" s="15"/>
      <c r="B548" s="174">
        <v>182</v>
      </c>
      <c r="C548" s="109" t="s">
        <v>281</v>
      </c>
      <c r="D548" s="226" t="s">
        <v>45</v>
      </c>
      <c r="E548" s="227" t="s">
        <v>8</v>
      </c>
      <c r="F548" s="228">
        <v>15500</v>
      </c>
      <c r="G548" s="228">
        <v>15500</v>
      </c>
      <c r="H548" s="171"/>
      <c r="I548" s="88">
        <f t="shared" si="57"/>
        <v>15500</v>
      </c>
      <c r="J548" s="163">
        <f t="shared" si="58"/>
        <v>0</v>
      </c>
      <c r="K548" s="155">
        <f t="shared" si="59"/>
        <v>1</v>
      </c>
      <c r="L548" s="155">
        <f>IF(J548=1,SUM($J$6:J548),0)</f>
        <v>0</v>
      </c>
      <c r="M548" s="155">
        <f>IF(K548=1,SUM($K$6:K548),0)</f>
        <v>201227413.79893059</v>
      </c>
      <c r="N548" s="165">
        <f t="shared" si="60"/>
        <v>201227413.79893059</v>
      </c>
      <c r="O548" s="155">
        <f t="shared" si="61"/>
        <v>0</v>
      </c>
      <c r="P548" s="155">
        <f>IF(O548=1,SUM($O$6:O548),0)</f>
        <v>0</v>
      </c>
    </row>
    <row r="549" spans="1:16" ht="15" customHeight="1">
      <c r="A549" s="15"/>
      <c r="B549" s="174">
        <v>183</v>
      </c>
      <c r="C549" s="109" t="s">
        <v>282</v>
      </c>
      <c r="D549" s="226" t="s">
        <v>45</v>
      </c>
      <c r="E549" s="227" t="s">
        <v>8</v>
      </c>
      <c r="F549" s="228">
        <v>19500</v>
      </c>
      <c r="G549" s="228">
        <v>19500</v>
      </c>
      <c r="H549" s="171"/>
      <c r="I549" s="88">
        <f t="shared" si="57"/>
        <v>19500</v>
      </c>
      <c r="J549" s="163">
        <f t="shared" si="58"/>
        <v>0</v>
      </c>
      <c r="K549" s="155">
        <f t="shared" si="59"/>
        <v>1</v>
      </c>
      <c r="L549" s="155">
        <f>IF(J549=1,SUM($J$6:J549),0)</f>
        <v>0</v>
      </c>
      <c r="M549" s="155">
        <f>IF(K549=1,SUM($K$6:K549),0)</f>
        <v>201227414.79893059</v>
      </c>
      <c r="N549" s="165">
        <f t="shared" si="60"/>
        <v>201227414.79893059</v>
      </c>
      <c r="O549" s="155">
        <f t="shared" si="61"/>
        <v>0</v>
      </c>
      <c r="P549" s="155">
        <f>IF(O549=1,SUM($O$6:O549),0)</f>
        <v>0</v>
      </c>
    </row>
    <row r="550" spans="1:16" ht="15" customHeight="1">
      <c r="A550" s="15"/>
      <c r="B550" s="174">
        <v>184</v>
      </c>
      <c r="C550" s="109" t="s">
        <v>283</v>
      </c>
      <c r="D550" s="226" t="s">
        <v>45</v>
      </c>
      <c r="E550" s="227" t="s">
        <v>8</v>
      </c>
      <c r="F550" s="228">
        <v>28400</v>
      </c>
      <c r="G550" s="228">
        <v>28400</v>
      </c>
      <c r="H550" s="171"/>
      <c r="I550" s="88">
        <f t="shared" si="57"/>
        <v>28400</v>
      </c>
      <c r="J550" s="163">
        <f t="shared" si="58"/>
        <v>0</v>
      </c>
      <c r="K550" s="155">
        <f t="shared" si="59"/>
        <v>1</v>
      </c>
      <c r="L550" s="155">
        <f>IF(J550=1,SUM($J$6:J550),0)</f>
        <v>0</v>
      </c>
      <c r="M550" s="155">
        <f>IF(K550=1,SUM($K$6:K550),0)</f>
        <v>201227415.79893059</v>
      </c>
      <c r="N550" s="165">
        <f t="shared" si="60"/>
        <v>201227415.79893059</v>
      </c>
      <c r="O550" s="155">
        <f t="shared" si="61"/>
        <v>0</v>
      </c>
      <c r="P550" s="155">
        <f>IF(O550=1,SUM($O$6:O550),0)</f>
        <v>0</v>
      </c>
    </row>
    <row r="551" spans="1:16" ht="15" customHeight="1">
      <c r="A551" s="15"/>
      <c r="B551" s="174">
        <v>185</v>
      </c>
      <c r="C551" s="109" t="s">
        <v>284</v>
      </c>
      <c r="D551" s="226" t="s">
        <v>45</v>
      </c>
      <c r="E551" s="227" t="s">
        <v>8</v>
      </c>
      <c r="F551" s="228">
        <v>28314</v>
      </c>
      <c r="G551" s="228">
        <v>28314</v>
      </c>
      <c r="H551" s="171"/>
      <c r="I551" s="88">
        <f t="shared" si="57"/>
        <v>28314</v>
      </c>
      <c r="J551" s="163">
        <f t="shared" si="58"/>
        <v>0</v>
      </c>
      <c r="K551" s="155">
        <f t="shared" si="59"/>
        <v>1</v>
      </c>
      <c r="L551" s="155">
        <f>IF(J551=1,SUM($J$6:J551),0)</f>
        <v>0</v>
      </c>
      <c r="M551" s="155">
        <f>IF(K551=1,SUM($K$6:K551),0)</f>
        <v>201227416.79893059</v>
      </c>
      <c r="N551" s="165">
        <f t="shared" si="60"/>
        <v>201227416.79893059</v>
      </c>
      <c r="O551" s="155">
        <f t="shared" si="61"/>
        <v>0</v>
      </c>
      <c r="P551" s="155">
        <f>IF(O551=1,SUM($O$6:O551),0)</f>
        <v>0</v>
      </c>
    </row>
    <row r="552" spans="1:16" ht="15" customHeight="1">
      <c r="A552" s="15"/>
      <c r="B552" s="174">
        <v>186</v>
      </c>
      <c r="C552" s="109" t="s">
        <v>285</v>
      </c>
      <c r="D552" s="226" t="s">
        <v>45</v>
      </c>
      <c r="E552" s="227" t="s">
        <v>8</v>
      </c>
      <c r="F552" s="228">
        <v>3510</v>
      </c>
      <c r="G552" s="228">
        <v>3510</v>
      </c>
      <c r="H552" s="171"/>
      <c r="I552" s="88">
        <f t="shared" si="57"/>
        <v>3510</v>
      </c>
      <c r="J552" s="163">
        <f t="shared" si="58"/>
        <v>0</v>
      </c>
      <c r="K552" s="155">
        <f t="shared" si="59"/>
        <v>1</v>
      </c>
      <c r="L552" s="155">
        <f>IF(J552=1,SUM($J$6:J552),0)</f>
        <v>0</v>
      </c>
      <c r="M552" s="155">
        <f>IF(K552=1,SUM($K$6:K552),0)</f>
        <v>201227417.79893059</v>
      </c>
      <c r="N552" s="165">
        <f t="shared" si="60"/>
        <v>201227417.79893059</v>
      </c>
      <c r="O552" s="155">
        <f t="shared" si="61"/>
        <v>0</v>
      </c>
      <c r="P552" s="155">
        <f>IF(O552=1,SUM($O$6:O552),0)</f>
        <v>0</v>
      </c>
    </row>
    <row r="553" spans="1:16" ht="15" customHeight="1">
      <c r="A553" s="15"/>
      <c r="B553" s="174">
        <v>187</v>
      </c>
      <c r="C553" s="109" t="s">
        <v>286</v>
      </c>
      <c r="D553" s="226" t="s">
        <v>45</v>
      </c>
      <c r="E553" s="227" t="s">
        <v>8</v>
      </c>
      <c r="F553" s="228">
        <v>2100</v>
      </c>
      <c r="G553" s="228">
        <v>2100</v>
      </c>
      <c r="H553" s="171"/>
      <c r="I553" s="88">
        <f t="shared" si="57"/>
        <v>2100</v>
      </c>
      <c r="J553" s="163">
        <f t="shared" si="58"/>
        <v>0</v>
      </c>
      <c r="K553" s="155">
        <f t="shared" si="59"/>
        <v>1</v>
      </c>
      <c r="L553" s="155">
        <f>IF(J553=1,SUM($J$6:J553),0)</f>
        <v>0</v>
      </c>
      <c r="M553" s="155">
        <f>IF(K553=1,SUM($K$6:K553),0)</f>
        <v>201227418.79893059</v>
      </c>
      <c r="N553" s="165">
        <f t="shared" si="60"/>
        <v>201227418.79893059</v>
      </c>
      <c r="O553" s="155">
        <f t="shared" si="61"/>
        <v>0</v>
      </c>
      <c r="P553" s="155">
        <f>IF(O553=1,SUM($O$6:O553),0)</f>
        <v>0</v>
      </c>
    </row>
    <row r="554" spans="1:16" ht="15" customHeight="1">
      <c r="A554" s="15"/>
      <c r="B554" s="174">
        <v>188</v>
      </c>
      <c r="C554" s="109" t="s">
        <v>287</v>
      </c>
      <c r="D554" s="226" t="s">
        <v>45</v>
      </c>
      <c r="E554" s="227" t="s">
        <v>8</v>
      </c>
      <c r="F554" s="228">
        <v>40000</v>
      </c>
      <c r="G554" s="228">
        <v>40000</v>
      </c>
      <c r="H554" s="171"/>
      <c r="I554" s="88">
        <f t="shared" si="57"/>
        <v>40000</v>
      </c>
      <c r="J554" s="163">
        <f t="shared" si="58"/>
        <v>0</v>
      </c>
      <c r="K554" s="155">
        <f t="shared" si="59"/>
        <v>1</v>
      </c>
      <c r="L554" s="155">
        <f>IF(J554=1,SUM($J$6:J554),0)</f>
        <v>0</v>
      </c>
      <c r="M554" s="155">
        <f>IF(K554=1,SUM($K$6:K554),0)</f>
        <v>201227419.79893059</v>
      </c>
      <c r="N554" s="165">
        <f t="shared" si="60"/>
        <v>201227419.79893059</v>
      </c>
      <c r="O554" s="155">
        <f t="shared" si="61"/>
        <v>0</v>
      </c>
      <c r="P554" s="155">
        <f>IF(O554=1,SUM($O$6:O554),0)</f>
        <v>0</v>
      </c>
    </row>
    <row r="555" spans="1:16" ht="15" customHeight="1">
      <c r="A555" s="15"/>
      <c r="B555" s="174">
        <v>189</v>
      </c>
      <c r="C555" s="109" t="s">
        <v>38</v>
      </c>
      <c r="D555" s="226" t="s">
        <v>45</v>
      </c>
      <c r="E555" s="227" t="s">
        <v>7</v>
      </c>
      <c r="F555" s="228">
        <v>8550</v>
      </c>
      <c r="G555" s="228">
        <v>8550</v>
      </c>
      <c r="H555" s="171"/>
      <c r="I555" s="88">
        <f t="shared" si="57"/>
        <v>8550</v>
      </c>
      <c r="J555" s="163">
        <f t="shared" si="58"/>
        <v>0</v>
      </c>
      <c r="K555" s="155">
        <f t="shared" si="59"/>
        <v>1</v>
      </c>
      <c r="L555" s="155">
        <f>IF(J555=1,SUM($J$6:J555),0)</f>
        <v>0</v>
      </c>
      <c r="M555" s="155">
        <f>IF(K555=1,SUM($K$6:K555),0)</f>
        <v>201227420.79893059</v>
      </c>
      <c r="N555" s="165">
        <f t="shared" si="60"/>
        <v>201227420.79893059</v>
      </c>
      <c r="O555" s="155">
        <f t="shared" si="61"/>
        <v>0</v>
      </c>
      <c r="P555" s="155">
        <f>IF(O555=1,SUM($O$6:O555),0)</f>
        <v>0</v>
      </c>
    </row>
    <row r="556" spans="1:16" ht="15" customHeight="1">
      <c r="A556" s="15"/>
      <c r="B556" s="174">
        <v>190</v>
      </c>
      <c r="C556" s="109" t="s">
        <v>610</v>
      </c>
      <c r="D556" s="226" t="s">
        <v>45</v>
      </c>
      <c r="E556" s="227" t="s">
        <v>8</v>
      </c>
      <c r="F556" s="228">
        <v>45000</v>
      </c>
      <c r="G556" s="228">
        <v>45000</v>
      </c>
      <c r="H556" s="171"/>
      <c r="I556" s="88">
        <f t="shared" si="57"/>
        <v>45000</v>
      </c>
      <c r="J556" s="163">
        <f t="shared" si="58"/>
        <v>0</v>
      </c>
      <c r="K556" s="155">
        <f t="shared" si="59"/>
        <v>1</v>
      </c>
      <c r="L556" s="155">
        <f>IF(J556=1,SUM($J$6:J556),0)</f>
        <v>0</v>
      </c>
      <c r="M556" s="155">
        <f>IF(K556=1,SUM($K$6:K556),0)</f>
        <v>201227421.79893059</v>
      </c>
      <c r="N556" s="165">
        <f t="shared" si="60"/>
        <v>201227421.79893059</v>
      </c>
      <c r="O556" s="155">
        <f t="shared" si="61"/>
        <v>0</v>
      </c>
      <c r="P556" s="155">
        <f>IF(O556=1,SUM($O$6:O556),0)</f>
        <v>0</v>
      </c>
    </row>
    <row r="557" spans="1:16" ht="15" customHeight="1">
      <c r="A557" s="15"/>
      <c r="B557" s="174">
        <v>191</v>
      </c>
      <c r="C557" s="109" t="s">
        <v>288</v>
      </c>
      <c r="D557" s="226" t="s">
        <v>45</v>
      </c>
      <c r="E557" s="227" t="s">
        <v>8</v>
      </c>
      <c r="F557" s="228">
        <v>2500</v>
      </c>
      <c r="G557" s="228">
        <v>2500</v>
      </c>
      <c r="H557" s="171"/>
      <c r="I557" s="88">
        <f t="shared" si="57"/>
        <v>2500</v>
      </c>
      <c r="J557" s="163">
        <f t="shared" si="58"/>
        <v>0</v>
      </c>
      <c r="K557" s="155">
        <f t="shared" si="59"/>
        <v>1</v>
      </c>
      <c r="L557" s="155">
        <f>IF(J557=1,SUM($J$6:J557),0)</f>
        <v>0</v>
      </c>
      <c r="M557" s="155">
        <f>IF(K557=1,SUM($K$6:K557),0)</f>
        <v>201227422.79893059</v>
      </c>
      <c r="N557" s="165">
        <f t="shared" si="60"/>
        <v>201227422.79893059</v>
      </c>
      <c r="O557" s="155">
        <f t="shared" si="61"/>
        <v>0</v>
      </c>
      <c r="P557" s="155">
        <f>IF(O557=1,SUM($O$6:O557),0)</f>
        <v>0</v>
      </c>
    </row>
    <row r="558" spans="1:16" ht="15" customHeight="1">
      <c r="A558" s="15"/>
      <c r="B558" s="174">
        <v>192</v>
      </c>
      <c r="C558" s="109" t="s">
        <v>26</v>
      </c>
      <c r="D558" s="226" t="s">
        <v>45</v>
      </c>
      <c r="E558" s="227" t="s">
        <v>8</v>
      </c>
      <c r="F558" s="228">
        <v>2500</v>
      </c>
      <c r="G558" s="228">
        <v>2500</v>
      </c>
      <c r="H558" s="171"/>
      <c r="I558" s="88">
        <f t="shared" si="57"/>
        <v>2500</v>
      </c>
      <c r="J558" s="163">
        <f t="shared" si="58"/>
        <v>0</v>
      </c>
      <c r="K558" s="155">
        <f t="shared" si="59"/>
        <v>1</v>
      </c>
      <c r="L558" s="155">
        <f>IF(J558=1,SUM($J$6:J558),0)</f>
        <v>0</v>
      </c>
      <c r="M558" s="155">
        <f>IF(K558=1,SUM($K$6:K558),0)</f>
        <v>201227423.79893059</v>
      </c>
      <c r="N558" s="165">
        <f t="shared" si="60"/>
        <v>201227423.79893059</v>
      </c>
      <c r="O558" s="155">
        <f t="shared" si="61"/>
        <v>0</v>
      </c>
      <c r="P558" s="155">
        <f>IF(O558=1,SUM($O$6:O558),0)</f>
        <v>0</v>
      </c>
    </row>
    <row r="559" spans="1:16" ht="15" customHeight="1">
      <c r="A559" s="15"/>
      <c r="B559" s="183"/>
      <c r="C559" s="109"/>
      <c r="D559" s="226" t="s">
        <v>48</v>
      </c>
      <c r="E559" s="227"/>
      <c r="F559" s="228"/>
      <c r="G559" s="228"/>
      <c r="H559" s="171"/>
      <c r="I559" s="88">
        <f t="shared" si="57"/>
        <v>0</v>
      </c>
      <c r="J559" s="163">
        <f t="shared" si="58"/>
        <v>0</v>
      </c>
      <c r="K559" s="155">
        <f t="shared" si="59"/>
        <v>0</v>
      </c>
      <c r="L559" s="155">
        <f>IF(J559=1,SUM($J$6:J559),0)</f>
        <v>0</v>
      </c>
      <c r="M559" s="155">
        <f>IF(K559=1,SUM($K$6:K559),0)</f>
        <v>0</v>
      </c>
      <c r="N559" s="165">
        <f t="shared" si="60"/>
        <v>0</v>
      </c>
      <c r="O559" s="155">
        <f t="shared" si="61"/>
        <v>0</v>
      </c>
      <c r="P559" s="155">
        <f>IF(O559=1,SUM($O$6:O559),0)</f>
        <v>0</v>
      </c>
    </row>
    <row r="560" spans="1:16" ht="15" customHeight="1">
      <c r="A560" s="15"/>
      <c r="B560" s="183" t="s">
        <v>611</v>
      </c>
      <c r="C560" s="109" t="s">
        <v>612</v>
      </c>
      <c r="D560" s="226" t="s">
        <v>48</v>
      </c>
      <c r="E560" s="227"/>
      <c r="F560" s="228"/>
      <c r="G560" s="228"/>
      <c r="H560" s="171"/>
      <c r="I560" s="88">
        <f t="shared" si="57"/>
        <v>0</v>
      </c>
      <c r="J560" s="163">
        <f t="shared" si="58"/>
        <v>0</v>
      </c>
      <c r="K560" s="155">
        <f t="shared" si="59"/>
        <v>0</v>
      </c>
      <c r="L560" s="155">
        <f>IF(J560=1,SUM($J$6:J560),0)</f>
        <v>0</v>
      </c>
      <c r="M560" s="155">
        <f>IF(K560=1,SUM($K$6:K560),0)</f>
        <v>0</v>
      </c>
      <c r="N560" s="165">
        <f t="shared" si="60"/>
        <v>0</v>
      </c>
      <c r="O560" s="155">
        <f t="shared" si="61"/>
        <v>0</v>
      </c>
      <c r="P560" s="155">
        <f>IF(O560=1,SUM($O$6:O560),0)</f>
        <v>0</v>
      </c>
    </row>
    <row r="561" spans="1:16" ht="15" customHeight="1">
      <c r="A561" s="15"/>
      <c r="B561" s="183">
        <v>1</v>
      </c>
      <c r="C561" s="109" t="s">
        <v>1468</v>
      </c>
      <c r="D561" s="226" t="s">
        <v>45</v>
      </c>
      <c r="E561" s="227" t="s">
        <v>24</v>
      </c>
      <c r="F561" s="228">
        <v>5950800</v>
      </c>
      <c r="G561" s="228">
        <v>6628600</v>
      </c>
      <c r="H561" s="171"/>
      <c r="I561" s="88">
        <f t="shared" si="57"/>
        <v>6628600</v>
      </c>
      <c r="J561" s="163">
        <f t="shared" si="58"/>
        <v>0</v>
      </c>
      <c r="K561" s="155">
        <f t="shared" si="59"/>
        <v>1</v>
      </c>
      <c r="L561" s="155">
        <f>IF(J561=1,SUM($J$6:J561),0)</f>
        <v>0</v>
      </c>
      <c r="M561" s="155">
        <f>IF(K561=1,SUM($K$6:K561),0)</f>
        <v>201227424.79893059</v>
      </c>
      <c r="N561" s="165">
        <f t="shared" si="60"/>
        <v>201227424.79893059</v>
      </c>
      <c r="O561" s="155">
        <f t="shared" si="61"/>
        <v>0</v>
      </c>
      <c r="P561" s="155">
        <f>IF(O561=1,SUM($O$6:O561),0)</f>
        <v>0</v>
      </c>
    </row>
    <row r="562" spans="1:16" ht="15" customHeight="1">
      <c r="A562" s="15"/>
      <c r="B562" s="183">
        <v>2</v>
      </c>
      <c r="C562" s="109" t="s">
        <v>1469</v>
      </c>
      <c r="D562" s="226" t="s">
        <v>45</v>
      </c>
      <c r="E562" s="227" t="s">
        <v>24</v>
      </c>
      <c r="F562" s="228">
        <v>5950800</v>
      </c>
      <c r="G562" s="228">
        <v>6628600</v>
      </c>
      <c r="H562" s="171"/>
      <c r="I562" s="88">
        <f t="shared" si="57"/>
        <v>6628600</v>
      </c>
      <c r="J562" s="163">
        <f t="shared" si="58"/>
        <v>0</v>
      </c>
      <c r="K562" s="155">
        <f t="shared" si="59"/>
        <v>1</v>
      </c>
      <c r="L562" s="155">
        <f>IF(J562=1,SUM($J$6:J562),0)</f>
        <v>0</v>
      </c>
      <c r="M562" s="155">
        <f>IF(K562=1,SUM($K$6:K562),0)</f>
        <v>201227425.79893059</v>
      </c>
      <c r="N562" s="165">
        <f t="shared" si="60"/>
        <v>201227425.79893059</v>
      </c>
      <c r="O562" s="155">
        <f t="shared" si="61"/>
        <v>0</v>
      </c>
      <c r="P562" s="155">
        <f>IF(O562=1,SUM($O$6:O562),0)</f>
        <v>0</v>
      </c>
    </row>
    <row r="563" spans="1:16" ht="15" customHeight="1">
      <c r="A563" s="15"/>
      <c r="B563" s="183">
        <v>3</v>
      </c>
      <c r="C563" s="109" t="s">
        <v>1470</v>
      </c>
      <c r="D563" s="226" t="s">
        <v>45</v>
      </c>
      <c r="E563" s="227" t="s">
        <v>24</v>
      </c>
      <c r="F563" s="228">
        <v>5950800</v>
      </c>
      <c r="G563" s="228">
        <v>6628600</v>
      </c>
      <c r="H563" s="171"/>
      <c r="I563" s="88">
        <f t="shared" si="57"/>
        <v>6628600</v>
      </c>
      <c r="J563" s="163">
        <f t="shared" si="58"/>
        <v>0</v>
      </c>
      <c r="K563" s="155">
        <f t="shared" si="59"/>
        <v>1</v>
      </c>
      <c r="L563" s="155">
        <f>IF(J563=1,SUM($J$6:J563),0)</f>
        <v>0</v>
      </c>
      <c r="M563" s="155">
        <f>IF(K563=1,SUM($K$6:K563),0)</f>
        <v>201227426.79893059</v>
      </c>
      <c r="N563" s="165">
        <f t="shared" si="60"/>
        <v>201227426.79893059</v>
      </c>
      <c r="O563" s="155">
        <f t="shared" si="61"/>
        <v>0</v>
      </c>
      <c r="P563" s="155">
        <f>IF(O563=1,SUM($O$6:O563),0)</f>
        <v>0</v>
      </c>
    </row>
    <row r="564" spans="1:16" ht="15" customHeight="1">
      <c r="A564" s="15"/>
      <c r="B564" s="183">
        <v>4</v>
      </c>
      <c r="C564" s="109" t="s">
        <v>1471</v>
      </c>
      <c r="D564" s="226" t="s">
        <v>45</v>
      </c>
      <c r="E564" s="227" t="s">
        <v>24</v>
      </c>
      <c r="F564" s="228">
        <v>6374600</v>
      </c>
      <c r="G564" s="228">
        <v>7100700</v>
      </c>
      <c r="H564" s="171"/>
      <c r="I564" s="88">
        <f t="shared" si="57"/>
        <v>7100700</v>
      </c>
      <c r="J564" s="163">
        <f t="shared" si="58"/>
        <v>0</v>
      </c>
      <c r="K564" s="155">
        <f t="shared" si="59"/>
        <v>1</v>
      </c>
      <c r="L564" s="155">
        <f>IF(J564=1,SUM($J$6:J564),0)</f>
        <v>0</v>
      </c>
      <c r="M564" s="155">
        <f>IF(K564=1,SUM($K$6:K564),0)</f>
        <v>201227427.79893059</v>
      </c>
      <c r="N564" s="165">
        <f t="shared" si="60"/>
        <v>201227427.79893059</v>
      </c>
      <c r="O564" s="155">
        <f t="shared" si="61"/>
        <v>0</v>
      </c>
      <c r="P564" s="155">
        <f>IF(O564=1,SUM($O$6:O564),0)</f>
        <v>0</v>
      </c>
    </row>
    <row r="565" spans="1:16" ht="15" customHeight="1">
      <c r="A565" s="15"/>
      <c r="B565" s="183">
        <v>5</v>
      </c>
      <c r="C565" s="109" t="s">
        <v>1472</v>
      </c>
      <c r="D565" s="226" t="s">
        <v>45</v>
      </c>
      <c r="E565" s="227" t="s">
        <v>24</v>
      </c>
      <c r="F565" s="228">
        <v>6374600</v>
      </c>
      <c r="G565" s="228">
        <v>7100700</v>
      </c>
      <c r="H565" s="171"/>
      <c r="I565" s="88">
        <f t="shared" si="57"/>
        <v>7100700</v>
      </c>
      <c r="J565" s="163">
        <f t="shared" si="58"/>
        <v>0</v>
      </c>
      <c r="K565" s="155">
        <f t="shared" si="59"/>
        <v>1</v>
      </c>
      <c r="L565" s="155">
        <f>IF(J565=1,SUM($J$6:J565),0)</f>
        <v>0</v>
      </c>
      <c r="M565" s="155">
        <f>IF(K565=1,SUM($K$6:K565),0)</f>
        <v>201227428.79893059</v>
      </c>
      <c r="N565" s="165">
        <f t="shared" si="60"/>
        <v>201227428.79893059</v>
      </c>
      <c r="O565" s="155">
        <f t="shared" si="61"/>
        <v>0</v>
      </c>
      <c r="P565" s="155">
        <f>IF(O565=1,SUM($O$6:O565),0)</f>
        <v>0</v>
      </c>
    </row>
    <row r="566" spans="1:16" ht="15" customHeight="1">
      <c r="A566" s="17"/>
      <c r="B566" s="183">
        <v>6</v>
      </c>
      <c r="C566" s="109" t="s">
        <v>1473</v>
      </c>
      <c r="D566" s="226" t="s">
        <v>45</v>
      </c>
      <c r="E566" s="227" t="s">
        <v>24</v>
      </c>
      <c r="F566" s="228">
        <v>6374600</v>
      </c>
      <c r="G566" s="228">
        <v>7100700</v>
      </c>
      <c r="H566" s="171"/>
      <c r="I566" s="88">
        <f t="shared" si="57"/>
        <v>7100700</v>
      </c>
      <c r="J566" s="163">
        <f t="shared" si="58"/>
        <v>0</v>
      </c>
      <c r="K566" s="155">
        <f t="shared" si="59"/>
        <v>1</v>
      </c>
      <c r="L566" s="155">
        <f>IF(J566=1,SUM($J$6:J566),0)</f>
        <v>0</v>
      </c>
      <c r="M566" s="155">
        <f>IF(K566=1,SUM($K$6:K566),0)</f>
        <v>201227429.79893059</v>
      </c>
      <c r="N566" s="165">
        <f t="shared" si="60"/>
        <v>201227429.79893059</v>
      </c>
      <c r="O566" s="155">
        <f t="shared" si="61"/>
        <v>0</v>
      </c>
      <c r="P566" s="155">
        <f>IF(O566=1,SUM($O$6:O566),0)</f>
        <v>0</v>
      </c>
    </row>
    <row r="567" spans="1:16" ht="15" customHeight="1">
      <c r="A567" s="17"/>
      <c r="B567" s="183">
        <v>7</v>
      </c>
      <c r="C567" s="109" t="s">
        <v>1474</v>
      </c>
      <c r="D567" s="226" t="s">
        <v>45</v>
      </c>
      <c r="E567" s="227" t="s">
        <v>24</v>
      </c>
      <c r="F567" s="228">
        <v>6374600</v>
      </c>
      <c r="G567" s="228">
        <v>7100700</v>
      </c>
      <c r="H567" s="171"/>
      <c r="I567" s="88">
        <f t="shared" si="57"/>
        <v>7100700</v>
      </c>
      <c r="J567" s="163">
        <f t="shared" si="58"/>
        <v>0</v>
      </c>
      <c r="K567" s="155">
        <f t="shared" si="59"/>
        <v>1</v>
      </c>
      <c r="L567" s="155">
        <f>IF(J567=1,SUM($J$6:J567),0)</f>
        <v>0</v>
      </c>
      <c r="M567" s="155">
        <f>IF(K567=1,SUM($K$6:K567),0)</f>
        <v>201227430.79893059</v>
      </c>
      <c r="N567" s="165">
        <f t="shared" si="60"/>
        <v>201227430.79893059</v>
      </c>
      <c r="O567" s="155">
        <f t="shared" si="61"/>
        <v>0</v>
      </c>
      <c r="P567" s="155">
        <f>IF(O567=1,SUM($O$6:O567),0)</f>
        <v>0</v>
      </c>
    </row>
    <row r="568" spans="1:16" ht="15" customHeight="1">
      <c r="A568" s="15"/>
      <c r="B568" s="183">
        <v>8</v>
      </c>
      <c r="C568" s="109" t="s">
        <v>1475</v>
      </c>
      <c r="D568" s="226" t="s">
        <v>45</v>
      </c>
      <c r="E568" s="227" t="s">
        <v>24</v>
      </c>
      <c r="F568" s="228">
        <v>4927200</v>
      </c>
      <c r="G568" s="228">
        <v>5488400</v>
      </c>
      <c r="H568" s="171"/>
      <c r="I568" s="88">
        <f t="shared" si="57"/>
        <v>5488400</v>
      </c>
      <c r="J568" s="163">
        <f t="shared" si="58"/>
        <v>0</v>
      </c>
      <c r="K568" s="155">
        <f t="shared" si="59"/>
        <v>1</v>
      </c>
      <c r="L568" s="155">
        <f>IF(J568=1,SUM($J$6:J568),0)</f>
        <v>0</v>
      </c>
      <c r="M568" s="155">
        <f>IF(K568=1,SUM($K$6:K568),0)</f>
        <v>201227431.79893059</v>
      </c>
      <c r="N568" s="165">
        <f t="shared" si="60"/>
        <v>201227431.79893059</v>
      </c>
      <c r="O568" s="155">
        <f t="shared" si="61"/>
        <v>0</v>
      </c>
      <c r="P568" s="155">
        <f>IF(O568=1,SUM($O$6:O568),0)</f>
        <v>0</v>
      </c>
    </row>
    <row r="569" spans="1:16" ht="15" customHeight="1">
      <c r="A569" s="15"/>
      <c r="B569" s="183">
        <v>9</v>
      </c>
      <c r="C569" s="109" t="s">
        <v>1476</v>
      </c>
      <c r="D569" s="226" t="s">
        <v>45</v>
      </c>
      <c r="E569" s="227" t="s">
        <v>24</v>
      </c>
      <c r="F569" s="228">
        <v>4927200</v>
      </c>
      <c r="G569" s="228">
        <v>5488400</v>
      </c>
      <c r="H569" s="171"/>
      <c r="I569" s="88">
        <f t="shared" si="57"/>
        <v>5488400</v>
      </c>
      <c r="J569" s="163">
        <f t="shared" si="58"/>
        <v>0</v>
      </c>
      <c r="K569" s="155">
        <f t="shared" si="59"/>
        <v>1</v>
      </c>
      <c r="L569" s="155">
        <f>IF(J569=1,SUM($J$6:J569),0)</f>
        <v>0</v>
      </c>
      <c r="M569" s="155">
        <f>IF(K569=1,SUM($K$6:K569),0)</f>
        <v>201227432.79893059</v>
      </c>
      <c r="N569" s="165">
        <f t="shared" si="60"/>
        <v>201227432.79893059</v>
      </c>
      <c r="O569" s="155">
        <f t="shared" si="61"/>
        <v>0</v>
      </c>
      <c r="P569" s="155">
        <f>IF(O569=1,SUM($O$6:O569),0)</f>
        <v>0</v>
      </c>
    </row>
    <row r="570" spans="1:16" ht="15" customHeight="1">
      <c r="A570" s="15"/>
      <c r="B570" s="183">
        <v>10</v>
      </c>
      <c r="C570" s="109" t="s">
        <v>1477</v>
      </c>
      <c r="D570" s="226" t="s">
        <v>45</v>
      </c>
      <c r="E570" s="227" t="s">
        <v>24</v>
      </c>
      <c r="F570" s="228">
        <v>4927200</v>
      </c>
      <c r="G570" s="228">
        <v>5488400</v>
      </c>
      <c r="H570" s="171"/>
      <c r="I570" s="88">
        <f t="shared" si="57"/>
        <v>5488400</v>
      </c>
      <c r="J570" s="163">
        <f t="shared" si="58"/>
        <v>0</v>
      </c>
      <c r="K570" s="155">
        <f t="shared" si="59"/>
        <v>1</v>
      </c>
      <c r="L570" s="155">
        <f>IF(J570=1,SUM($J$6:J570),0)</f>
        <v>0</v>
      </c>
      <c r="M570" s="155">
        <f>IF(K570=1,SUM($K$6:K570),0)</f>
        <v>201227433.79893059</v>
      </c>
      <c r="N570" s="165">
        <f t="shared" si="60"/>
        <v>201227433.79893059</v>
      </c>
      <c r="O570" s="155">
        <f t="shared" si="61"/>
        <v>0</v>
      </c>
      <c r="P570" s="155">
        <f>IF(O570=1,SUM($O$6:O570),0)</f>
        <v>0</v>
      </c>
    </row>
    <row r="571" spans="1:16" ht="15" customHeight="1">
      <c r="A571" s="15"/>
      <c r="B571" s="183">
        <v>11</v>
      </c>
      <c r="C571" s="109" t="s">
        <v>1478</v>
      </c>
      <c r="D571" s="226" t="s">
        <v>45</v>
      </c>
      <c r="E571" s="227" t="s">
        <v>24</v>
      </c>
      <c r="F571" s="228">
        <v>5602300</v>
      </c>
      <c r="G571" s="228">
        <v>6240400</v>
      </c>
      <c r="H571" s="171"/>
      <c r="I571" s="88">
        <f t="shared" si="57"/>
        <v>6240400</v>
      </c>
      <c r="J571" s="163">
        <f t="shared" si="58"/>
        <v>0</v>
      </c>
      <c r="K571" s="155">
        <f t="shared" si="59"/>
        <v>1</v>
      </c>
      <c r="L571" s="155">
        <f>IF(J571=1,SUM($J$6:J571),0)</f>
        <v>0</v>
      </c>
      <c r="M571" s="155">
        <f>IF(K571=1,SUM($K$6:K571),0)</f>
        <v>201227434.79893059</v>
      </c>
      <c r="N571" s="165">
        <f t="shared" si="60"/>
        <v>201227434.79893059</v>
      </c>
      <c r="O571" s="155">
        <f t="shared" si="61"/>
        <v>0</v>
      </c>
      <c r="P571" s="155">
        <f>IF(O571=1,SUM($O$6:O571),0)</f>
        <v>0</v>
      </c>
    </row>
    <row r="572" spans="1:16" ht="15" customHeight="1">
      <c r="A572" s="15"/>
      <c r="B572" s="183">
        <v>12</v>
      </c>
      <c r="C572" s="109" t="s">
        <v>1479</v>
      </c>
      <c r="D572" s="226" t="s">
        <v>45</v>
      </c>
      <c r="E572" s="227" t="s">
        <v>24</v>
      </c>
      <c r="F572" s="228">
        <v>5602300</v>
      </c>
      <c r="G572" s="228">
        <v>6240400</v>
      </c>
      <c r="H572" s="171"/>
      <c r="I572" s="88">
        <f t="shared" si="57"/>
        <v>6240400</v>
      </c>
      <c r="J572" s="163">
        <f t="shared" si="58"/>
        <v>0</v>
      </c>
      <c r="K572" s="155">
        <f t="shared" si="59"/>
        <v>1</v>
      </c>
      <c r="L572" s="155">
        <f>IF(J572=1,SUM($J$6:J572),0)</f>
        <v>0</v>
      </c>
      <c r="M572" s="155">
        <f>IF(K572=1,SUM($K$6:K572),0)</f>
        <v>201227435.79893059</v>
      </c>
      <c r="N572" s="165">
        <f t="shared" si="60"/>
        <v>201227435.79893059</v>
      </c>
      <c r="O572" s="155">
        <f t="shared" si="61"/>
        <v>0</v>
      </c>
      <c r="P572" s="155">
        <f>IF(O572=1,SUM($O$6:O572),0)</f>
        <v>0</v>
      </c>
    </row>
    <row r="573" spans="1:16" ht="15" customHeight="1">
      <c r="A573" s="15"/>
      <c r="B573" s="183">
        <v>13</v>
      </c>
      <c r="C573" s="109" t="s">
        <v>1480</v>
      </c>
      <c r="D573" s="226" t="s">
        <v>45</v>
      </c>
      <c r="E573" s="227" t="s">
        <v>24</v>
      </c>
      <c r="F573" s="228">
        <v>5602300</v>
      </c>
      <c r="G573" s="228">
        <v>6240400</v>
      </c>
      <c r="H573" s="171"/>
      <c r="I573" s="88">
        <f t="shared" si="57"/>
        <v>6240400</v>
      </c>
      <c r="J573" s="163">
        <f t="shared" si="58"/>
        <v>0</v>
      </c>
      <c r="K573" s="155">
        <f t="shared" si="59"/>
        <v>1</v>
      </c>
      <c r="L573" s="155">
        <f>IF(J573=1,SUM($J$6:J573),0)</f>
        <v>0</v>
      </c>
      <c r="M573" s="155">
        <f>IF(K573=1,SUM($K$6:K573),0)</f>
        <v>201227436.79893059</v>
      </c>
      <c r="N573" s="165">
        <f t="shared" si="60"/>
        <v>201227436.79893059</v>
      </c>
      <c r="O573" s="155">
        <f t="shared" si="61"/>
        <v>0</v>
      </c>
      <c r="P573" s="155">
        <f>IF(O573=1,SUM($O$6:O573),0)</f>
        <v>0</v>
      </c>
    </row>
    <row r="574" spans="1:16" ht="15" customHeight="1">
      <c r="A574" s="15"/>
      <c r="B574" s="183">
        <v>14</v>
      </c>
      <c r="C574" s="109" t="s">
        <v>1481</v>
      </c>
      <c r="D574" s="226" t="s">
        <v>45</v>
      </c>
      <c r="E574" s="227" t="s">
        <v>24</v>
      </c>
      <c r="F574" s="228">
        <v>5529300</v>
      </c>
      <c r="G574" s="228">
        <v>6159100</v>
      </c>
      <c r="H574" s="171"/>
      <c r="I574" s="88">
        <f t="shared" si="57"/>
        <v>6159100</v>
      </c>
      <c r="J574" s="163">
        <f t="shared" si="58"/>
        <v>0</v>
      </c>
      <c r="K574" s="155">
        <f t="shared" si="59"/>
        <v>1</v>
      </c>
      <c r="L574" s="155">
        <f>IF(J574=1,SUM($J$6:J574),0)</f>
        <v>0</v>
      </c>
      <c r="M574" s="155">
        <f>IF(K574=1,SUM($K$6:K574),0)</f>
        <v>201227437.79893059</v>
      </c>
      <c r="N574" s="165">
        <f t="shared" si="60"/>
        <v>201227437.79893059</v>
      </c>
      <c r="O574" s="155">
        <f t="shared" si="61"/>
        <v>0</v>
      </c>
      <c r="P574" s="155">
        <f>IF(O574=1,SUM($O$6:O574),0)</f>
        <v>0</v>
      </c>
    </row>
    <row r="575" spans="1:16" ht="15" customHeight="1">
      <c r="A575" s="15"/>
      <c r="B575" s="183">
        <v>15</v>
      </c>
      <c r="C575" s="109" t="s">
        <v>1482</v>
      </c>
      <c r="D575" s="226" t="s">
        <v>45</v>
      </c>
      <c r="E575" s="227" t="s">
        <v>24</v>
      </c>
      <c r="F575" s="228">
        <v>5529300</v>
      </c>
      <c r="G575" s="228">
        <v>6159100</v>
      </c>
      <c r="H575" s="171"/>
      <c r="I575" s="88">
        <f t="shared" si="57"/>
        <v>6159100</v>
      </c>
      <c r="J575" s="163">
        <f t="shared" si="58"/>
        <v>0</v>
      </c>
      <c r="K575" s="155">
        <f t="shared" si="59"/>
        <v>1</v>
      </c>
      <c r="L575" s="155">
        <f>IF(J575=1,SUM($J$6:J575),0)</f>
        <v>0</v>
      </c>
      <c r="M575" s="155">
        <f>IF(K575=1,SUM($K$6:K575),0)</f>
        <v>201227438.79893059</v>
      </c>
      <c r="N575" s="165">
        <f t="shared" si="60"/>
        <v>201227438.79893059</v>
      </c>
      <c r="O575" s="155">
        <f t="shared" si="61"/>
        <v>0</v>
      </c>
      <c r="P575" s="155">
        <f>IF(O575=1,SUM($O$6:O575),0)</f>
        <v>0</v>
      </c>
    </row>
    <row r="576" spans="1:16" ht="15" customHeight="1">
      <c r="A576" s="15"/>
      <c r="B576" s="183">
        <v>16</v>
      </c>
      <c r="C576" s="109" t="s">
        <v>1483</v>
      </c>
      <c r="D576" s="226" t="s">
        <v>45</v>
      </c>
      <c r="E576" s="227" t="s">
        <v>24</v>
      </c>
      <c r="F576" s="228">
        <v>5529300</v>
      </c>
      <c r="G576" s="228">
        <v>6159100</v>
      </c>
      <c r="H576" s="171"/>
      <c r="I576" s="88">
        <f t="shared" si="57"/>
        <v>6159100</v>
      </c>
      <c r="J576" s="163">
        <f t="shared" si="58"/>
        <v>0</v>
      </c>
      <c r="K576" s="155">
        <f t="shared" si="59"/>
        <v>1</v>
      </c>
      <c r="L576" s="155">
        <f>IF(J576=1,SUM($J$6:J576),0)</f>
        <v>0</v>
      </c>
      <c r="M576" s="155">
        <f>IF(K576=1,SUM($K$6:K576),0)</f>
        <v>201227439.79893059</v>
      </c>
      <c r="N576" s="165">
        <f t="shared" si="60"/>
        <v>201227439.79893059</v>
      </c>
      <c r="O576" s="155">
        <f t="shared" si="61"/>
        <v>0</v>
      </c>
      <c r="P576" s="155">
        <f>IF(O576=1,SUM($O$6:O576),0)</f>
        <v>0</v>
      </c>
    </row>
    <row r="577" spans="1:16" ht="15" customHeight="1">
      <c r="A577" s="15"/>
      <c r="B577" s="183">
        <v>17</v>
      </c>
      <c r="C577" s="109" t="s">
        <v>1484</v>
      </c>
      <c r="D577" s="226" t="s">
        <v>45</v>
      </c>
      <c r="E577" s="227" t="s">
        <v>24</v>
      </c>
      <c r="F577" s="228">
        <v>5030000</v>
      </c>
      <c r="G577" s="228">
        <v>5602900</v>
      </c>
      <c r="H577" s="171"/>
      <c r="I577" s="88">
        <f t="shared" si="57"/>
        <v>5602900</v>
      </c>
      <c r="J577" s="163">
        <f t="shared" si="58"/>
        <v>0</v>
      </c>
      <c r="K577" s="155">
        <f t="shared" si="59"/>
        <v>1</v>
      </c>
      <c r="L577" s="155">
        <f>IF(J577=1,SUM($J$6:J577),0)</f>
        <v>0</v>
      </c>
      <c r="M577" s="155">
        <f>IF(K577=1,SUM($K$6:K577),0)</f>
        <v>201227440.79893059</v>
      </c>
      <c r="N577" s="165">
        <f t="shared" si="60"/>
        <v>201227440.79893059</v>
      </c>
      <c r="O577" s="155">
        <f t="shared" si="61"/>
        <v>0</v>
      </c>
      <c r="P577" s="155">
        <f>IF(O577=1,SUM($O$6:O577),0)</f>
        <v>0</v>
      </c>
    </row>
    <row r="578" spans="1:16" ht="15" customHeight="1">
      <c r="A578" s="15"/>
      <c r="B578" s="183">
        <v>18</v>
      </c>
      <c r="C578" s="109" t="s">
        <v>1485</v>
      </c>
      <c r="D578" s="226" t="s">
        <v>45</v>
      </c>
      <c r="E578" s="227" t="s">
        <v>24</v>
      </c>
      <c r="F578" s="228">
        <v>7223500</v>
      </c>
      <c r="G578" s="228">
        <v>8046300</v>
      </c>
      <c r="H578" s="171"/>
      <c r="I578" s="88">
        <f t="shared" si="57"/>
        <v>8046300</v>
      </c>
      <c r="J578" s="163">
        <f t="shared" si="58"/>
        <v>0</v>
      </c>
      <c r="K578" s="155">
        <f t="shared" si="59"/>
        <v>1</v>
      </c>
      <c r="L578" s="155">
        <f>IF(J578=1,SUM($J$6:J578),0)</f>
        <v>0</v>
      </c>
      <c r="M578" s="155">
        <f>IF(K578=1,SUM($K$6:K578),0)</f>
        <v>201227441.79893059</v>
      </c>
      <c r="N578" s="165">
        <f t="shared" si="60"/>
        <v>201227441.79893059</v>
      </c>
      <c r="O578" s="155">
        <f t="shared" si="61"/>
        <v>0</v>
      </c>
      <c r="P578" s="155">
        <f>IF(O578=1,SUM($O$6:O578),0)</f>
        <v>0</v>
      </c>
    </row>
    <row r="579" spans="1:16" ht="15" customHeight="1">
      <c r="A579" s="15"/>
      <c r="B579" s="183">
        <v>19</v>
      </c>
      <c r="C579" s="109" t="s">
        <v>1486</v>
      </c>
      <c r="D579" s="226" t="s">
        <v>45</v>
      </c>
      <c r="E579" s="227" t="s">
        <v>24</v>
      </c>
      <c r="F579" s="230">
        <v>7275900</v>
      </c>
      <c r="G579" s="230">
        <v>8104600</v>
      </c>
      <c r="H579" s="171"/>
      <c r="I579" s="88">
        <f t="shared" si="57"/>
        <v>8104600</v>
      </c>
      <c r="J579" s="163">
        <f t="shared" si="58"/>
        <v>0</v>
      </c>
      <c r="K579" s="155">
        <f t="shared" si="59"/>
        <v>1</v>
      </c>
      <c r="L579" s="155">
        <f>IF(J579=1,SUM($J$6:J579),0)</f>
        <v>0</v>
      </c>
      <c r="M579" s="155">
        <f>IF(K579=1,SUM($K$6:K579),0)</f>
        <v>201227442.79893059</v>
      </c>
      <c r="N579" s="165">
        <f t="shared" si="60"/>
        <v>201227442.79893059</v>
      </c>
      <c r="O579" s="155">
        <f t="shared" si="61"/>
        <v>0</v>
      </c>
      <c r="P579" s="155">
        <f>IF(O579=1,SUM($O$6:O579),0)</f>
        <v>0</v>
      </c>
    </row>
    <row r="580" spans="1:16" ht="15" customHeight="1">
      <c r="A580" s="15"/>
      <c r="B580" s="183">
        <v>20</v>
      </c>
      <c r="C580" s="109" t="s">
        <v>1487</v>
      </c>
      <c r="D580" s="226" t="s">
        <v>45</v>
      </c>
      <c r="E580" s="227" t="s">
        <v>24</v>
      </c>
      <c r="F580" s="228">
        <v>7275900</v>
      </c>
      <c r="G580" s="228">
        <v>8104600</v>
      </c>
      <c r="H580" s="171"/>
      <c r="I580" s="88">
        <f t="shared" si="57"/>
        <v>8104600</v>
      </c>
      <c r="J580" s="163">
        <f t="shared" si="58"/>
        <v>0</v>
      </c>
      <c r="K580" s="155">
        <f t="shared" si="59"/>
        <v>1</v>
      </c>
      <c r="L580" s="155">
        <f>IF(J580=1,SUM($J$6:J580),0)</f>
        <v>0</v>
      </c>
      <c r="M580" s="155">
        <f>IF(K580=1,SUM($K$6:K580),0)</f>
        <v>201227443.79893059</v>
      </c>
      <c r="N580" s="165">
        <f t="shared" si="60"/>
        <v>201227443.79893059</v>
      </c>
      <c r="O580" s="155">
        <f t="shared" si="61"/>
        <v>0</v>
      </c>
      <c r="P580" s="155">
        <f>IF(O580=1,SUM($O$6:O580),0)</f>
        <v>0</v>
      </c>
    </row>
    <row r="581" spans="1:16" ht="15" customHeight="1">
      <c r="A581" s="15"/>
      <c r="B581" s="183">
        <v>21</v>
      </c>
      <c r="C581" s="109" t="s">
        <v>1488</v>
      </c>
      <c r="D581" s="226" t="s">
        <v>45</v>
      </c>
      <c r="E581" s="227" t="s">
        <v>24</v>
      </c>
      <c r="F581" s="228">
        <v>5224600</v>
      </c>
      <c r="G581" s="228">
        <v>5819700</v>
      </c>
      <c r="H581" s="171"/>
      <c r="I581" s="88">
        <f t="shared" si="57"/>
        <v>5819700</v>
      </c>
      <c r="J581" s="163">
        <f t="shared" si="58"/>
        <v>0</v>
      </c>
      <c r="K581" s="155">
        <f t="shared" si="59"/>
        <v>1</v>
      </c>
      <c r="L581" s="155">
        <f>IF(J581=1,SUM($J$6:J581),0)</f>
        <v>0</v>
      </c>
      <c r="M581" s="155">
        <f>IF(K581=1,SUM($K$6:K581),0)</f>
        <v>201227444.79893059</v>
      </c>
      <c r="N581" s="165">
        <f t="shared" si="60"/>
        <v>201227444.79893059</v>
      </c>
      <c r="O581" s="155">
        <f t="shared" si="61"/>
        <v>0</v>
      </c>
      <c r="P581" s="155">
        <f>IF(O581=1,SUM($O$6:O581),0)</f>
        <v>0</v>
      </c>
    </row>
    <row r="582" spans="1:16" ht="15" customHeight="1">
      <c r="A582" s="15"/>
      <c r="B582" s="183">
        <v>22</v>
      </c>
      <c r="C582" s="109" t="s">
        <v>1489</v>
      </c>
      <c r="D582" s="226" t="s">
        <v>45</v>
      </c>
      <c r="E582" s="227" t="s">
        <v>24</v>
      </c>
      <c r="F582" s="228">
        <v>5224600</v>
      </c>
      <c r="G582" s="228">
        <v>5819700</v>
      </c>
      <c r="H582" s="171"/>
      <c r="I582" s="88">
        <f t="shared" si="57"/>
        <v>5819700</v>
      </c>
      <c r="J582" s="163">
        <f t="shared" si="58"/>
        <v>0</v>
      </c>
      <c r="K582" s="155">
        <f t="shared" si="59"/>
        <v>1</v>
      </c>
      <c r="L582" s="155">
        <f>IF(J582=1,SUM($J$6:J582),0)</f>
        <v>0</v>
      </c>
      <c r="M582" s="155">
        <f>IF(K582=1,SUM($K$6:K582),0)</f>
        <v>201227445.79893059</v>
      </c>
      <c r="N582" s="165">
        <f t="shared" si="60"/>
        <v>201227445.79893059</v>
      </c>
      <c r="O582" s="155">
        <f t="shared" si="61"/>
        <v>0</v>
      </c>
      <c r="P582" s="155">
        <f>IF(O582=1,SUM($O$6:O582),0)</f>
        <v>0</v>
      </c>
    </row>
    <row r="583" spans="1:16" ht="15" customHeight="1">
      <c r="A583" s="15"/>
      <c r="B583" s="183">
        <v>23</v>
      </c>
      <c r="C583" s="109" t="s">
        <v>1490</v>
      </c>
      <c r="D583" s="226" t="s">
        <v>45</v>
      </c>
      <c r="E583" s="227" t="s">
        <v>24</v>
      </c>
      <c r="F583" s="228">
        <v>2857700</v>
      </c>
      <c r="G583" s="228">
        <v>3183200</v>
      </c>
      <c r="H583" s="171"/>
      <c r="I583" s="88">
        <f t="shared" ref="I583:I684" si="62">IF($I$5=$G$4,G583,(IF($I$5=$F$4,F583,0)))</f>
        <v>3183200</v>
      </c>
      <c r="J583" s="163">
        <f t="shared" si="58"/>
        <v>0</v>
      </c>
      <c r="K583" s="155">
        <f t="shared" si="59"/>
        <v>1</v>
      </c>
      <c r="L583" s="155">
        <f>IF(J583=1,SUM($J$6:J583),0)</f>
        <v>0</v>
      </c>
      <c r="M583" s="155">
        <f>IF(K583=1,SUM($K$6:K583),0)</f>
        <v>201227446.79893059</v>
      </c>
      <c r="N583" s="165">
        <f t="shared" si="60"/>
        <v>201227446.79893059</v>
      </c>
      <c r="O583" s="155">
        <f t="shared" si="61"/>
        <v>0</v>
      </c>
      <c r="P583" s="155">
        <f>IF(O583=1,SUM($O$6:O583),0)</f>
        <v>0</v>
      </c>
    </row>
    <row r="584" spans="1:16" ht="15" customHeight="1">
      <c r="A584" s="15"/>
      <c r="B584" s="183">
        <v>24</v>
      </c>
      <c r="C584" s="109" t="s">
        <v>1491</v>
      </c>
      <c r="D584" s="226" t="s">
        <v>45</v>
      </c>
      <c r="E584" s="227" t="s">
        <v>24</v>
      </c>
      <c r="F584" s="228">
        <v>2857700</v>
      </c>
      <c r="G584" s="228">
        <v>3183200</v>
      </c>
      <c r="H584" s="171"/>
      <c r="I584" s="88">
        <f t="shared" si="62"/>
        <v>3183200</v>
      </c>
      <c r="J584" s="163">
        <f t="shared" si="58"/>
        <v>0</v>
      </c>
      <c r="K584" s="155">
        <f t="shared" si="59"/>
        <v>1</v>
      </c>
      <c r="L584" s="155">
        <f>IF(J584=1,SUM($J$6:J584),0)</f>
        <v>0</v>
      </c>
      <c r="M584" s="155">
        <f>IF(K584=1,SUM($K$6:K584),0)</f>
        <v>201227447.79893059</v>
      </c>
      <c r="N584" s="165">
        <f t="shared" si="60"/>
        <v>201227447.79893059</v>
      </c>
      <c r="O584" s="155">
        <f t="shared" si="61"/>
        <v>0</v>
      </c>
      <c r="P584" s="155">
        <f>IF(O584=1,SUM($O$6:O584),0)</f>
        <v>0</v>
      </c>
    </row>
    <row r="585" spans="1:16" ht="15" customHeight="1">
      <c r="A585" s="15"/>
      <c r="B585" s="183">
        <v>25</v>
      </c>
      <c r="C585" s="109" t="s">
        <v>1492</v>
      </c>
      <c r="D585" s="226" t="s">
        <v>45</v>
      </c>
      <c r="E585" s="227" t="s">
        <v>24</v>
      </c>
      <c r="F585" s="228">
        <v>3401800</v>
      </c>
      <c r="G585" s="228">
        <v>3789300</v>
      </c>
      <c r="H585" s="171"/>
      <c r="I585" s="88">
        <f t="shared" si="62"/>
        <v>3789300</v>
      </c>
      <c r="J585" s="163">
        <f t="shared" si="58"/>
        <v>0</v>
      </c>
      <c r="K585" s="155">
        <f t="shared" si="59"/>
        <v>1</v>
      </c>
      <c r="L585" s="155">
        <f>IF(J585=1,SUM($J$6:J585),0)</f>
        <v>0</v>
      </c>
      <c r="M585" s="155">
        <f>IF(K585=1,SUM($K$6:K585),0)</f>
        <v>201227448.79893059</v>
      </c>
      <c r="N585" s="165">
        <f t="shared" si="60"/>
        <v>201227448.79893059</v>
      </c>
      <c r="O585" s="155">
        <f t="shared" si="61"/>
        <v>0</v>
      </c>
      <c r="P585" s="155">
        <f>IF(O585=1,SUM($O$6:O585),0)</f>
        <v>0</v>
      </c>
    </row>
    <row r="586" spans="1:16" ht="15" customHeight="1">
      <c r="A586" s="15"/>
      <c r="B586" s="183">
        <v>26</v>
      </c>
      <c r="C586" s="109" t="s">
        <v>289</v>
      </c>
      <c r="D586" s="226" t="s">
        <v>45</v>
      </c>
      <c r="E586" s="227" t="s">
        <v>24</v>
      </c>
      <c r="F586" s="228">
        <v>2935500</v>
      </c>
      <c r="G586" s="228">
        <v>3269900</v>
      </c>
      <c r="H586" s="175"/>
      <c r="I586" s="88">
        <f t="shared" si="62"/>
        <v>3269900</v>
      </c>
      <c r="J586" s="163">
        <f t="shared" si="58"/>
        <v>0</v>
      </c>
      <c r="K586" s="155">
        <f t="shared" si="59"/>
        <v>1</v>
      </c>
      <c r="L586" s="155">
        <f>IF(J586=1,SUM($J$6:J586),0)</f>
        <v>0</v>
      </c>
      <c r="M586" s="155">
        <f>IF(K586=1,SUM($K$6:K586),0)</f>
        <v>201227449.79893059</v>
      </c>
      <c r="N586" s="165">
        <f t="shared" si="60"/>
        <v>201227449.79893059</v>
      </c>
      <c r="O586" s="155">
        <f t="shared" si="61"/>
        <v>0</v>
      </c>
      <c r="P586" s="155">
        <f>IF(O586=1,SUM($O$6:O586),0)</f>
        <v>0</v>
      </c>
    </row>
    <row r="587" spans="1:16" ht="15" customHeight="1">
      <c r="A587" s="15"/>
      <c r="B587" s="183">
        <v>27</v>
      </c>
      <c r="C587" s="109" t="s">
        <v>290</v>
      </c>
      <c r="D587" s="226" t="s">
        <v>45</v>
      </c>
      <c r="E587" s="227" t="s">
        <v>24</v>
      </c>
      <c r="F587" s="228">
        <v>4180700</v>
      </c>
      <c r="G587" s="228">
        <v>4656900</v>
      </c>
      <c r="H587" s="175"/>
      <c r="I587" s="88">
        <f t="shared" si="62"/>
        <v>4656900</v>
      </c>
      <c r="J587" s="163">
        <f t="shared" si="58"/>
        <v>0</v>
      </c>
      <c r="K587" s="155">
        <f t="shared" si="59"/>
        <v>1</v>
      </c>
      <c r="L587" s="155">
        <f>IF(J587=1,SUM($J$6:J587),0)</f>
        <v>0</v>
      </c>
      <c r="M587" s="155">
        <f>IF(K587=1,SUM($K$6:K587),0)</f>
        <v>201227450.79893059</v>
      </c>
      <c r="N587" s="165">
        <f t="shared" si="60"/>
        <v>201227450.79893059</v>
      </c>
      <c r="O587" s="155">
        <f t="shared" si="61"/>
        <v>0</v>
      </c>
      <c r="P587" s="155">
        <f>IF(O587=1,SUM($O$6:O587),0)</f>
        <v>0</v>
      </c>
    </row>
    <row r="588" spans="1:16" ht="15" customHeight="1">
      <c r="A588" s="15"/>
      <c r="B588" s="183">
        <v>28</v>
      </c>
      <c r="C588" s="109" t="s">
        <v>291</v>
      </c>
      <c r="D588" s="226" t="s">
        <v>45</v>
      </c>
      <c r="E588" s="227" t="s">
        <v>24</v>
      </c>
      <c r="F588" s="228">
        <v>7316100</v>
      </c>
      <c r="G588" s="228">
        <v>8149400</v>
      </c>
      <c r="H588" s="175"/>
      <c r="I588" s="88">
        <f t="shared" si="62"/>
        <v>8149400</v>
      </c>
      <c r="J588" s="163">
        <f t="shared" ref="J588:J651" si="63">IF(D588="MDU-KD",1,0)</f>
        <v>0</v>
      </c>
      <c r="K588" s="155">
        <f t="shared" ref="K588:K651" si="64">IF(D588="HDW",1,0)</f>
        <v>1</v>
      </c>
      <c r="L588" s="155">
        <f>IF(J588=1,SUM($J$6:J588),0)</f>
        <v>0</v>
      </c>
      <c r="M588" s="155">
        <f>IF(K588=1,SUM($K$6:K588),0)</f>
        <v>201227451.79893059</v>
      </c>
      <c r="N588" s="165">
        <f t="shared" ref="N588:N651" si="65">IF(L588=0,M588,L588)</f>
        <v>201227451.79893059</v>
      </c>
      <c r="O588" s="155">
        <f t="shared" ref="O588:O651" si="66">IF(E588=0,0,IF(LEFT(C588,11)="Tiang Beton",1,0))</f>
        <v>0</v>
      </c>
      <c r="P588" s="155">
        <f>IF(O588=1,SUM($O$6:O588),0)</f>
        <v>0</v>
      </c>
    </row>
    <row r="589" spans="1:16" ht="15" customHeight="1">
      <c r="A589" s="15"/>
      <c r="B589" s="183">
        <v>29</v>
      </c>
      <c r="C589" s="109" t="s">
        <v>292</v>
      </c>
      <c r="D589" s="226" t="s">
        <v>45</v>
      </c>
      <c r="E589" s="227" t="s">
        <v>8</v>
      </c>
      <c r="F589" s="228">
        <v>34800</v>
      </c>
      <c r="G589" s="228">
        <v>38800</v>
      </c>
      <c r="H589" s="175"/>
      <c r="I589" s="88">
        <f t="shared" si="62"/>
        <v>38800</v>
      </c>
      <c r="J589" s="163">
        <f t="shared" si="63"/>
        <v>0</v>
      </c>
      <c r="K589" s="155">
        <f t="shared" si="64"/>
        <v>1</v>
      </c>
      <c r="L589" s="155">
        <f>IF(J589=1,SUM($J$6:J589),0)</f>
        <v>0</v>
      </c>
      <c r="M589" s="155">
        <f>IF(K589=1,SUM($K$6:K589),0)</f>
        <v>201227452.79893059</v>
      </c>
      <c r="N589" s="165">
        <f t="shared" si="65"/>
        <v>201227452.79893059</v>
      </c>
      <c r="O589" s="155">
        <f t="shared" si="66"/>
        <v>0</v>
      </c>
      <c r="P589" s="155">
        <f>IF(O589=1,SUM($O$6:O589),0)</f>
        <v>0</v>
      </c>
    </row>
    <row r="590" spans="1:16" ht="15" customHeight="1">
      <c r="A590" s="15"/>
      <c r="B590" s="183">
        <v>30</v>
      </c>
      <c r="C590" s="109" t="s">
        <v>294</v>
      </c>
      <c r="D590" s="226" t="s">
        <v>45</v>
      </c>
      <c r="E590" s="227" t="s">
        <v>8</v>
      </c>
      <c r="F590" s="228">
        <v>11200</v>
      </c>
      <c r="G590" s="228">
        <v>12500</v>
      </c>
      <c r="H590" s="175"/>
      <c r="I590" s="88">
        <f t="shared" si="62"/>
        <v>12500</v>
      </c>
      <c r="J590" s="163">
        <f t="shared" si="63"/>
        <v>0</v>
      </c>
      <c r="K590" s="155">
        <f t="shared" si="64"/>
        <v>1</v>
      </c>
      <c r="L590" s="155">
        <f>IF(J590=1,SUM($J$6:J590),0)</f>
        <v>0</v>
      </c>
      <c r="M590" s="155">
        <f>IF(K590=1,SUM($K$6:K590),0)</f>
        <v>201227453.79893059</v>
      </c>
      <c r="N590" s="165">
        <f t="shared" si="65"/>
        <v>201227453.79893059</v>
      </c>
      <c r="O590" s="155">
        <f t="shared" si="66"/>
        <v>0</v>
      </c>
      <c r="P590" s="155">
        <f>IF(O590=1,SUM($O$6:O590),0)</f>
        <v>0</v>
      </c>
    </row>
    <row r="591" spans="1:16" ht="15" customHeight="1">
      <c r="A591" s="15"/>
      <c r="B591" s="183">
        <v>31</v>
      </c>
      <c r="C591" s="109" t="s">
        <v>34</v>
      </c>
      <c r="D591" s="226" t="s">
        <v>45</v>
      </c>
      <c r="E591" s="227" t="s">
        <v>8</v>
      </c>
      <c r="F591" s="228">
        <v>6100</v>
      </c>
      <c r="G591" s="228">
        <v>6100</v>
      </c>
      <c r="H591" s="175"/>
      <c r="I591" s="88">
        <f t="shared" si="62"/>
        <v>6100</v>
      </c>
      <c r="J591" s="163">
        <f t="shared" si="63"/>
        <v>0</v>
      </c>
      <c r="K591" s="155">
        <f t="shared" si="64"/>
        <v>1</v>
      </c>
      <c r="L591" s="155">
        <f>IF(J591=1,SUM($J$6:J591),0)</f>
        <v>0</v>
      </c>
      <c r="M591" s="155">
        <f>IF(K591=1,SUM($K$6:K591),0)</f>
        <v>201227454.79893059</v>
      </c>
      <c r="N591" s="165">
        <f t="shared" si="65"/>
        <v>201227454.79893059</v>
      </c>
      <c r="O591" s="155">
        <f t="shared" si="66"/>
        <v>0</v>
      </c>
      <c r="P591" s="155">
        <f>IF(O591=1,SUM($O$6:O591),0)</f>
        <v>0</v>
      </c>
    </row>
    <row r="592" spans="1:16" ht="15" customHeight="1">
      <c r="A592" s="15"/>
      <c r="B592" s="183">
        <v>32</v>
      </c>
      <c r="C592" s="109" t="s">
        <v>613</v>
      </c>
      <c r="D592" s="226" t="s">
        <v>45</v>
      </c>
      <c r="E592" s="227" t="s">
        <v>8</v>
      </c>
      <c r="F592" s="228">
        <v>18200</v>
      </c>
      <c r="G592" s="228">
        <v>38718.5</v>
      </c>
      <c r="H592" s="175"/>
      <c r="I592" s="88">
        <f t="shared" si="62"/>
        <v>38718.5</v>
      </c>
      <c r="J592" s="163">
        <f t="shared" si="63"/>
        <v>0</v>
      </c>
      <c r="K592" s="155">
        <f t="shared" si="64"/>
        <v>1</v>
      </c>
      <c r="L592" s="155">
        <f>IF(J592=1,SUM($J$6:J592),0)</f>
        <v>0</v>
      </c>
      <c r="M592" s="155">
        <f>IF(K592=1,SUM($K$6:K592),0)</f>
        <v>201227455.79893059</v>
      </c>
      <c r="N592" s="165">
        <f t="shared" si="65"/>
        <v>201227455.79893059</v>
      </c>
      <c r="O592" s="155">
        <f t="shared" si="66"/>
        <v>0</v>
      </c>
      <c r="P592" s="155">
        <f>IF(O592=1,SUM($O$6:O592),0)</f>
        <v>0</v>
      </c>
    </row>
    <row r="593" spans="1:16" ht="15" customHeight="1">
      <c r="A593" s="15"/>
      <c r="B593" s="183">
        <v>33</v>
      </c>
      <c r="C593" s="109" t="s">
        <v>614</v>
      </c>
      <c r="D593" s="226" t="s">
        <v>45</v>
      </c>
      <c r="E593" s="227" t="s">
        <v>8</v>
      </c>
      <c r="F593" s="228">
        <v>83900</v>
      </c>
      <c r="G593" s="228">
        <v>218596</v>
      </c>
      <c r="H593" s="175"/>
      <c r="I593" s="88">
        <f t="shared" si="62"/>
        <v>218596</v>
      </c>
      <c r="J593" s="163">
        <f t="shared" si="63"/>
        <v>0</v>
      </c>
      <c r="K593" s="155">
        <f t="shared" si="64"/>
        <v>1</v>
      </c>
      <c r="L593" s="155">
        <f>IF(J593=1,SUM($J$6:J593),0)</f>
        <v>0</v>
      </c>
      <c r="M593" s="155">
        <f>IF(K593=1,SUM($K$6:K593),0)</f>
        <v>201227456.79893059</v>
      </c>
      <c r="N593" s="165">
        <f t="shared" si="65"/>
        <v>201227456.79893059</v>
      </c>
      <c r="O593" s="155">
        <f t="shared" si="66"/>
        <v>0</v>
      </c>
      <c r="P593" s="155">
        <f>IF(O593=1,SUM($O$6:O593),0)</f>
        <v>0</v>
      </c>
    </row>
    <row r="594" spans="1:16" ht="15" customHeight="1">
      <c r="A594" s="15"/>
      <c r="B594" s="183">
        <v>34</v>
      </c>
      <c r="C594" s="109" t="s">
        <v>472</v>
      </c>
      <c r="D594" s="226" t="s">
        <v>45</v>
      </c>
      <c r="E594" s="227" t="s">
        <v>8</v>
      </c>
      <c r="F594" s="228">
        <v>148000</v>
      </c>
      <c r="G594" s="228">
        <v>680475</v>
      </c>
      <c r="H594" s="175"/>
      <c r="I594" s="88">
        <f t="shared" si="62"/>
        <v>680475</v>
      </c>
      <c r="J594" s="163">
        <f t="shared" si="63"/>
        <v>0</v>
      </c>
      <c r="K594" s="155">
        <f t="shared" si="64"/>
        <v>1</v>
      </c>
      <c r="L594" s="155">
        <f>IF(J594=1,SUM($J$6:J594),0)</f>
        <v>0</v>
      </c>
      <c r="M594" s="155">
        <f>IF(K594=1,SUM($K$6:K594),0)</f>
        <v>201227457.79893059</v>
      </c>
      <c r="N594" s="165">
        <f t="shared" si="65"/>
        <v>201227457.79893059</v>
      </c>
      <c r="O594" s="155">
        <f t="shared" si="66"/>
        <v>0</v>
      </c>
      <c r="P594" s="155">
        <f>IF(O594=1,SUM($O$6:O594),0)</f>
        <v>0</v>
      </c>
    </row>
    <row r="595" spans="1:16" ht="15" customHeight="1">
      <c r="A595" s="15"/>
      <c r="B595" s="183">
        <v>35</v>
      </c>
      <c r="C595" s="109" t="s">
        <v>1092</v>
      </c>
      <c r="D595" s="226" t="s">
        <v>45</v>
      </c>
      <c r="E595" s="227" t="s">
        <v>8</v>
      </c>
      <c r="F595" s="228">
        <v>1000000</v>
      </c>
      <c r="G595" s="228">
        <v>1000000</v>
      </c>
      <c r="H595" s="175"/>
      <c r="I595" s="88">
        <f t="shared" si="62"/>
        <v>1000000</v>
      </c>
      <c r="J595" s="163">
        <f t="shared" si="63"/>
        <v>0</v>
      </c>
      <c r="K595" s="155">
        <f t="shared" si="64"/>
        <v>1</v>
      </c>
      <c r="L595" s="155">
        <f>IF(J595=1,SUM($J$6:J595),0)</f>
        <v>0</v>
      </c>
      <c r="M595" s="155">
        <f>IF(K595=1,SUM($K$6:K595),0)</f>
        <v>201227458.79893059</v>
      </c>
      <c r="N595" s="165">
        <f t="shared" si="65"/>
        <v>201227458.79893059</v>
      </c>
      <c r="O595" s="155">
        <f t="shared" si="66"/>
        <v>0</v>
      </c>
      <c r="P595" s="155">
        <f>IF(O595=1,SUM($O$6:O595),0)</f>
        <v>0</v>
      </c>
    </row>
    <row r="596" spans="1:16" ht="15" customHeight="1">
      <c r="A596" s="15"/>
      <c r="B596" s="183">
        <v>36</v>
      </c>
      <c r="C596" s="109" t="s">
        <v>293</v>
      </c>
      <c r="D596" s="226" t="s">
        <v>45</v>
      </c>
      <c r="E596" s="227" t="s">
        <v>8</v>
      </c>
      <c r="F596" s="228">
        <v>22500</v>
      </c>
      <c r="G596" s="228">
        <v>25100</v>
      </c>
      <c r="H596" s="175"/>
      <c r="I596" s="88">
        <f t="shared" si="62"/>
        <v>25100</v>
      </c>
      <c r="J596" s="163">
        <f t="shared" si="63"/>
        <v>0</v>
      </c>
      <c r="K596" s="155">
        <f t="shared" si="64"/>
        <v>1</v>
      </c>
      <c r="L596" s="155">
        <f>IF(J596=1,SUM($J$6:J596),0)</f>
        <v>0</v>
      </c>
      <c r="M596" s="155">
        <f>IF(K596=1,SUM($K$6:K596),0)</f>
        <v>201227459.79893059</v>
      </c>
      <c r="N596" s="165">
        <f t="shared" si="65"/>
        <v>201227459.79893059</v>
      </c>
      <c r="O596" s="155">
        <f t="shared" si="66"/>
        <v>0</v>
      </c>
      <c r="P596" s="155">
        <f>IF(O596=1,SUM($O$6:O596),0)</f>
        <v>0</v>
      </c>
    </row>
    <row r="597" spans="1:16" ht="15" customHeight="1">
      <c r="A597" s="15"/>
      <c r="B597" s="183">
        <v>37</v>
      </c>
      <c r="C597" s="109" t="s">
        <v>615</v>
      </c>
      <c r="D597" s="226" t="s">
        <v>45</v>
      </c>
      <c r="E597" s="227" t="s">
        <v>8</v>
      </c>
      <c r="F597" s="228">
        <v>8000</v>
      </c>
      <c r="G597" s="228">
        <v>8900</v>
      </c>
      <c r="H597" s="175"/>
      <c r="I597" s="88">
        <f t="shared" si="62"/>
        <v>8900</v>
      </c>
      <c r="J597" s="163">
        <f t="shared" si="63"/>
        <v>0</v>
      </c>
      <c r="K597" s="155">
        <f t="shared" si="64"/>
        <v>1</v>
      </c>
      <c r="L597" s="155">
        <f>IF(J597=1,SUM($J$6:J597),0)</f>
        <v>0</v>
      </c>
      <c r="M597" s="155">
        <f>IF(K597=1,SUM($K$6:K597),0)</f>
        <v>201227460.79893059</v>
      </c>
      <c r="N597" s="165">
        <f t="shared" si="65"/>
        <v>201227460.79893059</v>
      </c>
      <c r="O597" s="155">
        <f t="shared" si="66"/>
        <v>0</v>
      </c>
      <c r="P597" s="155">
        <f>IF(O597=1,SUM($O$6:O597),0)</f>
        <v>0</v>
      </c>
    </row>
    <row r="598" spans="1:16" ht="15" customHeight="1">
      <c r="A598" s="15"/>
      <c r="B598" s="183">
        <v>38</v>
      </c>
      <c r="C598" s="109" t="s">
        <v>295</v>
      </c>
      <c r="D598" s="226" t="s">
        <v>45</v>
      </c>
      <c r="E598" s="227" t="s">
        <v>8</v>
      </c>
      <c r="F598" s="228">
        <v>3700</v>
      </c>
      <c r="G598" s="228">
        <v>4100</v>
      </c>
      <c r="H598" s="175"/>
      <c r="I598" s="88">
        <f t="shared" si="62"/>
        <v>4100</v>
      </c>
      <c r="J598" s="163">
        <f t="shared" si="63"/>
        <v>0</v>
      </c>
      <c r="K598" s="155">
        <f t="shared" si="64"/>
        <v>1</v>
      </c>
      <c r="L598" s="155">
        <f>IF(J598=1,SUM($J$6:J598),0)</f>
        <v>0</v>
      </c>
      <c r="M598" s="155">
        <f>IF(K598=1,SUM($K$6:K598),0)</f>
        <v>201227461.79893059</v>
      </c>
      <c r="N598" s="165">
        <f t="shared" si="65"/>
        <v>201227461.79893059</v>
      </c>
      <c r="O598" s="155">
        <f t="shared" si="66"/>
        <v>0</v>
      </c>
      <c r="P598" s="155">
        <f>IF(O598=1,SUM($O$6:O598),0)</f>
        <v>0</v>
      </c>
    </row>
    <row r="599" spans="1:16" ht="15" customHeight="1">
      <c r="A599" s="15"/>
      <c r="B599" s="183">
        <v>39</v>
      </c>
      <c r="C599" s="186" t="s">
        <v>1093</v>
      </c>
      <c r="D599" s="226" t="s">
        <v>45</v>
      </c>
      <c r="E599" s="227" t="s">
        <v>8</v>
      </c>
      <c r="F599" s="228">
        <v>200000</v>
      </c>
      <c r="G599" s="228">
        <v>200000</v>
      </c>
      <c r="H599" s="175"/>
      <c r="I599" s="88">
        <f t="shared" si="62"/>
        <v>200000</v>
      </c>
      <c r="J599" s="163">
        <f t="shared" si="63"/>
        <v>0</v>
      </c>
      <c r="K599" s="155">
        <f t="shared" si="64"/>
        <v>1</v>
      </c>
      <c r="L599" s="155">
        <f>IF(J599=1,SUM($J$6:J599),0)</f>
        <v>0</v>
      </c>
      <c r="M599" s="155">
        <f>IF(K599=1,SUM($K$6:K599),0)</f>
        <v>201227462.79893059</v>
      </c>
      <c r="N599" s="165">
        <f t="shared" si="65"/>
        <v>201227462.79893059</v>
      </c>
      <c r="O599" s="155">
        <f t="shared" si="66"/>
        <v>0</v>
      </c>
      <c r="P599" s="155">
        <f>IF(O599=1,SUM($O$6:O599),0)</f>
        <v>0</v>
      </c>
    </row>
    <row r="600" spans="1:16" ht="15" customHeight="1">
      <c r="A600" s="15"/>
      <c r="B600" s="183"/>
      <c r="C600" s="109" t="s">
        <v>48</v>
      </c>
      <c r="D600" s="226" t="s">
        <v>48</v>
      </c>
      <c r="E600" s="227"/>
      <c r="F600" s="228"/>
      <c r="G600" s="228"/>
      <c r="H600" s="175"/>
      <c r="I600" s="88">
        <f t="shared" si="62"/>
        <v>0</v>
      </c>
      <c r="J600" s="163">
        <f t="shared" si="63"/>
        <v>0</v>
      </c>
      <c r="K600" s="155">
        <f t="shared" si="64"/>
        <v>0</v>
      </c>
      <c r="L600" s="155">
        <f>IF(J600=1,SUM($J$6:J600),0)</f>
        <v>0</v>
      </c>
      <c r="M600" s="155">
        <f>IF(K600=1,SUM($K$6:K600),0)</f>
        <v>0</v>
      </c>
      <c r="N600" s="165">
        <f t="shared" si="65"/>
        <v>0</v>
      </c>
      <c r="O600" s="155">
        <f t="shared" si="66"/>
        <v>0</v>
      </c>
      <c r="P600" s="155">
        <f>IF(O600=1,SUM($O$6:O600),0)</f>
        <v>0</v>
      </c>
    </row>
    <row r="601" spans="1:16" ht="15" customHeight="1">
      <c r="A601" s="15"/>
      <c r="B601" s="183" t="s">
        <v>616</v>
      </c>
      <c r="C601" s="109" t="s">
        <v>1054</v>
      </c>
      <c r="D601" s="226" t="s">
        <v>48</v>
      </c>
      <c r="E601" s="227"/>
      <c r="F601" s="228"/>
      <c r="G601" s="228"/>
      <c r="H601" s="175"/>
      <c r="I601" s="88">
        <f t="shared" si="62"/>
        <v>0</v>
      </c>
      <c r="J601" s="163">
        <f t="shared" si="63"/>
        <v>0</v>
      </c>
      <c r="K601" s="155">
        <f t="shared" si="64"/>
        <v>0</v>
      </c>
      <c r="L601" s="155">
        <f>IF(J601=1,SUM($J$6:J601),0)</f>
        <v>0</v>
      </c>
      <c r="M601" s="155">
        <f>IF(K601=1,SUM($K$6:K601),0)</f>
        <v>0</v>
      </c>
      <c r="N601" s="165">
        <f t="shared" si="65"/>
        <v>0</v>
      </c>
      <c r="O601" s="155">
        <f t="shared" si="66"/>
        <v>0</v>
      </c>
      <c r="P601" s="155">
        <f>IF(O601=1,SUM($O$6:O601),0)</f>
        <v>0</v>
      </c>
    </row>
    <row r="602" spans="1:16" ht="15" customHeight="1">
      <c r="A602" s="15"/>
      <c r="B602" s="183">
        <v>1</v>
      </c>
      <c r="C602" s="109" t="s">
        <v>1055</v>
      </c>
      <c r="D602" s="226" t="s">
        <v>45</v>
      </c>
      <c r="E602" s="227" t="s">
        <v>1090</v>
      </c>
      <c r="F602" s="228">
        <v>200000</v>
      </c>
      <c r="G602" s="228">
        <v>200000</v>
      </c>
      <c r="H602" s="175"/>
      <c r="I602" s="88">
        <f t="shared" si="62"/>
        <v>200000</v>
      </c>
      <c r="J602" s="163">
        <f t="shared" si="63"/>
        <v>0</v>
      </c>
      <c r="K602" s="155">
        <f t="shared" si="64"/>
        <v>1</v>
      </c>
      <c r="L602" s="155">
        <f>IF(J602=1,SUM($J$6:J602),0)</f>
        <v>0</v>
      </c>
      <c r="M602" s="155">
        <f>IF(K602=1,SUM($K$6:K602),0)</f>
        <v>201227463.79893059</v>
      </c>
      <c r="N602" s="165">
        <f t="shared" si="65"/>
        <v>201227463.79893059</v>
      </c>
      <c r="O602" s="155">
        <f t="shared" si="66"/>
        <v>0</v>
      </c>
      <c r="P602" s="155">
        <f>IF(O602=1,SUM($O$6:O602),0)</f>
        <v>0</v>
      </c>
    </row>
    <row r="603" spans="1:16" ht="15" customHeight="1">
      <c r="A603" s="15"/>
      <c r="B603" s="183">
        <v>2</v>
      </c>
      <c r="C603" s="109" t="s">
        <v>1056</v>
      </c>
      <c r="D603" s="226" t="s">
        <v>45</v>
      </c>
      <c r="E603" s="227" t="s">
        <v>1090</v>
      </c>
      <c r="F603" s="228">
        <v>2172500</v>
      </c>
      <c r="G603" s="228">
        <v>2172500</v>
      </c>
      <c r="H603" s="175"/>
      <c r="I603" s="88">
        <f t="shared" si="62"/>
        <v>2172500</v>
      </c>
      <c r="J603" s="163">
        <f t="shared" si="63"/>
        <v>0</v>
      </c>
      <c r="K603" s="155">
        <f t="shared" si="64"/>
        <v>1</v>
      </c>
      <c r="L603" s="155">
        <f>IF(J603=1,SUM($J$6:J603),0)</f>
        <v>0</v>
      </c>
      <c r="M603" s="155">
        <f>IF(K603=1,SUM($K$6:K603),0)</f>
        <v>201227464.79893059</v>
      </c>
      <c r="N603" s="165">
        <f t="shared" si="65"/>
        <v>201227464.79893059</v>
      </c>
      <c r="O603" s="155">
        <f t="shared" si="66"/>
        <v>0</v>
      </c>
      <c r="P603" s="155">
        <f>IF(O603=1,SUM($O$6:O603),0)</f>
        <v>0</v>
      </c>
    </row>
    <row r="604" spans="1:16" ht="15" customHeight="1">
      <c r="A604" s="15"/>
      <c r="B604" s="183">
        <v>3</v>
      </c>
      <c r="C604" s="109" t="s">
        <v>1157</v>
      </c>
      <c r="D604" s="226" t="s">
        <v>45</v>
      </c>
      <c r="E604" s="227" t="s">
        <v>1090</v>
      </c>
      <c r="F604" s="228">
        <v>700000</v>
      </c>
      <c r="G604" s="228">
        <v>700000</v>
      </c>
      <c r="H604" s="175"/>
      <c r="I604" s="88">
        <f t="shared" si="62"/>
        <v>700000</v>
      </c>
      <c r="J604" s="163">
        <f t="shared" si="63"/>
        <v>0</v>
      </c>
      <c r="K604" s="155">
        <f t="shared" si="64"/>
        <v>1</v>
      </c>
      <c r="L604" s="155">
        <f>IF(J604=1,SUM($J$6:J604),0)</f>
        <v>0</v>
      </c>
      <c r="M604" s="155">
        <f>IF(K604=1,SUM($K$6:K604),0)</f>
        <v>201227465.79893059</v>
      </c>
      <c r="N604" s="165">
        <f t="shared" si="65"/>
        <v>201227465.79893059</v>
      </c>
      <c r="O604" s="155">
        <f t="shared" si="66"/>
        <v>0</v>
      </c>
      <c r="P604" s="155">
        <f>IF(O604=1,SUM($O$6:O604),0)</f>
        <v>0</v>
      </c>
    </row>
    <row r="605" spans="1:16" ht="15" customHeight="1">
      <c r="A605" s="15"/>
      <c r="B605" s="183">
        <v>4</v>
      </c>
      <c r="C605" s="109" t="s">
        <v>1158</v>
      </c>
      <c r="D605" s="226" t="s">
        <v>45</v>
      </c>
      <c r="E605" s="227" t="s">
        <v>1090</v>
      </c>
      <c r="F605" s="228">
        <v>490000</v>
      </c>
      <c r="G605" s="228">
        <v>490000</v>
      </c>
      <c r="H605" s="175"/>
      <c r="I605" s="88">
        <f t="shared" si="62"/>
        <v>490000</v>
      </c>
      <c r="J605" s="163">
        <f t="shared" si="63"/>
        <v>0</v>
      </c>
      <c r="K605" s="155">
        <f t="shared" si="64"/>
        <v>1</v>
      </c>
      <c r="L605" s="155">
        <f>IF(J605=1,SUM($J$6:J605),0)</f>
        <v>0</v>
      </c>
      <c r="M605" s="155">
        <f>IF(K605=1,SUM($K$6:K605),0)</f>
        <v>201227466.79893059</v>
      </c>
      <c r="N605" s="165">
        <f t="shared" si="65"/>
        <v>201227466.79893059</v>
      </c>
      <c r="O605" s="155">
        <f t="shared" si="66"/>
        <v>0</v>
      </c>
      <c r="P605" s="155">
        <f>IF(O605=1,SUM($O$6:O605),0)</f>
        <v>0</v>
      </c>
    </row>
    <row r="606" spans="1:16" ht="15" customHeight="1">
      <c r="A606" s="15"/>
      <c r="B606" s="183">
        <v>5</v>
      </c>
      <c r="C606" s="109" t="s">
        <v>1159</v>
      </c>
      <c r="D606" s="226" t="s">
        <v>45</v>
      </c>
      <c r="E606" s="227" t="s">
        <v>1090</v>
      </c>
      <c r="F606" s="228">
        <v>224000</v>
      </c>
      <c r="G606" s="228">
        <v>224000</v>
      </c>
      <c r="H606" s="175"/>
      <c r="I606" s="88">
        <f t="shared" si="62"/>
        <v>224000</v>
      </c>
      <c r="J606" s="163">
        <f t="shared" si="63"/>
        <v>0</v>
      </c>
      <c r="K606" s="155">
        <f t="shared" si="64"/>
        <v>1</v>
      </c>
      <c r="L606" s="155">
        <f>IF(J606=1,SUM($J$6:J606),0)</f>
        <v>0</v>
      </c>
      <c r="M606" s="155">
        <f>IF(K606=1,SUM($K$6:K606),0)</f>
        <v>201227467.79893059</v>
      </c>
      <c r="N606" s="165">
        <f t="shared" si="65"/>
        <v>201227467.79893059</v>
      </c>
      <c r="O606" s="155">
        <f t="shared" si="66"/>
        <v>0</v>
      </c>
      <c r="P606" s="155">
        <f>IF(O606=1,SUM($O$6:O606),0)</f>
        <v>0</v>
      </c>
    </row>
    <row r="607" spans="1:16" ht="15" customHeight="1">
      <c r="A607" s="15"/>
      <c r="B607" s="183">
        <v>6</v>
      </c>
      <c r="C607" s="109" t="s">
        <v>1057</v>
      </c>
      <c r="D607" s="226" t="s">
        <v>45</v>
      </c>
      <c r="E607" s="227" t="s">
        <v>14</v>
      </c>
      <c r="F607" s="228">
        <v>15000</v>
      </c>
      <c r="G607" s="228">
        <v>15000</v>
      </c>
      <c r="H607" s="175"/>
      <c r="I607" s="88">
        <f t="shared" si="62"/>
        <v>15000</v>
      </c>
      <c r="J607" s="163">
        <f t="shared" si="63"/>
        <v>0</v>
      </c>
      <c r="K607" s="155">
        <f t="shared" si="64"/>
        <v>1</v>
      </c>
      <c r="L607" s="155">
        <f>IF(J607=1,SUM($J$6:J607),0)</f>
        <v>0</v>
      </c>
      <c r="M607" s="155">
        <f>IF(K607=1,SUM($K$6:K607),0)</f>
        <v>201227468.79893059</v>
      </c>
      <c r="N607" s="165">
        <f t="shared" si="65"/>
        <v>201227468.79893059</v>
      </c>
      <c r="O607" s="155">
        <f t="shared" si="66"/>
        <v>0</v>
      </c>
      <c r="P607" s="155">
        <f>IF(O607=1,SUM($O$6:O607),0)</f>
        <v>0</v>
      </c>
    </row>
    <row r="608" spans="1:16" ht="15" customHeight="1">
      <c r="A608" s="15"/>
      <c r="B608" s="183">
        <v>7</v>
      </c>
      <c r="C608" s="109" t="s">
        <v>1160</v>
      </c>
      <c r="D608" s="226" t="s">
        <v>45</v>
      </c>
      <c r="E608" s="227" t="s">
        <v>1090</v>
      </c>
      <c r="F608" s="228">
        <v>1510245</v>
      </c>
      <c r="G608" s="228">
        <v>1510245</v>
      </c>
      <c r="H608" s="175"/>
      <c r="I608" s="88">
        <f t="shared" si="62"/>
        <v>1510245</v>
      </c>
      <c r="J608" s="163">
        <f t="shared" si="63"/>
        <v>0</v>
      </c>
      <c r="K608" s="155">
        <f t="shared" si="64"/>
        <v>1</v>
      </c>
      <c r="L608" s="155">
        <f>IF(J608=1,SUM($J$6:J608),0)</f>
        <v>0</v>
      </c>
      <c r="M608" s="155">
        <f>IF(K608=1,SUM($K$6:K608),0)</f>
        <v>201227469.79893059</v>
      </c>
      <c r="N608" s="165">
        <f t="shared" si="65"/>
        <v>201227469.79893059</v>
      </c>
      <c r="O608" s="155">
        <f t="shared" si="66"/>
        <v>0</v>
      </c>
      <c r="P608" s="155">
        <f>IF(O608=1,SUM($O$6:O608),0)</f>
        <v>0</v>
      </c>
    </row>
    <row r="609" spans="1:16" ht="15" customHeight="1">
      <c r="A609" s="15"/>
      <c r="B609" s="183"/>
      <c r="C609" s="109" t="s">
        <v>48</v>
      </c>
      <c r="D609" s="226" t="s">
        <v>48</v>
      </c>
      <c r="E609" s="227"/>
      <c r="F609" s="228"/>
      <c r="G609" s="228"/>
      <c r="H609" s="175"/>
      <c r="I609" s="88">
        <f t="shared" si="62"/>
        <v>0</v>
      </c>
      <c r="J609" s="163">
        <f t="shared" si="63"/>
        <v>0</v>
      </c>
      <c r="K609" s="155">
        <f t="shared" si="64"/>
        <v>0</v>
      </c>
      <c r="L609" s="155">
        <f>IF(J609=1,SUM($J$6:J609),0)</f>
        <v>0</v>
      </c>
      <c r="M609" s="155">
        <f>IF(K609=1,SUM($K$6:K609),0)</f>
        <v>0</v>
      </c>
      <c r="N609" s="165">
        <f t="shared" si="65"/>
        <v>0</v>
      </c>
      <c r="O609" s="155">
        <f t="shared" si="66"/>
        <v>0</v>
      </c>
      <c r="P609" s="155">
        <f>IF(O609=1,SUM($O$6:O609),0)</f>
        <v>0</v>
      </c>
    </row>
    <row r="610" spans="1:16" ht="15" customHeight="1">
      <c r="A610" s="15"/>
      <c r="B610" s="183" t="s">
        <v>801</v>
      </c>
      <c r="C610" s="109" t="s">
        <v>1059</v>
      </c>
      <c r="D610" s="226" t="s">
        <v>48</v>
      </c>
      <c r="E610" s="227"/>
      <c r="F610" s="228"/>
      <c r="G610" s="228"/>
      <c r="H610" s="175"/>
      <c r="I610" s="88">
        <f t="shared" si="62"/>
        <v>0</v>
      </c>
      <c r="J610" s="163">
        <f t="shared" si="63"/>
        <v>0</v>
      </c>
      <c r="K610" s="155">
        <f t="shared" si="64"/>
        <v>0</v>
      </c>
      <c r="L610" s="155">
        <f>IF(J610=1,SUM($J$6:J610),0)</f>
        <v>0</v>
      </c>
      <c r="M610" s="155">
        <f>IF(K610=1,SUM($K$6:K610),0)</f>
        <v>0</v>
      </c>
      <c r="N610" s="165">
        <f t="shared" si="65"/>
        <v>0</v>
      </c>
      <c r="O610" s="155">
        <f t="shared" si="66"/>
        <v>0</v>
      </c>
      <c r="P610" s="155">
        <f>IF(O610=1,SUM($O$6:O610),0)</f>
        <v>0</v>
      </c>
    </row>
    <row r="611" spans="1:16" ht="15" customHeight="1">
      <c r="A611" s="15"/>
      <c r="B611" s="183">
        <v>1</v>
      </c>
      <c r="C611" s="109" t="s">
        <v>1066</v>
      </c>
      <c r="D611" s="226" t="s">
        <v>45</v>
      </c>
      <c r="E611" s="227" t="s">
        <v>8</v>
      </c>
      <c r="F611" s="228">
        <v>16226</v>
      </c>
      <c r="G611" s="228">
        <v>16226</v>
      </c>
      <c r="H611" s="175"/>
      <c r="I611" s="88">
        <f t="shared" si="62"/>
        <v>16226</v>
      </c>
      <c r="J611" s="163">
        <f t="shared" si="63"/>
        <v>0</v>
      </c>
      <c r="K611" s="155">
        <f t="shared" si="64"/>
        <v>1</v>
      </c>
      <c r="L611" s="155">
        <f>IF(J611=1,SUM($J$6:J611),0)</f>
        <v>0</v>
      </c>
      <c r="M611" s="155">
        <f>IF(K611=1,SUM($K$6:K611),0)</f>
        <v>201227470.79893059</v>
      </c>
      <c r="N611" s="165">
        <f t="shared" si="65"/>
        <v>201227470.79893059</v>
      </c>
      <c r="O611" s="155">
        <f t="shared" si="66"/>
        <v>0</v>
      </c>
      <c r="P611" s="155">
        <f>IF(O611=1,SUM($O$6:O611),0)</f>
        <v>0</v>
      </c>
    </row>
    <row r="612" spans="1:16" ht="15" customHeight="1">
      <c r="A612" s="15"/>
      <c r="B612" s="183">
        <v>2</v>
      </c>
      <c r="C612" s="109" t="s">
        <v>1067</v>
      </c>
      <c r="D612" s="226" t="s">
        <v>45</v>
      </c>
      <c r="E612" s="227" t="s">
        <v>8</v>
      </c>
      <c r="F612" s="228">
        <v>19947</v>
      </c>
      <c r="G612" s="228">
        <v>19947</v>
      </c>
      <c r="H612" s="175"/>
      <c r="I612" s="88">
        <f t="shared" si="62"/>
        <v>19947</v>
      </c>
      <c r="J612" s="163">
        <f t="shared" si="63"/>
        <v>0</v>
      </c>
      <c r="K612" s="155">
        <f t="shared" si="64"/>
        <v>1</v>
      </c>
      <c r="L612" s="155">
        <f>IF(J612=1,SUM($J$6:J612),0)</f>
        <v>0</v>
      </c>
      <c r="M612" s="155">
        <f>IF(K612=1,SUM($K$6:K612),0)</f>
        <v>201227471.79893059</v>
      </c>
      <c r="N612" s="165">
        <f t="shared" si="65"/>
        <v>201227471.79893059</v>
      </c>
      <c r="O612" s="155">
        <f t="shared" si="66"/>
        <v>0</v>
      </c>
      <c r="P612" s="155">
        <f>IF(O612=1,SUM($O$6:O612),0)</f>
        <v>0</v>
      </c>
    </row>
    <row r="613" spans="1:16" ht="15" customHeight="1">
      <c r="A613" s="15"/>
      <c r="B613" s="183">
        <v>3</v>
      </c>
      <c r="C613" s="109" t="s">
        <v>1068</v>
      </c>
      <c r="D613" s="226" t="s">
        <v>45</v>
      </c>
      <c r="E613" s="227" t="s">
        <v>8</v>
      </c>
      <c r="F613" s="228">
        <v>26711.899999999998</v>
      </c>
      <c r="G613" s="228">
        <v>26711.899999999998</v>
      </c>
      <c r="H613" s="175"/>
      <c r="I613" s="88">
        <f t="shared" si="62"/>
        <v>26711.899999999998</v>
      </c>
      <c r="J613" s="163">
        <f t="shared" si="63"/>
        <v>0</v>
      </c>
      <c r="K613" s="155">
        <f t="shared" si="64"/>
        <v>1</v>
      </c>
      <c r="L613" s="155">
        <f>IF(J613=1,SUM($J$6:J613),0)</f>
        <v>0</v>
      </c>
      <c r="M613" s="155">
        <f>IF(K613=1,SUM($K$6:K613),0)</f>
        <v>201227472.79893059</v>
      </c>
      <c r="N613" s="165">
        <f t="shared" si="65"/>
        <v>201227472.79893059</v>
      </c>
      <c r="O613" s="155">
        <f t="shared" si="66"/>
        <v>0</v>
      </c>
      <c r="P613" s="155">
        <f>IF(O613=1,SUM($O$6:O613),0)</f>
        <v>0</v>
      </c>
    </row>
    <row r="614" spans="1:16" ht="15" customHeight="1">
      <c r="A614" s="15"/>
      <c r="B614" s="183">
        <v>4</v>
      </c>
      <c r="C614" s="109" t="s">
        <v>1069</v>
      </c>
      <c r="D614" s="226" t="s">
        <v>45</v>
      </c>
      <c r="E614" s="227" t="s">
        <v>8</v>
      </c>
      <c r="F614" s="228">
        <v>84820.5</v>
      </c>
      <c r="G614" s="228">
        <v>84820.5</v>
      </c>
      <c r="H614" s="175"/>
      <c r="I614" s="88">
        <f t="shared" si="62"/>
        <v>84820.5</v>
      </c>
      <c r="J614" s="163">
        <f t="shared" si="63"/>
        <v>0</v>
      </c>
      <c r="K614" s="155">
        <f t="shared" si="64"/>
        <v>1</v>
      </c>
      <c r="L614" s="155">
        <f>IF(J614=1,SUM($J$6:J614),0)</f>
        <v>0</v>
      </c>
      <c r="M614" s="155">
        <f>IF(K614=1,SUM($K$6:K614),0)</f>
        <v>201227473.79893059</v>
      </c>
      <c r="N614" s="165">
        <f t="shared" si="65"/>
        <v>201227473.79893059</v>
      </c>
      <c r="O614" s="155">
        <f t="shared" si="66"/>
        <v>0</v>
      </c>
      <c r="P614" s="155">
        <f>IF(O614=1,SUM($O$6:O614),0)</f>
        <v>0</v>
      </c>
    </row>
    <row r="615" spans="1:16" ht="15" customHeight="1">
      <c r="A615" s="15"/>
      <c r="B615" s="183">
        <v>5</v>
      </c>
      <c r="C615" s="109" t="s">
        <v>1070</v>
      </c>
      <c r="D615" s="226" t="s">
        <v>45</v>
      </c>
      <c r="E615" s="227" t="s">
        <v>8</v>
      </c>
      <c r="F615" s="228">
        <v>33550</v>
      </c>
      <c r="G615" s="228">
        <v>33550</v>
      </c>
      <c r="H615" s="175"/>
      <c r="I615" s="88">
        <f t="shared" si="62"/>
        <v>33550</v>
      </c>
      <c r="J615" s="163">
        <f t="shared" si="63"/>
        <v>0</v>
      </c>
      <c r="K615" s="155">
        <f t="shared" si="64"/>
        <v>1</v>
      </c>
      <c r="L615" s="155">
        <f>IF(J615=1,SUM($J$6:J615),0)</f>
        <v>0</v>
      </c>
      <c r="M615" s="155">
        <f>IF(K615=1,SUM($K$6:K615),0)</f>
        <v>201227474.79893059</v>
      </c>
      <c r="N615" s="165">
        <f t="shared" si="65"/>
        <v>201227474.79893059</v>
      </c>
      <c r="O615" s="155">
        <f t="shared" si="66"/>
        <v>0</v>
      </c>
      <c r="P615" s="155">
        <f>IF(O615=1,SUM($O$6:O615),0)</f>
        <v>0</v>
      </c>
    </row>
    <row r="616" spans="1:16" ht="15" customHeight="1">
      <c r="A616" s="15"/>
      <c r="B616" s="183">
        <v>6</v>
      </c>
      <c r="C616" s="109" t="s">
        <v>1071</v>
      </c>
      <c r="D616" s="226" t="s">
        <v>45</v>
      </c>
      <c r="E616" s="227" t="s">
        <v>8</v>
      </c>
      <c r="F616" s="228">
        <v>16833.560000000001</v>
      </c>
      <c r="G616" s="228">
        <v>16833.560000000001</v>
      </c>
      <c r="H616" s="175"/>
      <c r="I616" s="88">
        <f t="shared" si="62"/>
        <v>16833.560000000001</v>
      </c>
      <c r="J616" s="163">
        <f t="shared" si="63"/>
        <v>0</v>
      </c>
      <c r="K616" s="155">
        <f t="shared" si="64"/>
        <v>1</v>
      </c>
      <c r="L616" s="155">
        <f>IF(J616=1,SUM($J$6:J616),0)</f>
        <v>0</v>
      </c>
      <c r="M616" s="155">
        <f>IF(K616=1,SUM($K$6:K616),0)</f>
        <v>201227475.79893059</v>
      </c>
      <c r="N616" s="165">
        <f t="shared" si="65"/>
        <v>201227475.79893059</v>
      </c>
      <c r="O616" s="155">
        <f t="shared" si="66"/>
        <v>0</v>
      </c>
      <c r="P616" s="155">
        <f>IF(O616=1,SUM($O$6:O616),0)</f>
        <v>0</v>
      </c>
    </row>
    <row r="617" spans="1:16" ht="15" customHeight="1">
      <c r="A617" s="15"/>
      <c r="B617" s="183">
        <v>7</v>
      </c>
      <c r="C617" s="109" t="s">
        <v>1072</v>
      </c>
      <c r="D617" s="226" t="s">
        <v>45</v>
      </c>
      <c r="E617" s="227" t="s">
        <v>8</v>
      </c>
      <c r="F617" s="228">
        <v>72742.5</v>
      </c>
      <c r="G617" s="228">
        <v>72742.5</v>
      </c>
      <c r="H617" s="175"/>
      <c r="I617" s="88">
        <f t="shared" si="62"/>
        <v>72742.5</v>
      </c>
      <c r="J617" s="163">
        <f t="shared" si="63"/>
        <v>0</v>
      </c>
      <c r="K617" s="155">
        <f t="shared" si="64"/>
        <v>1</v>
      </c>
      <c r="L617" s="155">
        <f>IF(J617=1,SUM($J$6:J617),0)</f>
        <v>0</v>
      </c>
      <c r="M617" s="155">
        <f>IF(K617=1,SUM($K$6:K617),0)</f>
        <v>201227476.79893059</v>
      </c>
      <c r="N617" s="165">
        <f t="shared" si="65"/>
        <v>201227476.79893059</v>
      </c>
      <c r="O617" s="155">
        <f t="shared" si="66"/>
        <v>0</v>
      </c>
      <c r="P617" s="155">
        <f>IF(O617=1,SUM($O$6:O617),0)</f>
        <v>0</v>
      </c>
    </row>
    <row r="618" spans="1:16" ht="15" customHeight="1">
      <c r="A618" s="15"/>
      <c r="B618" s="183">
        <v>8</v>
      </c>
      <c r="C618" s="109" t="s">
        <v>1073</v>
      </c>
      <c r="D618" s="226" t="s">
        <v>45</v>
      </c>
      <c r="E618" s="227" t="s">
        <v>8</v>
      </c>
      <c r="F618" s="228">
        <v>45445</v>
      </c>
      <c r="G618" s="228">
        <v>45445</v>
      </c>
      <c r="H618" s="175"/>
      <c r="I618" s="88">
        <f t="shared" si="62"/>
        <v>45445</v>
      </c>
      <c r="J618" s="163">
        <f t="shared" si="63"/>
        <v>0</v>
      </c>
      <c r="K618" s="155">
        <f t="shared" si="64"/>
        <v>1</v>
      </c>
      <c r="L618" s="155">
        <f>IF(J618=1,SUM($J$6:J618),0)</f>
        <v>0</v>
      </c>
      <c r="M618" s="155">
        <f>IF(K618=1,SUM($K$6:K618),0)</f>
        <v>201227477.79893059</v>
      </c>
      <c r="N618" s="165">
        <f t="shared" si="65"/>
        <v>201227477.79893059</v>
      </c>
      <c r="O618" s="155">
        <f t="shared" si="66"/>
        <v>0</v>
      </c>
      <c r="P618" s="155">
        <f>IF(O618=1,SUM($O$6:O618),0)</f>
        <v>0</v>
      </c>
    </row>
    <row r="619" spans="1:16" ht="15" customHeight="1">
      <c r="A619" s="15"/>
      <c r="B619" s="183">
        <v>9</v>
      </c>
      <c r="C619" s="109" t="s">
        <v>1074</v>
      </c>
      <c r="D619" s="226" t="s">
        <v>45</v>
      </c>
      <c r="E619" s="227" t="s">
        <v>8</v>
      </c>
      <c r="F619" s="228">
        <v>84820.5</v>
      </c>
      <c r="G619" s="228">
        <v>84820.5</v>
      </c>
      <c r="H619" s="175"/>
      <c r="I619" s="88">
        <f t="shared" si="62"/>
        <v>84820.5</v>
      </c>
      <c r="J619" s="163">
        <f t="shared" si="63"/>
        <v>0</v>
      </c>
      <c r="K619" s="155">
        <f t="shared" si="64"/>
        <v>1</v>
      </c>
      <c r="L619" s="155">
        <f>IF(J619=1,SUM($J$6:J619),0)</f>
        <v>0</v>
      </c>
      <c r="M619" s="155">
        <f>IF(K619=1,SUM($K$6:K619),0)</f>
        <v>201227478.79893059</v>
      </c>
      <c r="N619" s="165">
        <f t="shared" si="65"/>
        <v>201227478.79893059</v>
      </c>
      <c r="O619" s="155">
        <f t="shared" si="66"/>
        <v>0</v>
      </c>
      <c r="P619" s="155">
        <f>IF(O619=1,SUM($O$6:O619),0)</f>
        <v>0</v>
      </c>
    </row>
    <row r="620" spans="1:16" ht="15" customHeight="1">
      <c r="A620" s="15"/>
      <c r="B620" s="183">
        <v>10</v>
      </c>
      <c r="C620" s="109" t="s">
        <v>1075</v>
      </c>
      <c r="D620" s="226" t="s">
        <v>45</v>
      </c>
      <c r="E620" s="227" t="s">
        <v>8</v>
      </c>
      <c r="F620" s="228">
        <v>53866.659999999996</v>
      </c>
      <c r="G620" s="228">
        <v>53866.659999999996</v>
      </c>
      <c r="H620" s="175"/>
      <c r="I620" s="88">
        <f t="shared" si="62"/>
        <v>53866.659999999996</v>
      </c>
      <c r="J620" s="163">
        <f t="shared" si="63"/>
        <v>0</v>
      </c>
      <c r="K620" s="155">
        <f t="shared" si="64"/>
        <v>1</v>
      </c>
      <c r="L620" s="155">
        <f>IF(J620=1,SUM($J$6:J620),0)</f>
        <v>0</v>
      </c>
      <c r="M620" s="155">
        <f>IF(K620=1,SUM($K$6:K620),0)</f>
        <v>201227479.79893059</v>
      </c>
      <c r="N620" s="165">
        <f t="shared" si="65"/>
        <v>201227479.79893059</v>
      </c>
      <c r="O620" s="155">
        <f t="shared" si="66"/>
        <v>0</v>
      </c>
      <c r="P620" s="155">
        <f>IF(O620=1,SUM($O$6:O620),0)</f>
        <v>0</v>
      </c>
    </row>
    <row r="621" spans="1:16" ht="15" customHeight="1">
      <c r="A621" s="15"/>
      <c r="B621" s="183">
        <v>11</v>
      </c>
      <c r="C621" s="109" t="s">
        <v>1076</v>
      </c>
      <c r="D621" s="226" t="s">
        <v>45</v>
      </c>
      <c r="E621" s="227" t="s">
        <v>8</v>
      </c>
      <c r="F621" s="228">
        <v>38499.54</v>
      </c>
      <c r="G621" s="228">
        <v>38499.54</v>
      </c>
      <c r="H621" s="175"/>
      <c r="I621" s="88">
        <f t="shared" si="62"/>
        <v>38499.54</v>
      </c>
      <c r="J621" s="163">
        <f t="shared" si="63"/>
        <v>0</v>
      </c>
      <c r="K621" s="155">
        <f t="shared" si="64"/>
        <v>1</v>
      </c>
      <c r="L621" s="155">
        <f>IF(J621=1,SUM($J$6:J621),0)</f>
        <v>0</v>
      </c>
      <c r="M621" s="155">
        <f>IF(K621=1,SUM($K$6:K621),0)</f>
        <v>201227480.79893059</v>
      </c>
      <c r="N621" s="165">
        <f t="shared" si="65"/>
        <v>201227480.79893059</v>
      </c>
      <c r="O621" s="155">
        <f t="shared" si="66"/>
        <v>0</v>
      </c>
      <c r="P621" s="155">
        <f>IF(O621=1,SUM($O$6:O621),0)</f>
        <v>0</v>
      </c>
    </row>
    <row r="622" spans="1:16" ht="15" customHeight="1">
      <c r="A622" s="15"/>
      <c r="B622" s="183">
        <v>12</v>
      </c>
      <c r="C622" s="109" t="s">
        <v>1077</v>
      </c>
      <c r="D622" s="226" t="s">
        <v>45</v>
      </c>
      <c r="E622" s="227" t="s">
        <v>7</v>
      </c>
      <c r="F622" s="228">
        <v>31720</v>
      </c>
      <c r="G622" s="228">
        <v>31720</v>
      </c>
      <c r="H622" s="175"/>
      <c r="I622" s="88">
        <f t="shared" si="62"/>
        <v>31720</v>
      </c>
      <c r="J622" s="163">
        <f t="shared" si="63"/>
        <v>0</v>
      </c>
      <c r="K622" s="155">
        <f t="shared" si="64"/>
        <v>1</v>
      </c>
      <c r="L622" s="155">
        <f>IF(J622=1,SUM($J$6:J622),0)</f>
        <v>0</v>
      </c>
      <c r="M622" s="155">
        <f>IF(K622=1,SUM($K$6:K622),0)</f>
        <v>201227481.79893059</v>
      </c>
      <c r="N622" s="165">
        <f t="shared" si="65"/>
        <v>201227481.79893059</v>
      </c>
      <c r="O622" s="155">
        <f t="shared" si="66"/>
        <v>0</v>
      </c>
      <c r="P622" s="155">
        <f>IF(O622=1,SUM($O$6:O622),0)</f>
        <v>0</v>
      </c>
    </row>
    <row r="623" spans="1:16" ht="15" customHeight="1">
      <c r="A623" s="15"/>
      <c r="B623" s="183">
        <v>13</v>
      </c>
      <c r="C623" s="109" t="s">
        <v>1078</v>
      </c>
      <c r="D623" s="226" t="s">
        <v>45</v>
      </c>
      <c r="E623" s="227" t="s">
        <v>7</v>
      </c>
      <c r="F623" s="228">
        <v>51240</v>
      </c>
      <c r="G623" s="228">
        <v>51240</v>
      </c>
      <c r="H623" s="175"/>
      <c r="I623" s="88">
        <f t="shared" si="62"/>
        <v>51240</v>
      </c>
      <c r="J623" s="163">
        <f t="shared" si="63"/>
        <v>0</v>
      </c>
      <c r="K623" s="155">
        <f t="shared" si="64"/>
        <v>1</v>
      </c>
      <c r="L623" s="155">
        <f>IF(J623=1,SUM($J$6:J623),0)</f>
        <v>0</v>
      </c>
      <c r="M623" s="155">
        <f>IF(K623=1,SUM($K$6:K623),0)</f>
        <v>201227482.79893059</v>
      </c>
      <c r="N623" s="165">
        <f t="shared" si="65"/>
        <v>201227482.79893059</v>
      </c>
      <c r="O623" s="155">
        <f t="shared" si="66"/>
        <v>0</v>
      </c>
      <c r="P623" s="155">
        <f>IF(O623=1,SUM($O$6:O623),0)</f>
        <v>0</v>
      </c>
    </row>
    <row r="624" spans="1:16" ht="15" customHeight="1">
      <c r="A624" s="15"/>
      <c r="B624" s="183">
        <v>14</v>
      </c>
      <c r="C624" s="109" t="s">
        <v>1079</v>
      </c>
      <c r="D624" s="226" t="s">
        <v>45</v>
      </c>
      <c r="E624" s="227" t="s">
        <v>8</v>
      </c>
      <c r="F624" s="228">
        <v>3477</v>
      </c>
      <c r="G624" s="228">
        <v>3477</v>
      </c>
      <c r="H624" s="175"/>
      <c r="I624" s="88">
        <f t="shared" si="62"/>
        <v>3477</v>
      </c>
      <c r="J624" s="163">
        <f t="shared" si="63"/>
        <v>0</v>
      </c>
      <c r="K624" s="155">
        <f t="shared" si="64"/>
        <v>1</v>
      </c>
      <c r="L624" s="155">
        <f>IF(J624=1,SUM($J$6:J624),0)</f>
        <v>0</v>
      </c>
      <c r="M624" s="155">
        <f>IF(K624=1,SUM($K$6:K624),0)</f>
        <v>201227483.79893059</v>
      </c>
      <c r="N624" s="165">
        <f t="shared" si="65"/>
        <v>201227483.79893059</v>
      </c>
      <c r="O624" s="155">
        <f t="shared" si="66"/>
        <v>0</v>
      </c>
      <c r="P624" s="155">
        <f>IF(O624=1,SUM($O$6:O624),0)</f>
        <v>0</v>
      </c>
    </row>
    <row r="625" spans="1:16" ht="15" customHeight="1">
      <c r="A625" s="15"/>
      <c r="B625" s="183">
        <v>15</v>
      </c>
      <c r="C625" s="109" t="s">
        <v>1080</v>
      </c>
      <c r="D625" s="226" t="s">
        <v>45</v>
      </c>
      <c r="E625" s="227" t="s">
        <v>8</v>
      </c>
      <c r="F625" s="228">
        <v>3477</v>
      </c>
      <c r="G625" s="228">
        <v>3477</v>
      </c>
      <c r="H625" s="175"/>
      <c r="I625" s="88">
        <f t="shared" si="62"/>
        <v>3477</v>
      </c>
      <c r="J625" s="163">
        <f t="shared" si="63"/>
        <v>0</v>
      </c>
      <c r="K625" s="155">
        <f t="shared" si="64"/>
        <v>1</v>
      </c>
      <c r="L625" s="155">
        <f>IF(J625=1,SUM($J$6:J625),0)</f>
        <v>0</v>
      </c>
      <c r="M625" s="155">
        <f>IF(K625=1,SUM($K$6:K625),0)</f>
        <v>201227484.79893059</v>
      </c>
      <c r="N625" s="165">
        <f t="shared" si="65"/>
        <v>201227484.79893059</v>
      </c>
      <c r="O625" s="155">
        <f t="shared" si="66"/>
        <v>0</v>
      </c>
      <c r="P625" s="155">
        <f>IF(O625=1,SUM($O$6:O625),0)</f>
        <v>0</v>
      </c>
    </row>
    <row r="626" spans="1:16" ht="15" customHeight="1">
      <c r="A626" s="15"/>
      <c r="B626" s="183">
        <v>16</v>
      </c>
      <c r="C626" s="109" t="s">
        <v>1081</v>
      </c>
      <c r="D626" s="226" t="s">
        <v>45</v>
      </c>
      <c r="E626" s="227" t="s">
        <v>8</v>
      </c>
      <c r="F626" s="176">
        <v>5531.48</v>
      </c>
      <c r="G626" s="176">
        <v>5531.48</v>
      </c>
      <c r="H626" s="175"/>
      <c r="I626" s="88">
        <f t="shared" si="62"/>
        <v>5531.48</v>
      </c>
      <c r="J626" s="163">
        <f t="shared" si="63"/>
        <v>0</v>
      </c>
      <c r="K626" s="155">
        <f t="shared" si="64"/>
        <v>1</v>
      </c>
      <c r="L626" s="155">
        <f>IF(J626=1,SUM($J$6:J626),0)</f>
        <v>0</v>
      </c>
      <c r="M626" s="155">
        <f>IF(K626=1,SUM($K$6:K626),0)</f>
        <v>201227485.79893059</v>
      </c>
      <c r="N626" s="165">
        <f t="shared" si="65"/>
        <v>201227485.79893059</v>
      </c>
      <c r="O626" s="155">
        <f t="shared" si="66"/>
        <v>0</v>
      </c>
      <c r="P626" s="155">
        <f>IF(O626=1,SUM($O$6:O626),0)</f>
        <v>0</v>
      </c>
    </row>
    <row r="627" spans="1:16" ht="15" customHeight="1">
      <c r="A627" s="15"/>
      <c r="B627" s="183">
        <v>17</v>
      </c>
      <c r="C627" s="109" t="s">
        <v>1163</v>
      </c>
      <c r="D627" s="226" t="s">
        <v>45</v>
      </c>
      <c r="E627" s="227" t="s">
        <v>7</v>
      </c>
      <c r="F627" s="176">
        <v>15000</v>
      </c>
      <c r="G627" s="176">
        <v>15000</v>
      </c>
      <c r="H627" s="175"/>
      <c r="I627" s="88">
        <f t="shared" si="62"/>
        <v>15000</v>
      </c>
      <c r="J627" s="163">
        <f t="shared" si="63"/>
        <v>0</v>
      </c>
      <c r="K627" s="155">
        <f t="shared" si="64"/>
        <v>1</v>
      </c>
      <c r="L627" s="155">
        <f>IF(J627=1,SUM($J$6:J627),0)</f>
        <v>0</v>
      </c>
      <c r="M627" s="155">
        <f>IF(K627=1,SUM($K$6:K627),0)</f>
        <v>201227486.79893059</v>
      </c>
      <c r="N627" s="165">
        <f t="shared" si="65"/>
        <v>201227486.79893059</v>
      </c>
      <c r="O627" s="155">
        <f t="shared" si="66"/>
        <v>0</v>
      </c>
      <c r="P627" s="155">
        <f>IF(O627=1,SUM($O$6:O627),0)</f>
        <v>0</v>
      </c>
    </row>
    <row r="628" spans="1:16" ht="15" customHeight="1">
      <c r="A628" s="15"/>
      <c r="B628" s="183">
        <v>18</v>
      </c>
      <c r="C628" s="109" t="s">
        <v>1082</v>
      </c>
      <c r="D628" s="226" t="s">
        <v>45</v>
      </c>
      <c r="E628" s="227" t="s">
        <v>8</v>
      </c>
      <c r="F628" s="228">
        <v>154106.74</v>
      </c>
      <c r="G628" s="228">
        <v>154106.74</v>
      </c>
      <c r="H628" s="175"/>
      <c r="I628" s="88">
        <f t="shared" si="62"/>
        <v>154106.74</v>
      </c>
      <c r="J628" s="163">
        <f t="shared" si="63"/>
        <v>0</v>
      </c>
      <c r="K628" s="155">
        <f t="shared" si="64"/>
        <v>1</v>
      </c>
      <c r="L628" s="155">
        <f>IF(J628=1,SUM($J$6:J628),0)</f>
        <v>0</v>
      </c>
      <c r="M628" s="155">
        <f>IF(K628=1,SUM($K$6:K628),0)</f>
        <v>201227487.79893059</v>
      </c>
      <c r="N628" s="165">
        <f t="shared" si="65"/>
        <v>201227487.79893059</v>
      </c>
      <c r="O628" s="155">
        <f t="shared" si="66"/>
        <v>0</v>
      </c>
      <c r="P628" s="155">
        <f>IF(O628=1,SUM($O$6:O628),0)</f>
        <v>0</v>
      </c>
    </row>
    <row r="629" spans="1:16" ht="15" customHeight="1">
      <c r="A629" s="15"/>
      <c r="B629" s="183">
        <v>19</v>
      </c>
      <c r="C629" s="109" t="s">
        <v>1083</v>
      </c>
      <c r="D629" s="226" t="s">
        <v>45</v>
      </c>
      <c r="E629" s="227" t="s">
        <v>8</v>
      </c>
      <c r="F629" s="228">
        <v>16226</v>
      </c>
      <c r="G629" s="228">
        <v>16226</v>
      </c>
      <c r="H629" s="175"/>
      <c r="I629" s="88">
        <f t="shared" si="62"/>
        <v>16226</v>
      </c>
      <c r="J629" s="163">
        <f t="shared" si="63"/>
        <v>0</v>
      </c>
      <c r="K629" s="155">
        <f t="shared" si="64"/>
        <v>1</v>
      </c>
      <c r="L629" s="155">
        <f>IF(J629=1,SUM($J$6:J629),0)</f>
        <v>0</v>
      </c>
      <c r="M629" s="155">
        <f>IF(K629=1,SUM($K$6:K629),0)</f>
        <v>201227488.79893059</v>
      </c>
      <c r="N629" s="165">
        <f t="shared" si="65"/>
        <v>201227488.79893059</v>
      </c>
      <c r="O629" s="155">
        <f t="shared" si="66"/>
        <v>0</v>
      </c>
      <c r="P629" s="155">
        <f>IF(O629=1,SUM($O$6:O629),0)</f>
        <v>0</v>
      </c>
    </row>
    <row r="630" spans="1:16" ht="15" customHeight="1">
      <c r="A630" s="15"/>
      <c r="B630" s="183">
        <v>20</v>
      </c>
      <c r="C630" s="109" t="s">
        <v>1084</v>
      </c>
      <c r="D630" s="226" t="s">
        <v>45</v>
      </c>
      <c r="E630" s="227" t="s">
        <v>8</v>
      </c>
      <c r="F630" s="228">
        <v>61732</v>
      </c>
      <c r="G630" s="228">
        <v>61732</v>
      </c>
      <c r="H630" s="175"/>
      <c r="I630" s="88">
        <f t="shared" si="62"/>
        <v>61732</v>
      </c>
      <c r="J630" s="163">
        <f t="shared" si="63"/>
        <v>0</v>
      </c>
      <c r="K630" s="155">
        <f t="shared" si="64"/>
        <v>1</v>
      </c>
      <c r="L630" s="155">
        <f>IF(J630=1,SUM($J$6:J630),0)</f>
        <v>0</v>
      </c>
      <c r="M630" s="155">
        <f>IF(K630=1,SUM($K$6:K630),0)</f>
        <v>201227489.79893059</v>
      </c>
      <c r="N630" s="165">
        <f t="shared" si="65"/>
        <v>201227489.79893059</v>
      </c>
      <c r="O630" s="155">
        <f t="shared" si="66"/>
        <v>0</v>
      </c>
      <c r="P630" s="155">
        <f>IF(O630=1,SUM($O$6:O630),0)</f>
        <v>0</v>
      </c>
    </row>
    <row r="631" spans="1:16" ht="15" customHeight="1">
      <c r="A631" s="15"/>
      <c r="B631" s="183">
        <v>21</v>
      </c>
      <c r="C631" s="109" t="s">
        <v>1085</v>
      </c>
      <c r="D631" s="226" t="s">
        <v>45</v>
      </c>
      <c r="E631" s="227" t="s">
        <v>8</v>
      </c>
      <c r="F631" s="228">
        <v>34299.08</v>
      </c>
      <c r="G631" s="228">
        <v>34299.08</v>
      </c>
      <c r="H631" s="175"/>
      <c r="I631" s="88">
        <f t="shared" si="62"/>
        <v>34299.08</v>
      </c>
      <c r="J631" s="163">
        <f t="shared" si="63"/>
        <v>0</v>
      </c>
      <c r="K631" s="155">
        <f t="shared" si="64"/>
        <v>1</v>
      </c>
      <c r="L631" s="155">
        <f>IF(J631=1,SUM($J$6:J631),0)</f>
        <v>0</v>
      </c>
      <c r="M631" s="155">
        <f>IF(K631=1,SUM($K$6:K631),0)</f>
        <v>201227490.79893059</v>
      </c>
      <c r="N631" s="165">
        <f t="shared" si="65"/>
        <v>201227490.79893059</v>
      </c>
      <c r="O631" s="155">
        <f t="shared" si="66"/>
        <v>0</v>
      </c>
      <c r="P631" s="155">
        <f>IF(O631=1,SUM($O$6:O631),0)</f>
        <v>0</v>
      </c>
    </row>
    <row r="632" spans="1:16" ht="15" customHeight="1">
      <c r="A632" s="15"/>
      <c r="B632" s="183">
        <v>22</v>
      </c>
      <c r="C632" s="109" t="s">
        <v>1086</v>
      </c>
      <c r="D632" s="226" t="s">
        <v>45</v>
      </c>
      <c r="E632" s="227" t="s">
        <v>8</v>
      </c>
      <c r="F632" s="228">
        <v>19825</v>
      </c>
      <c r="G632" s="228">
        <v>19825</v>
      </c>
      <c r="H632" s="175"/>
      <c r="I632" s="88">
        <f t="shared" si="62"/>
        <v>19825</v>
      </c>
      <c r="J632" s="163">
        <f t="shared" si="63"/>
        <v>0</v>
      </c>
      <c r="K632" s="155">
        <f t="shared" si="64"/>
        <v>1</v>
      </c>
      <c r="L632" s="155">
        <f>IF(J632=1,SUM($J$6:J632),0)</f>
        <v>0</v>
      </c>
      <c r="M632" s="155">
        <f>IF(K632=1,SUM($K$6:K632),0)</f>
        <v>201227491.79893059</v>
      </c>
      <c r="N632" s="165">
        <f t="shared" si="65"/>
        <v>201227491.79893059</v>
      </c>
      <c r="O632" s="155">
        <f t="shared" si="66"/>
        <v>0</v>
      </c>
      <c r="P632" s="155">
        <f>IF(O632=1,SUM($O$6:O632),0)</f>
        <v>0</v>
      </c>
    </row>
    <row r="633" spans="1:16" ht="15" customHeight="1">
      <c r="A633" s="15"/>
      <c r="B633" s="183">
        <v>23</v>
      </c>
      <c r="C633" s="109" t="s">
        <v>1087</v>
      </c>
      <c r="D633" s="226" t="s">
        <v>45</v>
      </c>
      <c r="E633" s="227" t="s">
        <v>8</v>
      </c>
      <c r="F633" s="228">
        <v>5874300</v>
      </c>
      <c r="G633" s="228">
        <v>5874300</v>
      </c>
      <c r="H633" s="175"/>
      <c r="I633" s="88">
        <f>IF($I$5=$G$4,G633,(IF($I$5=$F$4,F633,0)))</f>
        <v>5874300</v>
      </c>
      <c r="J633" s="163">
        <f t="shared" si="63"/>
        <v>0</v>
      </c>
      <c r="K633" s="155">
        <f t="shared" si="64"/>
        <v>1</v>
      </c>
      <c r="L633" s="155">
        <f>IF(J633=1,SUM($J$6:J633),0)</f>
        <v>0</v>
      </c>
      <c r="M633" s="155">
        <f>IF(K633=1,SUM($K$6:K633),0)</f>
        <v>201227492.79893059</v>
      </c>
      <c r="N633" s="165">
        <f t="shared" si="65"/>
        <v>201227492.79893059</v>
      </c>
      <c r="O633" s="155">
        <f t="shared" si="66"/>
        <v>0</v>
      </c>
      <c r="P633" s="155">
        <f>IF(O633=1,SUM($O$6:O633),0)</f>
        <v>0</v>
      </c>
    </row>
    <row r="634" spans="1:16" ht="15" customHeight="1">
      <c r="A634" s="15"/>
      <c r="B634" s="183">
        <v>24</v>
      </c>
      <c r="C634" s="109" t="s">
        <v>1088</v>
      </c>
      <c r="D634" s="226" t="s">
        <v>45</v>
      </c>
      <c r="E634" s="227" t="s">
        <v>8</v>
      </c>
      <c r="F634" s="228">
        <v>23180</v>
      </c>
      <c r="G634" s="228">
        <v>23180</v>
      </c>
      <c r="H634" s="171"/>
      <c r="I634" s="88">
        <f t="shared" si="62"/>
        <v>23180</v>
      </c>
      <c r="J634" s="163">
        <f t="shared" si="63"/>
        <v>0</v>
      </c>
      <c r="K634" s="155">
        <f t="shared" si="64"/>
        <v>1</v>
      </c>
      <c r="L634" s="155">
        <f>IF(J634=1,SUM($J$6:J634),0)</f>
        <v>0</v>
      </c>
      <c r="M634" s="155">
        <f>IF(K634=1,SUM($K$6:K634),0)</f>
        <v>201227493.79893059</v>
      </c>
      <c r="N634" s="165">
        <f t="shared" si="65"/>
        <v>201227493.79893059</v>
      </c>
      <c r="O634" s="155">
        <f t="shared" si="66"/>
        <v>0</v>
      </c>
      <c r="P634" s="155">
        <f>IF(O634=1,SUM($O$6:O634),0)</f>
        <v>0</v>
      </c>
    </row>
    <row r="635" spans="1:16" ht="15" customHeight="1">
      <c r="A635" s="15"/>
      <c r="B635" s="183">
        <v>25</v>
      </c>
      <c r="C635" s="109" t="s">
        <v>1089</v>
      </c>
      <c r="D635" s="226" t="s">
        <v>45</v>
      </c>
      <c r="E635" s="227" t="s">
        <v>8</v>
      </c>
      <c r="F635" s="228">
        <v>482893.08</v>
      </c>
      <c r="G635" s="228">
        <v>482893.08</v>
      </c>
      <c r="H635" s="171"/>
      <c r="I635" s="88">
        <f t="shared" si="62"/>
        <v>482893.08</v>
      </c>
      <c r="J635" s="163">
        <f t="shared" si="63"/>
        <v>0</v>
      </c>
      <c r="K635" s="155">
        <f t="shared" si="64"/>
        <v>1</v>
      </c>
      <c r="L635" s="155">
        <f>IF(J635=1,SUM($J$6:J635),0)</f>
        <v>0</v>
      </c>
      <c r="M635" s="155">
        <f>IF(K635=1,SUM($K$6:K635),0)</f>
        <v>201227494.79893059</v>
      </c>
      <c r="N635" s="165">
        <f t="shared" si="65"/>
        <v>201227494.79893059</v>
      </c>
      <c r="O635" s="155">
        <f t="shared" si="66"/>
        <v>0</v>
      </c>
      <c r="P635" s="155">
        <f>IF(O635=1,SUM($O$6:O635),0)</f>
        <v>0</v>
      </c>
    </row>
    <row r="636" spans="1:16" ht="15" customHeight="1">
      <c r="A636" s="15"/>
      <c r="B636" s="183"/>
      <c r="C636" s="109"/>
      <c r="D636" s="226" t="s">
        <v>48</v>
      </c>
      <c r="E636" s="227"/>
      <c r="F636" s="228"/>
      <c r="G636" s="228"/>
      <c r="H636" s="171"/>
      <c r="I636" s="88">
        <f t="shared" si="62"/>
        <v>0</v>
      </c>
      <c r="J636" s="163">
        <f t="shared" si="63"/>
        <v>0</v>
      </c>
      <c r="K636" s="155">
        <f t="shared" si="64"/>
        <v>0</v>
      </c>
      <c r="L636" s="155">
        <f>IF(J636=1,SUM($J$6:J636),0)</f>
        <v>0</v>
      </c>
      <c r="M636" s="155">
        <f>IF(K636=1,SUM($K$6:K636),0)</f>
        <v>0</v>
      </c>
      <c r="N636" s="165">
        <f t="shared" si="65"/>
        <v>0</v>
      </c>
      <c r="O636" s="155">
        <f t="shared" si="66"/>
        <v>0</v>
      </c>
      <c r="P636" s="155">
        <f>IF(O636=1,SUM($O$6:O636),0)</f>
        <v>0</v>
      </c>
    </row>
    <row r="637" spans="1:16" ht="15" customHeight="1">
      <c r="A637" s="15"/>
      <c r="B637" s="183" t="s">
        <v>1002</v>
      </c>
      <c r="C637" s="109" t="s">
        <v>1104</v>
      </c>
      <c r="D637" s="226" t="s">
        <v>48</v>
      </c>
      <c r="E637" s="227"/>
      <c r="F637" s="228" t="s">
        <v>48</v>
      </c>
      <c r="G637" s="228" t="s">
        <v>48</v>
      </c>
      <c r="H637" s="171"/>
      <c r="I637" s="88" t="str">
        <f t="shared" si="62"/>
        <v/>
      </c>
      <c r="J637" s="163">
        <f t="shared" si="63"/>
        <v>0</v>
      </c>
      <c r="K637" s="155">
        <f t="shared" si="64"/>
        <v>0</v>
      </c>
      <c r="L637" s="155">
        <f>IF(J637=1,SUM($J$6:J637),0)</f>
        <v>0</v>
      </c>
      <c r="M637" s="155">
        <f>IF(K637=1,SUM($K$6:K637),0)</f>
        <v>0</v>
      </c>
      <c r="N637" s="165">
        <f t="shared" si="65"/>
        <v>0</v>
      </c>
      <c r="O637" s="155">
        <f t="shared" si="66"/>
        <v>0</v>
      </c>
      <c r="P637" s="155">
        <f>IF(O637=1,SUM($O$6:O637),0)</f>
        <v>0</v>
      </c>
    </row>
    <row r="638" spans="1:16" ht="15" customHeight="1">
      <c r="A638" s="15"/>
      <c r="B638" s="183" t="s">
        <v>1189</v>
      </c>
      <c r="C638" s="109" t="s">
        <v>1346</v>
      </c>
      <c r="D638" s="226" t="s">
        <v>48</v>
      </c>
      <c r="E638" s="227"/>
      <c r="F638" s="228" t="s">
        <v>48</v>
      </c>
      <c r="G638" s="228" t="s">
        <v>48</v>
      </c>
      <c r="H638" s="171"/>
      <c r="I638" s="88" t="str">
        <f t="shared" si="62"/>
        <v/>
      </c>
      <c r="J638" s="163">
        <f t="shared" si="63"/>
        <v>0</v>
      </c>
      <c r="K638" s="155">
        <f t="shared" si="64"/>
        <v>0</v>
      </c>
      <c r="L638" s="155">
        <f>IF(J638=1,SUM($J$6:J638),0)</f>
        <v>0</v>
      </c>
      <c r="M638" s="155">
        <f>IF(K638=1,SUM($K$6:K638),0)</f>
        <v>0</v>
      </c>
      <c r="N638" s="165">
        <f t="shared" si="65"/>
        <v>0</v>
      </c>
      <c r="O638" s="155">
        <f t="shared" si="66"/>
        <v>0</v>
      </c>
      <c r="P638" s="155">
        <f>IF(O638=1,SUM($O$6:O638),0)</f>
        <v>0</v>
      </c>
    </row>
    <row r="639" spans="1:16" ht="15" customHeight="1">
      <c r="A639" s="15"/>
      <c r="B639" s="183">
        <v>1</v>
      </c>
      <c r="C639" s="109" t="s">
        <v>1105</v>
      </c>
      <c r="D639" s="226" t="s">
        <v>47</v>
      </c>
      <c r="E639" s="227" t="s">
        <v>1121</v>
      </c>
      <c r="F639" s="228">
        <v>300000</v>
      </c>
      <c r="G639" s="228">
        <v>300000</v>
      </c>
      <c r="H639" s="171"/>
      <c r="I639" s="88">
        <f t="shared" si="62"/>
        <v>300000</v>
      </c>
      <c r="J639" s="163">
        <f t="shared" si="63"/>
        <v>0</v>
      </c>
      <c r="K639" s="155">
        <f t="shared" si="64"/>
        <v>0</v>
      </c>
      <c r="L639" s="155">
        <f>IF(J639=1,SUM($J$6:J639),0)</f>
        <v>0</v>
      </c>
      <c r="M639" s="155">
        <f>IF(K639=1,SUM($K$6:K639),0)</f>
        <v>0</v>
      </c>
      <c r="N639" s="165">
        <f t="shared" si="65"/>
        <v>0</v>
      </c>
      <c r="O639" s="155">
        <f t="shared" si="66"/>
        <v>0</v>
      </c>
      <c r="P639" s="155">
        <f>IF(O639=1,SUM($O$6:O639),0)</f>
        <v>0</v>
      </c>
    </row>
    <row r="640" spans="1:16" ht="15" customHeight="1">
      <c r="A640" s="15"/>
      <c r="B640" s="183">
        <v>2</v>
      </c>
      <c r="C640" s="109" t="s">
        <v>1106</v>
      </c>
      <c r="D640" s="226" t="s">
        <v>47</v>
      </c>
      <c r="E640" s="227" t="s">
        <v>1122</v>
      </c>
      <c r="F640" s="228">
        <v>95147.5</v>
      </c>
      <c r="G640" s="228">
        <v>95147.5</v>
      </c>
      <c r="H640" s="171"/>
      <c r="I640" s="88">
        <f t="shared" si="62"/>
        <v>95147.5</v>
      </c>
      <c r="J640" s="163">
        <f t="shared" si="63"/>
        <v>0</v>
      </c>
      <c r="K640" s="155">
        <f t="shared" si="64"/>
        <v>0</v>
      </c>
      <c r="L640" s="155">
        <f>IF(J640=1,SUM($J$6:J640),0)</f>
        <v>0</v>
      </c>
      <c r="M640" s="155">
        <f>IF(K640=1,SUM($K$6:K640),0)</f>
        <v>0</v>
      </c>
      <c r="N640" s="165">
        <f t="shared" si="65"/>
        <v>0</v>
      </c>
      <c r="O640" s="155">
        <f t="shared" si="66"/>
        <v>0</v>
      </c>
      <c r="P640" s="155">
        <f>IF(O640=1,SUM($O$6:O640),0)</f>
        <v>0</v>
      </c>
    </row>
    <row r="641" spans="1:16" ht="15" customHeight="1">
      <c r="A641" s="15"/>
      <c r="B641" s="183">
        <v>3</v>
      </c>
      <c r="C641" s="109" t="s">
        <v>1107</v>
      </c>
      <c r="D641" s="226" t="s">
        <v>47</v>
      </c>
      <c r="E641" s="227" t="s">
        <v>1123</v>
      </c>
      <c r="F641" s="228">
        <v>74125</v>
      </c>
      <c r="G641" s="228">
        <v>74125</v>
      </c>
      <c r="H641" s="171"/>
      <c r="I641" s="88">
        <f t="shared" si="62"/>
        <v>74125</v>
      </c>
      <c r="J641" s="163">
        <f t="shared" si="63"/>
        <v>0</v>
      </c>
      <c r="K641" s="155">
        <f t="shared" si="64"/>
        <v>0</v>
      </c>
      <c r="L641" s="155">
        <f>IF(J641=1,SUM($J$6:J641),0)</f>
        <v>0</v>
      </c>
      <c r="M641" s="155">
        <f>IF(K641=1,SUM($K$6:K641),0)</f>
        <v>0</v>
      </c>
      <c r="N641" s="165">
        <f t="shared" si="65"/>
        <v>0</v>
      </c>
      <c r="O641" s="155">
        <f t="shared" si="66"/>
        <v>0</v>
      </c>
      <c r="P641" s="155">
        <f>IF(O641=1,SUM($O$6:O641),0)</f>
        <v>0</v>
      </c>
    </row>
    <row r="642" spans="1:16" ht="15" customHeight="1">
      <c r="A642" s="15"/>
      <c r="B642" s="183">
        <v>4</v>
      </c>
      <c r="C642" s="109" t="s">
        <v>1108</v>
      </c>
      <c r="D642" s="226" t="s">
        <v>47</v>
      </c>
      <c r="E642" s="227" t="s">
        <v>1123</v>
      </c>
      <c r="F642" s="228">
        <v>150000</v>
      </c>
      <c r="G642" s="228">
        <v>150000</v>
      </c>
      <c r="H642" s="171"/>
      <c r="I642" s="88">
        <f t="shared" si="62"/>
        <v>150000</v>
      </c>
      <c r="J642" s="163">
        <f t="shared" si="63"/>
        <v>0</v>
      </c>
      <c r="K642" s="155">
        <f t="shared" si="64"/>
        <v>0</v>
      </c>
      <c r="L642" s="155">
        <f>IF(J642=1,SUM($J$6:J642),0)</f>
        <v>0</v>
      </c>
      <c r="M642" s="155">
        <f>IF(K642=1,SUM($K$6:K642),0)</f>
        <v>0</v>
      </c>
      <c r="N642" s="165">
        <f t="shared" si="65"/>
        <v>0</v>
      </c>
      <c r="O642" s="155">
        <f t="shared" si="66"/>
        <v>0</v>
      </c>
      <c r="P642" s="155">
        <f>IF(O642=1,SUM($O$6:O642),0)</f>
        <v>0</v>
      </c>
    </row>
    <row r="643" spans="1:16" ht="15" customHeight="1">
      <c r="A643" s="15"/>
      <c r="B643" s="183">
        <v>5</v>
      </c>
      <c r="C643" s="109" t="s">
        <v>1109</v>
      </c>
      <c r="D643" s="226" t="s">
        <v>45</v>
      </c>
      <c r="E643" s="227" t="s">
        <v>1123</v>
      </c>
      <c r="F643" s="228">
        <v>242999.99999999997</v>
      </c>
      <c r="G643" s="228">
        <v>242999.99999999997</v>
      </c>
      <c r="H643" s="171"/>
      <c r="I643" s="88">
        <f t="shared" si="62"/>
        <v>242999.99999999997</v>
      </c>
      <c r="J643" s="163">
        <f t="shared" si="63"/>
        <v>0</v>
      </c>
      <c r="K643" s="155">
        <f t="shared" si="64"/>
        <v>1</v>
      </c>
      <c r="L643" s="155">
        <f>IF(J643=1,SUM($J$6:J643),0)</f>
        <v>0</v>
      </c>
      <c r="M643" s="155">
        <f>IF(K643=1,SUM($K$6:K643),0)</f>
        <v>201227495.79893059</v>
      </c>
      <c r="N643" s="165">
        <f t="shared" si="65"/>
        <v>201227495.79893059</v>
      </c>
      <c r="O643" s="155">
        <f t="shared" si="66"/>
        <v>0</v>
      </c>
      <c r="P643" s="155">
        <f>IF(O643=1,SUM($O$6:O643),0)</f>
        <v>0</v>
      </c>
    </row>
    <row r="644" spans="1:16" ht="15" customHeight="1">
      <c r="A644" s="15"/>
      <c r="B644" s="183">
        <v>6</v>
      </c>
      <c r="C644" s="109" t="s">
        <v>1110</v>
      </c>
      <c r="D644" s="226" t="s">
        <v>45</v>
      </c>
      <c r="E644" s="227" t="s">
        <v>1123</v>
      </c>
      <c r="F644" s="228">
        <v>1124962.5</v>
      </c>
      <c r="G644" s="228">
        <v>1124962.5</v>
      </c>
      <c r="H644" s="171"/>
      <c r="I644" s="88">
        <f t="shared" si="62"/>
        <v>1124962.5</v>
      </c>
      <c r="J644" s="163">
        <f t="shared" si="63"/>
        <v>0</v>
      </c>
      <c r="K644" s="155">
        <f t="shared" si="64"/>
        <v>1</v>
      </c>
      <c r="L644" s="155">
        <f>IF(J644=1,SUM($J$6:J644),0)</f>
        <v>0</v>
      </c>
      <c r="M644" s="155">
        <f>IF(K644=1,SUM($K$6:K644),0)</f>
        <v>201227496.79893059</v>
      </c>
      <c r="N644" s="165">
        <f t="shared" si="65"/>
        <v>201227496.79893059</v>
      </c>
      <c r="O644" s="155">
        <f t="shared" si="66"/>
        <v>0</v>
      </c>
      <c r="P644" s="155">
        <f>IF(O644=1,SUM($O$6:O644),0)</f>
        <v>0</v>
      </c>
    </row>
    <row r="645" spans="1:16" ht="15" customHeight="1">
      <c r="A645" s="15"/>
      <c r="B645" s="183">
        <v>7</v>
      </c>
      <c r="C645" s="109" t="s">
        <v>1111</v>
      </c>
      <c r="D645" s="226" t="s">
        <v>45</v>
      </c>
      <c r="E645" s="227" t="s">
        <v>1123</v>
      </c>
      <c r="F645" s="228">
        <v>5065452.75</v>
      </c>
      <c r="G645" s="228">
        <v>5065452.75</v>
      </c>
      <c r="H645" s="171"/>
      <c r="I645" s="88">
        <f t="shared" si="62"/>
        <v>5065452.75</v>
      </c>
      <c r="J645" s="163">
        <f t="shared" si="63"/>
        <v>0</v>
      </c>
      <c r="K645" s="155">
        <f t="shared" si="64"/>
        <v>1</v>
      </c>
      <c r="L645" s="155">
        <f>IF(J645=1,SUM($J$6:J645),0)</f>
        <v>0</v>
      </c>
      <c r="M645" s="155">
        <f>IF(K645=1,SUM($K$6:K645),0)</f>
        <v>201227497.79893059</v>
      </c>
      <c r="N645" s="165">
        <f t="shared" si="65"/>
        <v>201227497.79893059</v>
      </c>
      <c r="O645" s="155">
        <f t="shared" si="66"/>
        <v>0</v>
      </c>
      <c r="P645" s="155">
        <f>IF(O645=1,SUM($O$6:O645),0)</f>
        <v>0</v>
      </c>
    </row>
    <row r="646" spans="1:16" ht="15" customHeight="1">
      <c r="A646" s="15"/>
      <c r="B646" s="183">
        <v>8</v>
      </c>
      <c r="C646" s="109" t="s">
        <v>1112</v>
      </c>
      <c r="D646" s="226" t="s">
        <v>45</v>
      </c>
      <c r="E646" s="227" t="s">
        <v>1123</v>
      </c>
      <c r="F646" s="228">
        <v>5065452.75</v>
      </c>
      <c r="G646" s="228">
        <v>5065452.75</v>
      </c>
      <c r="H646" s="171"/>
      <c r="I646" s="88">
        <f t="shared" si="62"/>
        <v>5065452.75</v>
      </c>
      <c r="J646" s="163">
        <f t="shared" si="63"/>
        <v>0</v>
      </c>
      <c r="K646" s="155">
        <f t="shared" si="64"/>
        <v>1</v>
      </c>
      <c r="L646" s="155">
        <f>IF(J646=1,SUM($J$6:J646),0)</f>
        <v>0</v>
      </c>
      <c r="M646" s="155">
        <f>IF(K646=1,SUM($K$6:K646),0)</f>
        <v>201227498.79893059</v>
      </c>
      <c r="N646" s="165">
        <f t="shared" si="65"/>
        <v>201227498.79893059</v>
      </c>
      <c r="O646" s="155">
        <f t="shared" si="66"/>
        <v>0</v>
      </c>
      <c r="P646" s="155">
        <f>IF(O646=1,SUM($O$6:O646),0)</f>
        <v>0</v>
      </c>
    </row>
    <row r="647" spans="1:16" ht="15" customHeight="1">
      <c r="A647" s="15"/>
      <c r="B647" s="183">
        <v>9</v>
      </c>
      <c r="C647" s="109" t="s">
        <v>1113</v>
      </c>
      <c r="D647" s="226" t="s">
        <v>45</v>
      </c>
      <c r="E647" s="227" t="s">
        <v>1124</v>
      </c>
      <c r="F647" s="228">
        <v>185000</v>
      </c>
      <c r="G647" s="228">
        <v>185000</v>
      </c>
      <c r="H647" s="171"/>
      <c r="I647" s="88">
        <f t="shared" si="62"/>
        <v>185000</v>
      </c>
      <c r="J647" s="163">
        <f t="shared" si="63"/>
        <v>0</v>
      </c>
      <c r="K647" s="155">
        <f t="shared" si="64"/>
        <v>1</v>
      </c>
      <c r="L647" s="155">
        <f>IF(J647=1,SUM($J$6:J647),0)</f>
        <v>0</v>
      </c>
      <c r="M647" s="155">
        <f>IF(K647=1,SUM($K$6:K647),0)</f>
        <v>201227499.79893059</v>
      </c>
      <c r="N647" s="165">
        <f t="shared" si="65"/>
        <v>201227499.79893059</v>
      </c>
      <c r="O647" s="155">
        <f t="shared" si="66"/>
        <v>0</v>
      </c>
      <c r="P647" s="155">
        <f>IF(O647=1,SUM($O$6:O647),0)</f>
        <v>0</v>
      </c>
    </row>
    <row r="648" spans="1:16" ht="15" customHeight="1">
      <c r="A648" s="15"/>
      <c r="B648" s="183"/>
      <c r="C648" s="109" t="s">
        <v>48</v>
      </c>
      <c r="D648" s="226" t="s">
        <v>48</v>
      </c>
      <c r="E648" s="227"/>
      <c r="F648" s="228"/>
      <c r="G648" s="228"/>
      <c r="H648" s="171"/>
      <c r="I648" s="88">
        <f t="shared" si="62"/>
        <v>0</v>
      </c>
      <c r="J648" s="163">
        <f t="shared" si="63"/>
        <v>0</v>
      </c>
      <c r="K648" s="155">
        <f t="shared" si="64"/>
        <v>0</v>
      </c>
      <c r="L648" s="155">
        <f>IF(J648=1,SUM($J$6:J648),0)</f>
        <v>0</v>
      </c>
      <c r="M648" s="155">
        <f>IF(K648=1,SUM($K$6:K648),0)</f>
        <v>0</v>
      </c>
      <c r="N648" s="165">
        <f t="shared" si="65"/>
        <v>0</v>
      </c>
      <c r="O648" s="155">
        <f t="shared" si="66"/>
        <v>0</v>
      </c>
      <c r="P648" s="155">
        <f>IF(O648=1,SUM($O$6:O648),0)</f>
        <v>0</v>
      </c>
    </row>
    <row r="649" spans="1:16" ht="15" customHeight="1">
      <c r="A649" s="15"/>
      <c r="B649" s="183" t="s">
        <v>1190</v>
      </c>
      <c r="C649" s="109" t="s">
        <v>1114</v>
      </c>
      <c r="D649" s="226" t="s">
        <v>48</v>
      </c>
      <c r="E649" s="227"/>
      <c r="F649" s="228"/>
      <c r="G649" s="228"/>
      <c r="H649" s="171"/>
      <c r="I649" s="88">
        <f t="shared" si="62"/>
        <v>0</v>
      </c>
      <c r="J649" s="163">
        <f t="shared" si="63"/>
        <v>0</v>
      </c>
      <c r="K649" s="155">
        <f t="shared" si="64"/>
        <v>0</v>
      </c>
      <c r="L649" s="155">
        <f>IF(J649=1,SUM($J$6:J649),0)</f>
        <v>0</v>
      </c>
      <c r="M649" s="155">
        <f>IF(K649=1,SUM($K$6:K649),0)</f>
        <v>0</v>
      </c>
      <c r="N649" s="165">
        <f t="shared" si="65"/>
        <v>0</v>
      </c>
      <c r="O649" s="155">
        <f t="shared" si="66"/>
        <v>0</v>
      </c>
      <c r="P649" s="155">
        <f>IF(O649=1,SUM($O$6:O649),0)</f>
        <v>0</v>
      </c>
    </row>
    <row r="650" spans="1:16" ht="15" customHeight="1">
      <c r="A650" s="15"/>
      <c r="B650" s="183">
        <v>1</v>
      </c>
      <c r="C650" s="109" t="s">
        <v>1115</v>
      </c>
      <c r="D650" s="226" t="s">
        <v>47</v>
      </c>
      <c r="E650" s="227" t="s">
        <v>7</v>
      </c>
      <c r="F650" s="228">
        <v>200000</v>
      </c>
      <c r="G650" s="228">
        <v>200000</v>
      </c>
      <c r="H650" s="171"/>
      <c r="I650" s="88">
        <f t="shared" si="62"/>
        <v>200000</v>
      </c>
      <c r="J650" s="163">
        <f t="shared" si="63"/>
        <v>0</v>
      </c>
      <c r="K650" s="155">
        <f t="shared" si="64"/>
        <v>0</v>
      </c>
      <c r="L650" s="155">
        <f>IF(J650=1,SUM($J$6:J650),0)</f>
        <v>0</v>
      </c>
      <c r="M650" s="155">
        <f>IF(K650=1,SUM($K$6:K650),0)</f>
        <v>0</v>
      </c>
      <c r="N650" s="165">
        <f t="shared" si="65"/>
        <v>0</v>
      </c>
      <c r="O650" s="155">
        <f t="shared" si="66"/>
        <v>0</v>
      </c>
      <c r="P650" s="155">
        <f>IF(O650=1,SUM($O$6:O650),0)</f>
        <v>0</v>
      </c>
    </row>
    <row r="651" spans="1:16" ht="15" customHeight="1">
      <c r="A651" s="15"/>
      <c r="B651" s="183">
        <v>2</v>
      </c>
      <c r="C651" s="109" t="s">
        <v>1116</v>
      </c>
      <c r="D651" s="226" t="s">
        <v>47</v>
      </c>
      <c r="E651" s="227" t="s">
        <v>1123</v>
      </c>
      <c r="F651" s="228">
        <v>230000</v>
      </c>
      <c r="G651" s="228">
        <v>230000</v>
      </c>
      <c r="H651" s="171"/>
      <c r="I651" s="88">
        <f t="shared" si="62"/>
        <v>230000</v>
      </c>
      <c r="J651" s="163">
        <f t="shared" si="63"/>
        <v>0</v>
      </c>
      <c r="K651" s="155">
        <f t="shared" si="64"/>
        <v>0</v>
      </c>
      <c r="L651" s="155">
        <f>IF(J651=1,SUM($J$6:J651),0)</f>
        <v>0</v>
      </c>
      <c r="M651" s="155">
        <f>IF(K651=1,SUM($K$6:K651),0)</f>
        <v>0</v>
      </c>
      <c r="N651" s="165">
        <f t="shared" si="65"/>
        <v>0</v>
      </c>
      <c r="O651" s="155">
        <f t="shared" si="66"/>
        <v>0</v>
      </c>
      <c r="P651" s="155">
        <f>IF(O651=1,SUM($O$6:O651),0)</f>
        <v>0</v>
      </c>
    </row>
    <row r="652" spans="1:16" ht="15" customHeight="1">
      <c r="A652" s="15"/>
      <c r="B652" s="183">
        <v>3</v>
      </c>
      <c r="C652" s="109" t="s">
        <v>1117</v>
      </c>
      <c r="D652" s="226" t="s">
        <v>47</v>
      </c>
      <c r="E652" s="227" t="s">
        <v>1123</v>
      </c>
      <c r="F652" s="228">
        <v>55000</v>
      </c>
      <c r="G652" s="228">
        <v>55000</v>
      </c>
      <c r="H652" s="171"/>
      <c r="I652" s="88">
        <f t="shared" si="62"/>
        <v>55000</v>
      </c>
      <c r="J652" s="163">
        <f t="shared" ref="J652:J715" si="67">IF(D652="MDU-KD",1,0)</f>
        <v>0</v>
      </c>
      <c r="K652" s="155">
        <f t="shared" ref="K652:K715" si="68">IF(D652="HDW",1,0)</f>
        <v>0</v>
      </c>
      <c r="L652" s="155">
        <f>IF(J652=1,SUM($J$6:J652),0)</f>
        <v>0</v>
      </c>
      <c r="M652" s="155">
        <f>IF(K652=1,SUM($K$6:K652),0)</f>
        <v>0</v>
      </c>
      <c r="N652" s="165">
        <f t="shared" ref="N652:N715" si="69">IF(L652=0,M652,L652)</f>
        <v>0</v>
      </c>
      <c r="O652" s="155">
        <f t="shared" ref="O652:O715" si="70">IF(E652=0,0,IF(LEFT(C652,11)="Tiang Beton",1,0))</f>
        <v>0</v>
      </c>
      <c r="P652" s="155">
        <f>IF(O652=1,SUM($O$6:O652),0)</f>
        <v>0</v>
      </c>
    </row>
    <row r="653" spans="1:16" ht="15" customHeight="1">
      <c r="A653" s="15"/>
      <c r="B653" s="183">
        <v>4</v>
      </c>
      <c r="C653" s="109" t="s">
        <v>1118</v>
      </c>
      <c r="D653" s="226" t="s">
        <v>47</v>
      </c>
      <c r="E653" s="227" t="s">
        <v>7</v>
      </c>
      <c r="F653" s="228">
        <v>93000</v>
      </c>
      <c r="G653" s="228">
        <v>93000</v>
      </c>
      <c r="H653" s="171"/>
      <c r="I653" s="88">
        <f t="shared" si="62"/>
        <v>93000</v>
      </c>
      <c r="J653" s="163">
        <f t="shared" si="67"/>
        <v>0</v>
      </c>
      <c r="K653" s="155">
        <f t="shared" si="68"/>
        <v>0</v>
      </c>
      <c r="L653" s="155">
        <f>IF(J653=1,SUM($J$6:J653),0)</f>
        <v>0</v>
      </c>
      <c r="M653" s="155">
        <f>IF(K653=1,SUM($K$6:K653),0)</f>
        <v>0</v>
      </c>
      <c r="N653" s="165">
        <f t="shared" si="69"/>
        <v>0</v>
      </c>
      <c r="O653" s="155">
        <f t="shared" si="70"/>
        <v>0</v>
      </c>
      <c r="P653" s="155">
        <f>IF(O653=1,SUM($O$6:O653),0)</f>
        <v>0</v>
      </c>
    </row>
    <row r="654" spans="1:16" ht="15" customHeight="1">
      <c r="A654" s="15"/>
      <c r="B654" s="183">
        <v>5</v>
      </c>
      <c r="C654" s="109" t="s">
        <v>1119</v>
      </c>
      <c r="D654" s="226" t="s">
        <v>47</v>
      </c>
      <c r="E654" s="227" t="s">
        <v>7</v>
      </c>
      <c r="F654" s="228">
        <v>85000</v>
      </c>
      <c r="G654" s="228">
        <v>85000</v>
      </c>
      <c r="H654" s="171"/>
      <c r="I654" s="88">
        <f t="shared" si="62"/>
        <v>85000</v>
      </c>
      <c r="J654" s="163">
        <f t="shared" si="67"/>
        <v>0</v>
      </c>
      <c r="K654" s="155">
        <f t="shared" si="68"/>
        <v>0</v>
      </c>
      <c r="L654" s="155">
        <f>IF(J654=1,SUM($J$6:J654),0)</f>
        <v>0</v>
      </c>
      <c r="M654" s="155">
        <f>IF(K654=1,SUM($K$6:K654),0)</f>
        <v>0</v>
      </c>
      <c r="N654" s="165">
        <f t="shared" si="69"/>
        <v>0</v>
      </c>
      <c r="O654" s="155">
        <f t="shared" si="70"/>
        <v>0</v>
      </c>
      <c r="P654" s="155">
        <f>IF(O654=1,SUM($O$6:O654),0)</f>
        <v>0</v>
      </c>
    </row>
    <row r="655" spans="1:16" ht="15" customHeight="1">
      <c r="A655" s="15"/>
      <c r="B655" s="183"/>
      <c r="C655" s="109" t="s">
        <v>48</v>
      </c>
      <c r="D655" s="226" t="s">
        <v>48</v>
      </c>
      <c r="E655" s="227"/>
      <c r="F655" s="228"/>
      <c r="G655" s="228"/>
      <c r="H655" s="171"/>
      <c r="I655" s="88">
        <f t="shared" si="62"/>
        <v>0</v>
      </c>
      <c r="J655" s="163">
        <f t="shared" si="67"/>
        <v>0</v>
      </c>
      <c r="K655" s="155">
        <f t="shared" si="68"/>
        <v>0</v>
      </c>
      <c r="L655" s="155">
        <f>IF(J655=1,SUM($J$6:J655),0)</f>
        <v>0</v>
      </c>
      <c r="M655" s="155">
        <f>IF(K655=1,SUM($K$6:K655),0)</f>
        <v>0</v>
      </c>
      <c r="N655" s="165">
        <f t="shared" si="69"/>
        <v>0</v>
      </c>
      <c r="O655" s="155">
        <f t="shared" si="70"/>
        <v>0</v>
      </c>
      <c r="P655" s="155">
        <f>IF(O655=1,SUM($O$6:O655),0)</f>
        <v>0</v>
      </c>
    </row>
    <row r="656" spans="1:16" ht="15" customHeight="1">
      <c r="A656" s="15"/>
      <c r="B656" s="183" t="s">
        <v>1191</v>
      </c>
      <c r="C656" s="109" t="s">
        <v>1120</v>
      </c>
      <c r="D656" s="226" t="s">
        <v>45</v>
      </c>
      <c r="E656" s="227" t="s">
        <v>8</v>
      </c>
      <c r="F656" s="228">
        <v>12000</v>
      </c>
      <c r="G656" s="228">
        <v>12000</v>
      </c>
      <c r="H656" s="171"/>
      <c r="I656" s="88">
        <f t="shared" si="62"/>
        <v>12000</v>
      </c>
      <c r="J656" s="163">
        <f t="shared" si="67"/>
        <v>0</v>
      </c>
      <c r="K656" s="155">
        <f t="shared" si="68"/>
        <v>1</v>
      </c>
      <c r="L656" s="155">
        <f>IF(J656=1,SUM($J$6:J656),0)</f>
        <v>0</v>
      </c>
      <c r="M656" s="155">
        <f>IF(K656=1,SUM($K$6:K656),0)</f>
        <v>201227500.79893059</v>
      </c>
      <c r="N656" s="165">
        <f t="shared" si="69"/>
        <v>201227500.79893059</v>
      </c>
      <c r="O656" s="155">
        <f t="shared" si="70"/>
        <v>0</v>
      </c>
      <c r="P656" s="155">
        <f>IF(O656=1,SUM($O$6:O656),0)</f>
        <v>0</v>
      </c>
    </row>
    <row r="657" spans="1:16" ht="15" customHeight="1">
      <c r="A657" s="15"/>
      <c r="B657" s="183"/>
      <c r="C657" s="109" t="s">
        <v>48</v>
      </c>
      <c r="D657" s="226" t="s">
        <v>48</v>
      </c>
      <c r="E657" s="227"/>
      <c r="F657" s="228"/>
      <c r="G657" s="228"/>
      <c r="H657" s="171"/>
      <c r="I657" s="88">
        <f t="shared" si="62"/>
        <v>0</v>
      </c>
      <c r="J657" s="163">
        <f t="shared" si="67"/>
        <v>0</v>
      </c>
      <c r="K657" s="155">
        <f t="shared" si="68"/>
        <v>0</v>
      </c>
      <c r="L657" s="155">
        <f>IF(J657=1,SUM($J$6:J657),0)</f>
        <v>0</v>
      </c>
      <c r="M657" s="155">
        <f>IF(K657=1,SUM($K$6:K657),0)</f>
        <v>0</v>
      </c>
      <c r="N657" s="165">
        <f t="shared" si="69"/>
        <v>0</v>
      </c>
      <c r="O657" s="155">
        <f t="shared" si="70"/>
        <v>0</v>
      </c>
      <c r="P657" s="155">
        <f>IF(O657=1,SUM($O$6:O657),0)</f>
        <v>0</v>
      </c>
    </row>
    <row r="658" spans="1:16" ht="15" customHeight="1">
      <c r="A658" s="15"/>
      <c r="B658" s="183" t="s">
        <v>1058</v>
      </c>
      <c r="C658" s="109" t="s">
        <v>617</v>
      </c>
      <c r="D658" s="226" t="s">
        <v>48</v>
      </c>
      <c r="E658" s="227"/>
      <c r="F658" s="228"/>
      <c r="G658" s="228"/>
      <c r="H658" s="171"/>
      <c r="I658" s="88">
        <f t="shared" si="62"/>
        <v>0</v>
      </c>
      <c r="J658" s="163">
        <f t="shared" si="67"/>
        <v>0</v>
      </c>
      <c r="K658" s="155">
        <f t="shared" si="68"/>
        <v>0</v>
      </c>
      <c r="L658" s="155">
        <f>IF(J658=1,SUM($J$6:J658),0)</f>
        <v>0</v>
      </c>
      <c r="M658" s="155">
        <f>IF(K658=1,SUM($K$6:K658),0)</f>
        <v>0</v>
      </c>
      <c r="N658" s="165">
        <f t="shared" si="69"/>
        <v>0</v>
      </c>
      <c r="O658" s="155">
        <f t="shared" si="70"/>
        <v>0</v>
      </c>
      <c r="P658" s="155">
        <f>IF(O658=1,SUM($O$6:O658),0)</f>
        <v>0</v>
      </c>
    </row>
    <row r="659" spans="1:16" ht="15" customHeight="1">
      <c r="A659" s="15"/>
      <c r="B659" s="183" t="s">
        <v>1031</v>
      </c>
      <c r="C659" s="109" t="s">
        <v>618</v>
      </c>
      <c r="D659" s="226" t="s">
        <v>48</v>
      </c>
      <c r="E659" s="227"/>
      <c r="F659" s="228"/>
      <c r="G659" s="228"/>
      <c r="H659" s="171"/>
      <c r="I659" s="88">
        <f t="shared" si="62"/>
        <v>0</v>
      </c>
      <c r="J659" s="163">
        <f t="shared" si="67"/>
        <v>0</v>
      </c>
      <c r="K659" s="155">
        <f t="shared" si="68"/>
        <v>0</v>
      </c>
      <c r="L659" s="155">
        <f>IF(J659=1,SUM($J$6:J659),0)</f>
        <v>0</v>
      </c>
      <c r="M659" s="155">
        <f>IF(K659=1,SUM($K$6:K659),0)</f>
        <v>0</v>
      </c>
      <c r="N659" s="165">
        <f t="shared" si="69"/>
        <v>0</v>
      </c>
      <c r="O659" s="155">
        <f t="shared" si="70"/>
        <v>0</v>
      </c>
      <c r="P659" s="155">
        <f>IF(O659=1,SUM($O$6:O659),0)</f>
        <v>0</v>
      </c>
    </row>
    <row r="660" spans="1:16" ht="15" customHeight="1">
      <c r="A660" s="15"/>
      <c r="B660" s="174">
        <v>1</v>
      </c>
      <c r="C660" s="109" t="s">
        <v>619</v>
      </c>
      <c r="D660" s="226" t="s">
        <v>47</v>
      </c>
      <c r="E660" s="227" t="s">
        <v>14</v>
      </c>
      <c r="F660" s="228">
        <v>19800</v>
      </c>
      <c r="G660" s="228">
        <v>19800</v>
      </c>
      <c r="H660" s="171"/>
      <c r="I660" s="88">
        <f t="shared" si="62"/>
        <v>19800</v>
      </c>
      <c r="J660" s="163">
        <f t="shared" si="67"/>
        <v>0</v>
      </c>
      <c r="K660" s="155">
        <f t="shared" si="68"/>
        <v>0</v>
      </c>
      <c r="L660" s="155">
        <f>IF(J660=1,SUM($J$6:J660),0)</f>
        <v>0</v>
      </c>
      <c r="M660" s="155">
        <f>IF(K660=1,SUM($K$6:K660),0)</f>
        <v>0</v>
      </c>
      <c r="N660" s="165">
        <f t="shared" si="69"/>
        <v>0</v>
      </c>
      <c r="O660" s="155">
        <f t="shared" si="70"/>
        <v>0</v>
      </c>
      <c r="P660" s="155">
        <f>IF(O660=1,SUM($O$6:O660),0)</f>
        <v>0</v>
      </c>
    </row>
    <row r="661" spans="1:16" ht="15" customHeight="1">
      <c r="A661" s="15"/>
      <c r="B661" s="174">
        <v>2</v>
      </c>
      <c r="C661" s="109" t="s">
        <v>620</v>
      </c>
      <c r="D661" s="226" t="s">
        <v>47</v>
      </c>
      <c r="E661" s="227" t="s">
        <v>14</v>
      </c>
      <c r="F661" s="228">
        <v>20500</v>
      </c>
      <c r="G661" s="228">
        <v>20500</v>
      </c>
      <c r="H661" s="171"/>
      <c r="I661" s="88">
        <f t="shared" si="62"/>
        <v>20500</v>
      </c>
      <c r="J661" s="163">
        <f t="shared" si="67"/>
        <v>0</v>
      </c>
      <c r="K661" s="155">
        <f t="shared" si="68"/>
        <v>0</v>
      </c>
      <c r="L661" s="155">
        <f>IF(J661=1,SUM($J$6:J661),0)</f>
        <v>0</v>
      </c>
      <c r="M661" s="155">
        <f>IF(K661=1,SUM($K$6:K661),0)</f>
        <v>0</v>
      </c>
      <c r="N661" s="165">
        <f t="shared" si="69"/>
        <v>0</v>
      </c>
      <c r="O661" s="155">
        <f t="shared" si="70"/>
        <v>0</v>
      </c>
      <c r="P661" s="155">
        <f>IF(O661=1,SUM($O$6:O661),0)</f>
        <v>0</v>
      </c>
    </row>
    <row r="662" spans="1:16" ht="15" customHeight="1">
      <c r="A662" s="15"/>
      <c r="B662" s="174">
        <v>3</v>
      </c>
      <c r="C662" s="109" t="s">
        <v>621</v>
      </c>
      <c r="D662" s="226" t="s">
        <v>47</v>
      </c>
      <c r="E662" s="227" t="s">
        <v>14</v>
      </c>
      <c r="F662" s="228">
        <v>27500</v>
      </c>
      <c r="G662" s="228">
        <v>27500</v>
      </c>
      <c r="H662" s="171"/>
      <c r="I662" s="88">
        <f t="shared" si="62"/>
        <v>27500</v>
      </c>
      <c r="J662" s="163">
        <f t="shared" si="67"/>
        <v>0</v>
      </c>
      <c r="K662" s="155">
        <f t="shared" si="68"/>
        <v>0</v>
      </c>
      <c r="L662" s="155">
        <f>IF(J662=1,SUM($J$6:J662),0)</f>
        <v>0</v>
      </c>
      <c r="M662" s="155">
        <f>IF(K662=1,SUM($K$6:K662),0)</f>
        <v>0</v>
      </c>
      <c r="N662" s="165">
        <f t="shared" si="69"/>
        <v>0</v>
      </c>
      <c r="O662" s="155">
        <f t="shared" si="70"/>
        <v>0</v>
      </c>
      <c r="P662" s="155">
        <f>IF(O662=1,SUM($O$6:O662),0)</f>
        <v>0</v>
      </c>
    </row>
    <row r="663" spans="1:16" ht="15" customHeight="1">
      <c r="A663" s="15"/>
      <c r="B663" s="174">
        <v>4</v>
      </c>
      <c r="C663" s="109" t="s">
        <v>622</v>
      </c>
      <c r="D663" s="226" t="s">
        <v>47</v>
      </c>
      <c r="E663" s="227" t="s">
        <v>14</v>
      </c>
      <c r="F663" s="228">
        <v>14900</v>
      </c>
      <c r="G663" s="228">
        <v>14900</v>
      </c>
      <c r="H663" s="171"/>
      <c r="I663" s="88">
        <f t="shared" si="62"/>
        <v>14900</v>
      </c>
      <c r="J663" s="163">
        <f t="shared" si="67"/>
        <v>0</v>
      </c>
      <c r="K663" s="155">
        <f t="shared" si="68"/>
        <v>0</v>
      </c>
      <c r="L663" s="155">
        <f>IF(J663=1,SUM($J$6:J663),0)</f>
        <v>0</v>
      </c>
      <c r="M663" s="155">
        <f>IF(K663=1,SUM($K$6:K663),0)</f>
        <v>0</v>
      </c>
      <c r="N663" s="165">
        <f t="shared" si="69"/>
        <v>0</v>
      </c>
      <c r="O663" s="155">
        <f t="shared" si="70"/>
        <v>0</v>
      </c>
      <c r="P663" s="155">
        <f>IF(O663=1,SUM($O$6:O663),0)</f>
        <v>0</v>
      </c>
    </row>
    <row r="664" spans="1:16" ht="15" customHeight="1">
      <c r="A664" s="15"/>
      <c r="B664" s="174">
        <v>5</v>
      </c>
      <c r="C664" s="109" t="s">
        <v>623</v>
      </c>
      <c r="D664" s="226" t="s">
        <v>47</v>
      </c>
      <c r="E664" s="227" t="s">
        <v>14</v>
      </c>
      <c r="F664" s="228">
        <v>27900</v>
      </c>
      <c r="G664" s="228">
        <v>33200</v>
      </c>
      <c r="H664" s="171"/>
      <c r="I664" s="88">
        <f t="shared" si="62"/>
        <v>33200</v>
      </c>
      <c r="J664" s="163">
        <f t="shared" si="67"/>
        <v>0</v>
      </c>
      <c r="K664" s="155">
        <f t="shared" si="68"/>
        <v>0</v>
      </c>
      <c r="L664" s="155">
        <f>IF(J664=1,SUM($J$6:J664),0)</f>
        <v>0</v>
      </c>
      <c r="M664" s="155">
        <f>IF(K664=1,SUM($K$6:K664),0)</f>
        <v>0</v>
      </c>
      <c r="N664" s="165">
        <f t="shared" si="69"/>
        <v>0</v>
      </c>
      <c r="O664" s="155">
        <f t="shared" si="70"/>
        <v>0</v>
      </c>
      <c r="P664" s="155">
        <f>IF(O664=1,SUM($O$6:O664),0)</f>
        <v>0</v>
      </c>
    </row>
    <row r="665" spans="1:16" ht="15" customHeight="1">
      <c r="A665" s="17"/>
      <c r="B665" s="174">
        <v>6</v>
      </c>
      <c r="C665" s="109" t="s">
        <v>624</v>
      </c>
      <c r="D665" s="226" t="s">
        <v>47</v>
      </c>
      <c r="E665" s="227" t="s">
        <v>14</v>
      </c>
      <c r="F665" s="228">
        <v>33000</v>
      </c>
      <c r="G665" s="228">
        <v>35700</v>
      </c>
      <c r="H665" s="171"/>
      <c r="I665" s="88">
        <f t="shared" si="62"/>
        <v>35700</v>
      </c>
      <c r="J665" s="163">
        <f t="shared" si="67"/>
        <v>0</v>
      </c>
      <c r="K665" s="155">
        <f t="shared" si="68"/>
        <v>0</v>
      </c>
      <c r="L665" s="155">
        <f>IF(J665=1,SUM($J$6:J665),0)</f>
        <v>0</v>
      </c>
      <c r="M665" s="155">
        <f>IF(K665=1,SUM($K$6:K665),0)</f>
        <v>0</v>
      </c>
      <c r="N665" s="165">
        <f t="shared" si="69"/>
        <v>0</v>
      </c>
      <c r="O665" s="155">
        <f t="shared" si="70"/>
        <v>0</v>
      </c>
      <c r="P665" s="155">
        <f>IF(O665=1,SUM($O$6:O665),0)</f>
        <v>0</v>
      </c>
    </row>
    <row r="666" spans="1:16" ht="15" customHeight="1">
      <c r="A666" s="15"/>
      <c r="B666" s="174">
        <v>7</v>
      </c>
      <c r="C666" s="109" t="s">
        <v>625</v>
      </c>
      <c r="D666" s="226" t="s">
        <v>47</v>
      </c>
      <c r="E666" s="227" t="s">
        <v>14</v>
      </c>
      <c r="F666" s="228">
        <v>27900</v>
      </c>
      <c r="G666" s="228">
        <v>33200</v>
      </c>
      <c r="H666" s="171"/>
      <c r="I666" s="88">
        <f t="shared" si="62"/>
        <v>33200</v>
      </c>
      <c r="J666" s="163">
        <f t="shared" si="67"/>
        <v>0</v>
      </c>
      <c r="K666" s="155">
        <f t="shared" si="68"/>
        <v>0</v>
      </c>
      <c r="L666" s="155">
        <f>IF(J666=1,SUM($J$6:J666),0)</f>
        <v>0</v>
      </c>
      <c r="M666" s="155">
        <f>IF(K666=1,SUM($K$6:K666),0)</f>
        <v>0</v>
      </c>
      <c r="N666" s="165">
        <f t="shared" si="69"/>
        <v>0</v>
      </c>
      <c r="O666" s="155">
        <f t="shared" si="70"/>
        <v>0</v>
      </c>
      <c r="P666" s="155">
        <f>IF(O666=1,SUM($O$6:O666),0)</f>
        <v>0</v>
      </c>
    </row>
    <row r="667" spans="1:16" ht="15" customHeight="1">
      <c r="A667" s="15"/>
      <c r="B667" s="174">
        <v>8</v>
      </c>
      <c r="C667" s="109" t="s">
        <v>626</v>
      </c>
      <c r="D667" s="226" t="s">
        <v>47</v>
      </c>
      <c r="E667" s="227" t="s">
        <v>14</v>
      </c>
      <c r="F667" s="228">
        <v>37600</v>
      </c>
      <c r="G667" s="228">
        <v>37600</v>
      </c>
      <c r="H667" s="171"/>
      <c r="I667" s="88">
        <f t="shared" si="62"/>
        <v>37600</v>
      </c>
      <c r="J667" s="163">
        <f t="shared" si="67"/>
        <v>0</v>
      </c>
      <c r="K667" s="155">
        <f t="shared" si="68"/>
        <v>0</v>
      </c>
      <c r="L667" s="155">
        <f>IF(J667=1,SUM($J$6:J667),0)</f>
        <v>0</v>
      </c>
      <c r="M667" s="155">
        <f>IF(K667=1,SUM($K$6:K667),0)</f>
        <v>0</v>
      </c>
      <c r="N667" s="165">
        <f t="shared" si="69"/>
        <v>0</v>
      </c>
      <c r="O667" s="155">
        <f t="shared" si="70"/>
        <v>0</v>
      </c>
      <c r="P667" s="155">
        <f>IF(O667=1,SUM($O$6:O667),0)</f>
        <v>0</v>
      </c>
    </row>
    <row r="668" spans="1:16" ht="15" customHeight="1">
      <c r="A668" s="15"/>
      <c r="B668" s="174">
        <v>9</v>
      </c>
      <c r="C668" s="109" t="s">
        <v>627</v>
      </c>
      <c r="D668" s="226" t="s">
        <v>47</v>
      </c>
      <c r="E668" s="227" t="s">
        <v>14</v>
      </c>
      <c r="F668" s="228">
        <v>27900</v>
      </c>
      <c r="G668" s="228">
        <v>33200</v>
      </c>
      <c r="H668" s="171"/>
      <c r="I668" s="88">
        <f t="shared" si="62"/>
        <v>33200</v>
      </c>
      <c r="J668" s="163">
        <f t="shared" si="67"/>
        <v>0</v>
      </c>
      <c r="K668" s="155">
        <f t="shared" si="68"/>
        <v>0</v>
      </c>
      <c r="L668" s="155">
        <f>IF(J668=1,SUM($J$6:J668),0)</f>
        <v>0</v>
      </c>
      <c r="M668" s="155">
        <f>IF(K668=1,SUM($K$6:K668),0)</f>
        <v>0</v>
      </c>
      <c r="N668" s="165">
        <f t="shared" si="69"/>
        <v>0</v>
      </c>
      <c r="O668" s="155">
        <f t="shared" si="70"/>
        <v>0</v>
      </c>
      <c r="P668" s="155">
        <f>IF(O668=1,SUM($O$6:O668),0)</f>
        <v>0</v>
      </c>
    </row>
    <row r="669" spans="1:16" ht="15" customHeight="1">
      <c r="A669" s="15"/>
      <c r="B669" s="174">
        <v>10</v>
      </c>
      <c r="C669" s="109" t="s">
        <v>628</v>
      </c>
      <c r="D669" s="226" t="s">
        <v>47</v>
      </c>
      <c r="E669" s="227" t="s">
        <v>14</v>
      </c>
      <c r="F669" s="228">
        <v>39800</v>
      </c>
      <c r="G669" s="228">
        <v>39800</v>
      </c>
      <c r="H669" s="171"/>
      <c r="I669" s="88">
        <f t="shared" si="62"/>
        <v>39800</v>
      </c>
      <c r="J669" s="163">
        <f t="shared" si="67"/>
        <v>0</v>
      </c>
      <c r="K669" s="155">
        <f t="shared" si="68"/>
        <v>0</v>
      </c>
      <c r="L669" s="155">
        <f>IF(J669=1,SUM($J$6:J669),0)</f>
        <v>0</v>
      </c>
      <c r="M669" s="155">
        <f>IF(K669=1,SUM($K$6:K669),0)</f>
        <v>0</v>
      </c>
      <c r="N669" s="165">
        <f t="shared" si="69"/>
        <v>0</v>
      </c>
      <c r="O669" s="155">
        <f t="shared" si="70"/>
        <v>0</v>
      </c>
      <c r="P669" s="155">
        <f>IF(O669=1,SUM($O$6:O669),0)</f>
        <v>0</v>
      </c>
    </row>
    <row r="670" spans="1:16" ht="15" customHeight="1">
      <c r="A670" s="15"/>
      <c r="B670" s="174">
        <v>11</v>
      </c>
      <c r="C670" s="109" t="s">
        <v>629</v>
      </c>
      <c r="D670" s="226" t="s">
        <v>47</v>
      </c>
      <c r="E670" s="227" t="s">
        <v>14</v>
      </c>
      <c r="F670" s="228">
        <v>24700</v>
      </c>
      <c r="G670" s="228">
        <v>29400</v>
      </c>
      <c r="H670" s="171"/>
      <c r="I670" s="88">
        <f t="shared" si="62"/>
        <v>29400</v>
      </c>
      <c r="J670" s="163">
        <f t="shared" si="67"/>
        <v>0</v>
      </c>
      <c r="K670" s="155">
        <f t="shared" si="68"/>
        <v>0</v>
      </c>
      <c r="L670" s="155">
        <f>IF(J670=1,SUM($J$6:J670),0)</f>
        <v>0</v>
      </c>
      <c r="M670" s="155">
        <f>IF(K670=1,SUM($K$6:K670),0)</f>
        <v>0</v>
      </c>
      <c r="N670" s="165">
        <f t="shared" si="69"/>
        <v>0</v>
      </c>
      <c r="O670" s="155">
        <f t="shared" si="70"/>
        <v>0</v>
      </c>
      <c r="P670" s="155">
        <f>IF(O670=1,SUM($O$6:O670),0)</f>
        <v>0</v>
      </c>
    </row>
    <row r="671" spans="1:16" ht="15" customHeight="1">
      <c r="A671" s="15"/>
      <c r="B671" s="174">
        <v>12</v>
      </c>
      <c r="C671" s="109" t="s">
        <v>630</v>
      </c>
      <c r="D671" s="226" t="s">
        <v>47</v>
      </c>
      <c r="E671" s="227" t="s">
        <v>14</v>
      </c>
      <c r="F671" s="228">
        <v>33700</v>
      </c>
      <c r="G671" s="228">
        <v>35700</v>
      </c>
      <c r="H671" s="171"/>
      <c r="I671" s="88">
        <f t="shared" si="62"/>
        <v>35700</v>
      </c>
      <c r="J671" s="163">
        <f t="shared" si="67"/>
        <v>0</v>
      </c>
      <c r="K671" s="155">
        <f t="shared" si="68"/>
        <v>0</v>
      </c>
      <c r="L671" s="155">
        <f>IF(J671=1,SUM($J$6:J671),0)</f>
        <v>0</v>
      </c>
      <c r="M671" s="155">
        <f>IF(K671=1,SUM($K$6:K671),0)</f>
        <v>0</v>
      </c>
      <c r="N671" s="165">
        <f t="shared" si="69"/>
        <v>0</v>
      </c>
      <c r="O671" s="155">
        <f t="shared" si="70"/>
        <v>0</v>
      </c>
      <c r="P671" s="155">
        <f>IF(O671=1,SUM($O$6:O671),0)</f>
        <v>0</v>
      </c>
    </row>
    <row r="672" spans="1:16" ht="15" customHeight="1">
      <c r="A672" s="15"/>
      <c r="B672" s="174">
        <v>13</v>
      </c>
      <c r="C672" s="109" t="s">
        <v>631</v>
      </c>
      <c r="D672" s="226" t="s">
        <v>47</v>
      </c>
      <c r="E672" s="227" t="s">
        <v>14</v>
      </c>
      <c r="F672" s="228">
        <v>25800</v>
      </c>
      <c r="G672" s="228">
        <v>30700</v>
      </c>
      <c r="H672" s="171"/>
      <c r="I672" s="88">
        <f t="shared" si="62"/>
        <v>30700</v>
      </c>
      <c r="J672" s="163">
        <f t="shared" si="67"/>
        <v>0</v>
      </c>
      <c r="K672" s="155">
        <f t="shared" si="68"/>
        <v>0</v>
      </c>
      <c r="L672" s="155">
        <f>IF(J672=1,SUM($J$6:J672),0)</f>
        <v>0</v>
      </c>
      <c r="M672" s="155">
        <f>IF(K672=1,SUM($K$6:K672),0)</f>
        <v>0</v>
      </c>
      <c r="N672" s="165">
        <f t="shared" si="69"/>
        <v>0</v>
      </c>
      <c r="O672" s="155">
        <f t="shared" si="70"/>
        <v>0</v>
      </c>
      <c r="P672" s="155">
        <f>IF(O672=1,SUM($O$6:O672),0)</f>
        <v>0</v>
      </c>
    </row>
    <row r="673" spans="1:16" ht="15" customHeight="1">
      <c r="A673" s="17"/>
      <c r="B673" s="174">
        <v>14</v>
      </c>
      <c r="C673" s="109" t="s">
        <v>632</v>
      </c>
      <c r="D673" s="226" t="s">
        <v>47</v>
      </c>
      <c r="E673" s="227" t="s">
        <v>14</v>
      </c>
      <c r="F673" s="228">
        <v>19100</v>
      </c>
      <c r="G673" s="228">
        <v>22700</v>
      </c>
      <c r="H673" s="171"/>
      <c r="I673" s="88">
        <f t="shared" si="62"/>
        <v>22700</v>
      </c>
      <c r="J673" s="163">
        <f t="shared" si="67"/>
        <v>0</v>
      </c>
      <c r="K673" s="155">
        <f t="shared" si="68"/>
        <v>0</v>
      </c>
      <c r="L673" s="155">
        <f>IF(J673=1,SUM($J$6:J673),0)</f>
        <v>0</v>
      </c>
      <c r="M673" s="155">
        <f>IF(K673=1,SUM($K$6:K673),0)</f>
        <v>0</v>
      </c>
      <c r="N673" s="165">
        <f t="shared" si="69"/>
        <v>0</v>
      </c>
      <c r="O673" s="155">
        <f t="shared" si="70"/>
        <v>0</v>
      </c>
      <c r="P673" s="155">
        <f>IF(O673=1,SUM($O$6:O673),0)</f>
        <v>0</v>
      </c>
    </row>
    <row r="674" spans="1:16" ht="15" customHeight="1">
      <c r="A674" s="15"/>
      <c r="B674" s="174">
        <v>15</v>
      </c>
      <c r="C674" s="109" t="s">
        <v>633</v>
      </c>
      <c r="D674" s="226" t="s">
        <v>47</v>
      </c>
      <c r="E674" s="227" t="s">
        <v>14</v>
      </c>
      <c r="F674" s="228">
        <v>19800</v>
      </c>
      <c r="G674" s="228">
        <v>19800</v>
      </c>
      <c r="H674" s="171"/>
      <c r="I674" s="88">
        <f t="shared" si="62"/>
        <v>19800</v>
      </c>
      <c r="J674" s="163">
        <f t="shared" si="67"/>
        <v>0</v>
      </c>
      <c r="K674" s="155">
        <f t="shared" si="68"/>
        <v>0</v>
      </c>
      <c r="L674" s="155">
        <f>IF(J674=1,SUM($J$6:J674),0)</f>
        <v>0</v>
      </c>
      <c r="M674" s="155">
        <f>IF(K674=1,SUM($K$6:K674),0)</f>
        <v>0</v>
      </c>
      <c r="N674" s="165">
        <f t="shared" si="69"/>
        <v>0</v>
      </c>
      <c r="O674" s="155">
        <f t="shared" si="70"/>
        <v>0</v>
      </c>
      <c r="P674" s="155">
        <f>IF(O674=1,SUM($O$6:O674),0)</f>
        <v>0</v>
      </c>
    </row>
    <row r="675" spans="1:16" ht="15" customHeight="1">
      <c r="A675" s="15"/>
      <c r="B675" s="174">
        <v>16</v>
      </c>
      <c r="C675" s="109" t="s">
        <v>634</v>
      </c>
      <c r="D675" s="226" t="s">
        <v>47</v>
      </c>
      <c r="E675" s="227" t="s">
        <v>14</v>
      </c>
      <c r="F675" s="228">
        <v>19800</v>
      </c>
      <c r="G675" s="228">
        <v>19800</v>
      </c>
      <c r="H675" s="171"/>
      <c r="I675" s="88">
        <f t="shared" si="62"/>
        <v>19800</v>
      </c>
      <c r="J675" s="163">
        <f t="shared" si="67"/>
        <v>0</v>
      </c>
      <c r="K675" s="155">
        <f t="shared" si="68"/>
        <v>0</v>
      </c>
      <c r="L675" s="155">
        <f>IF(J675=1,SUM($J$6:J675),0)</f>
        <v>0</v>
      </c>
      <c r="M675" s="155">
        <f>IF(K675=1,SUM($K$6:K675),0)</f>
        <v>0</v>
      </c>
      <c r="N675" s="165">
        <f t="shared" si="69"/>
        <v>0</v>
      </c>
      <c r="O675" s="155">
        <f t="shared" si="70"/>
        <v>0</v>
      </c>
      <c r="P675" s="155">
        <f>IF(O675=1,SUM($O$6:O675),0)</f>
        <v>0</v>
      </c>
    </row>
    <row r="676" spans="1:16" ht="15" customHeight="1">
      <c r="A676" s="15"/>
      <c r="B676" s="174">
        <v>17</v>
      </c>
      <c r="C676" s="109" t="s">
        <v>635</v>
      </c>
      <c r="D676" s="226" t="s">
        <v>47</v>
      </c>
      <c r="E676" s="227" t="s">
        <v>14</v>
      </c>
      <c r="F676" s="228">
        <v>20500</v>
      </c>
      <c r="G676" s="228">
        <v>20500</v>
      </c>
      <c r="H676" s="171"/>
      <c r="I676" s="88">
        <f t="shared" si="62"/>
        <v>20500</v>
      </c>
      <c r="J676" s="163">
        <f t="shared" si="67"/>
        <v>0</v>
      </c>
      <c r="K676" s="155">
        <f t="shared" si="68"/>
        <v>0</v>
      </c>
      <c r="L676" s="155">
        <f>IF(J676=1,SUM($J$6:J676),0)</f>
        <v>0</v>
      </c>
      <c r="M676" s="155">
        <f>IF(K676=1,SUM($K$6:K676),0)</f>
        <v>0</v>
      </c>
      <c r="N676" s="165">
        <f t="shared" si="69"/>
        <v>0</v>
      </c>
      <c r="O676" s="155">
        <f t="shared" si="70"/>
        <v>0</v>
      </c>
      <c r="P676" s="155">
        <f>IF(O676=1,SUM($O$6:O676),0)</f>
        <v>0</v>
      </c>
    </row>
    <row r="677" spans="1:16" ht="15" customHeight="1">
      <c r="A677" s="15"/>
      <c r="B677" s="174">
        <v>18</v>
      </c>
      <c r="C677" s="109" t="s">
        <v>636</v>
      </c>
      <c r="D677" s="226" t="s">
        <v>47</v>
      </c>
      <c r="E677" s="227" t="s">
        <v>14</v>
      </c>
      <c r="F677" s="228">
        <v>20500</v>
      </c>
      <c r="G677" s="228">
        <v>20500</v>
      </c>
      <c r="H677" s="171"/>
      <c r="I677" s="88">
        <f t="shared" si="62"/>
        <v>20500</v>
      </c>
      <c r="J677" s="163">
        <f t="shared" si="67"/>
        <v>0</v>
      </c>
      <c r="K677" s="155">
        <f t="shared" si="68"/>
        <v>0</v>
      </c>
      <c r="L677" s="155">
        <f>IF(J677=1,SUM($J$6:J677),0)</f>
        <v>0</v>
      </c>
      <c r="M677" s="155">
        <f>IF(K677=1,SUM($K$6:K677),0)</f>
        <v>0</v>
      </c>
      <c r="N677" s="165">
        <f t="shared" si="69"/>
        <v>0</v>
      </c>
      <c r="O677" s="155">
        <f t="shared" si="70"/>
        <v>0</v>
      </c>
      <c r="P677" s="155">
        <f>IF(O677=1,SUM($O$6:O677),0)</f>
        <v>0</v>
      </c>
    </row>
    <row r="678" spans="1:16" ht="15" customHeight="1">
      <c r="A678" s="15"/>
      <c r="B678" s="174">
        <v>19</v>
      </c>
      <c r="C678" s="109" t="s">
        <v>637</v>
      </c>
      <c r="D678" s="226" t="s">
        <v>47</v>
      </c>
      <c r="E678" s="227" t="s">
        <v>14</v>
      </c>
      <c r="F678" s="228">
        <v>27500</v>
      </c>
      <c r="G678" s="228">
        <v>27500</v>
      </c>
      <c r="H678" s="171"/>
      <c r="I678" s="88">
        <f t="shared" si="62"/>
        <v>27500</v>
      </c>
      <c r="J678" s="163">
        <f t="shared" si="67"/>
        <v>0</v>
      </c>
      <c r="K678" s="155">
        <f t="shared" si="68"/>
        <v>0</v>
      </c>
      <c r="L678" s="155">
        <f>IF(J678=1,SUM($J$6:J678),0)</f>
        <v>0</v>
      </c>
      <c r="M678" s="155">
        <f>IF(K678=1,SUM($K$6:K678),0)</f>
        <v>0</v>
      </c>
      <c r="N678" s="165">
        <f t="shared" si="69"/>
        <v>0</v>
      </c>
      <c r="O678" s="155">
        <f t="shared" si="70"/>
        <v>0</v>
      </c>
      <c r="P678" s="155">
        <f>IF(O678=1,SUM($O$6:O678),0)</f>
        <v>0</v>
      </c>
    </row>
    <row r="679" spans="1:16" ht="15" customHeight="1">
      <c r="A679" s="15"/>
      <c r="B679" s="174">
        <v>20</v>
      </c>
      <c r="C679" s="109" t="s">
        <v>638</v>
      </c>
      <c r="D679" s="226" t="s">
        <v>47</v>
      </c>
      <c r="E679" s="227" t="s">
        <v>14</v>
      </c>
      <c r="F679" s="228">
        <v>27500</v>
      </c>
      <c r="G679" s="228">
        <v>27500</v>
      </c>
      <c r="H679" s="171"/>
      <c r="I679" s="88">
        <f t="shared" si="62"/>
        <v>27500</v>
      </c>
      <c r="J679" s="163">
        <f t="shared" si="67"/>
        <v>0</v>
      </c>
      <c r="K679" s="155">
        <f t="shared" si="68"/>
        <v>0</v>
      </c>
      <c r="L679" s="155">
        <f>IF(J679=1,SUM($J$6:J679),0)</f>
        <v>0</v>
      </c>
      <c r="M679" s="155">
        <f>IF(K679=1,SUM($K$6:K679),0)</f>
        <v>0</v>
      </c>
      <c r="N679" s="165">
        <f t="shared" si="69"/>
        <v>0</v>
      </c>
      <c r="O679" s="155">
        <f t="shared" si="70"/>
        <v>0</v>
      </c>
      <c r="P679" s="155">
        <f>IF(O679=1,SUM($O$6:O679),0)</f>
        <v>0</v>
      </c>
    </row>
    <row r="680" spans="1:16" ht="15" customHeight="1">
      <c r="A680" s="15"/>
      <c r="B680" s="174">
        <v>21</v>
      </c>
      <c r="C680" s="109" t="s">
        <v>639</v>
      </c>
      <c r="D680" s="226" t="s">
        <v>47</v>
      </c>
      <c r="E680" s="227" t="s">
        <v>14</v>
      </c>
      <c r="F680" s="228">
        <v>22100</v>
      </c>
      <c r="G680" s="228">
        <v>22100</v>
      </c>
      <c r="H680" s="171"/>
      <c r="I680" s="88">
        <f t="shared" si="62"/>
        <v>22100</v>
      </c>
      <c r="J680" s="163">
        <f t="shared" si="67"/>
        <v>0</v>
      </c>
      <c r="K680" s="155">
        <f t="shared" si="68"/>
        <v>0</v>
      </c>
      <c r="L680" s="155">
        <f>IF(J680=1,SUM($J$6:J680),0)</f>
        <v>0</v>
      </c>
      <c r="M680" s="155">
        <f>IF(K680=1,SUM($K$6:K680),0)</f>
        <v>0</v>
      </c>
      <c r="N680" s="165">
        <f t="shared" si="69"/>
        <v>0</v>
      </c>
      <c r="O680" s="155">
        <f t="shared" si="70"/>
        <v>0</v>
      </c>
      <c r="P680" s="155">
        <f>IF(O680=1,SUM($O$6:O680),0)</f>
        <v>0</v>
      </c>
    </row>
    <row r="681" spans="1:16" ht="15" customHeight="1">
      <c r="A681" s="15"/>
      <c r="B681" s="183"/>
      <c r="C681" s="109" t="s">
        <v>48</v>
      </c>
      <c r="D681" s="226" t="s">
        <v>48</v>
      </c>
      <c r="E681" s="227"/>
      <c r="F681" s="228"/>
      <c r="G681" s="228"/>
      <c r="H681" s="171"/>
      <c r="I681" s="88">
        <f t="shared" si="62"/>
        <v>0</v>
      </c>
      <c r="J681" s="163">
        <f t="shared" si="67"/>
        <v>0</v>
      </c>
      <c r="K681" s="155">
        <f t="shared" si="68"/>
        <v>0</v>
      </c>
      <c r="L681" s="155">
        <f>IF(J681=1,SUM($J$6:J681),0)</f>
        <v>0</v>
      </c>
      <c r="M681" s="155">
        <f>IF(K681=1,SUM($K$6:K681),0)</f>
        <v>0</v>
      </c>
      <c r="N681" s="165">
        <f t="shared" si="69"/>
        <v>0</v>
      </c>
      <c r="O681" s="155">
        <f t="shared" si="70"/>
        <v>0</v>
      </c>
      <c r="P681" s="155">
        <f>IF(O681=1,SUM($O$6:O681),0)</f>
        <v>0</v>
      </c>
    </row>
    <row r="682" spans="1:16" ht="15" customHeight="1">
      <c r="A682" s="15"/>
      <c r="B682" s="183" t="s">
        <v>1031</v>
      </c>
      <c r="C682" s="109" t="s">
        <v>640</v>
      </c>
      <c r="D682" s="226" t="s">
        <v>48</v>
      </c>
      <c r="E682" s="227"/>
      <c r="F682" s="228"/>
      <c r="G682" s="228"/>
      <c r="H682" s="171"/>
      <c r="I682" s="88">
        <f t="shared" si="62"/>
        <v>0</v>
      </c>
      <c r="J682" s="163">
        <f t="shared" si="67"/>
        <v>0</v>
      </c>
      <c r="K682" s="155">
        <f t="shared" si="68"/>
        <v>0</v>
      </c>
      <c r="L682" s="155">
        <f>IF(J682=1,SUM($J$6:J682),0)</f>
        <v>0</v>
      </c>
      <c r="M682" s="155">
        <f>IF(K682=1,SUM($K$6:K682),0)</f>
        <v>0</v>
      </c>
      <c r="N682" s="165">
        <f t="shared" si="69"/>
        <v>0</v>
      </c>
      <c r="O682" s="155">
        <f t="shared" si="70"/>
        <v>0</v>
      </c>
      <c r="P682" s="155">
        <f>IF(O682=1,SUM($O$6:O682),0)</f>
        <v>0</v>
      </c>
    </row>
    <row r="683" spans="1:16" ht="15" customHeight="1">
      <c r="A683" s="15"/>
      <c r="B683" s="174">
        <v>1</v>
      </c>
      <c r="C683" s="109" t="s">
        <v>641</v>
      </c>
      <c r="D683" s="226" t="s">
        <v>47</v>
      </c>
      <c r="E683" s="227" t="s">
        <v>14</v>
      </c>
      <c r="F683" s="228">
        <v>53200</v>
      </c>
      <c r="G683" s="228">
        <v>53200</v>
      </c>
      <c r="H683" s="171"/>
      <c r="I683" s="88">
        <f t="shared" si="62"/>
        <v>53200</v>
      </c>
      <c r="J683" s="163">
        <f t="shared" si="67"/>
        <v>0</v>
      </c>
      <c r="K683" s="155">
        <f t="shared" si="68"/>
        <v>0</v>
      </c>
      <c r="L683" s="155">
        <f>IF(J683=1,SUM($J$6:J683),0)</f>
        <v>0</v>
      </c>
      <c r="M683" s="155">
        <f>IF(K683=1,SUM($K$6:K683),0)</f>
        <v>0</v>
      </c>
      <c r="N683" s="165">
        <f t="shared" si="69"/>
        <v>0</v>
      </c>
      <c r="O683" s="155">
        <f t="shared" si="70"/>
        <v>0</v>
      </c>
      <c r="P683" s="155">
        <f>IF(O683=1,SUM($O$6:O683),0)</f>
        <v>0</v>
      </c>
    </row>
    <row r="684" spans="1:16" ht="15" customHeight="1">
      <c r="A684" s="15"/>
      <c r="B684" s="174">
        <v>2</v>
      </c>
      <c r="C684" s="109" t="s">
        <v>642</v>
      </c>
      <c r="D684" s="226" t="s">
        <v>47</v>
      </c>
      <c r="E684" s="227" t="s">
        <v>14</v>
      </c>
      <c r="F684" s="228">
        <v>57800</v>
      </c>
      <c r="G684" s="228">
        <v>61300</v>
      </c>
      <c r="H684" s="171"/>
      <c r="I684" s="88">
        <f t="shared" si="62"/>
        <v>61300</v>
      </c>
      <c r="J684" s="163">
        <f t="shared" si="67"/>
        <v>0</v>
      </c>
      <c r="K684" s="155">
        <f t="shared" si="68"/>
        <v>0</v>
      </c>
      <c r="L684" s="155">
        <f>IF(J684=1,SUM($J$6:J684),0)</f>
        <v>0</v>
      </c>
      <c r="M684" s="155">
        <f>IF(K684=1,SUM($K$6:K684),0)</f>
        <v>0</v>
      </c>
      <c r="N684" s="165">
        <f t="shared" si="69"/>
        <v>0</v>
      </c>
      <c r="O684" s="155">
        <f t="shared" si="70"/>
        <v>0</v>
      </c>
      <c r="P684" s="155">
        <f>IF(O684=1,SUM($O$6:O684),0)</f>
        <v>0</v>
      </c>
    </row>
    <row r="685" spans="1:16" ht="15" customHeight="1">
      <c r="A685" s="15"/>
      <c r="B685" s="174">
        <v>3</v>
      </c>
      <c r="C685" s="109" t="s">
        <v>643</v>
      </c>
      <c r="D685" s="226" t="s">
        <v>47</v>
      </c>
      <c r="E685" s="227" t="s">
        <v>14</v>
      </c>
      <c r="F685" s="228">
        <v>57800</v>
      </c>
      <c r="G685" s="228">
        <v>61300</v>
      </c>
      <c r="H685" s="171"/>
      <c r="I685" s="88">
        <f t="shared" ref="I685:I748" si="71">IF($I$5=$G$4,G685,(IF($I$5=$F$4,F685,0)))</f>
        <v>61300</v>
      </c>
      <c r="J685" s="163">
        <f t="shared" si="67"/>
        <v>0</v>
      </c>
      <c r="K685" s="155">
        <f t="shared" si="68"/>
        <v>0</v>
      </c>
      <c r="L685" s="155">
        <f>IF(J685=1,SUM($J$6:J685),0)</f>
        <v>0</v>
      </c>
      <c r="M685" s="155">
        <f>IF(K685=1,SUM($K$6:K685),0)</f>
        <v>0</v>
      </c>
      <c r="N685" s="165">
        <f t="shared" si="69"/>
        <v>0</v>
      </c>
      <c r="O685" s="155">
        <f t="shared" si="70"/>
        <v>0</v>
      </c>
      <c r="P685" s="155">
        <f>IF(O685=1,SUM($O$6:O685),0)</f>
        <v>0</v>
      </c>
    </row>
    <row r="686" spans="1:16" ht="15" customHeight="1">
      <c r="A686" s="15"/>
      <c r="B686" s="174">
        <v>4</v>
      </c>
      <c r="C686" s="109" t="s">
        <v>644</v>
      </c>
      <c r="D686" s="226" t="s">
        <v>47</v>
      </c>
      <c r="E686" s="227" t="s">
        <v>14</v>
      </c>
      <c r="F686" s="228">
        <v>80100</v>
      </c>
      <c r="G686" s="228">
        <v>80100</v>
      </c>
      <c r="H686" s="171"/>
      <c r="I686" s="88">
        <f t="shared" si="71"/>
        <v>80100</v>
      </c>
      <c r="J686" s="163">
        <f t="shared" si="67"/>
        <v>0</v>
      </c>
      <c r="K686" s="155">
        <f t="shared" si="68"/>
        <v>0</v>
      </c>
      <c r="L686" s="155">
        <f>IF(J686=1,SUM($J$6:J686),0)</f>
        <v>0</v>
      </c>
      <c r="M686" s="155">
        <f>IF(K686=1,SUM($K$6:K686),0)</f>
        <v>0</v>
      </c>
      <c r="N686" s="165">
        <f t="shared" si="69"/>
        <v>0</v>
      </c>
      <c r="O686" s="155">
        <f t="shared" si="70"/>
        <v>0</v>
      </c>
      <c r="P686" s="155">
        <f>IF(O686=1,SUM($O$6:O686),0)</f>
        <v>0</v>
      </c>
    </row>
    <row r="687" spans="1:16" ht="15" customHeight="1">
      <c r="A687" s="15"/>
      <c r="B687" s="174">
        <v>5</v>
      </c>
      <c r="C687" s="109" t="s">
        <v>645</v>
      </c>
      <c r="D687" s="226" t="s">
        <v>47</v>
      </c>
      <c r="E687" s="227" t="s">
        <v>14</v>
      </c>
      <c r="F687" s="228">
        <v>30000</v>
      </c>
      <c r="G687" s="228">
        <v>35700</v>
      </c>
      <c r="H687" s="171"/>
      <c r="I687" s="88">
        <f t="shared" si="71"/>
        <v>35700</v>
      </c>
      <c r="J687" s="163">
        <f t="shared" si="67"/>
        <v>0</v>
      </c>
      <c r="K687" s="155">
        <f t="shared" si="68"/>
        <v>0</v>
      </c>
      <c r="L687" s="155">
        <f>IF(J687=1,SUM($J$6:J687),0)</f>
        <v>0</v>
      </c>
      <c r="M687" s="155">
        <f>IF(K687=1,SUM($K$6:K687),0)</f>
        <v>0</v>
      </c>
      <c r="N687" s="165">
        <f t="shared" si="69"/>
        <v>0</v>
      </c>
      <c r="O687" s="155">
        <f t="shared" si="70"/>
        <v>0</v>
      </c>
      <c r="P687" s="155">
        <f>IF(O687=1,SUM($O$6:O687),0)</f>
        <v>0</v>
      </c>
    </row>
    <row r="688" spans="1:16" ht="15" customHeight="1">
      <c r="A688" s="15"/>
      <c r="B688" s="174">
        <v>7</v>
      </c>
      <c r="C688" s="109" t="s">
        <v>646</v>
      </c>
      <c r="D688" s="226" t="s">
        <v>47</v>
      </c>
      <c r="E688" s="227" t="s">
        <v>14</v>
      </c>
      <c r="F688" s="228">
        <v>80100</v>
      </c>
      <c r="G688" s="228">
        <v>80100</v>
      </c>
      <c r="H688" s="171"/>
      <c r="I688" s="88">
        <f t="shared" si="71"/>
        <v>80100</v>
      </c>
      <c r="J688" s="163">
        <f t="shared" si="67"/>
        <v>0</v>
      </c>
      <c r="K688" s="155">
        <f t="shared" si="68"/>
        <v>0</v>
      </c>
      <c r="L688" s="155">
        <f>IF(J688=1,SUM($J$6:J688),0)</f>
        <v>0</v>
      </c>
      <c r="M688" s="155">
        <f>IF(K688=1,SUM($K$6:K688),0)</f>
        <v>0</v>
      </c>
      <c r="N688" s="165">
        <f t="shared" si="69"/>
        <v>0</v>
      </c>
      <c r="O688" s="155">
        <f t="shared" si="70"/>
        <v>0</v>
      </c>
      <c r="P688" s="155">
        <f>IF(O688=1,SUM($O$6:O688),0)</f>
        <v>0</v>
      </c>
    </row>
    <row r="689" spans="1:16" ht="15" customHeight="1">
      <c r="A689" s="15"/>
      <c r="B689" s="174">
        <v>8</v>
      </c>
      <c r="C689" s="109" t="s">
        <v>647</v>
      </c>
      <c r="D689" s="226" t="s">
        <v>47</v>
      </c>
      <c r="E689" s="227" t="s">
        <v>14</v>
      </c>
      <c r="F689" s="228">
        <v>84000</v>
      </c>
      <c r="G689" s="228">
        <v>84000</v>
      </c>
      <c r="H689" s="171"/>
      <c r="I689" s="88">
        <f t="shared" si="71"/>
        <v>84000</v>
      </c>
      <c r="J689" s="163">
        <f t="shared" si="67"/>
        <v>0</v>
      </c>
      <c r="K689" s="155">
        <f t="shared" si="68"/>
        <v>0</v>
      </c>
      <c r="L689" s="155">
        <f>IF(J689=1,SUM($J$6:J689),0)</f>
        <v>0</v>
      </c>
      <c r="M689" s="155">
        <f>IF(K689=1,SUM($K$6:K689),0)</f>
        <v>0</v>
      </c>
      <c r="N689" s="165">
        <f t="shared" si="69"/>
        <v>0</v>
      </c>
      <c r="O689" s="155">
        <f t="shared" si="70"/>
        <v>0</v>
      </c>
      <c r="P689" s="155">
        <f>IF(O689=1,SUM($O$6:O689),0)</f>
        <v>0</v>
      </c>
    </row>
    <row r="690" spans="1:16" ht="15" customHeight="1">
      <c r="A690" s="15"/>
      <c r="B690" s="174">
        <v>9</v>
      </c>
      <c r="C690" s="109" t="s">
        <v>648</v>
      </c>
      <c r="D690" s="226" t="s">
        <v>47</v>
      </c>
      <c r="E690" s="227" t="s">
        <v>14</v>
      </c>
      <c r="F690" s="228">
        <v>44000</v>
      </c>
      <c r="G690" s="228">
        <v>44000</v>
      </c>
      <c r="H690" s="171"/>
      <c r="I690" s="88">
        <f t="shared" si="71"/>
        <v>44000</v>
      </c>
      <c r="J690" s="163">
        <f t="shared" si="67"/>
        <v>0</v>
      </c>
      <c r="K690" s="155">
        <f t="shared" si="68"/>
        <v>0</v>
      </c>
      <c r="L690" s="155">
        <f>IF(J690=1,SUM($J$6:J690),0)</f>
        <v>0</v>
      </c>
      <c r="M690" s="155">
        <f>IF(K690=1,SUM($K$6:K690),0)</f>
        <v>0</v>
      </c>
      <c r="N690" s="165">
        <f t="shared" si="69"/>
        <v>0</v>
      </c>
      <c r="O690" s="155">
        <f t="shared" si="70"/>
        <v>0</v>
      </c>
      <c r="P690" s="155">
        <f>IF(O690=1,SUM($O$6:O690),0)</f>
        <v>0</v>
      </c>
    </row>
    <row r="691" spans="1:16" ht="15" customHeight="1">
      <c r="A691" s="15"/>
      <c r="B691" s="174">
        <v>10</v>
      </c>
      <c r="C691" s="109" t="s">
        <v>649</v>
      </c>
      <c r="D691" s="226" t="s">
        <v>47</v>
      </c>
      <c r="E691" s="227" t="s">
        <v>14</v>
      </c>
      <c r="F691" s="228">
        <v>70300</v>
      </c>
      <c r="G691" s="228">
        <v>70300</v>
      </c>
      <c r="H691" s="171"/>
      <c r="I691" s="88">
        <f t="shared" si="71"/>
        <v>70300</v>
      </c>
      <c r="J691" s="163">
        <f t="shared" si="67"/>
        <v>0</v>
      </c>
      <c r="K691" s="155">
        <f t="shared" si="68"/>
        <v>0</v>
      </c>
      <c r="L691" s="155">
        <f>IF(J691=1,SUM($J$6:J691),0)</f>
        <v>0</v>
      </c>
      <c r="M691" s="155">
        <f>IF(K691=1,SUM($K$6:K691),0)</f>
        <v>0</v>
      </c>
      <c r="N691" s="165">
        <f t="shared" si="69"/>
        <v>0</v>
      </c>
      <c r="O691" s="155">
        <f t="shared" si="70"/>
        <v>0</v>
      </c>
      <c r="P691" s="155">
        <f>IF(O691=1,SUM($O$6:O691),0)</f>
        <v>0</v>
      </c>
    </row>
    <row r="692" spans="1:16" ht="15" customHeight="1">
      <c r="A692" s="15"/>
      <c r="B692" s="174">
        <v>11</v>
      </c>
      <c r="C692" s="109" t="s">
        <v>650</v>
      </c>
      <c r="D692" s="226" t="s">
        <v>47</v>
      </c>
      <c r="E692" s="227" t="s">
        <v>14</v>
      </c>
      <c r="F692" s="228">
        <v>70300</v>
      </c>
      <c r="G692" s="228">
        <v>70300</v>
      </c>
      <c r="H692" s="171"/>
      <c r="I692" s="88">
        <f t="shared" si="71"/>
        <v>70300</v>
      </c>
      <c r="J692" s="163">
        <f t="shared" si="67"/>
        <v>0</v>
      </c>
      <c r="K692" s="155">
        <f t="shared" si="68"/>
        <v>0</v>
      </c>
      <c r="L692" s="155">
        <f>IF(J692=1,SUM($J$6:J692),0)</f>
        <v>0</v>
      </c>
      <c r="M692" s="155">
        <f>IF(K692=1,SUM($K$6:K692),0)</f>
        <v>0</v>
      </c>
      <c r="N692" s="165">
        <f t="shared" si="69"/>
        <v>0</v>
      </c>
      <c r="O692" s="155">
        <f t="shared" si="70"/>
        <v>0</v>
      </c>
      <c r="P692" s="155">
        <f>IF(O692=1,SUM($O$6:O692),0)</f>
        <v>0</v>
      </c>
    </row>
    <row r="693" spans="1:16" ht="15" customHeight="1">
      <c r="A693" s="15"/>
      <c r="B693" s="174">
        <v>12</v>
      </c>
      <c r="C693" s="109" t="s">
        <v>651</v>
      </c>
      <c r="D693" s="226" t="s">
        <v>47</v>
      </c>
      <c r="E693" s="227" t="s">
        <v>14</v>
      </c>
      <c r="F693" s="228">
        <v>45200</v>
      </c>
      <c r="G693" s="228">
        <v>45200</v>
      </c>
      <c r="H693" s="171"/>
      <c r="I693" s="88">
        <f t="shared" si="71"/>
        <v>45200</v>
      </c>
      <c r="J693" s="163">
        <f t="shared" si="67"/>
        <v>0</v>
      </c>
      <c r="K693" s="155">
        <f t="shared" si="68"/>
        <v>0</v>
      </c>
      <c r="L693" s="155">
        <f>IF(J693=1,SUM($J$6:J693),0)</f>
        <v>0</v>
      </c>
      <c r="M693" s="155">
        <f>IF(K693=1,SUM($K$6:K693),0)</f>
        <v>0</v>
      </c>
      <c r="N693" s="165">
        <f t="shared" si="69"/>
        <v>0</v>
      </c>
      <c r="O693" s="155">
        <f t="shared" si="70"/>
        <v>0</v>
      </c>
      <c r="P693" s="155">
        <f>IF(O693=1,SUM($O$6:O693),0)</f>
        <v>0</v>
      </c>
    </row>
    <row r="694" spans="1:16" ht="15" customHeight="1">
      <c r="A694" s="15"/>
      <c r="B694" s="174">
        <v>13</v>
      </c>
      <c r="C694" s="109" t="s">
        <v>652</v>
      </c>
      <c r="D694" s="226" t="s">
        <v>47</v>
      </c>
      <c r="E694" s="227" t="s">
        <v>14</v>
      </c>
      <c r="F694" s="228">
        <v>80900</v>
      </c>
      <c r="G694" s="228">
        <v>85800</v>
      </c>
      <c r="H694" s="171"/>
      <c r="I694" s="88">
        <f t="shared" si="71"/>
        <v>85800</v>
      </c>
      <c r="J694" s="163">
        <f t="shared" si="67"/>
        <v>0</v>
      </c>
      <c r="K694" s="155">
        <f t="shared" si="68"/>
        <v>0</v>
      </c>
      <c r="L694" s="155">
        <f>IF(J694=1,SUM($J$6:J694),0)</f>
        <v>0</v>
      </c>
      <c r="M694" s="155">
        <f>IF(K694=1,SUM($K$6:K694),0)</f>
        <v>0</v>
      </c>
      <c r="N694" s="165">
        <f t="shared" si="69"/>
        <v>0</v>
      </c>
      <c r="O694" s="155">
        <f t="shared" si="70"/>
        <v>0</v>
      </c>
      <c r="P694" s="155">
        <f>IF(O694=1,SUM($O$6:O694),0)</f>
        <v>0</v>
      </c>
    </row>
    <row r="695" spans="1:16" ht="15" customHeight="1">
      <c r="A695" s="15"/>
      <c r="B695" s="174">
        <v>14</v>
      </c>
      <c r="C695" s="109" t="s">
        <v>653</v>
      </c>
      <c r="D695" s="226" t="s">
        <v>47</v>
      </c>
      <c r="E695" s="227" t="s">
        <v>14</v>
      </c>
      <c r="F695" s="228">
        <v>80900</v>
      </c>
      <c r="G695" s="228">
        <v>85800</v>
      </c>
      <c r="H695" s="171"/>
      <c r="I695" s="88">
        <f t="shared" si="71"/>
        <v>85800</v>
      </c>
      <c r="J695" s="163">
        <f t="shared" si="67"/>
        <v>0</v>
      </c>
      <c r="K695" s="155">
        <f t="shared" si="68"/>
        <v>0</v>
      </c>
      <c r="L695" s="155">
        <f>IF(J695=1,SUM($J$6:J695),0)</f>
        <v>0</v>
      </c>
      <c r="M695" s="155">
        <f>IF(K695=1,SUM($K$6:K695),0)</f>
        <v>0</v>
      </c>
      <c r="N695" s="165">
        <f t="shared" si="69"/>
        <v>0</v>
      </c>
      <c r="O695" s="155">
        <f t="shared" si="70"/>
        <v>0</v>
      </c>
      <c r="P695" s="155">
        <f>IF(O695=1,SUM($O$6:O695),0)</f>
        <v>0</v>
      </c>
    </row>
    <row r="696" spans="1:16" ht="15" customHeight="1">
      <c r="A696" s="15"/>
      <c r="B696" s="174">
        <v>15</v>
      </c>
      <c r="C696" s="109" t="s">
        <v>654</v>
      </c>
      <c r="D696" s="226" t="s">
        <v>47</v>
      </c>
      <c r="E696" s="227" t="s">
        <v>14</v>
      </c>
      <c r="F696" s="228">
        <v>82500</v>
      </c>
      <c r="G696" s="228">
        <v>87700</v>
      </c>
      <c r="H696" s="171"/>
      <c r="I696" s="88">
        <f t="shared" si="71"/>
        <v>87700</v>
      </c>
      <c r="J696" s="163">
        <f t="shared" si="67"/>
        <v>0</v>
      </c>
      <c r="K696" s="155">
        <f t="shared" si="68"/>
        <v>0</v>
      </c>
      <c r="L696" s="155">
        <f>IF(J696=1,SUM($J$6:J696),0)</f>
        <v>0</v>
      </c>
      <c r="M696" s="155">
        <f>IF(K696=1,SUM($K$6:K696),0)</f>
        <v>0</v>
      </c>
      <c r="N696" s="165">
        <f t="shared" si="69"/>
        <v>0</v>
      </c>
      <c r="O696" s="155">
        <f t="shared" si="70"/>
        <v>0</v>
      </c>
      <c r="P696" s="155">
        <f>IF(O696=1,SUM($O$6:O696),0)</f>
        <v>0</v>
      </c>
    </row>
    <row r="697" spans="1:16" ht="15" customHeight="1">
      <c r="A697" s="15"/>
      <c r="B697" s="174">
        <v>16</v>
      </c>
      <c r="C697" s="109" t="s">
        <v>655</v>
      </c>
      <c r="D697" s="226" t="s">
        <v>47</v>
      </c>
      <c r="E697" s="227" t="s">
        <v>14</v>
      </c>
      <c r="F697" s="228">
        <v>42100</v>
      </c>
      <c r="G697" s="228">
        <v>50100</v>
      </c>
      <c r="H697" s="171"/>
      <c r="I697" s="88">
        <f t="shared" si="71"/>
        <v>50100</v>
      </c>
      <c r="J697" s="163">
        <f t="shared" si="67"/>
        <v>0</v>
      </c>
      <c r="K697" s="155">
        <f t="shared" si="68"/>
        <v>0</v>
      </c>
      <c r="L697" s="155">
        <f>IF(J697=1,SUM($J$6:J697),0)</f>
        <v>0</v>
      </c>
      <c r="M697" s="155">
        <f>IF(K697=1,SUM($K$6:K697),0)</f>
        <v>0</v>
      </c>
      <c r="N697" s="165">
        <f t="shared" si="69"/>
        <v>0</v>
      </c>
      <c r="O697" s="155">
        <f t="shared" si="70"/>
        <v>0</v>
      </c>
      <c r="P697" s="155">
        <f>IF(O697=1,SUM($O$6:O697),0)</f>
        <v>0</v>
      </c>
    </row>
    <row r="698" spans="1:16" ht="15" customHeight="1">
      <c r="A698" s="15"/>
      <c r="B698" s="174">
        <v>17</v>
      </c>
      <c r="C698" s="109" t="s">
        <v>656</v>
      </c>
      <c r="D698" s="226" t="s">
        <v>47</v>
      </c>
      <c r="E698" s="227" t="s">
        <v>14</v>
      </c>
      <c r="F698" s="228">
        <v>42100</v>
      </c>
      <c r="G698" s="228">
        <v>50100</v>
      </c>
      <c r="H698" s="171"/>
      <c r="I698" s="88">
        <f t="shared" si="71"/>
        <v>50100</v>
      </c>
      <c r="J698" s="163">
        <f t="shared" si="67"/>
        <v>0</v>
      </c>
      <c r="K698" s="155">
        <f t="shared" si="68"/>
        <v>0</v>
      </c>
      <c r="L698" s="155">
        <f>IF(J698=1,SUM($J$6:J698),0)</f>
        <v>0</v>
      </c>
      <c r="M698" s="155">
        <f>IF(K698=1,SUM($K$6:K698),0)</f>
        <v>0</v>
      </c>
      <c r="N698" s="165">
        <f t="shared" si="69"/>
        <v>0</v>
      </c>
      <c r="O698" s="155">
        <f t="shared" si="70"/>
        <v>0</v>
      </c>
      <c r="P698" s="155">
        <f>IF(O698=1,SUM($O$6:O698),0)</f>
        <v>0</v>
      </c>
    </row>
    <row r="699" spans="1:16" ht="15" customHeight="1">
      <c r="A699" s="15"/>
      <c r="B699" s="174">
        <v>18</v>
      </c>
      <c r="C699" s="109" t="s">
        <v>657</v>
      </c>
      <c r="D699" s="226" t="s">
        <v>47</v>
      </c>
      <c r="E699" s="227" t="s">
        <v>14</v>
      </c>
      <c r="F699" s="228">
        <v>45200</v>
      </c>
      <c r="G699" s="228">
        <v>53800</v>
      </c>
      <c r="H699" s="171"/>
      <c r="I699" s="88">
        <f t="shared" si="71"/>
        <v>53800</v>
      </c>
      <c r="J699" s="163">
        <f t="shared" si="67"/>
        <v>0</v>
      </c>
      <c r="K699" s="155">
        <f t="shared" si="68"/>
        <v>0</v>
      </c>
      <c r="L699" s="155">
        <f>IF(J699=1,SUM($J$6:J699),0)</f>
        <v>0</v>
      </c>
      <c r="M699" s="155">
        <f>IF(K699=1,SUM($K$6:K699),0)</f>
        <v>0</v>
      </c>
      <c r="N699" s="165">
        <f t="shared" si="69"/>
        <v>0</v>
      </c>
      <c r="O699" s="155">
        <f t="shared" si="70"/>
        <v>0</v>
      </c>
      <c r="P699" s="155">
        <f>IF(O699=1,SUM($O$6:O699),0)</f>
        <v>0</v>
      </c>
    </row>
    <row r="700" spans="1:16" ht="15" customHeight="1">
      <c r="A700" s="15"/>
      <c r="B700" s="174">
        <v>19</v>
      </c>
      <c r="C700" s="109" t="s">
        <v>658</v>
      </c>
      <c r="D700" s="226" t="s">
        <v>47</v>
      </c>
      <c r="E700" s="227" t="s">
        <v>14</v>
      </c>
      <c r="F700" s="228">
        <v>45200</v>
      </c>
      <c r="G700" s="228">
        <v>53800</v>
      </c>
      <c r="H700" s="171"/>
      <c r="I700" s="88">
        <f t="shared" si="71"/>
        <v>53800</v>
      </c>
      <c r="J700" s="163">
        <f t="shared" si="67"/>
        <v>0</v>
      </c>
      <c r="K700" s="155">
        <f t="shared" si="68"/>
        <v>0</v>
      </c>
      <c r="L700" s="155">
        <f>IF(J700=1,SUM($J$6:J700),0)</f>
        <v>0</v>
      </c>
      <c r="M700" s="155">
        <f>IF(K700=1,SUM($K$6:K700),0)</f>
        <v>0</v>
      </c>
      <c r="N700" s="165">
        <f t="shared" si="69"/>
        <v>0</v>
      </c>
      <c r="O700" s="155">
        <f t="shared" si="70"/>
        <v>0</v>
      </c>
      <c r="P700" s="155">
        <f>IF(O700=1,SUM($O$6:O700),0)</f>
        <v>0</v>
      </c>
    </row>
    <row r="701" spans="1:16" ht="15" customHeight="1">
      <c r="A701" s="15"/>
      <c r="B701" s="174">
        <v>20</v>
      </c>
      <c r="C701" s="109" t="s">
        <v>659</v>
      </c>
      <c r="D701" s="226" t="s">
        <v>47</v>
      </c>
      <c r="E701" s="227" t="s">
        <v>14</v>
      </c>
      <c r="F701" s="228">
        <v>45200</v>
      </c>
      <c r="G701" s="228">
        <v>53800</v>
      </c>
      <c r="H701" s="171"/>
      <c r="I701" s="88">
        <f t="shared" si="71"/>
        <v>53800</v>
      </c>
      <c r="J701" s="163">
        <f t="shared" si="67"/>
        <v>0</v>
      </c>
      <c r="K701" s="155">
        <f t="shared" si="68"/>
        <v>0</v>
      </c>
      <c r="L701" s="155">
        <f>IF(J701=1,SUM($J$6:J701),0)</f>
        <v>0</v>
      </c>
      <c r="M701" s="155">
        <f>IF(K701=1,SUM($K$6:K701),0)</f>
        <v>0</v>
      </c>
      <c r="N701" s="165">
        <f t="shared" si="69"/>
        <v>0</v>
      </c>
      <c r="O701" s="155">
        <f t="shared" si="70"/>
        <v>0</v>
      </c>
      <c r="P701" s="155">
        <f>IF(O701=1,SUM($O$6:O701),0)</f>
        <v>0</v>
      </c>
    </row>
    <row r="702" spans="1:16" ht="15" customHeight="1">
      <c r="A702" s="15"/>
      <c r="B702" s="174">
        <v>21</v>
      </c>
      <c r="C702" s="109" t="s">
        <v>660</v>
      </c>
      <c r="D702" s="226" t="s">
        <v>47</v>
      </c>
      <c r="E702" s="227" t="s">
        <v>14</v>
      </c>
      <c r="F702" s="228">
        <v>45200</v>
      </c>
      <c r="G702" s="228">
        <v>53800</v>
      </c>
      <c r="H702" s="171"/>
      <c r="I702" s="88">
        <f t="shared" si="71"/>
        <v>53800</v>
      </c>
      <c r="J702" s="163">
        <f t="shared" si="67"/>
        <v>0</v>
      </c>
      <c r="K702" s="155">
        <f t="shared" si="68"/>
        <v>0</v>
      </c>
      <c r="L702" s="155">
        <f>IF(J702=1,SUM($J$6:J702),0)</f>
        <v>0</v>
      </c>
      <c r="M702" s="155">
        <f>IF(K702=1,SUM($K$6:K702),0)</f>
        <v>0</v>
      </c>
      <c r="N702" s="165">
        <f t="shared" si="69"/>
        <v>0</v>
      </c>
      <c r="O702" s="155">
        <f t="shared" si="70"/>
        <v>0</v>
      </c>
      <c r="P702" s="155">
        <f>IF(O702=1,SUM($O$6:O702),0)</f>
        <v>0</v>
      </c>
    </row>
    <row r="703" spans="1:16" ht="15" customHeight="1">
      <c r="A703" s="15"/>
      <c r="B703" s="174">
        <v>22</v>
      </c>
      <c r="C703" s="109" t="s">
        <v>661</v>
      </c>
      <c r="D703" s="226" t="s">
        <v>47</v>
      </c>
      <c r="E703" s="227" t="s">
        <v>14</v>
      </c>
      <c r="F703" s="228">
        <v>40200</v>
      </c>
      <c r="G703" s="228">
        <v>45100</v>
      </c>
      <c r="H703" s="171"/>
      <c r="I703" s="88">
        <f t="shared" si="71"/>
        <v>45100</v>
      </c>
      <c r="J703" s="163">
        <f t="shared" si="67"/>
        <v>0</v>
      </c>
      <c r="K703" s="155">
        <f t="shared" si="68"/>
        <v>0</v>
      </c>
      <c r="L703" s="155">
        <f>IF(J703=1,SUM($J$6:J703),0)</f>
        <v>0</v>
      </c>
      <c r="M703" s="155">
        <f>IF(K703=1,SUM($K$6:K703),0)</f>
        <v>0</v>
      </c>
      <c r="N703" s="165">
        <f t="shared" si="69"/>
        <v>0</v>
      </c>
      <c r="O703" s="155">
        <f t="shared" si="70"/>
        <v>0</v>
      </c>
      <c r="P703" s="155">
        <f>IF(O703=1,SUM($O$6:O703),0)</f>
        <v>0</v>
      </c>
    </row>
    <row r="704" spans="1:16" ht="15" customHeight="1">
      <c r="A704" s="15"/>
      <c r="B704" s="174">
        <v>23</v>
      </c>
      <c r="C704" s="109" t="s">
        <v>662</v>
      </c>
      <c r="D704" s="226" t="s">
        <v>47</v>
      </c>
      <c r="E704" s="227" t="s">
        <v>14</v>
      </c>
      <c r="F704" s="228">
        <v>37200</v>
      </c>
      <c r="G704" s="228">
        <v>44300</v>
      </c>
      <c r="H704" s="171"/>
      <c r="I704" s="88">
        <f t="shared" si="71"/>
        <v>44300</v>
      </c>
      <c r="J704" s="163">
        <f t="shared" si="67"/>
        <v>0</v>
      </c>
      <c r="K704" s="155">
        <f t="shared" si="68"/>
        <v>0</v>
      </c>
      <c r="L704" s="155">
        <f>IF(J704=1,SUM($J$6:J704),0)</f>
        <v>0</v>
      </c>
      <c r="M704" s="155">
        <f>IF(K704=1,SUM($K$6:K704),0)</f>
        <v>0</v>
      </c>
      <c r="N704" s="165">
        <f t="shared" si="69"/>
        <v>0</v>
      </c>
      <c r="O704" s="155">
        <f t="shared" si="70"/>
        <v>0</v>
      </c>
      <c r="P704" s="155">
        <f>IF(O704=1,SUM($O$6:O704),0)</f>
        <v>0</v>
      </c>
    </row>
    <row r="705" spans="1:16" ht="15" customHeight="1">
      <c r="A705" s="15"/>
      <c r="B705" s="174">
        <v>24</v>
      </c>
      <c r="C705" s="109" t="s">
        <v>663</v>
      </c>
      <c r="D705" s="226" t="s">
        <v>47</v>
      </c>
      <c r="E705" s="227" t="s">
        <v>14</v>
      </c>
      <c r="F705" s="228">
        <v>37200</v>
      </c>
      <c r="G705" s="228">
        <v>44300</v>
      </c>
      <c r="H705" s="171"/>
      <c r="I705" s="88">
        <f t="shared" si="71"/>
        <v>44300</v>
      </c>
      <c r="J705" s="163">
        <f t="shared" si="67"/>
        <v>0</v>
      </c>
      <c r="K705" s="155">
        <f t="shared" si="68"/>
        <v>0</v>
      </c>
      <c r="L705" s="155">
        <f>IF(J705=1,SUM($J$6:J705),0)</f>
        <v>0</v>
      </c>
      <c r="M705" s="155">
        <f>IF(K705=1,SUM($K$6:K705),0)</f>
        <v>0</v>
      </c>
      <c r="N705" s="165">
        <f t="shared" si="69"/>
        <v>0</v>
      </c>
      <c r="O705" s="155">
        <f t="shared" si="70"/>
        <v>0</v>
      </c>
      <c r="P705" s="155">
        <f>IF(O705=1,SUM($O$6:O705),0)</f>
        <v>0</v>
      </c>
    </row>
    <row r="706" spans="1:16" ht="15" customHeight="1">
      <c r="A706" s="15"/>
      <c r="B706" s="174">
        <v>25</v>
      </c>
      <c r="C706" s="109" t="s">
        <v>664</v>
      </c>
      <c r="D706" s="226" t="s">
        <v>47</v>
      </c>
      <c r="E706" s="227" t="s">
        <v>14</v>
      </c>
      <c r="F706" s="228">
        <v>37200</v>
      </c>
      <c r="G706" s="228">
        <v>44300</v>
      </c>
      <c r="H706" s="171"/>
      <c r="I706" s="88">
        <f t="shared" si="71"/>
        <v>44300</v>
      </c>
      <c r="J706" s="163">
        <f t="shared" si="67"/>
        <v>0</v>
      </c>
      <c r="K706" s="155">
        <f t="shared" si="68"/>
        <v>0</v>
      </c>
      <c r="L706" s="155">
        <f>IF(J706=1,SUM($J$6:J706),0)</f>
        <v>0</v>
      </c>
      <c r="M706" s="155">
        <f>IF(K706=1,SUM($K$6:K706),0)</f>
        <v>0</v>
      </c>
      <c r="N706" s="165">
        <f t="shared" si="69"/>
        <v>0</v>
      </c>
      <c r="O706" s="155">
        <f t="shared" si="70"/>
        <v>0</v>
      </c>
      <c r="P706" s="155">
        <f>IF(O706=1,SUM($O$6:O706),0)</f>
        <v>0</v>
      </c>
    </row>
    <row r="707" spans="1:16" ht="15" customHeight="1">
      <c r="A707" s="15"/>
      <c r="B707" s="174">
        <v>26</v>
      </c>
      <c r="C707" s="109" t="s">
        <v>665</v>
      </c>
      <c r="D707" s="226" t="s">
        <v>47</v>
      </c>
      <c r="E707" s="227" t="s">
        <v>14</v>
      </c>
      <c r="F707" s="228">
        <v>326300</v>
      </c>
      <c r="G707" s="228">
        <v>44300</v>
      </c>
      <c r="H707" s="171"/>
      <c r="I707" s="88">
        <f t="shared" si="71"/>
        <v>44300</v>
      </c>
      <c r="J707" s="163">
        <f t="shared" si="67"/>
        <v>0</v>
      </c>
      <c r="K707" s="155">
        <f t="shared" si="68"/>
        <v>0</v>
      </c>
      <c r="L707" s="155">
        <f>IF(J707=1,SUM($J$6:J707),0)</f>
        <v>0</v>
      </c>
      <c r="M707" s="155">
        <f>IF(K707=1,SUM($K$6:K707),0)</f>
        <v>0</v>
      </c>
      <c r="N707" s="165">
        <f t="shared" si="69"/>
        <v>0</v>
      </c>
      <c r="O707" s="155">
        <f t="shared" si="70"/>
        <v>0</v>
      </c>
      <c r="P707" s="155">
        <f>IF(O707=1,SUM($O$6:O707),0)</f>
        <v>0</v>
      </c>
    </row>
    <row r="708" spans="1:16" ht="15" customHeight="1">
      <c r="A708" s="15"/>
      <c r="B708" s="174">
        <v>27</v>
      </c>
      <c r="C708" s="109" t="s">
        <v>666</v>
      </c>
      <c r="D708" s="226" t="s">
        <v>47</v>
      </c>
      <c r="E708" s="227" t="s">
        <v>14</v>
      </c>
      <c r="F708" s="228">
        <v>78300</v>
      </c>
      <c r="G708" s="228">
        <v>93100</v>
      </c>
      <c r="H708" s="171"/>
      <c r="I708" s="88">
        <f t="shared" si="71"/>
        <v>93100</v>
      </c>
      <c r="J708" s="163">
        <f t="shared" si="67"/>
        <v>0</v>
      </c>
      <c r="K708" s="155">
        <f t="shared" si="68"/>
        <v>0</v>
      </c>
      <c r="L708" s="155">
        <f>IF(J708=1,SUM($J$6:J708),0)</f>
        <v>0</v>
      </c>
      <c r="M708" s="155">
        <f>IF(K708=1,SUM($K$6:K708),0)</f>
        <v>0</v>
      </c>
      <c r="N708" s="165">
        <f t="shared" si="69"/>
        <v>0</v>
      </c>
      <c r="O708" s="155">
        <f t="shared" si="70"/>
        <v>0</v>
      </c>
      <c r="P708" s="155">
        <f>IF(O708=1,SUM($O$6:O708),0)</f>
        <v>0</v>
      </c>
    </row>
    <row r="709" spans="1:16" ht="15" customHeight="1">
      <c r="A709" s="15"/>
      <c r="B709" s="174">
        <v>28</v>
      </c>
      <c r="C709" s="109" t="s">
        <v>667</v>
      </c>
      <c r="D709" s="226" t="s">
        <v>47</v>
      </c>
      <c r="E709" s="227" t="s">
        <v>14</v>
      </c>
      <c r="F709" s="228">
        <v>78300</v>
      </c>
      <c r="G709" s="228">
        <v>93100</v>
      </c>
      <c r="H709" s="171"/>
      <c r="I709" s="88">
        <f t="shared" si="71"/>
        <v>93100</v>
      </c>
      <c r="J709" s="163">
        <f t="shared" si="67"/>
        <v>0</v>
      </c>
      <c r="K709" s="155">
        <f t="shared" si="68"/>
        <v>0</v>
      </c>
      <c r="L709" s="155">
        <f>IF(J709=1,SUM($J$6:J709),0)</f>
        <v>0</v>
      </c>
      <c r="M709" s="155">
        <f>IF(K709=1,SUM($K$6:K709),0)</f>
        <v>0</v>
      </c>
      <c r="N709" s="165">
        <f t="shared" si="69"/>
        <v>0</v>
      </c>
      <c r="O709" s="155">
        <f t="shared" si="70"/>
        <v>0</v>
      </c>
      <c r="P709" s="155">
        <f>IF(O709=1,SUM($O$6:O709),0)</f>
        <v>0</v>
      </c>
    </row>
    <row r="710" spans="1:16" ht="15" customHeight="1">
      <c r="A710" s="15"/>
      <c r="B710" s="174">
        <v>29</v>
      </c>
      <c r="C710" s="109" t="s">
        <v>668</v>
      </c>
      <c r="D710" s="226" t="s">
        <v>47</v>
      </c>
      <c r="E710" s="227" t="s">
        <v>14</v>
      </c>
      <c r="F710" s="228">
        <v>74600</v>
      </c>
      <c r="G710" s="228">
        <v>88700</v>
      </c>
      <c r="H710" s="171"/>
      <c r="I710" s="88">
        <f t="shared" si="71"/>
        <v>88700</v>
      </c>
      <c r="J710" s="163">
        <f t="shared" si="67"/>
        <v>0</v>
      </c>
      <c r="K710" s="155">
        <f t="shared" si="68"/>
        <v>0</v>
      </c>
      <c r="L710" s="155">
        <f>IF(J710=1,SUM($J$6:J710),0)</f>
        <v>0</v>
      </c>
      <c r="M710" s="155">
        <f>IF(K710=1,SUM($K$6:K710),0)</f>
        <v>0</v>
      </c>
      <c r="N710" s="165">
        <f t="shared" si="69"/>
        <v>0</v>
      </c>
      <c r="O710" s="155">
        <f t="shared" si="70"/>
        <v>0</v>
      </c>
      <c r="P710" s="155">
        <f>IF(O710=1,SUM($O$6:O710),0)</f>
        <v>0</v>
      </c>
    </row>
    <row r="711" spans="1:16" ht="15" customHeight="1">
      <c r="A711" s="15"/>
      <c r="B711" s="174">
        <v>30</v>
      </c>
      <c r="C711" s="109" t="s">
        <v>669</v>
      </c>
      <c r="D711" s="226" t="s">
        <v>47</v>
      </c>
      <c r="E711" s="227" t="s">
        <v>14</v>
      </c>
      <c r="F711" s="228">
        <v>51900</v>
      </c>
      <c r="G711" s="228">
        <v>61700</v>
      </c>
      <c r="H711" s="171"/>
      <c r="I711" s="88">
        <f t="shared" si="71"/>
        <v>61700</v>
      </c>
      <c r="J711" s="163">
        <f t="shared" si="67"/>
        <v>0</v>
      </c>
      <c r="K711" s="155">
        <f t="shared" si="68"/>
        <v>0</v>
      </c>
      <c r="L711" s="155">
        <f>IF(J711=1,SUM($J$6:J711),0)</f>
        <v>0</v>
      </c>
      <c r="M711" s="155">
        <f>IF(K711=1,SUM($K$6:K711),0)</f>
        <v>0</v>
      </c>
      <c r="N711" s="165">
        <f t="shared" si="69"/>
        <v>0</v>
      </c>
      <c r="O711" s="155">
        <f t="shared" si="70"/>
        <v>0</v>
      </c>
      <c r="P711" s="155">
        <f>IF(O711=1,SUM($O$6:O711),0)</f>
        <v>0</v>
      </c>
    </row>
    <row r="712" spans="1:16" ht="15" customHeight="1">
      <c r="A712" s="15"/>
      <c r="B712" s="174">
        <v>31</v>
      </c>
      <c r="C712" s="109" t="s">
        <v>670</v>
      </c>
      <c r="D712" s="226" t="s">
        <v>47</v>
      </c>
      <c r="E712" s="227" t="s">
        <v>14</v>
      </c>
      <c r="F712" s="228">
        <v>51900</v>
      </c>
      <c r="G712" s="228">
        <v>61700</v>
      </c>
      <c r="H712" s="171"/>
      <c r="I712" s="88">
        <f t="shared" si="71"/>
        <v>61700</v>
      </c>
      <c r="J712" s="163">
        <f t="shared" si="67"/>
        <v>0</v>
      </c>
      <c r="K712" s="155">
        <f t="shared" si="68"/>
        <v>0</v>
      </c>
      <c r="L712" s="155">
        <f>IF(J712=1,SUM($J$6:J712),0)</f>
        <v>0</v>
      </c>
      <c r="M712" s="155">
        <f>IF(K712=1,SUM($K$6:K712),0)</f>
        <v>0</v>
      </c>
      <c r="N712" s="165">
        <f t="shared" si="69"/>
        <v>0</v>
      </c>
      <c r="O712" s="155">
        <f t="shared" si="70"/>
        <v>0</v>
      </c>
      <c r="P712" s="155">
        <f>IF(O712=1,SUM($O$6:O712),0)</f>
        <v>0</v>
      </c>
    </row>
    <row r="713" spans="1:16" ht="15" customHeight="1">
      <c r="A713" s="15"/>
      <c r="B713" s="174">
        <v>32</v>
      </c>
      <c r="C713" s="109" t="s">
        <v>671</v>
      </c>
      <c r="D713" s="226" t="s">
        <v>47</v>
      </c>
      <c r="E713" s="227" t="s">
        <v>14</v>
      </c>
      <c r="F713" s="228">
        <v>75600</v>
      </c>
      <c r="G713" s="228">
        <v>99900</v>
      </c>
      <c r="H713" s="171"/>
      <c r="I713" s="88">
        <f t="shared" si="71"/>
        <v>99900</v>
      </c>
      <c r="J713" s="163">
        <f t="shared" si="67"/>
        <v>0</v>
      </c>
      <c r="K713" s="155">
        <f t="shared" si="68"/>
        <v>0</v>
      </c>
      <c r="L713" s="155">
        <f>IF(J713=1,SUM($J$6:J713),0)</f>
        <v>0</v>
      </c>
      <c r="M713" s="155">
        <f>IF(K713=1,SUM($K$6:K713),0)</f>
        <v>0</v>
      </c>
      <c r="N713" s="165">
        <f t="shared" si="69"/>
        <v>0</v>
      </c>
      <c r="O713" s="155">
        <f t="shared" si="70"/>
        <v>0</v>
      </c>
      <c r="P713" s="155">
        <f>IF(O713=1,SUM($O$6:O713),0)</f>
        <v>0</v>
      </c>
    </row>
    <row r="714" spans="1:16" ht="15" customHeight="1">
      <c r="A714" s="17"/>
      <c r="B714" s="174">
        <v>33</v>
      </c>
      <c r="C714" s="109" t="s">
        <v>672</v>
      </c>
      <c r="D714" s="226" t="s">
        <v>47</v>
      </c>
      <c r="E714" s="227" t="s">
        <v>14</v>
      </c>
      <c r="F714" s="228">
        <v>75600</v>
      </c>
      <c r="G714" s="228">
        <v>99900</v>
      </c>
      <c r="H714" s="171"/>
      <c r="I714" s="88">
        <f t="shared" si="71"/>
        <v>99900</v>
      </c>
      <c r="J714" s="163">
        <f t="shared" si="67"/>
        <v>0</v>
      </c>
      <c r="K714" s="155">
        <f t="shared" si="68"/>
        <v>0</v>
      </c>
      <c r="L714" s="155">
        <f>IF(J714=1,SUM($J$6:J714),0)</f>
        <v>0</v>
      </c>
      <c r="M714" s="155">
        <f>IF(K714=1,SUM($K$6:K714),0)</f>
        <v>0</v>
      </c>
      <c r="N714" s="165">
        <f t="shared" si="69"/>
        <v>0</v>
      </c>
      <c r="O714" s="155">
        <f t="shared" si="70"/>
        <v>0</v>
      </c>
      <c r="P714" s="155">
        <f>IF(O714=1,SUM($O$6:O714),0)</f>
        <v>0</v>
      </c>
    </row>
    <row r="715" spans="1:16" ht="15" customHeight="1">
      <c r="A715" s="15"/>
      <c r="B715" s="174">
        <v>34</v>
      </c>
      <c r="C715" s="109" t="s">
        <v>673</v>
      </c>
      <c r="D715" s="226" t="s">
        <v>47</v>
      </c>
      <c r="E715" s="227" t="s">
        <v>14</v>
      </c>
      <c r="F715" s="228">
        <v>66800</v>
      </c>
      <c r="G715" s="228">
        <v>79500</v>
      </c>
      <c r="H715" s="171"/>
      <c r="I715" s="88">
        <f t="shared" si="71"/>
        <v>79500</v>
      </c>
      <c r="J715" s="163">
        <f t="shared" si="67"/>
        <v>0</v>
      </c>
      <c r="K715" s="155">
        <f t="shared" si="68"/>
        <v>0</v>
      </c>
      <c r="L715" s="155">
        <f>IF(J715=1,SUM($J$6:J715),0)</f>
        <v>0</v>
      </c>
      <c r="M715" s="155">
        <f>IF(K715=1,SUM($K$6:K715),0)</f>
        <v>0</v>
      </c>
      <c r="N715" s="165">
        <f t="shared" si="69"/>
        <v>0</v>
      </c>
      <c r="O715" s="155">
        <f t="shared" si="70"/>
        <v>0</v>
      </c>
      <c r="P715" s="155">
        <f>IF(O715=1,SUM($O$6:O715),0)</f>
        <v>0</v>
      </c>
    </row>
    <row r="716" spans="1:16" ht="15" customHeight="1">
      <c r="A716" s="15"/>
      <c r="B716" s="174">
        <v>35</v>
      </c>
      <c r="C716" s="109" t="s">
        <v>674</v>
      </c>
      <c r="D716" s="226" t="s">
        <v>47</v>
      </c>
      <c r="E716" s="227" t="s">
        <v>14</v>
      </c>
      <c r="F716" s="228">
        <v>62400</v>
      </c>
      <c r="G716" s="228">
        <v>74200</v>
      </c>
      <c r="H716" s="171"/>
      <c r="I716" s="88">
        <f t="shared" si="71"/>
        <v>74200</v>
      </c>
      <c r="J716" s="163">
        <f t="shared" ref="J716:J779" si="72">IF(D716="MDU-KD",1,0)</f>
        <v>0</v>
      </c>
      <c r="K716" s="155">
        <f t="shared" ref="K716:K779" si="73">IF(D716="HDW",1,0)</f>
        <v>0</v>
      </c>
      <c r="L716" s="155">
        <f>IF(J716=1,SUM($J$6:J716),0)</f>
        <v>0</v>
      </c>
      <c r="M716" s="155">
        <f>IF(K716=1,SUM($K$6:K716),0)</f>
        <v>0</v>
      </c>
      <c r="N716" s="165">
        <f t="shared" ref="N716:N779" si="74">IF(L716=0,M716,L716)</f>
        <v>0</v>
      </c>
      <c r="O716" s="155">
        <f t="shared" ref="O716:O779" si="75">IF(E716=0,0,IF(LEFT(C716,11)="Tiang Beton",1,0))</f>
        <v>0</v>
      </c>
      <c r="P716" s="155">
        <f>IF(O716=1,SUM($O$6:O716),0)</f>
        <v>0</v>
      </c>
    </row>
    <row r="717" spans="1:16" ht="15" customHeight="1">
      <c r="A717" s="15"/>
      <c r="B717" s="174">
        <v>36</v>
      </c>
      <c r="C717" s="109" t="s">
        <v>1493</v>
      </c>
      <c r="D717" s="226" t="s">
        <v>47</v>
      </c>
      <c r="E717" s="227" t="s">
        <v>14</v>
      </c>
      <c r="F717" s="228">
        <v>81300</v>
      </c>
      <c r="G717" s="228">
        <v>87700</v>
      </c>
      <c r="H717" s="171"/>
      <c r="I717" s="88">
        <f t="shared" si="71"/>
        <v>87700</v>
      </c>
      <c r="J717" s="163">
        <f t="shared" si="72"/>
        <v>0</v>
      </c>
      <c r="K717" s="155">
        <f t="shared" si="73"/>
        <v>0</v>
      </c>
      <c r="L717" s="155">
        <f>IF(J717=1,SUM($J$6:J717),0)</f>
        <v>0</v>
      </c>
      <c r="M717" s="155">
        <f>IF(K717=1,SUM($K$6:K717),0)</f>
        <v>0</v>
      </c>
      <c r="N717" s="165">
        <f t="shared" si="74"/>
        <v>0</v>
      </c>
      <c r="O717" s="155">
        <f t="shared" si="75"/>
        <v>0</v>
      </c>
      <c r="P717" s="155">
        <f>IF(O717=1,SUM($O$6:O717),0)</f>
        <v>0</v>
      </c>
    </row>
    <row r="718" spans="1:16" ht="15" customHeight="1">
      <c r="A718" s="15"/>
      <c r="B718" s="174">
        <v>37</v>
      </c>
      <c r="C718" s="109" t="s">
        <v>1494</v>
      </c>
      <c r="D718" s="226" t="s">
        <v>47</v>
      </c>
      <c r="E718" s="227" t="s">
        <v>14</v>
      </c>
      <c r="F718" s="228">
        <v>94400</v>
      </c>
      <c r="G718" s="228">
        <v>112300</v>
      </c>
      <c r="H718" s="171"/>
      <c r="I718" s="88">
        <f t="shared" si="71"/>
        <v>112300</v>
      </c>
      <c r="J718" s="163">
        <f t="shared" si="72"/>
        <v>0</v>
      </c>
      <c r="K718" s="155">
        <f t="shared" si="73"/>
        <v>0</v>
      </c>
      <c r="L718" s="155">
        <f>IF(J718=1,SUM($J$6:J718),0)</f>
        <v>0</v>
      </c>
      <c r="M718" s="155">
        <f>IF(K718=1,SUM($K$6:K718),0)</f>
        <v>0</v>
      </c>
      <c r="N718" s="165">
        <f t="shared" si="74"/>
        <v>0</v>
      </c>
      <c r="O718" s="155">
        <f t="shared" si="75"/>
        <v>0</v>
      </c>
      <c r="P718" s="155">
        <f>IF(O718=1,SUM($O$6:O718),0)</f>
        <v>0</v>
      </c>
    </row>
    <row r="719" spans="1:16" ht="15" customHeight="1">
      <c r="A719" s="15"/>
      <c r="B719" s="174">
        <v>38</v>
      </c>
      <c r="C719" s="109" t="s">
        <v>1495</v>
      </c>
      <c r="D719" s="226" t="s">
        <v>47</v>
      </c>
      <c r="E719" s="227" t="s">
        <v>14</v>
      </c>
      <c r="F719" s="228">
        <v>82500</v>
      </c>
      <c r="G719" s="228">
        <v>87700</v>
      </c>
      <c r="H719" s="171"/>
      <c r="I719" s="88">
        <f t="shared" si="71"/>
        <v>87700</v>
      </c>
      <c r="J719" s="163">
        <f t="shared" si="72"/>
        <v>0</v>
      </c>
      <c r="K719" s="155">
        <f t="shared" si="73"/>
        <v>0</v>
      </c>
      <c r="L719" s="155">
        <f>IF(J719=1,SUM($J$6:J719),0)</f>
        <v>0</v>
      </c>
      <c r="M719" s="155">
        <f>IF(K719=1,SUM($K$6:K719),0)</f>
        <v>0</v>
      </c>
      <c r="N719" s="165">
        <f t="shared" si="74"/>
        <v>0</v>
      </c>
      <c r="O719" s="155">
        <f t="shared" si="75"/>
        <v>0</v>
      </c>
      <c r="P719" s="155">
        <f>IF(O719=1,SUM($O$6:O719),0)</f>
        <v>0</v>
      </c>
    </row>
    <row r="720" spans="1:16" ht="15" customHeight="1">
      <c r="A720" s="15"/>
      <c r="B720" s="174">
        <v>39</v>
      </c>
      <c r="C720" s="109" t="s">
        <v>1496</v>
      </c>
      <c r="D720" s="226" t="s">
        <v>47</v>
      </c>
      <c r="E720" s="227" t="s">
        <v>14</v>
      </c>
      <c r="F720" s="228">
        <v>109200</v>
      </c>
      <c r="G720" s="228">
        <v>129900</v>
      </c>
      <c r="H720" s="171"/>
      <c r="I720" s="88">
        <f t="shared" si="71"/>
        <v>129900</v>
      </c>
      <c r="J720" s="163">
        <f t="shared" si="72"/>
        <v>0</v>
      </c>
      <c r="K720" s="155">
        <f t="shared" si="73"/>
        <v>0</v>
      </c>
      <c r="L720" s="155">
        <f>IF(J720=1,SUM($J$6:J720),0)</f>
        <v>0</v>
      </c>
      <c r="M720" s="155">
        <f>IF(K720=1,SUM($K$6:K720),0)</f>
        <v>0</v>
      </c>
      <c r="N720" s="165">
        <f t="shared" si="74"/>
        <v>0</v>
      </c>
      <c r="O720" s="155">
        <f t="shared" si="75"/>
        <v>0</v>
      </c>
      <c r="P720" s="155">
        <f>IF(O720=1,SUM($O$6:O720),0)</f>
        <v>0</v>
      </c>
    </row>
    <row r="721" spans="1:16" ht="15" customHeight="1">
      <c r="A721" s="15"/>
      <c r="B721" s="174">
        <v>40</v>
      </c>
      <c r="C721" s="109" t="s">
        <v>1497</v>
      </c>
      <c r="D721" s="226" t="s">
        <v>47</v>
      </c>
      <c r="E721" s="227" t="s">
        <v>14</v>
      </c>
      <c r="F721" s="228">
        <v>106900</v>
      </c>
      <c r="G721" s="228">
        <v>127200</v>
      </c>
      <c r="H721" s="171"/>
      <c r="I721" s="88">
        <f t="shared" si="71"/>
        <v>127200</v>
      </c>
      <c r="J721" s="163">
        <f t="shared" si="72"/>
        <v>0</v>
      </c>
      <c r="K721" s="155">
        <f t="shared" si="73"/>
        <v>0</v>
      </c>
      <c r="L721" s="155">
        <f>IF(J721=1,SUM($J$6:J721),0)</f>
        <v>0</v>
      </c>
      <c r="M721" s="155">
        <f>IF(K721=1,SUM($K$6:K721),0)</f>
        <v>0</v>
      </c>
      <c r="N721" s="165">
        <f t="shared" si="74"/>
        <v>0</v>
      </c>
      <c r="O721" s="155">
        <f t="shared" si="75"/>
        <v>0</v>
      </c>
      <c r="P721" s="155">
        <f>IF(O721=1,SUM($O$6:O721),0)</f>
        <v>0</v>
      </c>
    </row>
    <row r="722" spans="1:16" ht="15" customHeight="1">
      <c r="A722" s="15"/>
      <c r="B722" s="174">
        <v>41</v>
      </c>
      <c r="C722" s="109" t="s">
        <v>1498</v>
      </c>
      <c r="D722" s="226" t="s">
        <v>47</v>
      </c>
      <c r="E722" s="227" t="s">
        <v>14</v>
      </c>
      <c r="F722" s="228">
        <v>104400</v>
      </c>
      <c r="G722" s="228">
        <v>116900</v>
      </c>
      <c r="H722" s="171"/>
      <c r="I722" s="88">
        <f t="shared" si="71"/>
        <v>116900</v>
      </c>
      <c r="J722" s="163">
        <f t="shared" si="72"/>
        <v>0</v>
      </c>
      <c r="K722" s="155">
        <f t="shared" si="73"/>
        <v>0</v>
      </c>
      <c r="L722" s="155">
        <f>IF(J722=1,SUM($J$6:J722),0)</f>
        <v>0</v>
      </c>
      <c r="M722" s="155">
        <f>IF(K722=1,SUM($K$6:K722),0)</f>
        <v>0</v>
      </c>
      <c r="N722" s="165">
        <f t="shared" si="74"/>
        <v>0</v>
      </c>
      <c r="O722" s="155">
        <f t="shared" si="75"/>
        <v>0</v>
      </c>
      <c r="P722" s="155">
        <f>IF(O722=1,SUM($O$6:O722),0)</f>
        <v>0</v>
      </c>
    </row>
    <row r="723" spans="1:16" ht="15" customHeight="1">
      <c r="A723" s="15"/>
      <c r="B723" s="174">
        <v>42</v>
      </c>
      <c r="C723" s="109" t="s">
        <v>1499</v>
      </c>
      <c r="D723" s="226" t="s">
        <v>47</v>
      </c>
      <c r="E723" s="227" t="s">
        <v>14</v>
      </c>
      <c r="F723" s="228">
        <v>103500</v>
      </c>
      <c r="G723" s="228">
        <v>123100</v>
      </c>
      <c r="H723" s="171"/>
      <c r="I723" s="88">
        <f t="shared" si="71"/>
        <v>123100</v>
      </c>
      <c r="J723" s="163">
        <f t="shared" si="72"/>
        <v>0</v>
      </c>
      <c r="K723" s="155">
        <f t="shared" si="73"/>
        <v>0</v>
      </c>
      <c r="L723" s="155">
        <f>IF(J723=1,SUM($J$6:J723),0)</f>
        <v>0</v>
      </c>
      <c r="M723" s="155">
        <f>IF(K723=1,SUM($K$6:K723),0)</f>
        <v>0</v>
      </c>
      <c r="N723" s="165">
        <f t="shared" si="74"/>
        <v>0</v>
      </c>
      <c r="O723" s="155">
        <f t="shared" si="75"/>
        <v>0</v>
      </c>
      <c r="P723" s="155">
        <f>IF(O723=1,SUM($O$6:O723),0)</f>
        <v>0</v>
      </c>
    </row>
    <row r="724" spans="1:16" ht="15" customHeight="1">
      <c r="A724" s="15"/>
      <c r="B724" s="174">
        <v>43</v>
      </c>
      <c r="C724" s="109" t="s">
        <v>1500</v>
      </c>
      <c r="D724" s="226" t="s">
        <v>47</v>
      </c>
      <c r="E724" s="227" t="s">
        <v>14</v>
      </c>
      <c r="F724" s="228">
        <v>111100</v>
      </c>
      <c r="G724" s="228">
        <v>111100</v>
      </c>
      <c r="H724" s="171"/>
      <c r="I724" s="88">
        <f t="shared" si="71"/>
        <v>111100</v>
      </c>
      <c r="J724" s="163">
        <f t="shared" si="72"/>
        <v>0</v>
      </c>
      <c r="K724" s="155">
        <f t="shared" si="73"/>
        <v>0</v>
      </c>
      <c r="L724" s="155">
        <f>IF(J724=1,SUM($J$6:J724),0)</f>
        <v>0</v>
      </c>
      <c r="M724" s="155">
        <f>IF(K724=1,SUM($K$6:K724),0)</f>
        <v>0</v>
      </c>
      <c r="N724" s="165">
        <f t="shared" si="74"/>
        <v>0</v>
      </c>
      <c r="O724" s="155">
        <f t="shared" si="75"/>
        <v>0</v>
      </c>
      <c r="P724" s="155">
        <f>IF(O724=1,SUM($O$6:O724),0)</f>
        <v>0</v>
      </c>
    </row>
    <row r="725" spans="1:16" ht="15" customHeight="1">
      <c r="A725" s="15"/>
      <c r="B725" s="174">
        <v>44</v>
      </c>
      <c r="C725" s="109" t="s">
        <v>1501</v>
      </c>
      <c r="D725" s="226" t="s">
        <v>47</v>
      </c>
      <c r="E725" s="227" t="s">
        <v>14</v>
      </c>
      <c r="F725" s="228">
        <v>108700</v>
      </c>
      <c r="G725" s="228">
        <v>129300</v>
      </c>
      <c r="H725" s="171"/>
      <c r="I725" s="88">
        <f t="shared" si="71"/>
        <v>129300</v>
      </c>
      <c r="J725" s="163">
        <f t="shared" si="72"/>
        <v>0</v>
      </c>
      <c r="K725" s="155">
        <f t="shared" si="73"/>
        <v>0</v>
      </c>
      <c r="L725" s="155">
        <f>IF(J725=1,SUM($J$6:J725),0)</f>
        <v>0</v>
      </c>
      <c r="M725" s="155">
        <f>IF(K725=1,SUM($K$6:K725),0)</f>
        <v>0</v>
      </c>
      <c r="N725" s="165">
        <f t="shared" si="74"/>
        <v>0</v>
      </c>
      <c r="O725" s="155">
        <f t="shared" si="75"/>
        <v>0</v>
      </c>
      <c r="P725" s="155">
        <f>IF(O725=1,SUM($O$6:O725),0)</f>
        <v>0</v>
      </c>
    </row>
    <row r="726" spans="1:16" ht="15" customHeight="1">
      <c r="A726" s="15"/>
      <c r="B726" s="174">
        <v>45</v>
      </c>
      <c r="C726" s="109" t="s">
        <v>1502</v>
      </c>
      <c r="D726" s="226" t="s">
        <v>47</v>
      </c>
      <c r="E726" s="227" t="s">
        <v>14</v>
      </c>
      <c r="F726" s="228">
        <v>218400</v>
      </c>
      <c r="G726" s="228">
        <v>259800</v>
      </c>
      <c r="H726" s="171"/>
      <c r="I726" s="88">
        <f t="shared" si="71"/>
        <v>259800</v>
      </c>
      <c r="J726" s="163">
        <f t="shared" si="72"/>
        <v>0</v>
      </c>
      <c r="K726" s="155">
        <f t="shared" si="73"/>
        <v>0</v>
      </c>
      <c r="L726" s="155">
        <f>IF(J726=1,SUM($J$6:J726),0)</f>
        <v>0</v>
      </c>
      <c r="M726" s="155">
        <f>IF(K726=1,SUM($K$6:K726),0)</f>
        <v>0</v>
      </c>
      <c r="N726" s="165">
        <f t="shared" si="74"/>
        <v>0</v>
      </c>
      <c r="O726" s="155">
        <f t="shared" si="75"/>
        <v>0</v>
      </c>
      <c r="P726" s="155">
        <f>IF(O726=1,SUM($O$6:O726),0)</f>
        <v>0</v>
      </c>
    </row>
    <row r="727" spans="1:16" ht="15" customHeight="1">
      <c r="A727" s="15"/>
      <c r="B727" s="174">
        <v>46</v>
      </c>
      <c r="C727" s="109" t="s">
        <v>1503</v>
      </c>
      <c r="D727" s="226" t="s">
        <v>47</v>
      </c>
      <c r="E727" s="227" t="s">
        <v>14</v>
      </c>
      <c r="F727" s="228">
        <v>222500</v>
      </c>
      <c r="G727" s="228">
        <v>264700</v>
      </c>
      <c r="H727" s="171"/>
      <c r="I727" s="88">
        <f t="shared" si="71"/>
        <v>264700</v>
      </c>
      <c r="J727" s="163">
        <f t="shared" si="72"/>
        <v>0</v>
      </c>
      <c r="K727" s="155">
        <f t="shared" si="73"/>
        <v>0</v>
      </c>
      <c r="L727" s="155">
        <f>IF(J727=1,SUM($J$6:J727),0)</f>
        <v>0</v>
      </c>
      <c r="M727" s="155">
        <f>IF(K727=1,SUM($K$6:K727),0)</f>
        <v>0</v>
      </c>
      <c r="N727" s="165">
        <f t="shared" si="74"/>
        <v>0</v>
      </c>
      <c r="O727" s="155">
        <f t="shared" si="75"/>
        <v>0</v>
      </c>
      <c r="P727" s="155">
        <f>IF(O727=1,SUM($O$6:O727),0)</f>
        <v>0</v>
      </c>
    </row>
    <row r="728" spans="1:16" ht="15" customHeight="1">
      <c r="A728" s="17"/>
      <c r="B728" s="174">
        <v>47</v>
      </c>
      <c r="C728" s="109" t="s">
        <v>1504</v>
      </c>
      <c r="D728" s="226" t="s">
        <v>47</v>
      </c>
      <c r="E728" s="227" t="s">
        <v>14</v>
      </c>
      <c r="F728" s="228">
        <v>173300</v>
      </c>
      <c r="G728" s="228">
        <v>173300</v>
      </c>
      <c r="H728" s="171"/>
      <c r="I728" s="88">
        <f t="shared" si="71"/>
        <v>173300</v>
      </c>
      <c r="J728" s="163">
        <f t="shared" si="72"/>
        <v>0</v>
      </c>
      <c r="K728" s="155">
        <f t="shared" si="73"/>
        <v>0</v>
      </c>
      <c r="L728" s="155">
        <f>IF(J728=1,SUM($J$6:J728),0)</f>
        <v>0</v>
      </c>
      <c r="M728" s="155">
        <f>IF(K728=1,SUM($K$6:K728),0)</f>
        <v>0</v>
      </c>
      <c r="N728" s="165">
        <f t="shared" si="74"/>
        <v>0</v>
      </c>
      <c r="O728" s="155">
        <f t="shared" si="75"/>
        <v>0</v>
      </c>
      <c r="P728" s="155">
        <f>IF(O728=1,SUM($O$6:O728),0)</f>
        <v>0</v>
      </c>
    </row>
    <row r="729" spans="1:16" ht="15" customHeight="1">
      <c r="A729" s="15"/>
      <c r="B729" s="174">
        <v>48</v>
      </c>
      <c r="C729" s="109" t="s">
        <v>1505</v>
      </c>
      <c r="D729" s="226" t="s">
        <v>47</v>
      </c>
      <c r="E729" s="227" t="s">
        <v>14</v>
      </c>
      <c r="F729" s="228">
        <v>279500</v>
      </c>
      <c r="G729" s="228">
        <v>279500</v>
      </c>
      <c r="H729" s="171"/>
      <c r="I729" s="88">
        <f t="shared" si="71"/>
        <v>279500</v>
      </c>
      <c r="J729" s="163">
        <f t="shared" si="72"/>
        <v>0</v>
      </c>
      <c r="K729" s="155">
        <f t="shared" si="73"/>
        <v>0</v>
      </c>
      <c r="L729" s="155">
        <f>IF(J729=1,SUM($J$6:J729),0)</f>
        <v>0</v>
      </c>
      <c r="M729" s="155">
        <f>IF(K729=1,SUM($K$6:K729),0)</f>
        <v>0</v>
      </c>
      <c r="N729" s="165">
        <f t="shared" si="74"/>
        <v>0</v>
      </c>
      <c r="O729" s="155">
        <f t="shared" si="75"/>
        <v>0</v>
      </c>
      <c r="P729" s="155">
        <f>IF(O729=1,SUM($O$6:O729),0)</f>
        <v>0</v>
      </c>
    </row>
    <row r="730" spans="1:16" ht="15" customHeight="1">
      <c r="A730" s="15"/>
      <c r="B730" s="174">
        <v>49</v>
      </c>
      <c r="C730" s="109" t="s">
        <v>1506</v>
      </c>
      <c r="D730" s="226" t="s">
        <v>47</v>
      </c>
      <c r="E730" s="227" t="s">
        <v>14</v>
      </c>
      <c r="F730" s="228">
        <v>89800</v>
      </c>
      <c r="G730" s="228">
        <v>106800</v>
      </c>
      <c r="H730" s="171"/>
      <c r="I730" s="88">
        <f t="shared" si="71"/>
        <v>106800</v>
      </c>
      <c r="J730" s="163">
        <f t="shared" si="72"/>
        <v>0</v>
      </c>
      <c r="K730" s="155">
        <f t="shared" si="73"/>
        <v>0</v>
      </c>
      <c r="L730" s="155">
        <f>IF(J730=1,SUM($J$6:J730),0)</f>
        <v>0</v>
      </c>
      <c r="M730" s="155">
        <f>IF(K730=1,SUM($K$6:K730),0)</f>
        <v>0</v>
      </c>
      <c r="N730" s="165">
        <f t="shared" si="74"/>
        <v>0</v>
      </c>
      <c r="O730" s="155">
        <f t="shared" si="75"/>
        <v>0</v>
      </c>
      <c r="P730" s="155">
        <f>IF(O730=1,SUM($O$6:O730),0)</f>
        <v>0</v>
      </c>
    </row>
    <row r="731" spans="1:16" ht="15" customHeight="1">
      <c r="A731" s="15"/>
      <c r="B731" s="174">
        <v>50</v>
      </c>
      <c r="C731" s="109" t="s">
        <v>1507</v>
      </c>
      <c r="D731" s="226" t="s">
        <v>47</v>
      </c>
      <c r="E731" s="227" t="s">
        <v>14</v>
      </c>
      <c r="F731" s="228">
        <v>102600</v>
      </c>
      <c r="G731" s="228">
        <v>122100</v>
      </c>
      <c r="H731" s="171"/>
      <c r="I731" s="88">
        <f t="shared" si="71"/>
        <v>122100</v>
      </c>
      <c r="J731" s="163">
        <f t="shared" si="72"/>
        <v>0</v>
      </c>
      <c r="K731" s="155">
        <f t="shared" si="73"/>
        <v>0</v>
      </c>
      <c r="L731" s="155">
        <f>IF(J731=1,SUM($J$6:J731),0)</f>
        <v>0</v>
      </c>
      <c r="M731" s="155">
        <f>IF(K731=1,SUM($K$6:K731),0)</f>
        <v>0</v>
      </c>
      <c r="N731" s="165">
        <f t="shared" si="74"/>
        <v>0</v>
      </c>
      <c r="O731" s="155">
        <f t="shared" si="75"/>
        <v>0</v>
      </c>
      <c r="P731" s="155">
        <f>IF(O731=1,SUM($O$6:O731),0)</f>
        <v>0</v>
      </c>
    </row>
    <row r="732" spans="1:16" ht="15" customHeight="1">
      <c r="A732" s="15"/>
      <c r="B732" s="174">
        <v>51</v>
      </c>
      <c r="C732" s="109" t="s">
        <v>1508</v>
      </c>
      <c r="D732" s="226" t="s">
        <v>47</v>
      </c>
      <c r="E732" s="227" t="s">
        <v>14</v>
      </c>
      <c r="F732" s="228">
        <v>109700</v>
      </c>
      <c r="G732" s="228">
        <v>130500</v>
      </c>
      <c r="H732" s="171"/>
      <c r="I732" s="88">
        <f t="shared" si="71"/>
        <v>130500</v>
      </c>
      <c r="J732" s="163">
        <f t="shared" si="72"/>
        <v>0</v>
      </c>
      <c r="K732" s="155">
        <f t="shared" si="73"/>
        <v>0</v>
      </c>
      <c r="L732" s="155">
        <f>IF(J732=1,SUM($J$6:J732),0)</f>
        <v>0</v>
      </c>
      <c r="M732" s="155">
        <f>IF(K732=1,SUM($K$6:K732),0)</f>
        <v>0</v>
      </c>
      <c r="N732" s="165">
        <f t="shared" si="74"/>
        <v>0</v>
      </c>
      <c r="O732" s="155">
        <f t="shared" si="75"/>
        <v>0</v>
      </c>
      <c r="P732" s="155">
        <f>IF(O732=1,SUM($O$6:O732),0)</f>
        <v>0</v>
      </c>
    </row>
    <row r="733" spans="1:16" ht="15" customHeight="1">
      <c r="A733" s="15"/>
      <c r="B733" s="183"/>
      <c r="C733" s="109" t="s">
        <v>48</v>
      </c>
      <c r="D733" s="226" t="s">
        <v>48</v>
      </c>
      <c r="E733" s="227"/>
      <c r="F733" s="228"/>
      <c r="G733" s="228"/>
      <c r="H733" s="171"/>
      <c r="I733" s="88">
        <f t="shared" si="71"/>
        <v>0</v>
      </c>
      <c r="J733" s="163">
        <f t="shared" si="72"/>
        <v>0</v>
      </c>
      <c r="K733" s="155">
        <f t="shared" si="73"/>
        <v>0</v>
      </c>
      <c r="L733" s="155">
        <f>IF(J733=1,SUM($J$6:J733),0)</f>
        <v>0</v>
      </c>
      <c r="M733" s="155">
        <f>IF(K733=1,SUM($K$6:K733),0)</f>
        <v>0</v>
      </c>
      <c r="N733" s="165">
        <f t="shared" si="74"/>
        <v>0</v>
      </c>
      <c r="O733" s="155">
        <f t="shared" si="75"/>
        <v>0</v>
      </c>
      <c r="P733" s="155">
        <f>IF(O733=1,SUM($O$6:O733),0)</f>
        <v>0</v>
      </c>
    </row>
    <row r="734" spans="1:16" ht="15" customHeight="1">
      <c r="A734" s="15"/>
      <c r="B734" s="183" t="s">
        <v>1031</v>
      </c>
      <c r="C734" s="109" t="s">
        <v>675</v>
      </c>
      <c r="D734" s="226" t="s">
        <v>48</v>
      </c>
      <c r="E734" s="227"/>
      <c r="F734" s="228"/>
      <c r="G734" s="228"/>
      <c r="H734" s="171"/>
      <c r="I734" s="88">
        <f t="shared" si="71"/>
        <v>0</v>
      </c>
      <c r="J734" s="163">
        <f t="shared" si="72"/>
        <v>0</v>
      </c>
      <c r="K734" s="155">
        <f t="shared" si="73"/>
        <v>0</v>
      </c>
      <c r="L734" s="155">
        <f>IF(J734=1,SUM($J$6:J734),0)</f>
        <v>0</v>
      </c>
      <c r="M734" s="155">
        <f>IF(K734=1,SUM($K$6:K734),0)</f>
        <v>0</v>
      </c>
      <c r="N734" s="165">
        <f t="shared" si="74"/>
        <v>0</v>
      </c>
      <c r="O734" s="155">
        <f t="shared" si="75"/>
        <v>0</v>
      </c>
      <c r="P734" s="155">
        <f>IF(O734=1,SUM($O$6:O734),0)</f>
        <v>0</v>
      </c>
    </row>
    <row r="735" spans="1:16" ht="15" customHeight="1">
      <c r="A735" s="15"/>
      <c r="B735" s="174">
        <v>1</v>
      </c>
      <c r="C735" s="109" t="s">
        <v>676</v>
      </c>
      <c r="D735" s="226" t="s">
        <v>47</v>
      </c>
      <c r="E735" s="227" t="s">
        <v>14</v>
      </c>
      <c r="F735" s="228">
        <v>71900</v>
      </c>
      <c r="G735" s="228">
        <v>85500</v>
      </c>
      <c r="H735" s="171"/>
      <c r="I735" s="88">
        <f t="shared" si="71"/>
        <v>85500</v>
      </c>
      <c r="J735" s="163">
        <f t="shared" si="72"/>
        <v>0</v>
      </c>
      <c r="K735" s="155">
        <f t="shared" si="73"/>
        <v>0</v>
      </c>
      <c r="L735" s="155">
        <f>IF(J735=1,SUM($J$6:J735),0)</f>
        <v>0</v>
      </c>
      <c r="M735" s="155">
        <f>IF(K735=1,SUM($K$6:K735),0)</f>
        <v>0</v>
      </c>
      <c r="N735" s="165">
        <f t="shared" si="74"/>
        <v>0</v>
      </c>
      <c r="O735" s="155">
        <f t="shared" si="75"/>
        <v>0</v>
      </c>
      <c r="P735" s="155">
        <f>IF(O735=1,SUM($O$6:O735),0)</f>
        <v>0</v>
      </c>
    </row>
    <row r="736" spans="1:16" ht="15" customHeight="1">
      <c r="A736" s="15"/>
      <c r="B736" s="174">
        <v>2</v>
      </c>
      <c r="C736" s="109" t="s">
        <v>677</v>
      </c>
      <c r="D736" s="226" t="s">
        <v>47</v>
      </c>
      <c r="E736" s="227" t="s">
        <v>14</v>
      </c>
      <c r="F736" s="228">
        <v>64700</v>
      </c>
      <c r="G736" s="228">
        <v>64700</v>
      </c>
      <c r="H736" s="171"/>
      <c r="I736" s="88">
        <f t="shared" si="71"/>
        <v>64700</v>
      </c>
      <c r="J736" s="163">
        <f t="shared" si="72"/>
        <v>0</v>
      </c>
      <c r="K736" s="155">
        <f t="shared" si="73"/>
        <v>0</v>
      </c>
      <c r="L736" s="155">
        <f>IF(J736=1,SUM($J$6:J736),0)</f>
        <v>0</v>
      </c>
      <c r="M736" s="155">
        <f>IF(K736=1,SUM($K$6:K736),0)</f>
        <v>0</v>
      </c>
      <c r="N736" s="165">
        <f t="shared" si="74"/>
        <v>0</v>
      </c>
      <c r="O736" s="155">
        <f t="shared" si="75"/>
        <v>0</v>
      </c>
      <c r="P736" s="155">
        <f>IF(O736=1,SUM($O$6:O736),0)</f>
        <v>0</v>
      </c>
    </row>
    <row r="737" spans="1:16" ht="15" customHeight="1">
      <c r="A737" s="15"/>
      <c r="B737" s="174">
        <v>3</v>
      </c>
      <c r="C737" s="109" t="s">
        <v>678</v>
      </c>
      <c r="D737" s="226" t="s">
        <v>47</v>
      </c>
      <c r="E737" s="227" t="s">
        <v>14</v>
      </c>
      <c r="F737" s="228">
        <v>88700</v>
      </c>
      <c r="G737" s="228">
        <v>105500</v>
      </c>
      <c r="H737" s="171"/>
      <c r="I737" s="88">
        <f t="shared" si="71"/>
        <v>105500</v>
      </c>
      <c r="J737" s="163">
        <f t="shared" si="72"/>
        <v>0</v>
      </c>
      <c r="K737" s="155">
        <f t="shared" si="73"/>
        <v>0</v>
      </c>
      <c r="L737" s="155">
        <f>IF(J737=1,SUM($J$6:J737),0)</f>
        <v>0</v>
      </c>
      <c r="M737" s="155">
        <f>IF(K737=1,SUM($K$6:K737),0)</f>
        <v>0</v>
      </c>
      <c r="N737" s="165">
        <f t="shared" si="74"/>
        <v>0</v>
      </c>
      <c r="O737" s="155">
        <f t="shared" si="75"/>
        <v>0</v>
      </c>
      <c r="P737" s="155">
        <f>IF(O737=1,SUM($O$6:O737),0)</f>
        <v>0</v>
      </c>
    </row>
    <row r="738" spans="1:16" ht="15" customHeight="1">
      <c r="A738" s="15"/>
      <c r="B738" s="174">
        <v>4</v>
      </c>
      <c r="C738" s="109" t="s">
        <v>679</v>
      </c>
      <c r="D738" s="226" t="s">
        <v>47</v>
      </c>
      <c r="E738" s="227" t="s">
        <v>14</v>
      </c>
      <c r="F738" s="228">
        <v>92500</v>
      </c>
      <c r="G738" s="228">
        <v>110000</v>
      </c>
      <c r="H738" s="171"/>
      <c r="I738" s="88">
        <f t="shared" si="71"/>
        <v>110000</v>
      </c>
      <c r="J738" s="163">
        <f t="shared" si="72"/>
        <v>0</v>
      </c>
      <c r="K738" s="155">
        <f t="shared" si="73"/>
        <v>0</v>
      </c>
      <c r="L738" s="155">
        <f>IF(J738=1,SUM($J$6:J738),0)</f>
        <v>0</v>
      </c>
      <c r="M738" s="155">
        <f>IF(K738=1,SUM($K$6:K738),0)</f>
        <v>0</v>
      </c>
      <c r="N738" s="165">
        <f t="shared" si="74"/>
        <v>0</v>
      </c>
      <c r="O738" s="155">
        <f t="shared" si="75"/>
        <v>0</v>
      </c>
      <c r="P738" s="155">
        <f>IF(O738=1,SUM($O$6:O738),0)</f>
        <v>0</v>
      </c>
    </row>
    <row r="739" spans="1:16" ht="15" customHeight="1">
      <c r="A739" s="15"/>
      <c r="B739" s="174">
        <v>5</v>
      </c>
      <c r="C739" s="109" t="s">
        <v>680</v>
      </c>
      <c r="D739" s="226" t="s">
        <v>47</v>
      </c>
      <c r="E739" s="227" t="s">
        <v>14</v>
      </c>
      <c r="F739" s="228">
        <v>119100</v>
      </c>
      <c r="G739" s="228">
        <v>141700</v>
      </c>
      <c r="H739" s="171"/>
      <c r="I739" s="88">
        <f t="shared" si="71"/>
        <v>141700</v>
      </c>
      <c r="J739" s="163">
        <f t="shared" si="72"/>
        <v>0</v>
      </c>
      <c r="K739" s="155">
        <f t="shared" si="73"/>
        <v>0</v>
      </c>
      <c r="L739" s="155">
        <f>IF(J739=1,SUM($J$6:J739),0)</f>
        <v>0</v>
      </c>
      <c r="M739" s="155">
        <f>IF(K739=1,SUM($K$6:K739),0)</f>
        <v>0</v>
      </c>
      <c r="N739" s="165">
        <f t="shared" si="74"/>
        <v>0</v>
      </c>
      <c r="O739" s="155">
        <f t="shared" si="75"/>
        <v>0</v>
      </c>
      <c r="P739" s="155">
        <f>IF(O739=1,SUM($O$6:O739),0)</f>
        <v>0</v>
      </c>
    </row>
    <row r="740" spans="1:16" ht="15" customHeight="1">
      <c r="A740" s="15"/>
      <c r="B740" s="174">
        <v>6</v>
      </c>
      <c r="C740" s="109" t="s">
        <v>681</v>
      </c>
      <c r="D740" s="226" t="s">
        <v>47</v>
      </c>
      <c r="E740" s="227" t="s">
        <v>14</v>
      </c>
      <c r="F740" s="228">
        <v>202200</v>
      </c>
      <c r="G740" s="228">
        <v>214400</v>
      </c>
      <c r="H740" s="171"/>
      <c r="I740" s="88">
        <f t="shared" si="71"/>
        <v>214400</v>
      </c>
      <c r="J740" s="163">
        <f t="shared" si="72"/>
        <v>0</v>
      </c>
      <c r="K740" s="155">
        <f t="shared" si="73"/>
        <v>0</v>
      </c>
      <c r="L740" s="155">
        <f>IF(J740=1,SUM($J$6:J740),0)</f>
        <v>0</v>
      </c>
      <c r="M740" s="155">
        <f>IF(K740=1,SUM($K$6:K740),0)</f>
        <v>0</v>
      </c>
      <c r="N740" s="165">
        <f t="shared" si="74"/>
        <v>0</v>
      </c>
      <c r="O740" s="155">
        <f t="shared" si="75"/>
        <v>0</v>
      </c>
      <c r="P740" s="155">
        <f>IF(O740=1,SUM($O$6:O740),0)</f>
        <v>0</v>
      </c>
    </row>
    <row r="741" spans="1:16" ht="15" customHeight="1">
      <c r="A741" s="15"/>
      <c r="B741" s="183"/>
      <c r="C741" s="109" t="s">
        <v>48</v>
      </c>
      <c r="D741" s="226" t="s">
        <v>48</v>
      </c>
      <c r="E741" s="227"/>
      <c r="F741" s="228"/>
      <c r="G741" s="228"/>
      <c r="H741" s="171"/>
      <c r="I741" s="88">
        <f t="shared" si="71"/>
        <v>0</v>
      </c>
      <c r="J741" s="163">
        <f t="shared" si="72"/>
        <v>0</v>
      </c>
      <c r="K741" s="155">
        <f t="shared" si="73"/>
        <v>0</v>
      </c>
      <c r="L741" s="155">
        <f>IF(J741=1,SUM($J$6:J741),0)</f>
        <v>0</v>
      </c>
      <c r="M741" s="155">
        <f>IF(K741=1,SUM($K$6:K741),0)</f>
        <v>0</v>
      </c>
      <c r="N741" s="165">
        <f t="shared" si="74"/>
        <v>0</v>
      </c>
      <c r="O741" s="155">
        <f t="shared" si="75"/>
        <v>0</v>
      </c>
      <c r="P741" s="155">
        <f>IF(O741=1,SUM($O$6:O741),0)</f>
        <v>0</v>
      </c>
    </row>
    <row r="742" spans="1:16" ht="15" customHeight="1">
      <c r="A742" s="15"/>
      <c r="B742" s="183" t="s">
        <v>1031</v>
      </c>
      <c r="C742" s="109" t="s">
        <v>682</v>
      </c>
      <c r="D742" s="226" t="s">
        <v>48</v>
      </c>
      <c r="E742" s="227"/>
      <c r="F742" s="228"/>
      <c r="G742" s="228"/>
      <c r="H742" s="171"/>
      <c r="I742" s="88">
        <f t="shared" si="71"/>
        <v>0</v>
      </c>
      <c r="J742" s="163">
        <f t="shared" si="72"/>
        <v>0</v>
      </c>
      <c r="K742" s="155">
        <f t="shared" si="73"/>
        <v>0</v>
      </c>
      <c r="L742" s="155">
        <f>IF(J742=1,SUM($J$6:J742),0)</f>
        <v>0</v>
      </c>
      <c r="M742" s="155">
        <f>IF(K742=1,SUM($K$6:K742),0)</f>
        <v>0</v>
      </c>
      <c r="N742" s="165">
        <f t="shared" si="74"/>
        <v>0</v>
      </c>
      <c r="O742" s="155">
        <f t="shared" si="75"/>
        <v>0</v>
      </c>
      <c r="P742" s="155">
        <f>IF(O742=1,SUM($O$6:O742),0)</f>
        <v>0</v>
      </c>
    </row>
    <row r="743" spans="1:16" ht="15" customHeight="1">
      <c r="A743" s="15"/>
      <c r="B743" s="174">
        <v>1</v>
      </c>
      <c r="C743" s="109" t="s">
        <v>683</v>
      </c>
      <c r="D743" s="226" t="s">
        <v>47</v>
      </c>
      <c r="E743" s="227" t="s">
        <v>14</v>
      </c>
      <c r="F743" s="228">
        <v>83600</v>
      </c>
      <c r="G743" s="228">
        <v>99400</v>
      </c>
      <c r="H743" s="171"/>
      <c r="I743" s="88">
        <f t="shared" si="71"/>
        <v>99400</v>
      </c>
      <c r="J743" s="163">
        <f t="shared" si="72"/>
        <v>0</v>
      </c>
      <c r="K743" s="155">
        <f t="shared" si="73"/>
        <v>0</v>
      </c>
      <c r="L743" s="155">
        <f>IF(J743=1,SUM($J$6:J743),0)</f>
        <v>0</v>
      </c>
      <c r="M743" s="155">
        <f>IF(K743=1,SUM($K$6:K743),0)</f>
        <v>0</v>
      </c>
      <c r="N743" s="165">
        <f t="shared" si="74"/>
        <v>0</v>
      </c>
      <c r="O743" s="155">
        <f t="shared" si="75"/>
        <v>0</v>
      </c>
      <c r="P743" s="155">
        <f>IF(O743=1,SUM($O$6:O743),0)</f>
        <v>0</v>
      </c>
    </row>
    <row r="744" spans="1:16" ht="15" customHeight="1">
      <c r="A744" s="15"/>
      <c r="B744" s="174">
        <v>2</v>
      </c>
      <c r="C744" s="109" t="s">
        <v>684</v>
      </c>
      <c r="D744" s="226" t="s">
        <v>47</v>
      </c>
      <c r="E744" s="227" t="s">
        <v>14</v>
      </c>
      <c r="F744" s="228">
        <v>83300</v>
      </c>
      <c r="G744" s="228">
        <v>99400</v>
      </c>
      <c r="H744" s="171"/>
      <c r="I744" s="88">
        <f t="shared" si="71"/>
        <v>99400</v>
      </c>
      <c r="J744" s="163">
        <f t="shared" si="72"/>
        <v>0</v>
      </c>
      <c r="K744" s="155">
        <f t="shared" si="73"/>
        <v>0</v>
      </c>
      <c r="L744" s="155">
        <f>IF(J744=1,SUM($J$6:J744),0)</f>
        <v>0</v>
      </c>
      <c r="M744" s="155">
        <f>IF(K744=1,SUM($K$6:K744),0)</f>
        <v>0</v>
      </c>
      <c r="N744" s="165">
        <f t="shared" si="74"/>
        <v>0</v>
      </c>
      <c r="O744" s="155">
        <f t="shared" si="75"/>
        <v>0</v>
      </c>
      <c r="P744" s="155">
        <f>IF(O744=1,SUM($O$6:O744),0)</f>
        <v>0</v>
      </c>
    </row>
    <row r="745" spans="1:16" ht="15" customHeight="1">
      <c r="A745" s="15"/>
      <c r="B745" s="174">
        <v>3</v>
      </c>
      <c r="C745" s="109" t="s">
        <v>685</v>
      </c>
      <c r="D745" s="226" t="s">
        <v>47</v>
      </c>
      <c r="E745" s="227" t="s">
        <v>14</v>
      </c>
      <c r="F745" s="228">
        <v>83300</v>
      </c>
      <c r="G745" s="228">
        <v>99100</v>
      </c>
      <c r="H745" s="171"/>
      <c r="I745" s="88">
        <f t="shared" si="71"/>
        <v>99100</v>
      </c>
      <c r="J745" s="163">
        <f t="shared" si="72"/>
        <v>0</v>
      </c>
      <c r="K745" s="155">
        <f t="shared" si="73"/>
        <v>0</v>
      </c>
      <c r="L745" s="155">
        <f>IF(J745=1,SUM($J$6:J745),0)</f>
        <v>0</v>
      </c>
      <c r="M745" s="155">
        <f>IF(K745=1,SUM($K$6:K745),0)</f>
        <v>0</v>
      </c>
      <c r="N745" s="165">
        <f t="shared" si="74"/>
        <v>0</v>
      </c>
      <c r="O745" s="155">
        <f t="shared" si="75"/>
        <v>0</v>
      </c>
      <c r="P745" s="155">
        <f>IF(O745=1,SUM($O$6:O745),0)</f>
        <v>0</v>
      </c>
    </row>
    <row r="746" spans="1:16" ht="15" customHeight="1">
      <c r="A746" s="15"/>
      <c r="B746" s="174">
        <v>4</v>
      </c>
      <c r="C746" s="109" t="s">
        <v>686</v>
      </c>
      <c r="D746" s="226" t="s">
        <v>47</v>
      </c>
      <c r="E746" s="227" t="s">
        <v>14</v>
      </c>
      <c r="F746" s="228">
        <v>88300</v>
      </c>
      <c r="G746" s="228">
        <v>105000</v>
      </c>
      <c r="H746" s="171"/>
      <c r="I746" s="88">
        <f t="shared" si="71"/>
        <v>105000</v>
      </c>
      <c r="J746" s="163">
        <f t="shared" si="72"/>
        <v>0</v>
      </c>
      <c r="K746" s="155">
        <f t="shared" si="73"/>
        <v>0</v>
      </c>
      <c r="L746" s="155">
        <f>IF(J746=1,SUM($J$6:J746),0)</f>
        <v>0</v>
      </c>
      <c r="M746" s="155">
        <f>IF(K746=1,SUM($K$6:K746),0)</f>
        <v>0</v>
      </c>
      <c r="N746" s="165">
        <f t="shared" si="74"/>
        <v>0</v>
      </c>
      <c r="O746" s="155">
        <f t="shared" si="75"/>
        <v>0</v>
      </c>
      <c r="P746" s="155">
        <f>IF(O746=1,SUM($O$6:O746),0)</f>
        <v>0</v>
      </c>
    </row>
    <row r="747" spans="1:16" ht="15" customHeight="1">
      <c r="A747" s="15"/>
      <c r="B747" s="174">
        <v>5</v>
      </c>
      <c r="C747" s="109" t="s">
        <v>687</v>
      </c>
      <c r="D747" s="226" t="s">
        <v>47</v>
      </c>
      <c r="E747" s="227" t="s">
        <v>14</v>
      </c>
      <c r="F747" s="228">
        <v>93300</v>
      </c>
      <c r="G747" s="228">
        <v>111000</v>
      </c>
      <c r="H747" s="171"/>
      <c r="I747" s="88">
        <f t="shared" si="71"/>
        <v>111000</v>
      </c>
      <c r="J747" s="163">
        <f t="shared" si="72"/>
        <v>0</v>
      </c>
      <c r="K747" s="155">
        <f t="shared" si="73"/>
        <v>0</v>
      </c>
      <c r="L747" s="155">
        <f>IF(J747=1,SUM($J$6:J747),0)</f>
        <v>0</v>
      </c>
      <c r="M747" s="155">
        <f>IF(K747=1,SUM($K$6:K747),0)</f>
        <v>0</v>
      </c>
      <c r="N747" s="165">
        <f t="shared" si="74"/>
        <v>0</v>
      </c>
      <c r="O747" s="155">
        <f t="shared" si="75"/>
        <v>0</v>
      </c>
      <c r="P747" s="155">
        <f>IF(O747=1,SUM($O$6:O747),0)</f>
        <v>0</v>
      </c>
    </row>
    <row r="748" spans="1:16" ht="15" customHeight="1">
      <c r="A748" s="15"/>
      <c r="B748" s="174">
        <v>6</v>
      </c>
      <c r="C748" s="109" t="s">
        <v>688</v>
      </c>
      <c r="D748" s="226" t="s">
        <v>47</v>
      </c>
      <c r="E748" s="227" t="s">
        <v>14</v>
      </c>
      <c r="F748" s="228">
        <v>81300</v>
      </c>
      <c r="G748" s="228">
        <v>81300</v>
      </c>
      <c r="H748" s="171"/>
      <c r="I748" s="88">
        <f t="shared" si="71"/>
        <v>81300</v>
      </c>
      <c r="J748" s="163">
        <f t="shared" si="72"/>
        <v>0</v>
      </c>
      <c r="K748" s="155">
        <f t="shared" si="73"/>
        <v>0</v>
      </c>
      <c r="L748" s="155">
        <f>IF(J748=1,SUM($J$6:J748),0)</f>
        <v>0</v>
      </c>
      <c r="M748" s="155">
        <f>IF(K748=1,SUM($K$6:K748),0)</f>
        <v>0</v>
      </c>
      <c r="N748" s="165">
        <f t="shared" si="74"/>
        <v>0</v>
      </c>
      <c r="O748" s="155">
        <f t="shared" si="75"/>
        <v>0</v>
      </c>
      <c r="P748" s="155">
        <f>IF(O748=1,SUM($O$6:O748),0)</f>
        <v>0</v>
      </c>
    </row>
    <row r="749" spans="1:16" ht="15" customHeight="1">
      <c r="A749" s="15"/>
      <c r="B749" s="174">
        <v>7</v>
      </c>
      <c r="C749" s="109" t="s">
        <v>689</v>
      </c>
      <c r="D749" s="226" t="s">
        <v>47</v>
      </c>
      <c r="E749" s="227" t="s">
        <v>14</v>
      </c>
      <c r="F749" s="228">
        <v>84900</v>
      </c>
      <c r="G749" s="228">
        <v>84900</v>
      </c>
      <c r="H749" s="171"/>
      <c r="I749" s="88">
        <f t="shared" ref="I749:I826" si="76">IF($I$5=$G$4,G749,(IF($I$5=$F$4,F749,0)))</f>
        <v>84900</v>
      </c>
      <c r="J749" s="163">
        <f t="shared" si="72"/>
        <v>0</v>
      </c>
      <c r="K749" s="155">
        <f t="shared" si="73"/>
        <v>0</v>
      </c>
      <c r="L749" s="155">
        <f>IF(J749=1,SUM($J$6:J749),0)</f>
        <v>0</v>
      </c>
      <c r="M749" s="155">
        <f>IF(K749=1,SUM($K$6:K749),0)</f>
        <v>0</v>
      </c>
      <c r="N749" s="165">
        <f t="shared" si="74"/>
        <v>0</v>
      </c>
      <c r="O749" s="155">
        <f t="shared" si="75"/>
        <v>0</v>
      </c>
      <c r="P749" s="155">
        <f>IF(O749=1,SUM($O$6:O749),0)</f>
        <v>0</v>
      </c>
    </row>
    <row r="750" spans="1:16" ht="15" customHeight="1">
      <c r="A750" s="15"/>
      <c r="B750" s="174">
        <v>8</v>
      </c>
      <c r="C750" s="109" t="s">
        <v>690</v>
      </c>
      <c r="D750" s="226" t="s">
        <v>47</v>
      </c>
      <c r="E750" s="227" t="s">
        <v>14</v>
      </c>
      <c r="F750" s="228">
        <v>94400</v>
      </c>
      <c r="G750" s="228">
        <v>94400</v>
      </c>
      <c r="H750" s="171"/>
      <c r="I750" s="88">
        <f t="shared" si="76"/>
        <v>94400</v>
      </c>
      <c r="J750" s="163">
        <f t="shared" si="72"/>
        <v>0</v>
      </c>
      <c r="K750" s="155">
        <f t="shared" si="73"/>
        <v>0</v>
      </c>
      <c r="L750" s="155">
        <f>IF(J750=1,SUM($J$6:J750),0)</f>
        <v>0</v>
      </c>
      <c r="M750" s="155">
        <f>IF(K750=1,SUM($K$6:K750),0)</f>
        <v>0</v>
      </c>
      <c r="N750" s="165">
        <f t="shared" si="74"/>
        <v>0</v>
      </c>
      <c r="O750" s="155">
        <f t="shared" si="75"/>
        <v>0</v>
      </c>
      <c r="P750" s="155">
        <f>IF(O750=1,SUM($O$6:O750),0)</f>
        <v>0</v>
      </c>
    </row>
    <row r="751" spans="1:16" ht="15" customHeight="1">
      <c r="A751" s="15"/>
      <c r="B751" s="174">
        <v>9</v>
      </c>
      <c r="C751" s="109" t="s">
        <v>691</v>
      </c>
      <c r="D751" s="226" t="s">
        <v>47</v>
      </c>
      <c r="E751" s="227" t="s">
        <v>14</v>
      </c>
      <c r="F751" s="228">
        <v>89400</v>
      </c>
      <c r="G751" s="228">
        <v>106300</v>
      </c>
      <c r="H751" s="171"/>
      <c r="I751" s="88">
        <f t="shared" si="76"/>
        <v>106300</v>
      </c>
      <c r="J751" s="163">
        <f t="shared" si="72"/>
        <v>0</v>
      </c>
      <c r="K751" s="155">
        <f t="shared" si="73"/>
        <v>0</v>
      </c>
      <c r="L751" s="155">
        <f>IF(J751=1,SUM($J$6:J751),0)</f>
        <v>0</v>
      </c>
      <c r="M751" s="155">
        <f>IF(K751=1,SUM($K$6:K751),0)</f>
        <v>0</v>
      </c>
      <c r="N751" s="165">
        <f t="shared" si="74"/>
        <v>0</v>
      </c>
      <c r="O751" s="155">
        <f t="shared" si="75"/>
        <v>0</v>
      </c>
      <c r="P751" s="155">
        <f>IF(O751=1,SUM($O$6:O751),0)</f>
        <v>0</v>
      </c>
    </row>
    <row r="752" spans="1:16" ht="15" customHeight="1">
      <c r="A752" s="15"/>
      <c r="B752" s="174">
        <v>10</v>
      </c>
      <c r="C752" s="109" t="s">
        <v>692</v>
      </c>
      <c r="D752" s="226" t="s">
        <v>47</v>
      </c>
      <c r="E752" s="227" t="s">
        <v>14</v>
      </c>
      <c r="F752" s="228">
        <v>87600</v>
      </c>
      <c r="G752" s="228">
        <v>104200</v>
      </c>
      <c r="H752" s="171"/>
      <c r="I752" s="88">
        <f t="shared" si="76"/>
        <v>104200</v>
      </c>
      <c r="J752" s="163">
        <f t="shared" si="72"/>
        <v>0</v>
      </c>
      <c r="K752" s="155">
        <f t="shared" si="73"/>
        <v>0</v>
      </c>
      <c r="L752" s="155">
        <f>IF(J752=1,SUM($J$6:J752),0)</f>
        <v>0</v>
      </c>
      <c r="M752" s="155">
        <f>IF(K752=1,SUM($K$6:K752),0)</f>
        <v>0</v>
      </c>
      <c r="N752" s="165">
        <f t="shared" si="74"/>
        <v>0</v>
      </c>
      <c r="O752" s="155">
        <f t="shared" si="75"/>
        <v>0</v>
      </c>
      <c r="P752" s="155">
        <f>IF(O752=1,SUM($O$6:O752),0)</f>
        <v>0</v>
      </c>
    </row>
    <row r="753" spans="1:16" ht="15" customHeight="1">
      <c r="A753" s="15"/>
      <c r="B753" s="174">
        <v>11</v>
      </c>
      <c r="C753" s="231" t="s">
        <v>1509</v>
      </c>
      <c r="D753" s="226" t="s">
        <v>47</v>
      </c>
      <c r="E753" s="227" t="s">
        <v>14</v>
      </c>
      <c r="F753" s="228">
        <v>87600</v>
      </c>
      <c r="G753" s="228">
        <v>104200</v>
      </c>
      <c r="H753" s="171"/>
      <c r="I753" s="88">
        <f t="shared" si="76"/>
        <v>104200</v>
      </c>
      <c r="J753" s="163">
        <f t="shared" si="72"/>
        <v>0</v>
      </c>
      <c r="K753" s="155">
        <f t="shared" si="73"/>
        <v>0</v>
      </c>
      <c r="L753" s="155">
        <f>IF(J753=1,SUM($J$6:J753),0)</f>
        <v>0</v>
      </c>
      <c r="M753" s="155">
        <f>IF(K753=1,SUM($K$6:K753),0)</f>
        <v>0</v>
      </c>
      <c r="N753" s="165">
        <f t="shared" si="74"/>
        <v>0</v>
      </c>
      <c r="O753" s="155">
        <f t="shared" si="75"/>
        <v>0</v>
      </c>
      <c r="P753" s="155">
        <f>IF(O753=1,SUM($O$6:O753),0)</f>
        <v>0</v>
      </c>
    </row>
    <row r="754" spans="1:16" ht="15" customHeight="1">
      <c r="A754" s="15"/>
      <c r="B754" s="174">
        <v>12</v>
      </c>
      <c r="C754" s="109" t="s">
        <v>693</v>
      </c>
      <c r="D754" s="226" t="s">
        <v>47</v>
      </c>
      <c r="E754" s="227" t="s">
        <v>14</v>
      </c>
      <c r="F754" s="228">
        <v>111100</v>
      </c>
      <c r="G754" s="228">
        <v>132200</v>
      </c>
      <c r="H754" s="171"/>
      <c r="I754" s="88">
        <f t="shared" si="76"/>
        <v>132200</v>
      </c>
      <c r="J754" s="163">
        <f t="shared" si="72"/>
        <v>0</v>
      </c>
      <c r="K754" s="155">
        <f t="shared" si="73"/>
        <v>0</v>
      </c>
      <c r="L754" s="155">
        <f>IF(J754=1,SUM($J$6:J754),0)</f>
        <v>0</v>
      </c>
      <c r="M754" s="155">
        <f>IF(K754=1,SUM($K$6:K754),0)</f>
        <v>0</v>
      </c>
      <c r="N754" s="165">
        <f t="shared" si="74"/>
        <v>0</v>
      </c>
      <c r="O754" s="155">
        <f t="shared" si="75"/>
        <v>0</v>
      </c>
      <c r="P754" s="155">
        <f>IF(O754=1,SUM($O$6:O754),0)</f>
        <v>0</v>
      </c>
    </row>
    <row r="755" spans="1:16" ht="15" customHeight="1">
      <c r="A755" s="15"/>
      <c r="B755" s="174">
        <v>13</v>
      </c>
      <c r="C755" s="109" t="s">
        <v>694</v>
      </c>
      <c r="D755" s="226" t="s">
        <v>47</v>
      </c>
      <c r="E755" s="227" t="s">
        <v>14</v>
      </c>
      <c r="F755" s="228">
        <v>102000</v>
      </c>
      <c r="G755" s="228">
        <v>121300</v>
      </c>
      <c r="H755" s="171"/>
      <c r="I755" s="88">
        <f t="shared" si="76"/>
        <v>121300</v>
      </c>
      <c r="J755" s="163">
        <f t="shared" si="72"/>
        <v>0</v>
      </c>
      <c r="K755" s="155">
        <f t="shared" si="73"/>
        <v>0</v>
      </c>
      <c r="L755" s="155">
        <f>IF(J755=1,SUM($J$6:J755),0)</f>
        <v>0</v>
      </c>
      <c r="M755" s="155">
        <f>IF(K755=1,SUM($K$6:K755),0)</f>
        <v>0</v>
      </c>
      <c r="N755" s="165">
        <f t="shared" si="74"/>
        <v>0</v>
      </c>
      <c r="O755" s="155">
        <f t="shared" si="75"/>
        <v>0</v>
      </c>
      <c r="P755" s="155">
        <f>IF(O755=1,SUM($O$6:O755),0)</f>
        <v>0</v>
      </c>
    </row>
    <row r="756" spans="1:16" ht="15" customHeight="1">
      <c r="A756" s="15"/>
      <c r="B756" s="174">
        <v>14</v>
      </c>
      <c r="C756" s="109" t="s">
        <v>695</v>
      </c>
      <c r="D756" s="226" t="s">
        <v>47</v>
      </c>
      <c r="E756" s="227" t="s">
        <v>14</v>
      </c>
      <c r="F756" s="228">
        <v>82500</v>
      </c>
      <c r="G756" s="228">
        <v>82500</v>
      </c>
      <c r="H756" s="171"/>
      <c r="I756" s="88">
        <f t="shared" si="76"/>
        <v>82500</v>
      </c>
      <c r="J756" s="163">
        <f t="shared" si="72"/>
        <v>0</v>
      </c>
      <c r="K756" s="155">
        <f t="shared" si="73"/>
        <v>0</v>
      </c>
      <c r="L756" s="155">
        <f>IF(J756=1,SUM($J$6:J756),0)</f>
        <v>0</v>
      </c>
      <c r="M756" s="155">
        <f>IF(K756=1,SUM($K$6:K756),0)</f>
        <v>0</v>
      </c>
      <c r="N756" s="165">
        <f t="shared" si="74"/>
        <v>0</v>
      </c>
      <c r="O756" s="155">
        <f t="shared" si="75"/>
        <v>0</v>
      </c>
      <c r="P756" s="155">
        <f>IF(O756=1,SUM($O$6:O756),0)</f>
        <v>0</v>
      </c>
    </row>
    <row r="757" spans="1:16" ht="15" customHeight="1">
      <c r="A757" s="15"/>
      <c r="B757" s="174">
        <v>15</v>
      </c>
      <c r="C757" s="109" t="s">
        <v>696</v>
      </c>
      <c r="D757" s="226" t="s">
        <v>47</v>
      </c>
      <c r="E757" s="227" t="s">
        <v>14</v>
      </c>
      <c r="F757" s="228">
        <v>106900</v>
      </c>
      <c r="G757" s="228">
        <v>106900</v>
      </c>
      <c r="H757" s="175"/>
      <c r="I757" s="88">
        <f t="shared" si="76"/>
        <v>106900</v>
      </c>
      <c r="J757" s="163">
        <f t="shared" si="72"/>
        <v>0</v>
      </c>
      <c r="K757" s="155">
        <f t="shared" si="73"/>
        <v>0</v>
      </c>
      <c r="L757" s="155">
        <f>IF(J757=1,SUM($J$6:J757),0)</f>
        <v>0</v>
      </c>
      <c r="M757" s="155">
        <f>IF(K757=1,SUM($K$6:K757),0)</f>
        <v>0</v>
      </c>
      <c r="N757" s="165">
        <f t="shared" si="74"/>
        <v>0</v>
      </c>
      <c r="O757" s="155">
        <f t="shared" si="75"/>
        <v>0</v>
      </c>
      <c r="P757" s="155">
        <f>IF(O757=1,SUM($O$6:O757),0)</f>
        <v>0</v>
      </c>
    </row>
    <row r="758" spans="1:16" ht="15" customHeight="1">
      <c r="A758" s="15"/>
      <c r="B758" s="174">
        <v>16</v>
      </c>
      <c r="C758" s="109" t="s">
        <v>697</v>
      </c>
      <c r="D758" s="226" t="s">
        <v>47</v>
      </c>
      <c r="E758" s="227" t="s">
        <v>14</v>
      </c>
      <c r="F758" s="228">
        <v>109200</v>
      </c>
      <c r="G758" s="228">
        <v>109200</v>
      </c>
      <c r="H758" s="175"/>
      <c r="I758" s="88">
        <f t="shared" si="76"/>
        <v>109200</v>
      </c>
      <c r="J758" s="163">
        <f t="shared" si="72"/>
        <v>0</v>
      </c>
      <c r="K758" s="155">
        <f t="shared" si="73"/>
        <v>0</v>
      </c>
      <c r="L758" s="155">
        <f>IF(J758=1,SUM($J$6:J758),0)</f>
        <v>0</v>
      </c>
      <c r="M758" s="155">
        <f>IF(K758=1,SUM($K$6:K758),0)</f>
        <v>0</v>
      </c>
      <c r="N758" s="165">
        <f t="shared" si="74"/>
        <v>0</v>
      </c>
      <c r="O758" s="155">
        <f t="shared" si="75"/>
        <v>0</v>
      </c>
      <c r="P758" s="155">
        <f>IF(O758=1,SUM($O$6:O758),0)</f>
        <v>0</v>
      </c>
    </row>
    <row r="759" spans="1:16" ht="15" customHeight="1">
      <c r="A759" s="15"/>
      <c r="B759" s="174">
        <v>17</v>
      </c>
      <c r="C759" s="109" t="s">
        <v>698</v>
      </c>
      <c r="D759" s="226" t="s">
        <v>47</v>
      </c>
      <c r="E759" s="227" t="s">
        <v>14</v>
      </c>
      <c r="F759" s="228">
        <v>96900</v>
      </c>
      <c r="G759" s="228">
        <v>96900</v>
      </c>
      <c r="H759" s="175"/>
      <c r="I759" s="88">
        <f t="shared" si="76"/>
        <v>96900</v>
      </c>
      <c r="J759" s="163">
        <f t="shared" si="72"/>
        <v>0</v>
      </c>
      <c r="K759" s="155">
        <f t="shared" si="73"/>
        <v>0</v>
      </c>
      <c r="L759" s="155">
        <f>IF(J759=1,SUM($J$6:J759),0)</f>
        <v>0</v>
      </c>
      <c r="M759" s="155">
        <f>IF(K759=1,SUM($K$6:K759),0)</f>
        <v>0</v>
      </c>
      <c r="N759" s="165">
        <f t="shared" si="74"/>
        <v>0</v>
      </c>
      <c r="O759" s="155">
        <f t="shared" si="75"/>
        <v>0</v>
      </c>
      <c r="P759" s="155">
        <f>IF(O759=1,SUM($O$6:O759),0)</f>
        <v>0</v>
      </c>
    </row>
    <row r="760" spans="1:16" ht="15" customHeight="1">
      <c r="A760" s="15"/>
      <c r="B760" s="174">
        <v>18</v>
      </c>
      <c r="C760" s="109" t="s">
        <v>699</v>
      </c>
      <c r="D760" s="226" t="s">
        <v>47</v>
      </c>
      <c r="E760" s="227" t="s">
        <v>14</v>
      </c>
      <c r="F760" s="228">
        <v>107700</v>
      </c>
      <c r="G760" s="228">
        <v>128100</v>
      </c>
      <c r="H760" s="175"/>
      <c r="I760" s="88">
        <f t="shared" si="76"/>
        <v>128100</v>
      </c>
      <c r="J760" s="163">
        <f t="shared" si="72"/>
        <v>0</v>
      </c>
      <c r="K760" s="155">
        <f t="shared" si="73"/>
        <v>0</v>
      </c>
      <c r="L760" s="155">
        <f>IF(J760=1,SUM($J$6:J760),0)</f>
        <v>0</v>
      </c>
      <c r="M760" s="155">
        <f>IF(K760=1,SUM($K$6:K760),0)</f>
        <v>0</v>
      </c>
      <c r="N760" s="165">
        <f t="shared" si="74"/>
        <v>0</v>
      </c>
      <c r="O760" s="155">
        <f t="shared" si="75"/>
        <v>0</v>
      </c>
      <c r="P760" s="155">
        <f>IF(O760=1,SUM($O$6:O760),0)</f>
        <v>0</v>
      </c>
    </row>
    <row r="761" spans="1:16" ht="15" customHeight="1">
      <c r="A761" s="15"/>
      <c r="B761" s="174">
        <v>19</v>
      </c>
      <c r="C761" s="109" t="s">
        <v>700</v>
      </c>
      <c r="D761" s="226" t="s">
        <v>47</v>
      </c>
      <c r="E761" s="227" t="s">
        <v>14</v>
      </c>
      <c r="F761" s="228">
        <v>104400</v>
      </c>
      <c r="G761" s="228">
        <v>104400</v>
      </c>
      <c r="H761" s="175"/>
      <c r="I761" s="88">
        <f t="shared" si="76"/>
        <v>104400</v>
      </c>
      <c r="J761" s="163">
        <f t="shared" si="72"/>
        <v>0</v>
      </c>
      <c r="K761" s="155">
        <f t="shared" si="73"/>
        <v>0</v>
      </c>
      <c r="L761" s="155">
        <f>IF(J761=1,SUM($J$6:J761),0)</f>
        <v>0</v>
      </c>
      <c r="M761" s="155">
        <f>IF(K761=1,SUM($K$6:K761),0)</f>
        <v>0</v>
      </c>
      <c r="N761" s="165">
        <f t="shared" si="74"/>
        <v>0</v>
      </c>
      <c r="O761" s="155">
        <f t="shared" si="75"/>
        <v>0</v>
      </c>
      <c r="P761" s="155">
        <f>IF(O761=1,SUM($O$6:O761),0)</f>
        <v>0</v>
      </c>
    </row>
    <row r="762" spans="1:16" ht="15" customHeight="1">
      <c r="A762" s="15"/>
      <c r="B762" s="174">
        <v>20</v>
      </c>
      <c r="C762" s="109" t="s">
        <v>701</v>
      </c>
      <c r="D762" s="226" t="s">
        <v>47</v>
      </c>
      <c r="E762" s="227" t="s">
        <v>14</v>
      </c>
      <c r="F762" s="228">
        <v>194600</v>
      </c>
      <c r="G762" s="228">
        <v>214400</v>
      </c>
      <c r="H762" s="175"/>
      <c r="I762" s="88">
        <f t="shared" si="76"/>
        <v>214400</v>
      </c>
      <c r="J762" s="163">
        <f t="shared" si="72"/>
        <v>0</v>
      </c>
      <c r="K762" s="155">
        <f t="shared" si="73"/>
        <v>0</v>
      </c>
      <c r="L762" s="155">
        <f>IF(J762=1,SUM($J$6:J762),0)</f>
        <v>0</v>
      </c>
      <c r="M762" s="155">
        <f>IF(K762=1,SUM($K$6:K762),0)</f>
        <v>0</v>
      </c>
      <c r="N762" s="165">
        <f t="shared" si="74"/>
        <v>0</v>
      </c>
      <c r="O762" s="155">
        <f t="shared" si="75"/>
        <v>0</v>
      </c>
      <c r="P762" s="155">
        <f>IF(O762=1,SUM($O$6:O762),0)</f>
        <v>0</v>
      </c>
    </row>
    <row r="763" spans="1:16" ht="15" customHeight="1">
      <c r="A763" s="15"/>
      <c r="B763" s="174">
        <v>21</v>
      </c>
      <c r="C763" s="109" t="s">
        <v>702</v>
      </c>
      <c r="D763" s="226" t="s">
        <v>47</v>
      </c>
      <c r="E763" s="227" t="s">
        <v>14</v>
      </c>
      <c r="F763" s="228">
        <v>106600</v>
      </c>
      <c r="G763" s="228">
        <v>122500</v>
      </c>
      <c r="H763" s="175"/>
      <c r="I763" s="88">
        <f t="shared" si="76"/>
        <v>122500</v>
      </c>
      <c r="J763" s="163">
        <f t="shared" si="72"/>
        <v>0</v>
      </c>
      <c r="K763" s="155">
        <f t="shared" si="73"/>
        <v>0</v>
      </c>
      <c r="L763" s="155">
        <f>IF(J763=1,SUM($J$6:J763),0)</f>
        <v>0</v>
      </c>
      <c r="M763" s="155">
        <f>IF(K763=1,SUM($K$6:K763),0)</f>
        <v>0</v>
      </c>
      <c r="N763" s="165">
        <f t="shared" si="74"/>
        <v>0</v>
      </c>
      <c r="O763" s="155">
        <f t="shared" si="75"/>
        <v>0</v>
      </c>
      <c r="P763" s="155">
        <f>IF(O763=1,SUM($O$6:O763),0)</f>
        <v>0</v>
      </c>
    </row>
    <row r="764" spans="1:16" ht="15" customHeight="1">
      <c r="A764" s="15"/>
      <c r="B764" s="174">
        <v>22</v>
      </c>
      <c r="C764" s="109" t="s">
        <v>703</v>
      </c>
      <c r="D764" s="226" t="s">
        <v>47</v>
      </c>
      <c r="E764" s="227" t="s">
        <v>14</v>
      </c>
      <c r="F764" s="228">
        <v>113200</v>
      </c>
      <c r="G764" s="228">
        <v>134700</v>
      </c>
      <c r="H764" s="175"/>
      <c r="I764" s="88">
        <f t="shared" si="76"/>
        <v>134700</v>
      </c>
      <c r="J764" s="163">
        <f t="shared" si="72"/>
        <v>0</v>
      </c>
      <c r="K764" s="155">
        <f t="shared" si="73"/>
        <v>0</v>
      </c>
      <c r="L764" s="155">
        <f>IF(J764=1,SUM($J$6:J764),0)</f>
        <v>0</v>
      </c>
      <c r="M764" s="155">
        <f>IF(K764=1,SUM($K$6:K764),0)</f>
        <v>0</v>
      </c>
      <c r="N764" s="165">
        <f t="shared" si="74"/>
        <v>0</v>
      </c>
      <c r="O764" s="155">
        <f t="shared" si="75"/>
        <v>0</v>
      </c>
      <c r="P764" s="155">
        <f>IF(O764=1,SUM($O$6:O764),0)</f>
        <v>0</v>
      </c>
    </row>
    <row r="765" spans="1:16" ht="15" customHeight="1">
      <c r="A765" s="15"/>
      <c r="B765" s="174">
        <v>23</v>
      </c>
      <c r="C765" s="109" t="s">
        <v>704</v>
      </c>
      <c r="D765" s="226" t="s">
        <v>47</v>
      </c>
      <c r="E765" s="227" t="s">
        <v>14</v>
      </c>
      <c r="F765" s="228">
        <v>133200</v>
      </c>
      <c r="G765" s="228">
        <v>158500</v>
      </c>
      <c r="H765" s="175"/>
      <c r="I765" s="88">
        <f t="shared" si="76"/>
        <v>158500</v>
      </c>
      <c r="J765" s="163">
        <f t="shared" si="72"/>
        <v>0</v>
      </c>
      <c r="K765" s="155">
        <f t="shared" si="73"/>
        <v>0</v>
      </c>
      <c r="L765" s="155">
        <f>IF(J765=1,SUM($J$6:J765),0)</f>
        <v>0</v>
      </c>
      <c r="M765" s="155">
        <f>IF(K765=1,SUM($K$6:K765),0)</f>
        <v>0</v>
      </c>
      <c r="N765" s="165">
        <f t="shared" si="74"/>
        <v>0</v>
      </c>
      <c r="O765" s="155">
        <f t="shared" si="75"/>
        <v>0</v>
      </c>
      <c r="P765" s="155">
        <f>IF(O765=1,SUM($O$6:O765),0)</f>
        <v>0</v>
      </c>
    </row>
    <row r="766" spans="1:16" ht="15" customHeight="1">
      <c r="A766" s="15"/>
      <c r="B766" s="174">
        <v>24</v>
      </c>
      <c r="C766" s="109" t="s">
        <v>705</v>
      </c>
      <c r="D766" s="226" t="s">
        <v>47</v>
      </c>
      <c r="E766" s="227" t="s">
        <v>14</v>
      </c>
      <c r="F766" s="228">
        <v>113200</v>
      </c>
      <c r="G766" s="228">
        <v>134700</v>
      </c>
      <c r="H766" s="171"/>
      <c r="I766" s="88">
        <f>IF($I$5=$G$4,G766,(IF($I$5=$F$4,F766,0)))</f>
        <v>134700</v>
      </c>
      <c r="J766" s="163">
        <f t="shared" si="72"/>
        <v>0</v>
      </c>
      <c r="K766" s="155">
        <f t="shared" si="73"/>
        <v>0</v>
      </c>
      <c r="L766" s="155">
        <f>IF(J766=1,SUM($J$6:J766),0)</f>
        <v>0</v>
      </c>
      <c r="M766" s="155">
        <f>IF(K766=1,SUM($K$6:K766),0)</f>
        <v>0</v>
      </c>
      <c r="N766" s="165">
        <f t="shared" si="74"/>
        <v>0</v>
      </c>
      <c r="O766" s="155">
        <f t="shared" si="75"/>
        <v>0</v>
      </c>
      <c r="P766" s="155">
        <f>IF(O766=1,SUM($O$6:O766),0)</f>
        <v>0</v>
      </c>
    </row>
    <row r="767" spans="1:16" ht="15" customHeight="1">
      <c r="A767" s="15"/>
      <c r="B767" s="174">
        <v>25</v>
      </c>
      <c r="C767" s="109" t="s">
        <v>706</v>
      </c>
      <c r="D767" s="226" t="s">
        <v>47</v>
      </c>
      <c r="E767" s="227" t="s">
        <v>14</v>
      </c>
      <c r="F767" s="228">
        <v>103500</v>
      </c>
      <c r="G767" s="228">
        <v>103500</v>
      </c>
      <c r="H767" s="171"/>
      <c r="I767" s="88">
        <f t="shared" si="76"/>
        <v>103500</v>
      </c>
      <c r="J767" s="163">
        <f t="shared" si="72"/>
        <v>0</v>
      </c>
      <c r="K767" s="155">
        <f t="shared" si="73"/>
        <v>0</v>
      </c>
      <c r="L767" s="155">
        <f>IF(J767=1,SUM($J$6:J767),0)</f>
        <v>0</v>
      </c>
      <c r="M767" s="155">
        <f>IF(K767=1,SUM($K$6:K767),0)</f>
        <v>0</v>
      </c>
      <c r="N767" s="165">
        <f t="shared" si="74"/>
        <v>0</v>
      </c>
      <c r="O767" s="155">
        <f t="shared" si="75"/>
        <v>0</v>
      </c>
      <c r="P767" s="155">
        <f>IF(O767=1,SUM($O$6:O767),0)</f>
        <v>0</v>
      </c>
    </row>
    <row r="768" spans="1:16" ht="15" customHeight="1">
      <c r="A768" s="15"/>
      <c r="B768" s="174">
        <v>26</v>
      </c>
      <c r="C768" s="109" t="s">
        <v>707</v>
      </c>
      <c r="D768" s="226" t="s">
        <v>47</v>
      </c>
      <c r="E768" s="227" t="s">
        <v>14</v>
      </c>
      <c r="F768" s="228">
        <v>108700</v>
      </c>
      <c r="G768" s="228">
        <v>108700</v>
      </c>
      <c r="H768" s="171"/>
      <c r="I768" s="88">
        <f t="shared" si="76"/>
        <v>108700</v>
      </c>
      <c r="J768" s="163">
        <f t="shared" si="72"/>
        <v>0</v>
      </c>
      <c r="K768" s="155">
        <f t="shared" si="73"/>
        <v>0</v>
      </c>
      <c r="L768" s="155">
        <f>IF(J768=1,SUM($J$6:J768),0)</f>
        <v>0</v>
      </c>
      <c r="M768" s="155">
        <f>IF(K768=1,SUM($K$6:K768),0)</f>
        <v>0</v>
      </c>
      <c r="N768" s="165">
        <f t="shared" si="74"/>
        <v>0</v>
      </c>
      <c r="O768" s="155">
        <f t="shared" si="75"/>
        <v>0</v>
      </c>
      <c r="P768" s="155">
        <f>IF(O768=1,SUM($O$6:O768),0)</f>
        <v>0</v>
      </c>
    </row>
    <row r="769" spans="1:16" ht="15" customHeight="1">
      <c r="A769" s="15"/>
      <c r="B769" s="174">
        <v>27</v>
      </c>
      <c r="C769" s="231" t="s">
        <v>1510</v>
      </c>
      <c r="D769" s="226" t="s">
        <v>47</v>
      </c>
      <c r="E769" s="227" t="s">
        <v>14</v>
      </c>
      <c r="F769" s="228">
        <v>111100</v>
      </c>
      <c r="G769" s="228">
        <v>111100</v>
      </c>
      <c r="H769" s="171"/>
      <c r="I769" s="88">
        <f t="shared" si="76"/>
        <v>111100</v>
      </c>
      <c r="J769" s="163">
        <f t="shared" si="72"/>
        <v>0</v>
      </c>
      <c r="K769" s="155">
        <f t="shared" si="73"/>
        <v>0</v>
      </c>
      <c r="L769" s="155">
        <f>IF(J769=1,SUM($J$6:J769),0)</f>
        <v>0</v>
      </c>
      <c r="M769" s="155">
        <f>IF(K769=1,SUM($K$6:K769),0)</f>
        <v>0</v>
      </c>
      <c r="N769" s="165">
        <f t="shared" si="74"/>
        <v>0</v>
      </c>
      <c r="O769" s="155">
        <f t="shared" si="75"/>
        <v>0</v>
      </c>
      <c r="P769" s="155">
        <f>IF(O769=1,SUM($O$6:O769),0)</f>
        <v>0</v>
      </c>
    </row>
    <row r="770" spans="1:16" ht="15" customHeight="1">
      <c r="A770" s="15"/>
      <c r="B770" s="174">
        <v>28</v>
      </c>
      <c r="C770" s="109" t="s">
        <v>708</v>
      </c>
      <c r="D770" s="226" t="s">
        <v>47</v>
      </c>
      <c r="E770" s="227" t="s">
        <v>14</v>
      </c>
      <c r="F770" s="228">
        <v>214300</v>
      </c>
      <c r="G770" s="228">
        <v>254900</v>
      </c>
      <c r="H770" s="171"/>
      <c r="I770" s="88">
        <f t="shared" si="76"/>
        <v>254900</v>
      </c>
      <c r="J770" s="163">
        <f t="shared" si="72"/>
        <v>0</v>
      </c>
      <c r="K770" s="155">
        <f t="shared" si="73"/>
        <v>0</v>
      </c>
      <c r="L770" s="155">
        <f>IF(J770=1,SUM($J$6:J770),0)</f>
        <v>0</v>
      </c>
      <c r="M770" s="155">
        <f>IF(K770=1,SUM($K$6:K770),0)</f>
        <v>0</v>
      </c>
      <c r="N770" s="165">
        <f t="shared" si="74"/>
        <v>0</v>
      </c>
      <c r="O770" s="155">
        <f t="shared" si="75"/>
        <v>0</v>
      </c>
      <c r="P770" s="155">
        <f>IF(O770=1,SUM($O$6:O770),0)</f>
        <v>0</v>
      </c>
    </row>
    <row r="771" spans="1:16" ht="15" customHeight="1">
      <c r="A771" s="15"/>
      <c r="B771" s="174">
        <v>29</v>
      </c>
      <c r="C771" s="109" t="s">
        <v>709</v>
      </c>
      <c r="D771" s="226" t="s">
        <v>47</v>
      </c>
      <c r="E771" s="227" t="s">
        <v>14</v>
      </c>
      <c r="F771" s="228">
        <v>197500</v>
      </c>
      <c r="G771" s="228">
        <v>197500</v>
      </c>
      <c r="H771" s="171"/>
      <c r="I771" s="88">
        <f t="shared" si="76"/>
        <v>197500</v>
      </c>
      <c r="J771" s="163">
        <f t="shared" si="72"/>
        <v>0</v>
      </c>
      <c r="K771" s="155">
        <f t="shared" si="73"/>
        <v>0</v>
      </c>
      <c r="L771" s="155">
        <f>IF(J771=1,SUM($J$6:J771),0)</f>
        <v>0</v>
      </c>
      <c r="M771" s="155">
        <f>IF(K771=1,SUM($K$6:K771),0)</f>
        <v>0</v>
      </c>
      <c r="N771" s="165">
        <f t="shared" si="74"/>
        <v>0</v>
      </c>
      <c r="O771" s="155">
        <f t="shared" si="75"/>
        <v>0</v>
      </c>
      <c r="P771" s="155">
        <f>IF(O771=1,SUM($O$6:O771),0)</f>
        <v>0</v>
      </c>
    </row>
    <row r="772" spans="1:16" ht="15" customHeight="1">
      <c r="A772" s="15"/>
      <c r="B772" s="174">
        <v>30</v>
      </c>
      <c r="C772" s="109" t="s">
        <v>710</v>
      </c>
      <c r="D772" s="226" t="s">
        <v>47</v>
      </c>
      <c r="E772" s="227" t="s">
        <v>14</v>
      </c>
      <c r="F772" s="228">
        <v>219500</v>
      </c>
      <c r="G772" s="228">
        <v>261100</v>
      </c>
      <c r="H772" s="171"/>
      <c r="I772" s="88">
        <f t="shared" si="76"/>
        <v>261100</v>
      </c>
      <c r="J772" s="163">
        <f t="shared" si="72"/>
        <v>0</v>
      </c>
      <c r="K772" s="155">
        <f t="shared" si="73"/>
        <v>0</v>
      </c>
      <c r="L772" s="155">
        <f>IF(J772=1,SUM($J$6:J772),0)</f>
        <v>0</v>
      </c>
      <c r="M772" s="155">
        <f>IF(K772=1,SUM($K$6:K772),0)</f>
        <v>0</v>
      </c>
      <c r="N772" s="165">
        <f t="shared" si="74"/>
        <v>0</v>
      </c>
      <c r="O772" s="155">
        <f t="shared" si="75"/>
        <v>0</v>
      </c>
      <c r="P772" s="155">
        <f>IF(O772=1,SUM($O$6:O772),0)</f>
        <v>0</v>
      </c>
    </row>
    <row r="773" spans="1:16" ht="15" customHeight="1">
      <c r="A773" s="15"/>
      <c r="B773" s="174">
        <v>31</v>
      </c>
      <c r="C773" s="231" t="s">
        <v>1511</v>
      </c>
      <c r="D773" s="226" t="s">
        <v>47</v>
      </c>
      <c r="E773" s="227" t="s">
        <v>14</v>
      </c>
      <c r="F773" s="228">
        <v>197500</v>
      </c>
      <c r="G773" s="228">
        <v>197500</v>
      </c>
      <c r="H773" s="171"/>
      <c r="I773" s="88">
        <f t="shared" si="76"/>
        <v>197500</v>
      </c>
      <c r="J773" s="163">
        <f t="shared" si="72"/>
        <v>0</v>
      </c>
      <c r="K773" s="155">
        <f t="shared" si="73"/>
        <v>0</v>
      </c>
      <c r="L773" s="155">
        <f>IF(J773=1,SUM($J$6:J773),0)</f>
        <v>0</v>
      </c>
      <c r="M773" s="155">
        <f>IF(K773=1,SUM($K$6:K773),0)</f>
        <v>0</v>
      </c>
      <c r="N773" s="165">
        <f t="shared" si="74"/>
        <v>0</v>
      </c>
      <c r="O773" s="155">
        <f t="shared" si="75"/>
        <v>0</v>
      </c>
      <c r="P773" s="155">
        <f>IF(O773=1,SUM($O$6:O773),0)</f>
        <v>0</v>
      </c>
    </row>
    <row r="774" spans="1:16" ht="15" customHeight="1">
      <c r="A774" s="15"/>
      <c r="B774" s="174">
        <v>32</v>
      </c>
      <c r="C774" s="109" t="s">
        <v>711</v>
      </c>
      <c r="D774" s="226" t="s">
        <v>47</v>
      </c>
      <c r="E774" s="227" t="s">
        <v>14</v>
      </c>
      <c r="F774" s="228">
        <v>218400</v>
      </c>
      <c r="G774" s="228">
        <v>218400</v>
      </c>
      <c r="H774" s="171"/>
      <c r="I774" s="88">
        <f t="shared" si="76"/>
        <v>218400</v>
      </c>
      <c r="J774" s="163">
        <f t="shared" si="72"/>
        <v>0</v>
      </c>
      <c r="K774" s="155">
        <f t="shared" si="73"/>
        <v>0</v>
      </c>
      <c r="L774" s="155">
        <f>IF(J774=1,SUM($J$6:J774),0)</f>
        <v>0</v>
      </c>
      <c r="M774" s="155">
        <f>IF(K774=1,SUM($K$6:K774),0)</f>
        <v>0</v>
      </c>
      <c r="N774" s="165">
        <f t="shared" si="74"/>
        <v>0</v>
      </c>
      <c r="O774" s="155">
        <f t="shared" si="75"/>
        <v>0</v>
      </c>
      <c r="P774" s="155">
        <f>IF(O774=1,SUM($O$6:O774),0)</f>
        <v>0</v>
      </c>
    </row>
    <row r="775" spans="1:16" ht="15" customHeight="1">
      <c r="A775" s="15"/>
      <c r="B775" s="174">
        <v>33</v>
      </c>
      <c r="C775" s="109" t="s">
        <v>712</v>
      </c>
      <c r="D775" s="226" t="s">
        <v>47</v>
      </c>
      <c r="E775" s="227" t="s">
        <v>14</v>
      </c>
      <c r="F775" s="228">
        <v>222500</v>
      </c>
      <c r="G775" s="228">
        <v>222500</v>
      </c>
      <c r="H775" s="171"/>
      <c r="I775" s="88">
        <f t="shared" si="76"/>
        <v>222500</v>
      </c>
      <c r="J775" s="163">
        <f t="shared" si="72"/>
        <v>0</v>
      </c>
      <c r="K775" s="155">
        <f t="shared" si="73"/>
        <v>0</v>
      </c>
      <c r="L775" s="155">
        <f>IF(J775=1,SUM($J$6:J775),0)</f>
        <v>0</v>
      </c>
      <c r="M775" s="155">
        <f>IF(K775=1,SUM($K$6:K775),0)</f>
        <v>0</v>
      </c>
      <c r="N775" s="165">
        <f t="shared" si="74"/>
        <v>0</v>
      </c>
      <c r="O775" s="155">
        <f t="shared" si="75"/>
        <v>0</v>
      </c>
      <c r="P775" s="155">
        <f>IF(O775=1,SUM($O$6:O775),0)</f>
        <v>0</v>
      </c>
    </row>
    <row r="776" spans="1:16" ht="15" customHeight="1">
      <c r="A776" s="15"/>
      <c r="B776" s="174">
        <v>34</v>
      </c>
      <c r="C776" s="231" t="s">
        <v>1512</v>
      </c>
      <c r="D776" s="226" t="s">
        <v>47</v>
      </c>
      <c r="E776" s="227" t="s">
        <v>14</v>
      </c>
      <c r="F776" s="228">
        <v>173300</v>
      </c>
      <c r="G776" s="228">
        <v>173300</v>
      </c>
      <c r="H776" s="171"/>
      <c r="I776" s="88">
        <f t="shared" si="76"/>
        <v>173300</v>
      </c>
      <c r="J776" s="163">
        <f t="shared" si="72"/>
        <v>0</v>
      </c>
      <c r="K776" s="155">
        <f t="shared" si="73"/>
        <v>0</v>
      </c>
      <c r="L776" s="155">
        <f>IF(J776=1,SUM($J$6:J776),0)</f>
        <v>0</v>
      </c>
      <c r="M776" s="155">
        <f>IF(K776=1,SUM($K$6:K776),0)</f>
        <v>0</v>
      </c>
      <c r="N776" s="165">
        <f t="shared" si="74"/>
        <v>0</v>
      </c>
      <c r="O776" s="155">
        <f t="shared" si="75"/>
        <v>0</v>
      </c>
      <c r="P776" s="155">
        <f>IF(O776=1,SUM($O$6:O776),0)</f>
        <v>0</v>
      </c>
    </row>
    <row r="777" spans="1:16" ht="15" customHeight="1">
      <c r="A777" s="15"/>
      <c r="B777" s="174">
        <v>35</v>
      </c>
      <c r="C777" s="231" t="s">
        <v>1513</v>
      </c>
      <c r="D777" s="226" t="s">
        <v>47</v>
      </c>
      <c r="E777" s="227" t="s">
        <v>14</v>
      </c>
      <c r="F777" s="228">
        <v>279500</v>
      </c>
      <c r="G777" s="228">
        <v>279500</v>
      </c>
      <c r="H777" s="171"/>
      <c r="I777" s="88">
        <f t="shared" si="76"/>
        <v>279500</v>
      </c>
      <c r="J777" s="163">
        <f t="shared" si="72"/>
        <v>0</v>
      </c>
      <c r="K777" s="155">
        <f t="shared" si="73"/>
        <v>0</v>
      </c>
      <c r="L777" s="155">
        <f>IF(J777=1,SUM($J$6:J777),0)</f>
        <v>0</v>
      </c>
      <c r="M777" s="155">
        <f>IF(K777=1,SUM($K$6:K777),0)</f>
        <v>0</v>
      </c>
      <c r="N777" s="165">
        <f t="shared" si="74"/>
        <v>0</v>
      </c>
      <c r="O777" s="155">
        <f t="shared" si="75"/>
        <v>0</v>
      </c>
      <c r="P777" s="155">
        <f>IF(O777=1,SUM($O$6:O777),0)</f>
        <v>0</v>
      </c>
    </row>
    <row r="778" spans="1:16" ht="15" customHeight="1">
      <c r="A778" s="15"/>
      <c r="B778" s="174">
        <v>36</v>
      </c>
      <c r="C778" s="109" t="s">
        <v>713</v>
      </c>
      <c r="D778" s="226" t="s">
        <v>47</v>
      </c>
      <c r="E778" s="227" t="s">
        <v>14</v>
      </c>
      <c r="F778" s="228">
        <v>93500</v>
      </c>
      <c r="G778" s="228">
        <v>111200</v>
      </c>
      <c r="H778" s="171"/>
      <c r="I778" s="88">
        <f t="shared" si="76"/>
        <v>111200</v>
      </c>
      <c r="J778" s="163">
        <f t="shared" si="72"/>
        <v>0</v>
      </c>
      <c r="K778" s="155">
        <f t="shared" si="73"/>
        <v>0</v>
      </c>
      <c r="L778" s="155">
        <f>IF(J778=1,SUM($J$6:J778),0)</f>
        <v>0</v>
      </c>
      <c r="M778" s="155">
        <f>IF(K778=1,SUM($K$6:K778),0)</f>
        <v>0</v>
      </c>
      <c r="N778" s="165">
        <f t="shared" si="74"/>
        <v>0</v>
      </c>
      <c r="O778" s="155">
        <f t="shared" si="75"/>
        <v>0</v>
      </c>
      <c r="P778" s="155">
        <f>IF(O778=1,SUM($O$6:O778),0)</f>
        <v>0</v>
      </c>
    </row>
    <row r="779" spans="1:16" ht="15" customHeight="1">
      <c r="A779" s="15"/>
      <c r="B779" s="174">
        <v>37</v>
      </c>
      <c r="C779" s="109" t="s">
        <v>714</v>
      </c>
      <c r="D779" s="226" t="s">
        <v>47</v>
      </c>
      <c r="E779" s="227" t="s">
        <v>14</v>
      </c>
      <c r="F779" s="228">
        <v>93500</v>
      </c>
      <c r="G779" s="228">
        <v>111200</v>
      </c>
      <c r="H779" s="171"/>
      <c r="I779" s="88">
        <f t="shared" si="76"/>
        <v>111200</v>
      </c>
      <c r="J779" s="163">
        <f t="shared" si="72"/>
        <v>0</v>
      </c>
      <c r="K779" s="155">
        <f t="shared" si="73"/>
        <v>0</v>
      </c>
      <c r="L779" s="155">
        <f>IF(J779=1,SUM($J$6:J779),0)</f>
        <v>0</v>
      </c>
      <c r="M779" s="155">
        <f>IF(K779=1,SUM($K$6:K779),0)</f>
        <v>0</v>
      </c>
      <c r="N779" s="165">
        <f t="shared" si="74"/>
        <v>0</v>
      </c>
      <c r="O779" s="155">
        <f t="shared" si="75"/>
        <v>0</v>
      </c>
      <c r="P779" s="155">
        <f>IF(O779=1,SUM($O$6:O779),0)</f>
        <v>0</v>
      </c>
    </row>
    <row r="780" spans="1:16" ht="15" customHeight="1">
      <c r="A780" s="15"/>
      <c r="B780" s="174">
        <v>38</v>
      </c>
      <c r="C780" s="109" t="s">
        <v>715</v>
      </c>
      <c r="D780" s="226" t="s">
        <v>47</v>
      </c>
      <c r="E780" s="227" t="s">
        <v>14</v>
      </c>
      <c r="F780" s="228">
        <v>89800</v>
      </c>
      <c r="G780" s="228">
        <v>89800</v>
      </c>
      <c r="H780" s="171"/>
      <c r="I780" s="88">
        <f t="shared" si="76"/>
        <v>89800</v>
      </c>
      <c r="J780" s="163">
        <f t="shared" ref="J780:J843" si="77">IF(D780="MDU-KD",1,0)</f>
        <v>0</v>
      </c>
      <c r="K780" s="155">
        <f t="shared" ref="K780:K843" si="78">IF(D780="HDW",1,0)</f>
        <v>0</v>
      </c>
      <c r="L780" s="155">
        <f>IF(J780=1,SUM($J$6:J780),0)</f>
        <v>0</v>
      </c>
      <c r="M780" s="155">
        <f>IF(K780=1,SUM($K$6:K780),0)</f>
        <v>0</v>
      </c>
      <c r="N780" s="165">
        <f t="shared" ref="N780:N843" si="79">IF(L780=0,M780,L780)</f>
        <v>0</v>
      </c>
      <c r="O780" s="155">
        <f t="shared" ref="O780:O843" si="80">IF(E780=0,0,IF(LEFT(C780,11)="Tiang Beton",1,0))</f>
        <v>0</v>
      </c>
      <c r="P780" s="155">
        <f>IF(O780=1,SUM($O$6:O780),0)</f>
        <v>0</v>
      </c>
    </row>
    <row r="781" spans="1:16" ht="15" customHeight="1">
      <c r="A781" s="15"/>
      <c r="B781" s="174">
        <v>39</v>
      </c>
      <c r="C781" s="109" t="s">
        <v>716</v>
      </c>
      <c r="D781" s="226" t="s">
        <v>47</v>
      </c>
      <c r="E781" s="227" t="s">
        <v>14</v>
      </c>
      <c r="F781" s="228">
        <v>113300</v>
      </c>
      <c r="G781" s="228">
        <v>134800</v>
      </c>
      <c r="H781" s="171"/>
      <c r="I781" s="88">
        <f t="shared" si="76"/>
        <v>134800</v>
      </c>
      <c r="J781" s="163">
        <f t="shared" si="77"/>
        <v>0</v>
      </c>
      <c r="K781" s="155">
        <f t="shared" si="78"/>
        <v>0</v>
      </c>
      <c r="L781" s="155">
        <f>IF(J781=1,SUM($J$6:J781),0)</f>
        <v>0</v>
      </c>
      <c r="M781" s="155">
        <f>IF(K781=1,SUM($K$6:K781),0)</f>
        <v>0</v>
      </c>
      <c r="N781" s="165">
        <f t="shared" si="79"/>
        <v>0</v>
      </c>
      <c r="O781" s="155">
        <f t="shared" si="80"/>
        <v>0</v>
      </c>
      <c r="P781" s="155">
        <f>IF(O781=1,SUM($O$6:O781),0)</f>
        <v>0</v>
      </c>
    </row>
    <row r="782" spans="1:16" ht="15" customHeight="1">
      <c r="A782" s="17"/>
      <c r="B782" s="174">
        <v>40</v>
      </c>
      <c r="C782" s="109" t="s">
        <v>717</v>
      </c>
      <c r="D782" s="226" t="s">
        <v>47</v>
      </c>
      <c r="E782" s="227" t="s">
        <v>14</v>
      </c>
      <c r="F782" s="228">
        <v>113300</v>
      </c>
      <c r="G782" s="228">
        <v>134800</v>
      </c>
      <c r="H782" s="171"/>
      <c r="I782" s="88">
        <f t="shared" si="76"/>
        <v>134800</v>
      </c>
      <c r="J782" s="163">
        <f t="shared" si="77"/>
        <v>0</v>
      </c>
      <c r="K782" s="155">
        <f t="shared" si="78"/>
        <v>0</v>
      </c>
      <c r="L782" s="155">
        <f>IF(J782=1,SUM($J$6:J782),0)</f>
        <v>0</v>
      </c>
      <c r="M782" s="155">
        <f>IF(K782=1,SUM($K$6:K782),0)</f>
        <v>0</v>
      </c>
      <c r="N782" s="165">
        <f t="shared" si="79"/>
        <v>0</v>
      </c>
      <c r="O782" s="155">
        <f t="shared" si="80"/>
        <v>0</v>
      </c>
      <c r="P782" s="155">
        <f>IF(O782=1,SUM($O$6:O782),0)</f>
        <v>0</v>
      </c>
    </row>
    <row r="783" spans="1:16" ht="15" customHeight="1">
      <c r="A783" s="15"/>
      <c r="B783" s="174">
        <v>41</v>
      </c>
      <c r="C783" s="109" t="s">
        <v>718</v>
      </c>
      <c r="D783" s="226" t="s">
        <v>47</v>
      </c>
      <c r="E783" s="227" t="s">
        <v>14</v>
      </c>
      <c r="F783" s="228">
        <v>102600</v>
      </c>
      <c r="G783" s="228">
        <v>102600</v>
      </c>
      <c r="H783" s="171"/>
      <c r="I783" s="88">
        <f t="shared" si="76"/>
        <v>102600</v>
      </c>
      <c r="J783" s="163">
        <f t="shared" si="77"/>
        <v>0</v>
      </c>
      <c r="K783" s="155">
        <f t="shared" si="78"/>
        <v>0</v>
      </c>
      <c r="L783" s="155">
        <f>IF(J783=1,SUM($J$6:J783),0)</f>
        <v>0</v>
      </c>
      <c r="M783" s="155">
        <f>IF(K783=1,SUM($K$6:K783),0)</f>
        <v>0</v>
      </c>
      <c r="N783" s="165">
        <f t="shared" si="79"/>
        <v>0</v>
      </c>
      <c r="O783" s="155">
        <f t="shared" si="80"/>
        <v>0</v>
      </c>
      <c r="P783" s="155">
        <f>IF(O783=1,SUM($O$6:O783),0)</f>
        <v>0</v>
      </c>
    </row>
    <row r="784" spans="1:16" ht="15" customHeight="1">
      <c r="A784" s="15"/>
      <c r="B784" s="174">
        <v>42</v>
      </c>
      <c r="C784" s="109" t="s">
        <v>719</v>
      </c>
      <c r="D784" s="226" t="s">
        <v>47</v>
      </c>
      <c r="E784" s="227" t="s">
        <v>14</v>
      </c>
      <c r="F784" s="228">
        <v>114600</v>
      </c>
      <c r="G784" s="228">
        <v>136300</v>
      </c>
      <c r="H784" s="171"/>
      <c r="I784" s="88">
        <f t="shared" si="76"/>
        <v>136300</v>
      </c>
      <c r="J784" s="163">
        <f t="shared" si="77"/>
        <v>0</v>
      </c>
      <c r="K784" s="155">
        <f t="shared" si="78"/>
        <v>0</v>
      </c>
      <c r="L784" s="155">
        <f>IF(J784=1,SUM($J$6:J784),0)</f>
        <v>0</v>
      </c>
      <c r="M784" s="155">
        <f>IF(K784=1,SUM($K$6:K784),0)</f>
        <v>0</v>
      </c>
      <c r="N784" s="165">
        <f t="shared" si="79"/>
        <v>0</v>
      </c>
      <c r="O784" s="155">
        <f t="shared" si="80"/>
        <v>0</v>
      </c>
      <c r="P784" s="155">
        <f>IF(O784=1,SUM($O$6:O784),0)</f>
        <v>0</v>
      </c>
    </row>
    <row r="785" spans="1:16" ht="15" customHeight="1">
      <c r="A785" s="15"/>
      <c r="B785" s="174">
        <v>43</v>
      </c>
      <c r="C785" s="109" t="s">
        <v>720</v>
      </c>
      <c r="D785" s="226" t="s">
        <v>47</v>
      </c>
      <c r="E785" s="227" t="s">
        <v>14</v>
      </c>
      <c r="F785" s="228">
        <v>118400</v>
      </c>
      <c r="G785" s="228">
        <v>140800</v>
      </c>
      <c r="H785" s="171"/>
      <c r="I785" s="88">
        <f t="shared" si="76"/>
        <v>140800</v>
      </c>
      <c r="J785" s="163">
        <f t="shared" si="77"/>
        <v>0</v>
      </c>
      <c r="K785" s="155">
        <f t="shared" si="78"/>
        <v>0</v>
      </c>
      <c r="L785" s="155">
        <f>IF(J785=1,SUM($J$6:J785),0)</f>
        <v>0</v>
      </c>
      <c r="M785" s="155">
        <f>IF(K785=1,SUM($K$6:K785),0)</f>
        <v>0</v>
      </c>
      <c r="N785" s="165">
        <f t="shared" si="79"/>
        <v>0</v>
      </c>
      <c r="O785" s="155">
        <f t="shared" si="80"/>
        <v>0</v>
      </c>
      <c r="P785" s="155">
        <f>IF(O785=1,SUM($O$6:O785),0)</f>
        <v>0</v>
      </c>
    </row>
    <row r="786" spans="1:16" ht="15" customHeight="1">
      <c r="A786" s="15"/>
      <c r="B786" s="174">
        <v>44</v>
      </c>
      <c r="C786" s="109" t="s">
        <v>721</v>
      </c>
      <c r="D786" s="226" t="s">
        <v>47</v>
      </c>
      <c r="E786" s="227" t="s">
        <v>14</v>
      </c>
      <c r="F786" s="228">
        <v>109700</v>
      </c>
      <c r="G786" s="228">
        <v>109700</v>
      </c>
      <c r="H786" s="171"/>
      <c r="I786" s="88">
        <f t="shared" si="76"/>
        <v>109700</v>
      </c>
      <c r="J786" s="163">
        <f t="shared" si="77"/>
        <v>0</v>
      </c>
      <c r="K786" s="155">
        <f t="shared" si="78"/>
        <v>0</v>
      </c>
      <c r="L786" s="155">
        <f>IF(J786=1,SUM($J$6:J786),0)</f>
        <v>0</v>
      </c>
      <c r="M786" s="155">
        <f>IF(K786=1,SUM($K$6:K786),0)</f>
        <v>0</v>
      </c>
      <c r="N786" s="165">
        <f t="shared" si="79"/>
        <v>0</v>
      </c>
      <c r="O786" s="155">
        <f t="shared" si="80"/>
        <v>0</v>
      </c>
      <c r="P786" s="155">
        <f>IF(O786=1,SUM($O$6:O786),0)</f>
        <v>0</v>
      </c>
    </row>
    <row r="787" spans="1:16" ht="15" customHeight="1">
      <c r="A787" s="15"/>
      <c r="B787" s="183"/>
      <c r="C787" s="109" t="s">
        <v>48</v>
      </c>
      <c r="D787" s="226" t="s">
        <v>48</v>
      </c>
      <c r="E787" s="227"/>
      <c r="F787" s="228"/>
      <c r="G787" s="228"/>
      <c r="H787" s="171"/>
      <c r="I787" s="88">
        <f t="shared" si="76"/>
        <v>0</v>
      </c>
      <c r="J787" s="163">
        <f t="shared" si="77"/>
        <v>0</v>
      </c>
      <c r="K787" s="155">
        <f t="shared" si="78"/>
        <v>0</v>
      </c>
      <c r="L787" s="155">
        <f>IF(J787=1,SUM($J$6:J787),0)</f>
        <v>0</v>
      </c>
      <c r="M787" s="155">
        <f>IF(K787=1,SUM($K$6:K787),0)</f>
        <v>0</v>
      </c>
      <c r="N787" s="165">
        <f t="shared" si="79"/>
        <v>0</v>
      </c>
      <c r="O787" s="155">
        <f t="shared" si="80"/>
        <v>0</v>
      </c>
      <c r="P787" s="155">
        <f>IF(O787=1,SUM($O$6:O787),0)</f>
        <v>0</v>
      </c>
    </row>
    <row r="788" spans="1:16" ht="15" customHeight="1">
      <c r="A788" s="15"/>
      <c r="B788" s="183" t="s">
        <v>1031</v>
      </c>
      <c r="C788" s="109" t="s">
        <v>722</v>
      </c>
      <c r="D788" s="226" t="s">
        <v>48</v>
      </c>
      <c r="E788" s="227"/>
      <c r="F788" s="228"/>
      <c r="G788" s="228"/>
      <c r="H788" s="171"/>
      <c r="I788" s="88">
        <f t="shared" si="76"/>
        <v>0</v>
      </c>
      <c r="J788" s="163">
        <f t="shared" si="77"/>
        <v>0</v>
      </c>
      <c r="K788" s="155">
        <f t="shared" si="78"/>
        <v>0</v>
      </c>
      <c r="L788" s="155">
        <f>IF(J788=1,SUM($J$6:J788),0)</f>
        <v>0</v>
      </c>
      <c r="M788" s="155">
        <f>IF(K788=1,SUM($K$6:K788),0)</f>
        <v>0</v>
      </c>
      <c r="N788" s="165">
        <f t="shared" si="79"/>
        <v>0</v>
      </c>
      <c r="O788" s="155">
        <f t="shared" si="80"/>
        <v>0</v>
      </c>
      <c r="P788" s="155">
        <f>IF(O788=1,SUM($O$6:O788),0)</f>
        <v>0</v>
      </c>
    </row>
    <row r="789" spans="1:16" ht="15" customHeight="1">
      <c r="A789" s="15"/>
      <c r="B789" s="174">
        <v>1</v>
      </c>
      <c r="C789" s="109" t="s">
        <v>723</v>
      </c>
      <c r="D789" s="226" t="s">
        <v>47</v>
      </c>
      <c r="E789" s="227" t="s">
        <v>14</v>
      </c>
      <c r="F789" s="228">
        <v>166200</v>
      </c>
      <c r="G789" s="228">
        <v>197700</v>
      </c>
      <c r="H789" s="171"/>
      <c r="I789" s="88">
        <f t="shared" si="76"/>
        <v>197700</v>
      </c>
      <c r="J789" s="163">
        <f t="shared" si="77"/>
        <v>0</v>
      </c>
      <c r="K789" s="155">
        <f t="shared" si="78"/>
        <v>0</v>
      </c>
      <c r="L789" s="155">
        <f>IF(J789=1,SUM($J$6:J789),0)</f>
        <v>0</v>
      </c>
      <c r="M789" s="155">
        <f>IF(K789=1,SUM($K$6:K789),0)</f>
        <v>0</v>
      </c>
      <c r="N789" s="165">
        <f t="shared" si="79"/>
        <v>0</v>
      </c>
      <c r="O789" s="155">
        <f t="shared" si="80"/>
        <v>0</v>
      </c>
      <c r="P789" s="155">
        <f>IF(O789=1,SUM($O$6:O789),0)</f>
        <v>0</v>
      </c>
    </row>
    <row r="790" spans="1:16" ht="15" customHeight="1">
      <c r="A790" s="15"/>
      <c r="B790" s="174">
        <v>2</v>
      </c>
      <c r="C790" s="109" t="s">
        <v>724</v>
      </c>
      <c r="D790" s="226" t="s">
        <v>47</v>
      </c>
      <c r="E790" s="227" t="s">
        <v>14</v>
      </c>
      <c r="F790" s="228">
        <v>169000</v>
      </c>
      <c r="G790" s="228">
        <v>201000</v>
      </c>
      <c r="H790" s="171"/>
      <c r="I790" s="88">
        <f t="shared" si="76"/>
        <v>201000</v>
      </c>
      <c r="J790" s="163">
        <f t="shared" si="77"/>
        <v>0</v>
      </c>
      <c r="K790" s="155">
        <f t="shared" si="78"/>
        <v>0</v>
      </c>
      <c r="L790" s="155">
        <f>IF(J790=1,SUM($J$6:J790),0)</f>
        <v>0</v>
      </c>
      <c r="M790" s="155">
        <f>IF(K790=1,SUM($K$6:K790),0)</f>
        <v>0</v>
      </c>
      <c r="N790" s="165">
        <f t="shared" si="79"/>
        <v>0</v>
      </c>
      <c r="O790" s="155">
        <f t="shared" si="80"/>
        <v>0</v>
      </c>
      <c r="P790" s="155">
        <f>IF(O790=1,SUM($O$6:O790),0)</f>
        <v>0</v>
      </c>
    </row>
    <row r="791" spans="1:16" ht="15" customHeight="1">
      <c r="A791" s="15"/>
      <c r="B791" s="174">
        <v>3</v>
      </c>
      <c r="C791" s="109" t="s">
        <v>1514</v>
      </c>
      <c r="D791" s="226" t="s">
        <v>47</v>
      </c>
      <c r="E791" s="227" t="s">
        <v>14</v>
      </c>
      <c r="F791" s="228">
        <v>169000</v>
      </c>
      <c r="G791" s="228">
        <v>201000</v>
      </c>
      <c r="H791" s="171"/>
      <c r="I791" s="88">
        <f t="shared" si="76"/>
        <v>201000</v>
      </c>
      <c r="J791" s="163">
        <f t="shared" si="77"/>
        <v>0</v>
      </c>
      <c r="K791" s="155">
        <f t="shared" si="78"/>
        <v>0</v>
      </c>
      <c r="L791" s="155">
        <f>IF(J791=1,SUM($J$6:J791),0)</f>
        <v>0</v>
      </c>
      <c r="M791" s="155">
        <f>IF(K791=1,SUM($K$6:K791),0)</f>
        <v>0</v>
      </c>
      <c r="N791" s="165">
        <f t="shared" si="79"/>
        <v>0</v>
      </c>
      <c r="O791" s="155">
        <f t="shared" si="80"/>
        <v>0</v>
      </c>
      <c r="P791" s="155">
        <f>IF(O791=1,SUM($O$6:O791),0)</f>
        <v>0</v>
      </c>
    </row>
    <row r="792" spans="1:16" ht="15" customHeight="1">
      <c r="A792" s="15"/>
      <c r="B792" s="174">
        <v>4</v>
      </c>
      <c r="C792" s="109" t="s">
        <v>725</v>
      </c>
      <c r="D792" s="226" t="s">
        <v>47</v>
      </c>
      <c r="E792" s="227" t="s">
        <v>14</v>
      </c>
      <c r="F792" s="228">
        <v>177200</v>
      </c>
      <c r="G792" s="228">
        <v>210800</v>
      </c>
      <c r="H792" s="171"/>
      <c r="I792" s="88">
        <f t="shared" si="76"/>
        <v>210800</v>
      </c>
      <c r="J792" s="163">
        <f t="shared" si="77"/>
        <v>0</v>
      </c>
      <c r="K792" s="155">
        <f t="shared" si="78"/>
        <v>0</v>
      </c>
      <c r="L792" s="155">
        <f>IF(J792=1,SUM($J$6:J792),0)</f>
        <v>0</v>
      </c>
      <c r="M792" s="155">
        <f>IF(K792=1,SUM($K$6:K792),0)</f>
        <v>0</v>
      </c>
      <c r="N792" s="165">
        <f t="shared" si="79"/>
        <v>0</v>
      </c>
      <c r="O792" s="155">
        <f t="shared" si="80"/>
        <v>0</v>
      </c>
      <c r="P792" s="155">
        <f>IF(O792=1,SUM($O$6:O792),0)</f>
        <v>0</v>
      </c>
    </row>
    <row r="793" spans="1:16" ht="15" customHeight="1">
      <c r="A793" s="15"/>
      <c r="B793" s="174">
        <v>5</v>
      </c>
      <c r="C793" s="109" t="s">
        <v>726</v>
      </c>
      <c r="D793" s="226" t="s">
        <v>47</v>
      </c>
      <c r="E793" s="227" t="s">
        <v>14</v>
      </c>
      <c r="F793" s="228">
        <v>177200</v>
      </c>
      <c r="G793" s="228">
        <v>210800</v>
      </c>
      <c r="H793" s="171"/>
      <c r="I793" s="88">
        <f t="shared" si="76"/>
        <v>210800</v>
      </c>
      <c r="J793" s="163">
        <f t="shared" si="77"/>
        <v>0</v>
      </c>
      <c r="K793" s="155">
        <f t="shared" si="78"/>
        <v>0</v>
      </c>
      <c r="L793" s="155">
        <f>IF(J793=1,SUM($J$6:J793),0)</f>
        <v>0</v>
      </c>
      <c r="M793" s="155">
        <f>IF(K793=1,SUM($K$6:K793),0)</f>
        <v>0</v>
      </c>
      <c r="N793" s="165">
        <f t="shared" si="79"/>
        <v>0</v>
      </c>
      <c r="O793" s="155">
        <f t="shared" si="80"/>
        <v>0</v>
      </c>
      <c r="P793" s="155">
        <f>IF(O793=1,SUM($O$6:O793),0)</f>
        <v>0</v>
      </c>
    </row>
    <row r="794" spans="1:16" ht="15" customHeight="1">
      <c r="A794" s="15"/>
      <c r="B794" s="174">
        <v>6</v>
      </c>
      <c r="C794" s="109" t="s">
        <v>727</v>
      </c>
      <c r="D794" s="226" t="s">
        <v>47</v>
      </c>
      <c r="E794" s="227" t="s">
        <v>14</v>
      </c>
      <c r="F794" s="228">
        <v>215500</v>
      </c>
      <c r="G794" s="228">
        <v>256400</v>
      </c>
      <c r="H794" s="171"/>
      <c r="I794" s="88">
        <f t="shared" si="76"/>
        <v>256400</v>
      </c>
      <c r="J794" s="163">
        <f t="shared" si="77"/>
        <v>0</v>
      </c>
      <c r="K794" s="155">
        <f t="shared" si="78"/>
        <v>0</v>
      </c>
      <c r="L794" s="155">
        <f>IF(J794=1,SUM($J$6:J794),0)</f>
        <v>0</v>
      </c>
      <c r="M794" s="155">
        <f>IF(K794=1,SUM($K$6:K794),0)</f>
        <v>0</v>
      </c>
      <c r="N794" s="165">
        <f t="shared" si="79"/>
        <v>0</v>
      </c>
      <c r="O794" s="155">
        <f t="shared" si="80"/>
        <v>0</v>
      </c>
      <c r="P794" s="155">
        <f>IF(O794=1,SUM($O$6:O794),0)</f>
        <v>0</v>
      </c>
    </row>
    <row r="795" spans="1:16" ht="15" customHeight="1">
      <c r="A795" s="15"/>
      <c r="B795" s="174">
        <v>7</v>
      </c>
      <c r="C795" s="109" t="s">
        <v>728</v>
      </c>
      <c r="D795" s="226" t="s">
        <v>47</v>
      </c>
      <c r="E795" s="227" t="s">
        <v>14</v>
      </c>
      <c r="F795" s="228">
        <v>213100</v>
      </c>
      <c r="G795" s="228">
        <v>253500</v>
      </c>
      <c r="H795" s="171"/>
      <c r="I795" s="88">
        <f t="shared" si="76"/>
        <v>253500</v>
      </c>
      <c r="J795" s="163">
        <f t="shared" si="77"/>
        <v>0</v>
      </c>
      <c r="K795" s="155">
        <f t="shared" si="78"/>
        <v>0</v>
      </c>
      <c r="L795" s="155">
        <f>IF(J795=1,SUM($J$6:J795),0)</f>
        <v>0</v>
      </c>
      <c r="M795" s="155">
        <f>IF(K795=1,SUM($K$6:K795),0)</f>
        <v>0</v>
      </c>
      <c r="N795" s="165">
        <f t="shared" si="79"/>
        <v>0</v>
      </c>
      <c r="O795" s="155">
        <f t="shared" si="80"/>
        <v>0</v>
      </c>
      <c r="P795" s="155">
        <f>IF(O795=1,SUM($O$6:O795),0)</f>
        <v>0</v>
      </c>
    </row>
    <row r="796" spans="1:16" ht="15" customHeight="1">
      <c r="A796" s="15"/>
      <c r="B796" s="174">
        <v>8</v>
      </c>
      <c r="C796" s="109" t="s">
        <v>729</v>
      </c>
      <c r="D796" s="226" t="s">
        <v>47</v>
      </c>
      <c r="E796" s="227" t="s">
        <v>14</v>
      </c>
      <c r="F796" s="228">
        <v>213100</v>
      </c>
      <c r="G796" s="228">
        <v>253500</v>
      </c>
      <c r="H796" s="171"/>
      <c r="I796" s="88">
        <f t="shared" si="76"/>
        <v>253500</v>
      </c>
      <c r="J796" s="163">
        <f t="shared" si="77"/>
        <v>0</v>
      </c>
      <c r="K796" s="155">
        <f t="shared" si="78"/>
        <v>0</v>
      </c>
      <c r="L796" s="155">
        <f>IF(J796=1,SUM($J$6:J796),0)</f>
        <v>0</v>
      </c>
      <c r="M796" s="155">
        <f>IF(K796=1,SUM($K$6:K796),0)</f>
        <v>0</v>
      </c>
      <c r="N796" s="165">
        <f t="shared" si="79"/>
        <v>0</v>
      </c>
      <c r="O796" s="155">
        <f t="shared" si="80"/>
        <v>0</v>
      </c>
      <c r="P796" s="155">
        <f>IF(O796=1,SUM($O$6:O796),0)</f>
        <v>0</v>
      </c>
    </row>
    <row r="797" spans="1:16" ht="15" customHeight="1">
      <c r="A797" s="15"/>
      <c r="B797" s="174">
        <v>9</v>
      </c>
      <c r="C797" s="109" t="s">
        <v>1516</v>
      </c>
      <c r="D797" s="226" t="s">
        <v>47</v>
      </c>
      <c r="E797" s="227" t="s">
        <v>14</v>
      </c>
      <c r="F797" s="228">
        <v>213100</v>
      </c>
      <c r="G797" s="228">
        <v>253500</v>
      </c>
      <c r="H797" s="171"/>
      <c r="I797" s="88">
        <f t="shared" si="76"/>
        <v>253500</v>
      </c>
      <c r="J797" s="163">
        <f t="shared" si="77"/>
        <v>0</v>
      </c>
      <c r="K797" s="155">
        <f t="shared" si="78"/>
        <v>0</v>
      </c>
      <c r="L797" s="155">
        <f>IF(J797=1,SUM($J$6:J797),0)</f>
        <v>0</v>
      </c>
      <c r="M797" s="155">
        <f>IF(K797=1,SUM($K$6:K797),0)</f>
        <v>0</v>
      </c>
      <c r="N797" s="165">
        <f t="shared" si="79"/>
        <v>0</v>
      </c>
      <c r="O797" s="155">
        <f t="shared" si="80"/>
        <v>0</v>
      </c>
      <c r="P797" s="155">
        <f>IF(O797=1,SUM($O$6:O797),0)</f>
        <v>0</v>
      </c>
    </row>
    <row r="798" spans="1:16" ht="15" customHeight="1">
      <c r="A798" s="15"/>
      <c r="B798" s="174">
        <v>10</v>
      </c>
      <c r="C798" s="231" t="s">
        <v>1515</v>
      </c>
      <c r="D798" s="226" t="s">
        <v>47</v>
      </c>
      <c r="E798" s="227" t="s">
        <v>14</v>
      </c>
      <c r="F798" s="228">
        <v>213100</v>
      </c>
      <c r="G798" s="228">
        <v>253500</v>
      </c>
      <c r="H798" s="171"/>
      <c r="I798" s="88">
        <f t="shared" si="76"/>
        <v>253500</v>
      </c>
      <c r="J798" s="163">
        <f t="shared" si="77"/>
        <v>0</v>
      </c>
      <c r="K798" s="155">
        <f t="shared" si="78"/>
        <v>0</v>
      </c>
      <c r="L798" s="155">
        <f>IF(J798=1,SUM($J$6:J798),0)</f>
        <v>0</v>
      </c>
      <c r="M798" s="155">
        <f>IF(K798=1,SUM($K$6:K798),0)</f>
        <v>0</v>
      </c>
      <c r="N798" s="165">
        <f t="shared" si="79"/>
        <v>0</v>
      </c>
      <c r="O798" s="155">
        <f t="shared" si="80"/>
        <v>0</v>
      </c>
      <c r="P798" s="155">
        <f>IF(O798=1,SUM($O$6:O798),0)</f>
        <v>0</v>
      </c>
    </row>
    <row r="799" spans="1:16" ht="15" customHeight="1">
      <c r="A799" s="15"/>
      <c r="B799" s="174">
        <v>12</v>
      </c>
      <c r="C799" s="109" t="s">
        <v>730</v>
      </c>
      <c r="D799" s="226" t="s">
        <v>47</v>
      </c>
      <c r="E799" s="227" t="s">
        <v>14</v>
      </c>
      <c r="F799" s="228">
        <v>218400</v>
      </c>
      <c r="G799" s="228">
        <v>259800</v>
      </c>
      <c r="H799" s="171"/>
      <c r="I799" s="88">
        <f t="shared" si="76"/>
        <v>259800</v>
      </c>
      <c r="J799" s="163">
        <f t="shared" si="77"/>
        <v>0</v>
      </c>
      <c r="K799" s="155">
        <f t="shared" si="78"/>
        <v>0</v>
      </c>
      <c r="L799" s="155">
        <f>IF(J799=1,SUM($J$6:J799),0)</f>
        <v>0</v>
      </c>
      <c r="M799" s="155">
        <f>IF(K799=1,SUM($K$6:K799),0)</f>
        <v>0</v>
      </c>
      <c r="N799" s="165">
        <f t="shared" si="79"/>
        <v>0</v>
      </c>
      <c r="O799" s="155">
        <f t="shared" si="80"/>
        <v>0</v>
      </c>
      <c r="P799" s="155">
        <f>IF(O799=1,SUM($O$6:O799),0)</f>
        <v>0</v>
      </c>
    </row>
    <row r="800" spans="1:16" ht="15" customHeight="1">
      <c r="A800" s="15"/>
      <c r="B800" s="174">
        <v>13</v>
      </c>
      <c r="C800" s="109" t="s">
        <v>731</v>
      </c>
      <c r="D800" s="226" t="s">
        <v>47</v>
      </c>
      <c r="E800" s="227" t="s">
        <v>14</v>
      </c>
      <c r="F800" s="228">
        <v>253600</v>
      </c>
      <c r="G800" s="228">
        <v>285900</v>
      </c>
      <c r="H800" s="171"/>
      <c r="I800" s="88">
        <f t="shared" si="76"/>
        <v>285900</v>
      </c>
      <c r="J800" s="163">
        <f t="shared" si="77"/>
        <v>0</v>
      </c>
      <c r="K800" s="155">
        <f t="shared" si="78"/>
        <v>0</v>
      </c>
      <c r="L800" s="155">
        <f>IF(J800=1,SUM($J$6:J800),0)</f>
        <v>0</v>
      </c>
      <c r="M800" s="155">
        <f>IF(K800=1,SUM($K$6:K800),0)</f>
        <v>0</v>
      </c>
      <c r="N800" s="165">
        <f t="shared" si="79"/>
        <v>0</v>
      </c>
      <c r="O800" s="155">
        <f t="shared" si="80"/>
        <v>0</v>
      </c>
      <c r="P800" s="155">
        <f>IF(O800=1,SUM($O$6:O800),0)</f>
        <v>0</v>
      </c>
    </row>
    <row r="801" spans="1:16" ht="15" customHeight="1">
      <c r="A801" s="15"/>
      <c r="B801" s="174">
        <v>14</v>
      </c>
      <c r="C801" s="109" t="s">
        <v>732</v>
      </c>
      <c r="D801" s="226" t="s">
        <v>47</v>
      </c>
      <c r="E801" s="227" t="s">
        <v>14</v>
      </c>
      <c r="F801" s="228">
        <v>404400</v>
      </c>
      <c r="G801" s="228">
        <v>428800</v>
      </c>
      <c r="H801" s="171"/>
      <c r="I801" s="88">
        <f t="shared" si="76"/>
        <v>428800</v>
      </c>
      <c r="J801" s="163">
        <f t="shared" si="77"/>
        <v>0</v>
      </c>
      <c r="K801" s="155">
        <f t="shared" si="78"/>
        <v>0</v>
      </c>
      <c r="L801" s="155">
        <f>IF(J801=1,SUM($J$6:J801),0)</f>
        <v>0</v>
      </c>
      <c r="M801" s="155">
        <f>IF(K801=1,SUM($K$6:K801),0)</f>
        <v>0</v>
      </c>
      <c r="N801" s="165">
        <f t="shared" si="79"/>
        <v>0</v>
      </c>
      <c r="O801" s="155">
        <f t="shared" si="80"/>
        <v>0</v>
      </c>
      <c r="P801" s="155">
        <f>IF(O801=1,SUM($O$6:O801),0)</f>
        <v>0</v>
      </c>
    </row>
    <row r="802" spans="1:16" ht="15" customHeight="1">
      <c r="A802" s="15"/>
      <c r="B802" s="174">
        <v>15</v>
      </c>
      <c r="C802" s="109" t="s">
        <v>733</v>
      </c>
      <c r="D802" s="226" t="s">
        <v>47</v>
      </c>
      <c r="E802" s="227" t="s">
        <v>14</v>
      </c>
      <c r="F802" s="228">
        <v>404400</v>
      </c>
      <c r="G802" s="228">
        <v>428800</v>
      </c>
      <c r="H802" s="171"/>
      <c r="I802" s="88">
        <f t="shared" si="76"/>
        <v>428800</v>
      </c>
      <c r="J802" s="163">
        <f t="shared" si="77"/>
        <v>0</v>
      </c>
      <c r="K802" s="155">
        <f t="shared" si="78"/>
        <v>0</v>
      </c>
      <c r="L802" s="155">
        <f>IF(J802=1,SUM($J$6:J802),0)</f>
        <v>0</v>
      </c>
      <c r="M802" s="155">
        <f>IF(K802=1,SUM($K$6:K802),0)</f>
        <v>0</v>
      </c>
      <c r="N802" s="165">
        <f t="shared" si="79"/>
        <v>0</v>
      </c>
      <c r="O802" s="155">
        <f t="shared" si="80"/>
        <v>0</v>
      </c>
      <c r="P802" s="155">
        <f>IF(O802=1,SUM($O$6:O802),0)</f>
        <v>0</v>
      </c>
    </row>
    <row r="803" spans="1:16" ht="15" customHeight="1">
      <c r="A803" s="15"/>
      <c r="B803" s="183"/>
      <c r="C803" s="109"/>
      <c r="D803" s="226" t="s">
        <v>48</v>
      </c>
      <c r="E803" s="227"/>
      <c r="F803" s="228"/>
      <c r="G803" s="228"/>
      <c r="H803" s="171"/>
      <c r="I803" s="88">
        <f t="shared" si="76"/>
        <v>0</v>
      </c>
      <c r="J803" s="163">
        <f t="shared" si="77"/>
        <v>0</v>
      </c>
      <c r="K803" s="155">
        <f t="shared" si="78"/>
        <v>0</v>
      </c>
      <c r="L803" s="155">
        <f>IF(J803=1,SUM($J$6:J803),0)</f>
        <v>0</v>
      </c>
      <c r="M803" s="155">
        <f>IF(K803=1,SUM($K$6:K803),0)</f>
        <v>0</v>
      </c>
      <c r="N803" s="165">
        <f t="shared" si="79"/>
        <v>0</v>
      </c>
      <c r="O803" s="155">
        <f t="shared" si="80"/>
        <v>0</v>
      </c>
      <c r="P803" s="155">
        <f>IF(O803=1,SUM($O$6:O803),0)</f>
        <v>0</v>
      </c>
    </row>
    <row r="804" spans="1:16" ht="15" customHeight="1">
      <c r="A804" s="15"/>
      <c r="B804" s="183" t="s">
        <v>1031</v>
      </c>
      <c r="C804" s="109" t="s">
        <v>1059</v>
      </c>
      <c r="D804" s="226" t="s">
        <v>48</v>
      </c>
      <c r="E804" s="227"/>
      <c r="F804" s="228"/>
      <c r="G804" s="228"/>
      <c r="H804" s="171"/>
      <c r="I804" s="88">
        <f>IF($I$5=$G$4,G804,(IF($I$5=$F$4,F804,0)))</f>
        <v>0</v>
      </c>
      <c r="J804" s="163">
        <f t="shared" si="77"/>
        <v>0</v>
      </c>
      <c r="K804" s="155">
        <f t="shared" si="78"/>
        <v>0</v>
      </c>
      <c r="L804" s="155">
        <f>IF(J804=1,SUM($J$6:J804),0)</f>
        <v>0</v>
      </c>
      <c r="M804" s="155">
        <f>IF(K804=1,SUM($K$6:K804),0)</f>
        <v>0</v>
      </c>
      <c r="N804" s="165">
        <f t="shared" si="79"/>
        <v>0</v>
      </c>
      <c r="O804" s="155">
        <f t="shared" si="80"/>
        <v>0</v>
      </c>
      <c r="P804" s="155">
        <f>IF(O804=1,SUM($O$6:O804),0)</f>
        <v>0</v>
      </c>
    </row>
    <row r="805" spans="1:16" ht="15" customHeight="1">
      <c r="A805" s="15"/>
      <c r="B805" s="183">
        <v>1</v>
      </c>
      <c r="C805" s="109" t="s">
        <v>1060</v>
      </c>
      <c r="D805" s="226" t="s">
        <v>47</v>
      </c>
      <c r="E805" s="227" t="s">
        <v>14</v>
      </c>
      <c r="F805" s="228">
        <v>36000</v>
      </c>
      <c r="G805" s="228">
        <v>42800</v>
      </c>
      <c r="H805" s="171"/>
      <c r="I805" s="88">
        <f t="shared" si="76"/>
        <v>42800</v>
      </c>
      <c r="J805" s="163">
        <f t="shared" si="77"/>
        <v>0</v>
      </c>
      <c r="K805" s="155">
        <f t="shared" si="78"/>
        <v>0</v>
      </c>
      <c r="L805" s="155">
        <f>IF(J805=1,SUM($J$6:J805),0)</f>
        <v>0</v>
      </c>
      <c r="M805" s="155">
        <f>IF(K805=1,SUM($K$6:K805),0)</f>
        <v>0</v>
      </c>
      <c r="N805" s="165">
        <f t="shared" si="79"/>
        <v>0</v>
      </c>
      <c r="O805" s="155">
        <f t="shared" si="80"/>
        <v>0</v>
      </c>
      <c r="P805" s="155">
        <f>IF(O805=1,SUM($O$6:O805),0)</f>
        <v>0</v>
      </c>
    </row>
    <row r="806" spans="1:16" ht="15" customHeight="1">
      <c r="A806" s="15"/>
      <c r="B806" s="183">
        <v>2</v>
      </c>
      <c r="C806" s="109" t="s">
        <v>1061</v>
      </c>
      <c r="D806" s="226" t="s">
        <v>47</v>
      </c>
      <c r="E806" s="227" t="s">
        <v>14</v>
      </c>
      <c r="F806" s="228">
        <v>48100</v>
      </c>
      <c r="G806" s="228">
        <v>48100</v>
      </c>
      <c r="H806" s="171"/>
      <c r="I806" s="88">
        <f t="shared" si="76"/>
        <v>48100</v>
      </c>
      <c r="J806" s="163">
        <f t="shared" si="77"/>
        <v>0</v>
      </c>
      <c r="K806" s="155">
        <f t="shared" si="78"/>
        <v>0</v>
      </c>
      <c r="L806" s="155">
        <f>IF(J806=1,SUM($J$6:J806),0)</f>
        <v>0</v>
      </c>
      <c r="M806" s="155">
        <f>IF(K806=1,SUM($K$6:K806),0)</f>
        <v>0</v>
      </c>
      <c r="N806" s="165">
        <f t="shared" si="79"/>
        <v>0</v>
      </c>
      <c r="O806" s="155">
        <f t="shared" si="80"/>
        <v>0</v>
      </c>
      <c r="P806" s="155">
        <f>IF(O806=1,SUM($O$6:O806),0)</f>
        <v>0</v>
      </c>
    </row>
    <row r="807" spans="1:16" ht="15" customHeight="1">
      <c r="A807" s="15"/>
      <c r="B807" s="183">
        <v>3</v>
      </c>
      <c r="C807" s="109" t="s">
        <v>1062</v>
      </c>
      <c r="D807" s="226" t="s">
        <v>47</v>
      </c>
      <c r="E807" s="227" t="s">
        <v>14</v>
      </c>
      <c r="F807" s="228">
        <v>55300</v>
      </c>
      <c r="G807" s="228">
        <v>55300</v>
      </c>
      <c r="H807" s="171"/>
      <c r="I807" s="88">
        <f t="shared" si="76"/>
        <v>55300</v>
      </c>
      <c r="J807" s="163">
        <f t="shared" si="77"/>
        <v>0</v>
      </c>
      <c r="K807" s="155">
        <f t="shared" si="78"/>
        <v>0</v>
      </c>
      <c r="L807" s="155">
        <f>IF(J807=1,SUM($J$6:J807),0)</f>
        <v>0</v>
      </c>
      <c r="M807" s="155">
        <f>IF(K807=1,SUM($K$6:K807),0)</f>
        <v>0</v>
      </c>
      <c r="N807" s="165">
        <f t="shared" si="79"/>
        <v>0</v>
      </c>
      <c r="O807" s="155">
        <f t="shared" si="80"/>
        <v>0</v>
      </c>
      <c r="P807" s="155">
        <f>IF(O807=1,SUM($O$6:O807),0)</f>
        <v>0</v>
      </c>
    </row>
    <row r="808" spans="1:16" ht="15" customHeight="1">
      <c r="A808" s="15"/>
      <c r="B808" s="183">
        <v>4</v>
      </c>
      <c r="C808" s="109" t="s">
        <v>1063</v>
      </c>
      <c r="D808" s="226" t="s">
        <v>47</v>
      </c>
      <c r="E808" s="227" t="s">
        <v>14</v>
      </c>
      <c r="F808" s="228">
        <v>51500</v>
      </c>
      <c r="G808" s="228">
        <v>51500</v>
      </c>
      <c r="H808" s="171"/>
      <c r="I808" s="88">
        <f t="shared" si="76"/>
        <v>51500</v>
      </c>
      <c r="J808" s="163">
        <f t="shared" si="77"/>
        <v>0</v>
      </c>
      <c r="K808" s="155">
        <f t="shared" si="78"/>
        <v>0</v>
      </c>
      <c r="L808" s="155">
        <f>IF(J808=1,SUM($J$6:J808),0)</f>
        <v>0</v>
      </c>
      <c r="M808" s="155">
        <f>IF(K808=1,SUM($K$6:K808),0)</f>
        <v>0</v>
      </c>
      <c r="N808" s="165">
        <f t="shared" si="79"/>
        <v>0</v>
      </c>
      <c r="O808" s="155">
        <f t="shared" si="80"/>
        <v>0</v>
      </c>
      <c r="P808" s="155">
        <f>IF(O808=1,SUM($O$6:O808),0)</f>
        <v>0</v>
      </c>
    </row>
    <row r="809" spans="1:16" ht="15" customHeight="1">
      <c r="A809" s="15"/>
      <c r="B809" s="183">
        <v>5</v>
      </c>
      <c r="C809" s="109" t="s">
        <v>1064</v>
      </c>
      <c r="D809" s="226" t="s">
        <v>47</v>
      </c>
      <c r="E809" s="227" t="s">
        <v>14</v>
      </c>
      <c r="F809" s="228">
        <v>67900</v>
      </c>
      <c r="G809" s="228">
        <v>67900</v>
      </c>
      <c r="H809" s="171"/>
      <c r="I809" s="88">
        <f t="shared" ref="I809:I814" si="81">IF($I$5=$G$4,G809,(IF($I$5=$F$4,F809,0)))</f>
        <v>67900</v>
      </c>
      <c r="J809" s="163">
        <f t="shared" si="77"/>
        <v>0</v>
      </c>
      <c r="K809" s="155">
        <f t="shared" si="78"/>
        <v>0</v>
      </c>
      <c r="L809" s="155">
        <f>IF(J809=1,SUM($J$6:J809),0)</f>
        <v>0</v>
      </c>
      <c r="M809" s="155">
        <f>IF(K809=1,SUM($K$6:K809),0)</f>
        <v>0</v>
      </c>
      <c r="N809" s="165">
        <f t="shared" si="79"/>
        <v>0</v>
      </c>
      <c r="O809" s="155">
        <f t="shared" si="80"/>
        <v>0</v>
      </c>
      <c r="P809" s="155">
        <f>IF(O809=1,SUM($O$6:O809),0)</f>
        <v>0</v>
      </c>
    </row>
    <row r="810" spans="1:16" ht="15" customHeight="1">
      <c r="A810" s="15"/>
      <c r="B810" s="183">
        <v>6</v>
      </c>
      <c r="C810" s="109" t="s">
        <v>1065</v>
      </c>
      <c r="D810" s="226" t="s">
        <v>47</v>
      </c>
      <c r="E810" s="227" t="s">
        <v>14</v>
      </c>
      <c r="F810" s="228">
        <v>56700</v>
      </c>
      <c r="G810" s="228">
        <v>56700</v>
      </c>
      <c r="H810" s="171"/>
      <c r="I810" s="88">
        <f t="shared" si="81"/>
        <v>56700</v>
      </c>
      <c r="J810" s="163">
        <f t="shared" si="77"/>
        <v>0</v>
      </c>
      <c r="K810" s="155">
        <f t="shared" si="78"/>
        <v>0</v>
      </c>
      <c r="L810" s="155">
        <f>IF(J810=1,SUM($J$6:J810),0)</f>
        <v>0</v>
      </c>
      <c r="M810" s="155">
        <f>IF(K810=1,SUM($K$6:K810),0)</f>
        <v>0</v>
      </c>
      <c r="N810" s="165">
        <f t="shared" si="79"/>
        <v>0</v>
      </c>
      <c r="O810" s="155">
        <f t="shared" si="80"/>
        <v>0</v>
      </c>
      <c r="P810" s="155">
        <f>IF(O810=1,SUM($O$6:O810),0)</f>
        <v>0</v>
      </c>
    </row>
    <row r="811" spans="1:16" ht="15" customHeight="1">
      <c r="A811" s="15"/>
      <c r="B811" s="183">
        <v>7</v>
      </c>
      <c r="C811" s="109" t="s">
        <v>1161</v>
      </c>
      <c r="D811" s="226" t="s">
        <v>47</v>
      </c>
      <c r="E811" s="227" t="s">
        <v>14</v>
      </c>
      <c r="F811" s="228">
        <v>596900</v>
      </c>
      <c r="G811" s="228">
        <v>596900</v>
      </c>
      <c r="H811" s="171"/>
      <c r="I811" s="88">
        <f t="shared" si="81"/>
        <v>596900</v>
      </c>
      <c r="J811" s="163">
        <f t="shared" si="77"/>
        <v>0</v>
      </c>
      <c r="K811" s="155">
        <f t="shared" si="78"/>
        <v>0</v>
      </c>
      <c r="L811" s="155">
        <f>IF(J811=1,SUM($J$6:J811),0)</f>
        <v>0</v>
      </c>
      <c r="M811" s="155">
        <f>IF(K811=1,SUM($K$6:K811),0)</f>
        <v>0</v>
      </c>
      <c r="N811" s="165">
        <f t="shared" si="79"/>
        <v>0</v>
      </c>
      <c r="O811" s="155">
        <f t="shared" si="80"/>
        <v>0</v>
      </c>
      <c r="P811" s="155">
        <f>IF(O811=1,SUM($O$6:O811),0)</f>
        <v>0</v>
      </c>
    </row>
    <row r="812" spans="1:16" ht="15" customHeight="1">
      <c r="A812" s="15"/>
      <c r="B812" s="183">
        <v>8</v>
      </c>
      <c r="C812" s="109" t="s">
        <v>1162</v>
      </c>
      <c r="D812" s="226" t="s">
        <v>47</v>
      </c>
      <c r="E812" s="227" t="s">
        <v>14</v>
      </c>
      <c r="F812" s="228">
        <v>401500</v>
      </c>
      <c r="G812" s="228">
        <v>401500</v>
      </c>
      <c r="H812" s="171"/>
      <c r="I812" s="88">
        <f t="shared" si="81"/>
        <v>401500</v>
      </c>
      <c r="J812" s="163">
        <f t="shared" si="77"/>
        <v>0</v>
      </c>
      <c r="K812" s="155">
        <f t="shared" si="78"/>
        <v>0</v>
      </c>
      <c r="L812" s="155">
        <f>IF(J812=1,SUM($J$6:J812),0)</f>
        <v>0</v>
      </c>
      <c r="M812" s="155">
        <f>IF(K812=1,SUM($K$6:K812),0)</f>
        <v>0</v>
      </c>
      <c r="N812" s="165">
        <f t="shared" si="79"/>
        <v>0</v>
      </c>
      <c r="O812" s="155">
        <f t="shared" si="80"/>
        <v>0</v>
      </c>
      <c r="P812" s="155">
        <f>IF(O812=1,SUM($O$6:O812),0)</f>
        <v>0</v>
      </c>
    </row>
    <row r="813" spans="1:16" ht="15" customHeight="1">
      <c r="A813" s="15"/>
      <c r="B813" s="183"/>
      <c r="C813" s="109"/>
      <c r="D813" s="226" t="s">
        <v>48</v>
      </c>
      <c r="E813" s="227"/>
      <c r="F813" s="228"/>
      <c r="G813" s="228"/>
      <c r="H813" s="171"/>
      <c r="I813" s="88">
        <f t="shared" si="81"/>
        <v>0</v>
      </c>
      <c r="J813" s="163">
        <f t="shared" si="77"/>
        <v>0</v>
      </c>
      <c r="K813" s="155">
        <f t="shared" si="78"/>
        <v>0</v>
      </c>
      <c r="L813" s="155">
        <f>IF(J813=1,SUM($J$6:J813),0)</f>
        <v>0</v>
      </c>
      <c r="M813" s="155">
        <f>IF(K813=1,SUM($K$6:K813),0)</f>
        <v>0</v>
      </c>
      <c r="N813" s="165">
        <f t="shared" si="79"/>
        <v>0</v>
      </c>
      <c r="O813" s="155">
        <f t="shared" si="80"/>
        <v>0</v>
      </c>
      <c r="P813" s="155">
        <f>IF(O813=1,SUM($O$6:O813),0)</f>
        <v>0</v>
      </c>
    </row>
    <row r="814" spans="1:16" ht="15" customHeight="1">
      <c r="A814" s="15"/>
      <c r="B814" s="183" t="s">
        <v>1031</v>
      </c>
      <c r="C814" s="109" t="s">
        <v>734</v>
      </c>
      <c r="D814" s="226" t="s">
        <v>48</v>
      </c>
      <c r="E814" s="227"/>
      <c r="F814" s="228"/>
      <c r="G814" s="228"/>
      <c r="H814" s="171"/>
      <c r="I814" s="88">
        <f t="shared" si="81"/>
        <v>0</v>
      </c>
      <c r="J814" s="163">
        <f t="shared" si="77"/>
        <v>0</v>
      </c>
      <c r="K814" s="155">
        <f t="shared" si="78"/>
        <v>0</v>
      </c>
      <c r="L814" s="155">
        <f>IF(J814=1,SUM($J$6:J814),0)</f>
        <v>0</v>
      </c>
      <c r="M814" s="155">
        <f>IF(K814=1,SUM($K$6:K814),0)</f>
        <v>0</v>
      </c>
      <c r="N814" s="165">
        <f t="shared" si="79"/>
        <v>0</v>
      </c>
      <c r="O814" s="155">
        <f t="shared" si="80"/>
        <v>0</v>
      </c>
      <c r="P814" s="155">
        <f>IF(O814=1,SUM($O$6:O814),0)</f>
        <v>0</v>
      </c>
    </row>
    <row r="815" spans="1:16" ht="15" customHeight="1">
      <c r="A815" s="15"/>
      <c r="B815" s="183">
        <v>1</v>
      </c>
      <c r="C815" s="109" t="s">
        <v>735</v>
      </c>
      <c r="D815" s="226" t="s">
        <v>47</v>
      </c>
      <c r="E815" s="227" t="s">
        <v>14</v>
      </c>
      <c r="F815" s="228">
        <v>56400</v>
      </c>
      <c r="G815" s="228">
        <v>56400</v>
      </c>
      <c r="H815" s="171"/>
      <c r="I815" s="88">
        <f t="shared" si="76"/>
        <v>56400</v>
      </c>
      <c r="J815" s="163">
        <f t="shared" si="77"/>
        <v>0</v>
      </c>
      <c r="K815" s="155">
        <f t="shared" si="78"/>
        <v>0</v>
      </c>
      <c r="L815" s="155">
        <f>IF(J815=1,SUM($J$6:J815),0)</f>
        <v>0</v>
      </c>
      <c r="M815" s="155">
        <f>IF(K815=1,SUM($K$6:K815),0)</f>
        <v>0</v>
      </c>
      <c r="N815" s="165">
        <f t="shared" si="79"/>
        <v>0</v>
      </c>
      <c r="O815" s="155">
        <f t="shared" si="80"/>
        <v>0</v>
      </c>
      <c r="P815" s="155">
        <f>IF(O815=1,SUM($O$6:O815),0)</f>
        <v>0</v>
      </c>
    </row>
    <row r="816" spans="1:16" ht="15" customHeight="1">
      <c r="A816" s="15"/>
      <c r="B816" s="183">
        <v>2</v>
      </c>
      <c r="C816" s="109" t="s">
        <v>736</v>
      </c>
      <c r="D816" s="226" t="s">
        <v>47</v>
      </c>
      <c r="E816" s="227" t="s">
        <v>14</v>
      </c>
      <c r="F816" s="228">
        <v>65400</v>
      </c>
      <c r="G816" s="228">
        <v>65400</v>
      </c>
      <c r="H816" s="171"/>
      <c r="I816" s="88">
        <f t="shared" si="76"/>
        <v>65400</v>
      </c>
      <c r="J816" s="163">
        <f t="shared" si="77"/>
        <v>0</v>
      </c>
      <c r="K816" s="155">
        <f t="shared" si="78"/>
        <v>0</v>
      </c>
      <c r="L816" s="155">
        <f>IF(J816=1,SUM($J$6:J816),0)</f>
        <v>0</v>
      </c>
      <c r="M816" s="155">
        <f>IF(K816=1,SUM($K$6:K816),0)</f>
        <v>0</v>
      </c>
      <c r="N816" s="165">
        <f t="shared" si="79"/>
        <v>0</v>
      </c>
      <c r="O816" s="155">
        <f t="shared" si="80"/>
        <v>0</v>
      </c>
      <c r="P816" s="155">
        <f>IF(O816=1,SUM($O$6:O816),0)</f>
        <v>0</v>
      </c>
    </row>
    <row r="817" spans="1:16" ht="15" customHeight="1">
      <c r="A817" s="15"/>
      <c r="B817" s="183">
        <v>3</v>
      </c>
      <c r="C817" s="109" t="s">
        <v>737</v>
      </c>
      <c r="D817" s="226" t="s">
        <v>47</v>
      </c>
      <c r="E817" s="227" t="s">
        <v>14</v>
      </c>
      <c r="F817" s="228">
        <v>13600</v>
      </c>
      <c r="G817" s="228">
        <v>16200</v>
      </c>
      <c r="H817" s="171"/>
      <c r="I817" s="88">
        <f t="shared" si="76"/>
        <v>16200</v>
      </c>
      <c r="J817" s="163">
        <f t="shared" si="77"/>
        <v>0</v>
      </c>
      <c r="K817" s="155">
        <f t="shared" si="78"/>
        <v>0</v>
      </c>
      <c r="L817" s="155">
        <f>IF(J817=1,SUM($J$6:J817),0)</f>
        <v>0</v>
      </c>
      <c r="M817" s="155">
        <f>IF(K817=1,SUM($K$6:K817),0)</f>
        <v>0</v>
      </c>
      <c r="N817" s="165">
        <f t="shared" si="79"/>
        <v>0</v>
      </c>
      <c r="O817" s="155">
        <f t="shared" si="80"/>
        <v>0</v>
      </c>
      <c r="P817" s="155">
        <f>IF(O817=1,SUM($O$6:O817),0)</f>
        <v>0</v>
      </c>
    </row>
    <row r="818" spans="1:16" ht="15" customHeight="1">
      <c r="A818" s="15"/>
      <c r="B818" s="183">
        <v>4</v>
      </c>
      <c r="C818" s="109" t="s">
        <v>738</v>
      </c>
      <c r="D818" s="226" t="s">
        <v>47</v>
      </c>
      <c r="E818" s="227" t="s">
        <v>14</v>
      </c>
      <c r="F818" s="228">
        <v>17800</v>
      </c>
      <c r="G818" s="228">
        <v>21200</v>
      </c>
      <c r="H818" s="171"/>
      <c r="I818" s="88">
        <f t="shared" si="76"/>
        <v>21200</v>
      </c>
      <c r="J818" s="163">
        <f t="shared" si="77"/>
        <v>0</v>
      </c>
      <c r="K818" s="155">
        <f t="shared" si="78"/>
        <v>0</v>
      </c>
      <c r="L818" s="155">
        <f>IF(J818=1,SUM($J$6:J818),0)</f>
        <v>0</v>
      </c>
      <c r="M818" s="155">
        <f>IF(K818=1,SUM($K$6:K818),0)</f>
        <v>0</v>
      </c>
      <c r="N818" s="165">
        <f t="shared" si="79"/>
        <v>0</v>
      </c>
      <c r="O818" s="155">
        <f t="shared" si="80"/>
        <v>0</v>
      </c>
      <c r="P818" s="155">
        <f>IF(O818=1,SUM($O$6:O818),0)</f>
        <v>0</v>
      </c>
    </row>
    <row r="819" spans="1:16" ht="15" customHeight="1">
      <c r="A819" s="15"/>
      <c r="B819" s="183">
        <v>5</v>
      </c>
      <c r="C819" s="109" t="s">
        <v>739</v>
      </c>
      <c r="D819" s="226" t="s">
        <v>47</v>
      </c>
      <c r="E819" s="227" t="s">
        <v>14</v>
      </c>
      <c r="F819" s="228">
        <v>173100</v>
      </c>
      <c r="G819" s="228">
        <v>173100</v>
      </c>
      <c r="H819" s="171"/>
      <c r="I819" s="88">
        <f t="shared" si="76"/>
        <v>173100</v>
      </c>
      <c r="J819" s="163">
        <f t="shared" si="77"/>
        <v>0</v>
      </c>
      <c r="K819" s="155">
        <f t="shared" si="78"/>
        <v>0</v>
      </c>
      <c r="L819" s="155">
        <f>IF(J819=1,SUM($J$6:J819),0)</f>
        <v>0</v>
      </c>
      <c r="M819" s="155">
        <f>IF(K819=1,SUM($K$6:K819),0)</f>
        <v>0</v>
      </c>
      <c r="N819" s="165">
        <f t="shared" si="79"/>
        <v>0</v>
      </c>
      <c r="O819" s="155">
        <f t="shared" si="80"/>
        <v>0</v>
      </c>
      <c r="P819" s="155">
        <f>IF(O819=1,SUM($O$6:O819),0)</f>
        <v>0</v>
      </c>
    </row>
    <row r="820" spans="1:16" ht="15" customHeight="1">
      <c r="A820" s="15"/>
      <c r="B820" s="183">
        <v>6</v>
      </c>
      <c r="C820" s="109" t="s">
        <v>740</v>
      </c>
      <c r="D820" s="226" t="s">
        <v>47</v>
      </c>
      <c r="E820" s="227" t="s">
        <v>14</v>
      </c>
      <c r="F820" s="228">
        <v>1539900</v>
      </c>
      <c r="G820" s="228">
        <v>1539900</v>
      </c>
      <c r="H820" s="171"/>
      <c r="I820" s="88">
        <f t="shared" si="76"/>
        <v>1539900</v>
      </c>
      <c r="J820" s="163">
        <f t="shared" si="77"/>
        <v>0</v>
      </c>
      <c r="K820" s="155">
        <f t="shared" si="78"/>
        <v>0</v>
      </c>
      <c r="L820" s="155">
        <f>IF(J820=1,SUM($J$6:J820),0)</f>
        <v>0</v>
      </c>
      <c r="M820" s="155">
        <f>IF(K820=1,SUM($K$6:K820),0)</f>
        <v>0</v>
      </c>
      <c r="N820" s="165">
        <f t="shared" si="79"/>
        <v>0</v>
      </c>
      <c r="O820" s="155">
        <f t="shared" si="80"/>
        <v>0</v>
      </c>
      <c r="P820" s="155">
        <f>IF(O820=1,SUM($O$6:O820),0)</f>
        <v>0</v>
      </c>
    </row>
    <row r="821" spans="1:16" ht="15" customHeight="1">
      <c r="A821" s="15"/>
      <c r="B821" s="183">
        <v>7</v>
      </c>
      <c r="C821" s="109" t="s">
        <v>741</v>
      </c>
      <c r="D821" s="226" t="s">
        <v>47</v>
      </c>
      <c r="E821" s="227" t="s">
        <v>14</v>
      </c>
      <c r="F821" s="228">
        <v>26200</v>
      </c>
      <c r="G821" s="228">
        <v>31200</v>
      </c>
      <c r="H821" s="171"/>
      <c r="I821" s="88">
        <f t="shared" si="76"/>
        <v>31200</v>
      </c>
      <c r="J821" s="163">
        <f t="shared" si="77"/>
        <v>0</v>
      </c>
      <c r="K821" s="155">
        <f t="shared" si="78"/>
        <v>0</v>
      </c>
      <c r="L821" s="155">
        <f>IF(J821=1,SUM($J$6:J821),0)</f>
        <v>0</v>
      </c>
      <c r="M821" s="155">
        <f>IF(K821=1,SUM($K$6:K821),0)</f>
        <v>0</v>
      </c>
      <c r="N821" s="165">
        <f t="shared" si="79"/>
        <v>0</v>
      </c>
      <c r="O821" s="155">
        <f t="shared" si="80"/>
        <v>0</v>
      </c>
      <c r="P821" s="155">
        <f>IF(O821=1,SUM($O$6:O821),0)</f>
        <v>0</v>
      </c>
    </row>
    <row r="822" spans="1:16" ht="15" customHeight="1">
      <c r="A822" s="15"/>
      <c r="B822" s="183">
        <v>8</v>
      </c>
      <c r="C822" s="109" t="s">
        <v>742</v>
      </c>
      <c r="D822" s="226" t="s">
        <v>47</v>
      </c>
      <c r="E822" s="227" t="s">
        <v>14</v>
      </c>
      <c r="F822" s="228">
        <v>22300</v>
      </c>
      <c r="G822" s="228">
        <v>26500</v>
      </c>
      <c r="H822" s="171"/>
      <c r="I822" s="88">
        <f t="shared" si="76"/>
        <v>26500</v>
      </c>
      <c r="J822" s="163">
        <f t="shared" si="77"/>
        <v>0</v>
      </c>
      <c r="K822" s="155">
        <f t="shared" si="78"/>
        <v>0</v>
      </c>
      <c r="L822" s="155">
        <f>IF(J822=1,SUM($J$6:J822),0)</f>
        <v>0</v>
      </c>
      <c r="M822" s="155">
        <f>IF(K822=1,SUM($K$6:K822),0)</f>
        <v>0</v>
      </c>
      <c r="N822" s="165">
        <f t="shared" si="79"/>
        <v>0</v>
      </c>
      <c r="O822" s="155">
        <f t="shared" si="80"/>
        <v>0</v>
      </c>
      <c r="P822" s="155">
        <f>IF(O822=1,SUM($O$6:O822),0)</f>
        <v>0</v>
      </c>
    </row>
    <row r="823" spans="1:16" ht="15" customHeight="1">
      <c r="A823" s="15"/>
      <c r="B823" s="183">
        <v>9</v>
      </c>
      <c r="C823" s="109" t="s">
        <v>743</v>
      </c>
      <c r="D823" s="226" t="s">
        <v>47</v>
      </c>
      <c r="E823" s="227" t="s">
        <v>14</v>
      </c>
      <c r="F823" s="228">
        <v>26200</v>
      </c>
      <c r="G823" s="228">
        <v>31200</v>
      </c>
      <c r="H823" s="171"/>
      <c r="I823" s="88">
        <f t="shared" si="76"/>
        <v>31200</v>
      </c>
      <c r="J823" s="163">
        <f t="shared" si="77"/>
        <v>0</v>
      </c>
      <c r="K823" s="155">
        <f t="shared" si="78"/>
        <v>0</v>
      </c>
      <c r="L823" s="155">
        <f>IF(J823=1,SUM($J$6:J823),0)</f>
        <v>0</v>
      </c>
      <c r="M823" s="155">
        <f>IF(K823=1,SUM($K$6:K823),0)</f>
        <v>0</v>
      </c>
      <c r="N823" s="165">
        <f t="shared" si="79"/>
        <v>0</v>
      </c>
      <c r="O823" s="155">
        <f t="shared" si="80"/>
        <v>0</v>
      </c>
      <c r="P823" s="155">
        <f>IF(O823=1,SUM($O$6:O823),0)</f>
        <v>0</v>
      </c>
    </row>
    <row r="824" spans="1:16" ht="15" customHeight="1">
      <c r="A824" s="15"/>
      <c r="B824" s="183">
        <v>10</v>
      </c>
      <c r="C824" s="109" t="s">
        <v>744</v>
      </c>
      <c r="D824" s="226" t="s">
        <v>47</v>
      </c>
      <c r="E824" s="227" t="s">
        <v>14</v>
      </c>
      <c r="F824" s="228">
        <v>26200</v>
      </c>
      <c r="G824" s="228">
        <v>31200</v>
      </c>
      <c r="H824" s="171"/>
      <c r="I824" s="88">
        <f t="shared" si="76"/>
        <v>31200</v>
      </c>
      <c r="J824" s="163">
        <f t="shared" si="77"/>
        <v>0</v>
      </c>
      <c r="K824" s="155">
        <f t="shared" si="78"/>
        <v>0</v>
      </c>
      <c r="L824" s="155">
        <f>IF(J824=1,SUM($J$6:J824),0)</f>
        <v>0</v>
      </c>
      <c r="M824" s="155">
        <f>IF(K824=1,SUM($K$6:K824),0)</f>
        <v>0</v>
      </c>
      <c r="N824" s="165">
        <f t="shared" si="79"/>
        <v>0</v>
      </c>
      <c r="O824" s="155">
        <f t="shared" si="80"/>
        <v>0</v>
      </c>
      <c r="P824" s="155">
        <f>IF(O824=1,SUM($O$6:O824),0)</f>
        <v>0</v>
      </c>
    </row>
    <row r="825" spans="1:16" ht="15" customHeight="1">
      <c r="A825" s="15"/>
      <c r="B825" s="183">
        <v>11</v>
      </c>
      <c r="C825" s="109" t="s">
        <v>745</v>
      </c>
      <c r="D825" s="226" t="s">
        <v>47</v>
      </c>
      <c r="E825" s="227" t="s">
        <v>14</v>
      </c>
      <c r="F825" s="228">
        <v>58400</v>
      </c>
      <c r="G825" s="228">
        <v>58400</v>
      </c>
      <c r="H825" s="171"/>
      <c r="I825" s="88">
        <f t="shared" si="76"/>
        <v>58400</v>
      </c>
      <c r="J825" s="163">
        <f t="shared" si="77"/>
        <v>0</v>
      </c>
      <c r="K825" s="155">
        <f t="shared" si="78"/>
        <v>0</v>
      </c>
      <c r="L825" s="155">
        <f>IF(J825=1,SUM($J$6:J825),0)</f>
        <v>0</v>
      </c>
      <c r="M825" s="155">
        <f>IF(K825=1,SUM($K$6:K825),0)</f>
        <v>0</v>
      </c>
      <c r="N825" s="165">
        <f t="shared" si="79"/>
        <v>0</v>
      </c>
      <c r="O825" s="155">
        <f t="shared" si="80"/>
        <v>0</v>
      </c>
      <c r="P825" s="155">
        <f>IF(O825=1,SUM($O$6:O825),0)</f>
        <v>0</v>
      </c>
    </row>
    <row r="826" spans="1:16" ht="15" customHeight="1">
      <c r="A826" s="15"/>
      <c r="B826" s="183">
        <v>12</v>
      </c>
      <c r="C826" s="109" t="s">
        <v>746</v>
      </c>
      <c r="D826" s="226" t="s">
        <v>47</v>
      </c>
      <c r="E826" s="227" t="s">
        <v>14</v>
      </c>
      <c r="F826" s="228">
        <v>45900</v>
      </c>
      <c r="G826" s="228">
        <v>48800</v>
      </c>
      <c r="H826" s="171"/>
      <c r="I826" s="88">
        <f t="shared" si="76"/>
        <v>48800</v>
      </c>
      <c r="J826" s="163">
        <f t="shared" si="77"/>
        <v>0</v>
      </c>
      <c r="K826" s="155">
        <f t="shared" si="78"/>
        <v>0</v>
      </c>
      <c r="L826" s="155">
        <f>IF(J826=1,SUM($J$6:J826),0)</f>
        <v>0</v>
      </c>
      <c r="M826" s="155">
        <f>IF(K826=1,SUM($K$6:K826),0)</f>
        <v>0</v>
      </c>
      <c r="N826" s="165">
        <f t="shared" si="79"/>
        <v>0</v>
      </c>
      <c r="O826" s="155">
        <f t="shared" si="80"/>
        <v>0</v>
      </c>
      <c r="P826" s="155">
        <f>IF(O826=1,SUM($O$6:O826),0)</f>
        <v>0</v>
      </c>
    </row>
    <row r="827" spans="1:16" ht="15" customHeight="1">
      <c r="A827" s="15"/>
      <c r="B827" s="183">
        <v>13</v>
      </c>
      <c r="C827" s="109" t="s">
        <v>747</v>
      </c>
      <c r="D827" s="226" t="s">
        <v>47</v>
      </c>
      <c r="E827" s="227" t="s">
        <v>14</v>
      </c>
      <c r="F827" s="228">
        <v>58400</v>
      </c>
      <c r="G827" s="228">
        <v>58400</v>
      </c>
      <c r="H827" s="171"/>
      <c r="I827" s="88">
        <f t="shared" ref="I827:I879" si="82">IF($I$5=$G$4,G827,(IF($I$5=$F$4,F827,0)))</f>
        <v>58400</v>
      </c>
      <c r="J827" s="163">
        <f t="shared" si="77"/>
        <v>0</v>
      </c>
      <c r="K827" s="155">
        <f t="shared" si="78"/>
        <v>0</v>
      </c>
      <c r="L827" s="155">
        <f>IF(J827=1,SUM($J$6:J827),0)</f>
        <v>0</v>
      </c>
      <c r="M827" s="155">
        <f>IF(K827=1,SUM($K$6:K827),0)</f>
        <v>0</v>
      </c>
      <c r="N827" s="165">
        <f t="shared" si="79"/>
        <v>0</v>
      </c>
      <c r="O827" s="155">
        <f t="shared" si="80"/>
        <v>0</v>
      </c>
      <c r="P827" s="155">
        <f>IF(O827=1,SUM($O$6:O827),0)</f>
        <v>0</v>
      </c>
    </row>
    <row r="828" spans="1:16" ht="15" customHeight="1">
      <c r="A828" s="15"/>
      <c r="B828" s="183">
        <v>14</v>
      </c>
      <c r="C828" s="109" t="s">
        <v>748</v>
      </c>
      <c r="D828" s="226" t="s">
        <v>47</v>
      </c>
      <c r="E828" s="227" t="s">
        <v>14</v>
      </c>
      <c r="F828" s="228">
        <v>58400</v>
      </c>
      <c r="G828" s="228">
        <v>58400</v>
      </c>
      <c r="H828" s="171"/>
      <c r="I828" s="88">
        <f t="shared" si="82"/>
        <v>58400</v>
      </c>
      <c r="J828" s="163">
        <f t="shared" si="77"/>
        <v>0</v>
      </c>
      <c r="K828" s="155">
        <f t="shared" si="78"/>
        <v>0</v>
      </c>
      <c r="L828" s="155">
        <f>IF(J828=1,SUM($J$6:J828),0)</f>
        <v>0</v>
      </c>
      <c r="M828" s="155">
        <f>IF(K828=1,SUM($K$6:K828),0)</f>
        <v>0</v>
      </c>
      <c r="N828" s="165">
        <f t="shared" si="79"/>
        <v>0</v>
      </c>
      <c r="O828" s="155">
        <f t="shared" si="80"/>
        <v>0</v>
      </c>
      <c r="P828" s="155">
        <f>IF(O828=1,SUM($O$6:O828),0)</f>
        <v>0</v>
      </c>
    </row>
    <row r="829" spans="1:16" ht="15" customHeight="1">
      <c r="A829" s="15"/>
      <c r="B829" s="183">
        <v>15</v>
      </c>
      <c r="C829" s="109" t="s">
        <v>749</v>
      </c>
      <c r="D829" s="226" t="s">
        <v>47</v>
      </c>
      <c r="E829" s="227" t="s">
        <v>14</v>
      </c>
      <c r="F829" s="228">
        <v>45900</v>
      </c>
      <c r="G829" s="228">
        <v>45900</v>
      </c>
      <c r="H829" s="171"/>
      <c r="I829" s="88">
        <f t="shared" si="82"/>
        <v>45900</v>
      </c>
      <c r="J829" s="163">
        <f t="shared" si="77"/>
        <v>0</v>
      </c>
      <c r="K829" s="155">
        <f t="shared" si="78"/>
        <v>0</v>
      </c>
      <c r="L829" s="155">
        <f>IF(J829=1,SUM($J$6:J829),0)</f>
        <v>0</v>
      </c>
      <c r="M829" s="155">
        <f>IF(K829=1,SUM($K$6:K829),0)</f>
        <v>0</v>
      </c>
      <c r="N829" s="165">
        <f t="shared" si="79"/>
        <v>0</v>
      </c>
      <c r="O829" s="155">
        <f t="shared" si="80"/>
        <v>0</v>
      </c>
      <c r="P829" s="155">
        <f>IF(O829=1,SUM($O$6:O829),0)</f>
        <v>0</v>
      </c>
    </row>
    <row r="830" spans="1:16" ht="15" customHeight="1">
      <c r="A830" s="15"/>
      <c r="B830" s="183">
        <v>16</v>
      </c>
      <c r="C830" s="109" t="s">
        <v>750</v>
      </c>
      <c r="D830" s="226" t="s">
        <v>47</v>
      </c>
      <c r="E830" s="227" t="s">
        <v>14</v>
      </c>
      <c r="F830" s="228">
        <v>43100</v>
      </c>
      <c r="G830" s="228">
        <v>43100</v>
      </c>
      <c r="H830" s="171"/>
      <c r="I830" s="88">
        <f t="shared" si="82"/>
        <v>43100</v>
      </c>
      <c r="J830" s="163">
        <f t="shared" si="77"/>
        <v>0</v>
      </c>
      <c r="K830" s="155">
        <f t="shared" si="78"/>
        <v>0</v>
      </c>
      <c r="L830" s="155">
        <f>IF(J830=1,SUM($J$6:J830),0)</f>
        <v>0</v>
      </c>
      <c r="M830" s="155">
        <f>IF(K830=1,SUM($K$6:K830),0)</f>
        <v>0</v>
      </c>
      <c r="N830" s="165">
        <f t="shared" si="79"/>
        <v>0</v>
      </c>
      <c r="O830" s="155">
        <f t="shared" si="80"/>
        <v>0</v>
      </c>
      <c r="P830" s="155">
        <f>IF(O830=1,SUM($O$6:O830),0)</f>
        <v>0</v>
      </c>
    </row>
    <row r="831" spans="1:16" ht="15" customHeight="1">
      <c r="A831" s="15"/>
      <c r="B831" s="183">
        <v>17</v>
      </c>
      <c r="C831" s="109" t="s">
        <v>751</v>
      </c>
      <c r="D831" s="226" t="s">
        <v>47</v>
      </c>
      <c r="E831" s="227" t="s">
        <v>14</v>
      </c>
      <c r="F831" s="228">
        <v>57400</v>
      </c>
      <c r="G831" s="228">
        <v>68300</v>
      </c>
      <c r="H831" s="171"/>
      <c r="I831" s="88">
        <f t="shared" si="82"/>
        <v>68300</v>
      </c>
      <c r="J831" s="163">
        <f t="shared" si="77"/>
        <v>0</v>
      </c>
      <c r="K831" s="155">
        <f t="shared" si="78"/>
        <v>0</v>
      </c>
      <c r="L831" s="155">
        <f>IF(J831=1,SUM($J$6:J831),0)</f>
        <v>0</v>
      </c>
      <c r="M831" s="155">
        <f>IF(K831=1,SUM($K$6:K831),0)</f>
        <v>0</v>
      </c>
      <c r="N831" s="165">
        <f t="shared" si="79"/>
        <v>0</v>
      </c>
      <c r="O831" s="155">
        <f t="shared" si="80"/>
        <v>0</v>
      </c>
      <c r="P831" s="155">
        <f>IF(O831=1,SUM($O$6:O831),0)</f>
        <v>0</v>
      </c>
    </row>
    <row r="832" spans="1:16" ht="15" customHeight="1">
      <c r="A832" s="15"/>
      <c r="B832" s="183">
        <v>18</v>
      </c>
      <c r="C832" s="109" t="s">
        <v>752</v>
      </c>
      <c r="D832" s="226" t="s">
        <v>47</v>
      </c>
      <c r="E832" s="227" t="s">
        <v>14</v>
      </c>
      <c r="F832" s="228">
        <v>45900</v>
      </c>
      <c r="G832" s="228">
        <v>48800</v>
      </c>
      <c r="H832" s="171"/>
      <c r="I832" s="88">
        <f t="shared" si="82"/>
        <v>48800</v>
      </c>
      <c r="J832" s="163">
        <f t="shared" si="77"/>
        <v>0</v>
      </c>
      <c r="K832" s="155">
        <f t="shared" si="78"/>
        <v>0</v>
      </c>
      <c r="L832" s="155">
        <f>IF(J832=1,SUM($J$6:J832),0)</f>
        <v>0</v>
      </c>
      <c r="M832" s="155">
        <f>IF(K832=1,SUM($K$6:K832),0)</f>
        <v>0</v>
      </c>
      <c r="N832" s="165">
        <f t="shared" si="79"/>
        <v>0</v>
      </c>
      <c r="O832" s="155">
        <f t="shared" si="80"/>
        <v>0</v>
      </c>
      <c r="P832" s="155">
        <f>IF(O832=1,SUM($O$6:O832),0)</f>
        <v>0</v>
      </c>
    </row>
    <row r="833" spans="1:16" ht="15" customHeight="1">
      <c r="A833" s="15"/>
      <c r="B833" s="183">
        <v>19</v>
      </c>
      <c r="C833" s="109" t="s">
        <v>753</v>
      </c>
      <c r="D833" s="226" t="s">
        <v>47</v>
      </c>
      <c r="E833" s="227" t="s">
        <v>14</v>
      </c>
      <c r="F833" s="228">
        <v>3843100</v>
      </c>
      <c r="G833" s="228">
        <v>3843100</v>
      </c>
      <c r="H833" s="171"/>
      <c r="I833" s="88">
        <f t="shared" si="82"/>
        <v>3843100</v>
      </c>
      <c r="J833" s="163">
        <f t="shared" si="77"/>
        <v>0</v>
      </c>
      <c r="K833" s="155">
        <f t="shared" si="78"/>
        <v>0</v>
      </c>
      <c r="L833" s="155">
        <f>IF(J833=1,SUM($J$6:J833),0)</f>
        <v>0</v>
      </c>
      <c r="M833" s="155">
        <f>IF(K833=1,SUM($K$6:K833),0)</f>
        <v>0</v>
      </c>
      <c r="N833" s="165">
        <f t="shared" si="79"/>
        <v>0</v>
      </c>
      <c r="O833" s="155">
        <f t="shared" si="80"/>
        <v>0</v>
      </c>
      <c r="P833" s="155">
        <f>IF(O833=1,SUM($O$6:O833),0)</f>
        <v>0</v>
      </c>
    </row>
    <row r="834" spans="1:16" ht="15" customHeight="1">
      <c r="A834" s="15"/>
      <c r="B834" s="183">
        <v>20</v>
      </c>
      <c r="C834" s="109" t="s">
        <v>754</v>
      </c>
      <c r="D834" s="226" t="s">
        <v>47</v>
      </c>
      <c r="E834" s="227" t="s">
        <v>14</v>
      </c>
      <c r="F834" s="228">
        <v>39700</v>
      </c>
      <c r="G834" s="228">
        <v>47200</v>
      </c>
      <c r="H834" s="171"/>
      <c r="I834" s="88">
        <f t="shared" si="82"/>
        <v>47200</v>
      </c>
      <c r="J834" s="163">
        <f t="shared" si="77"/>
        <v>0</v>
      </c>
      <c r="K834" s="155">
        <f t="shared" si="78"/>
        <v>0</v>
      </c>
      <c r="L834" s="155">
        <f>IF(J834=1,SUM($J$6:J834),0)</f>
        <v>0</v>
      </c>
      <c r="M834" s="155">
        <f>IF(K834=1,SUM($K$6:K834),0)</f>
        <v>0</v>
      </c>
      <c r="N834" s="165">
        <f t="shared" si="79"/>
        <v>0</v>
      </c>
      <c r="O834" s="155">
        <f t="shared" si="80"/>
        <v>0</v>
      </c>
      <c r="P834" s="155">
        <f>IF(O834=1,SUM($O$6:O834),0)</f>
        <v>0</v>
      </c>
    </row>
    <row r="835" spans="1:16" ht="15" customHeight="1">
      <c r="A835" s="15"/>
      <c r="B835" s="183">
        <v>21</v>
      </c>
      <c r="C835" s="109" t="s">
        <v>755</v>
      </c>
      <c r="D835" s="226" t="s">
        <v>47</v>
      </c>
      <c r="E835" s="227" t="s">
        <v>14</v>
      </c>
      <c r="F835" s="228">
        <v>58000</v>
      </c>
      <c r="G835" s="228">
        <v>69000</v>
      </c>
      <c r="H835" s="171"/>
      <c r="I835" s="88">
        <f t="shared" si="82"/>
        <v>69000</v>
      </c>
      <c r="J835" s="163">
        <f t="shared" si="77"/>
        <v>0</v>
      </c>
      <c r="K835" s="155">
        <f t="shared" si="78"/>
        <v>0</v>
      </c>
      <c r="L835" s="155">
        <f>IF(J835=1,SUM($J$6:J835),0)</f>
        <v>0</v>
      </c>
      <c r="M835" s="155">
        <f>IF(K835=1,SUM($K$6:K835),0)</f>
        <v>0</v>
      </c>
      <c r="N835" s="165">
        <f t="shared" si="79"/>
        <v>0</v>
      </c>
      <c r="O835" s="155">
        <f t="shared" si="80"/>
        <v>0</v>
      </c>
      <c r="P835" s="155">
        <f>IF(O835=1,SUM($O$6:O835),0)</f>
        <v>0</v>
      </c>
    </row>
    <row r="836" spans="1:16" ht="15" customHeight="1">
      <c r="A836" s="15"/>
      <c r="B836" s="183">
        <v>22</v>
      </c>
      <c r="C836" s="109" t="s">
        <v>756</v>
      </c>
      <c r="D836" s="226" t="s">
        <v>47</v>
      </c>
      <c r="E836" s="227" t="s">
        <v>14</v>
      </c>
      <c r="F836" s="228">
        <v>31300</v>
      </c>
      <c r="G836" s="228">
        <v>31300</v>
      </c>
      <c r="H836" s="171"/>
      <c r="I836" s="88">
        <f t="shared" si="82"/>
        <v>31300</v>
      </c>
      <c r="J836" s="163">
        <f t="shared" si="77"/>
        <v>0</v>
      </c>
      <c r="K836" s="155">
        <f t="shared" si="78"/>
        <v>0</v>
      </c>
      <c r="L836" s="155">
        <f>IF(J836=1,SUM($J$6:J836),0)</f>
        <v>0</v>
      </c>
      <c r="M836" s="155">
        <f>IF(K836=1,SUM($K$6:K836),0)</f>
        <v>0</v>
      </c>
      <c r="N836" s="165">
        <f t="shared" si="79"/>
        <v>0</v>
      </c>
      <c r="O836" s="155">
        <f t="shared" si="80"/>
        <v>0</v>
      </c>
      <c r="P836" s="155">
        <f>IF(O836=1,SUM($O$6:O836),0)</f>
        <v>0</v>
      </c>
    </row>
    <row r="837" spans="1:16" ht="15" customHeight="1">
      <c r="A837" s="15"/>
      <c r="B837" s="183">
        <v>23</v>
      </c>
      <c r="C837" s="109" t="s">
        <v>757</v>
      </c>
      <c r="D837" s="226" t="s">
        <v>47</v>
      </c>
      <c r="E837" s="227" t="s">
        <v>14</v>
      </c>
      <c r="F837" s="228">
        <v>45600</v>
      </c>
      <c r="G837" s="228">
        <v>45600</v>
      </c>
      <c r="H837" s="171"/>
      <c r="I837" s="88">
        <f t="shared" si="82"/>
        <v>45600</v>
      </c>
      <c r="J837" s="163">
        <f t="shared" si="77"/>
        <v>0</v>
      </c>
      <c r="K837" s="155">
        <f t="shared" si="78"/>
        <v>0</v>
      </c>
      <c r="L837" s="155">
        <f>IF(J837=1,SUM($J$6:J837),0)</f>
        <v>0</v>
      </c>
      <c r="M837" s="155">
        <f>IF(K837=1,SUM($K$6:K837),0)</f>
        <v>0</v>
      </c>
      <c r="N837" s="165">
        <f t="shared" si="79"/>
        <v>0</v>
      </c>
      <c r="O837" s="155">
        <f t="shared" si="80"/>
        <v>0</v>
      </c>
      <c r="P837" s="155">
        <f>IF(O837=1,SUM($O$6:O837),0)</f>
        <v>0</v>
      </c>
    </row>
    <row r="838" spans="1:16" ht="15" customHeight="1">
      <c r="A838" s="15"/>
      <c r="B838" s="183">
        <v>24</v>
      </c>
      <c r="C838" s="109" t="s">
        <v>758</v>
      </c>
      <c r="D838" s="226" t="s">
        <v>47</v>
      </c>
      <c r="E838" s="227" t="s">
        <v>14</v>
      </c>
      <c r="F838" s="228">
        <v>36600</v>
      </c>
      <c r="G838" s="228">
        <v>43500</v>
      </c>
      <c r="H838" s="171"/>
      <c r="I838" s="88">
        <f t="shared" si="82"/>
        <v>43500</v>
      </c>
      <c r="J838" s="163">
        <f t="shared" si="77"/>
        <v>0</v>
      </c>
      <c r="K838" s="155">
        <f t="shared" si="78"/>
        <v>0</v>
      </c>
      <c r="L838" s="155">
        <f>IF(J838=1,SUM($J$6:J838),0)</f>
        <v>0</v>
      </c>
      <c r="M838" s="155">
        <f>IF(K838=1,SUM($K$6:K838),0)</f>
        <v>0</v>
      </c>
      <c r="N838" s="165">
        <f t="shared" si="79"/>
        <v>0</v>
      </c>
      <c r="O838" s="155">
        <f t="shared" si="80"/>
        <v>0</v>
      </c>
      <c r="P838" s="155">
        <f>IF(O838=1,SUM($O$6:O838),0)</f>
        <v>0</v>
      </c>
    </row>
    <row r="839" spans="1:16" ht="15" customHeight="1">
      <c r="A839" s="15"/>
      <c r="B839" s="183">
        <v>25</v>
      </c>
      <c r="C839" s="109" t="s">
        <v>759</v>
      </c>
      <c r="D839" s="226" t="s">
        <v>47</v>
      </c>
      <c r="E839" s="227" t="s">
        <v>14</v>
      </c>
      <c r="F839" s="228">
        <v>36600</v>
      </c>
      <c r="G839" s="228">
        <v>43500</v>
      </c>
      <c r="H839" s="171"/>
      <c r="I839" s="88">
        <f t="shared" si="82"/>
        <v>43500</v>
      </c>
      <c r="J839" s="163">
        <f t="shared" si="77"/>
        <v>0</v>
      </c>
      <c r="K839" s="155">
        <f t="shared" si="78"/>
        <v>0</v>
      </c>
      <c r="L839" s="155">
        <f>IF(J839=1,SUM($J$6:J839),0)</f>
        <v>0</v>
      </c>
      <c r="M839" s="155">
        <f>IF(K839=1,SUM($K$6:K839),0)</f>
        <v>0</v>
      </c>
      <c r="N839" s="165">
        <f t="shared" si="79"/>
        <v>0</v>
      </c>
      <c r="O839" s="155">
        <f t="shared" si="80"/>
        <v>0</v>
      </c>
      <c r="P839" s="155">
        <f>IF(O839=1,SUM($O$6:O839),0)</f>
        <v>0</v>
      </c>
    </row>
    <row r="840" spans="1:16" ht="15" customHeight="1">
      <c r="A840" s="15"/>
      <c r="B840" s="183">
        <v>26</v>
      </c>
      <c r="C840" s="109" t="s">
        <v>760</v>
      </c>
      <c r="D840" s="226" t="s">
        <v>47</v>
      </c>
      <c r="E840" s="227" t="s">
        <v>14</v>
      </c>
      <c r="F840" s="228">
        <v>36600</v>
      </c>
      <c r="G840" s="228">
        <v>36600</v>
      </c>
      <c r="H840" s="171"/>
      <c r="I840" s="88">
        <f t="shared" si="82"/>
        <v>36600</v>
      </c>
      <c r="J840" s="163">
        <f t="shared" si="77"/>
        <v>0</v>
      </c>
      <c r="K840" s="155">
        <f t="shared" si="78"/>
        <v>0</v>
      </c>
      <c r="L840" s="155">
        <f>IF(J840=1,SUM($J$6:J840),0)</f>
        <v>0</v>
      </c>
      <c r="M840" s="155">
        <f>IF(K840=1,SUM($K$6:K840),0)</f>
        <v>0</v>
      </c>
      <c r="N840" s="165">
        <f t="shared" si="79"/>
        <v>0</v>
      </c>
      <c r="O840" s="155">
        <f t="shared" si="80"/>
        <v>0</v>
      </c>
      <c r="P840" s="155">
        <f>IF(O840=1,SUM($O$6:O840),0)</f>
        <v>0</v>
      </c>
    </row>
    <row r="841" spans="1:16" ht="15" customHeight="1">
      <c r="A841" s="15"/>
      <c r="B841" s="183">
        <v>27</v>
      </c>
      <c r="C841" s="109" t="s">
        <v>761</v>
      </c>
      <c r="D841" s="226" t="s">
        <v>47</v>
      </c>
      <c r="E841" s="227" t="s">
        <v>14</v>
      </c>
      <c r="F841" s="228">
        <v>50900</v>
      </c>
      <c r="G841" s="228">
        <v>60500</v>
      </c>
      <c r="H841" s="171"/>
      <c r="I841" s="88">
        <f t="shared" si="82"/>
        <v>60500</v>
      </c>
      <c r="J841" s="163">
        <f t="shared" si="77"/>
        <v>0</v>
      </c>
      <c r="K841" s="155">
        <f t="shared" si="78"/>
        <v>0</v>
      </c>
      <c r="L841" s="155">
        <f>IF(J841=1,SUM($J$6:J841),0)</f>
        <v>0</v>
      </c>
      <c r="M841" s="155">
        <f>IF(K841=1,SUM($K$6:K841),0)</f>
        <v>0</v>
      </c>
      <c r="N841" s="165">
        <f t="shared" si="79"/>
        <v>0</v>
      </c>
      <c r="O841" s="155">
        <f t="shared" si="80"/>
        <v>0</v>
      </c>
      <c r="P841" s="155">
        <f>IF(O841=1,SUM($O$6:O841),0)</f>
        <v>0</v>
      </c>
    </row>
    <row r="842" spans="1:16" ht="15" customHeight="1">
      <c r="A842" s="17"/>
      <c r="B842" s="183">
        <v>28</v>
      </c>
      <c r="C842" s="109" t="s">
        <v>762</v>
      </c>
      <c r="D842" s="226" t="s">
        <v>47</v>
      </c>
      <c r="E842" s="227" t="s">
        <v>14</v>
      </c>
      <c r="F842" s="228">
        <v>50900</v>
      </c>
      <c r="G842" s="228">
        <v>60500</v>
      </c>
      <c r="H842" s="171"/>
      <c r="I842" s="88">
        <f t="shared" si="82"/>
        <v>60500</v>
      </c>
      <c r="J842" s="163">
        <f t="shared" si="77"/>
        <v>0</v>
      </c>
      <c r="K842" s="155">
        <f t="shared" si="78"/>
        <v>0</v>
      </c>
      <c r="L842" s="155">
        <f>IF(J842=1,SUM($J$6:J842),0)</f>
        <v>0</v>
      </c>
      <c r="M842" s="155">
        <f>IF(K842=1,SUM($K$6:K842),0)</f>
        <v>0</v>
      </c>
      <c r="N842" s="165">
        <f t="shared" si="79"/>
        <v>0</v>
      </c>
      <c r="O842" s="155">
        <f t="shared" si="80"/>
        <v>0</v>
      </c>
      <c r="P842" s="155">
        <f>IF(O842=1,SUM($O$6:O842),0)</f>
        <v>0</v>
      </c>
    </row>
    <row r="843" spans="1:16" ht="15" customHeight="1">
      <c r="A843" s="15"/>
      <c r="B843" s="183">
        <v>29</v>
      </c>
      <c r="C843" s="109" t="s">
        <v>763</v>
      </c>
      <c r="D843" s="226" t="s">
        <v>47</v>
      </c>
      <c r="E843" s="227" t="s">
        <v>14</v>
      </c>
      <c r="F843" s="228">
        <v>50900</v>
      </c>
      <c r="G843" s="228">
        <v>60500</v>
      </c>
      <c r="H843" s="171"/>
      <c r="I843" s="88">
        <f t="shared" si="82"/>
        <v>60500</v>
      </c>
      <c r="J843" s="163">
        <f t="shared" si="77"/>
        <v>0</v>
      </c>
      <c r="K843" s="155">
        <f t="shared" si="78"/>
        <v>0</v>
      </c>
      <c r="L843" s="155">
        <f>IF(J843=1,SUM($J$6:J843),0)</f>
        <v>0</v>
      </c>
      <c r="M843" s="155">
        <f>IF(K843=1,SUM($K$6:K843),0)</f>
        <v>0</v>
      </c>
      <c r="N843" s="165">
        <f t="shared" si="79"/>
        <v>0</v>
      </c>
      <c r="O843" s="155">
        <f t="shared" si="80"/>
        <v>0</v>
      </c>
      <c r="P843" s="155">
        <f>IF(O843=1,SUM($O$6:O843),0)</f>
        <v>0</v>
      </c>
    </row>
    <row r="844" spans="1:16" ht="15" customHeight="1">
      <c r="A844" s="15"/>
      <c r="B844" s="183">
        <v>30</v>
      </c>
      <c r="C844" s="109" t="s">
        <v>764</v>
      </c>
      <c r="D844" s="226" t="s">
        <v>47</v>
      </c>
      <c r="E844" s="227" t="s">
        <v>14</v>
      </c>
      <c r="F844" s="228">
        <v>142600</v>
      </c>
      <c r="G844" s="228">
        <v>169600</v>
      </c>
      <c r="H844" s="171"/>
      <c r="I844" s="88">
        <f t="shared" si="82"/>
        <v>169600</v>
      </c>
      <c r="J844" s="163">
        <f t="shared" ref="J844:J907" si="83">IF(D844="MDU-KD",1,0)</f>
        <v>0</v>
      </c>
      <c r="K844" s="155">
        <f t="shared" ref="K844:K907" si="84">IF(D844="HDW",1,0)</f>
        <v>0</v>
      </c>
      <c r="L844" s="155">
        <f>IF(J844=1,SUM($J$6:J844),0)</f>
        <v>0</v>
      </c>
      <c r="M844" s="155">
        <f>IF(K844=1,SUM($K$6:K844),0)</f>
        <v>0</v>
      </c>
      <c r="N844" s="165">
        <f t="shared" ref="N844:N907" si="85">IF(L844=0,M844,L844)</f>
        <v>0</v>
      </c>
      <c r="O844" s="155">
        <f t="shared" ref="O844:O907" si="86">IF(E844=0,0,IF(LEFT(C844,11)="Tiang Beton",1,0))</f>
        <v>0</v>
      </c>
      <c r="P844" s="155">
        <f>IF(O844=1,SUM($O$6:O844),0)</f>
        <v>0</v>
      </c>
    </row>
    <row r="845" spans="1:16" ht="15" customHeight="1">
      <c r="A845" s="15"/>
      <c r="B845" s="183">
        <v>31</v>
      </c>
      <c r="C845" s="109" t="s">
        <v>765</v>
      </c>
      <c r="D845" s="226" t="s">
        <v>47</v>
      </c>
      <c r="E845" s="227" t="s">
        <v>14</v>
      </c>
      <c r="F845" s="228">
        <v>142600</v>
      </c>
      <c r="G845" s="228">
        <v>169600</v>
      </c>
      <c r="H845" s="171"/>
      <c r="I845" s="88">
        <f t="shared" si="82"/>
        <v>169600</v>
      </c>
      <c r="J845" s="163">
        <f t="shared" si="83"/>
        <v>0</v>
      </c>
      <c r="K845" s="155">
        <f t="shared" si="84"/>
        <v>0</v>
      </c>
      <c r="L845" s="155">
        <f>IF(J845=1,SUM($J$6:J845),0)</f>
        <v>0</v>
      </c>
      <c r="M845" s="155">
        <f>IF(K845=1,SUM($K$6:K845),0)</f>
        <v>0</v>
      </c>
      <c r="N845" s="165">
        <f t="shared" si="85"/>
        <v>0</v>
      </c>
      <c r="O845" s="155">
        <f t="shared" si="86"/>
        <v>0</v>
      </c>
      <c r="P845" s="155">
        <f>IF(O845=1,SUM($O$6:O845),0)</f>
        <v>0</v>
      </c>
    </row>
    <row r="846" spans="1:16" ht="15" customHeight="1">
      <c r="A846" s="15"/>
      <c r="B846" s="183">
        <v>32</v>
      </c>
      <c r="C846" s="109" t="s">
        <v>766</v>
      </c>
      <c r="D846" s="226" t="s">
        <v>47</v>
      </c>
      <c r="E846" s="227" t="s">
        <v>14</v>
      </c>
      <c r="F846" s="228">
        <v>54400</v>
      </c>
      <c r="G846" s="228">
        <v>64700</v>
      </c>
      <c r="H846" s="171"/>
      <c r="I846" s="88">
        <f t="shared" si="82"/>
        <v>64700</v>
      </c>
      <c r="J846" s="163">
        <f t="shared" si="83"/>
        <v>0</v>
      </c>
      <c r="K846" s="155">
        <f t="shared" si="84"/>
        <v>0</v>
      </c>
      <c r="L846" s="155">
        <f>IF(J846=1,SUM($J$6:J846),0)</f>
        <v>0</v>
      </c>
      <c r="M846" s="155">
        <f>IF(K846=1,SUM($K$6:K846),0)</f>
        <v>0</v>
      </c>
      <c r="N846" s="165">
        <f t="shared" si="85"/>
        <v>0</v>
      </c>
      <c r="O846" s="155">
        <f t="shared" si="86"/>
        <v>0</v>
      </c>
      <c r="P846" s="155">
        <f>IF(O846=1,SUM($O$6:O846),0)</f>
        <v>0</v>
      </c>
    </row>
    <row r="847" spans="1:16" ht="15" customHeight="1">
      <c r="A847" s="15"/>
      <c r="B847" s="183">
        <v>33</v>
      </c>
      <c r="C847" s="109" t="s">
        <v>767</v>
      </c>
      <c r="D847" s="226" t="s">
        <v>47</v>
      </c>
      <c r="E847" s="227" t="s">
        <v>14</v>
      </c>
      <c r="F847" s="228">
        <v>50700</v>
      </c>
      <c r="G847" s="228">
        <v>55500</v>
      </c>
      <c r="H847" s="171"/>
      <c r="I847" s="88">
        <f t="shared" si="82"/>
        <v>55500</v>
      </c>
      <c r="J847" s="163">
        <f t="shared" si="83"/>
        <v>0</v>
      </c>
      <c r="K847" s="155">
        <f t="shared" si="84"/>
        <v>0</v>
      </c>
      <c r="L847" s="155">
        <f>IF(J847=1,SUM($J$6:J847),0)</f>
        <v>0</v>
      </c>
      <c r="M847" s="155">
        <f>IF(K847=1,SUM($K$6:K847),0)</f>
        <v>0</v>
      </c>
      <c r="N847" s="165">
        <f t="shared" si="85"/>
        <v>0</v>
      </c>
      <c r="O847" s="155">
        <f t="shared" si="86"/>
        <v>0</v>
      </c>
      <c r="P847" s="155">
        <f>IF(O847=1,SUM($O$6:O847),0)</f>
        <v>0</v>
      </c>
    </row>
    <row r="848" spans="1:16" ht="15" customHeight="1">
      <c r="A848" s="15"/>
      <c r="B848" s="183">
        <v>34</v>
      </c>
      <c r="C848" s="109" t="s">
        <v>768</v>
      </c>
      <c r="D848" s="226" t="s">
        <v>47</v>
      </c>
      <c r="E848" s="227" t="s">
        <v>14</v>
      </c>
      <c r="F848" s="228">
        <v>50700</v>
      </c>
      <c r="G848" s="228">
        <v>55500</v>
      </c>
      <c r="H848" s="171"/>
      <c r="I848" s="88">
        <f t="shared" si="82"/>
        <v>55500</v>
      </c>
      <c r="J848" s="163">
        <f t="shared" si="83"/>
        <v>0</v>
      </c>
      <c r="K848" s="155">
        <f t="shared" si="84"/>
        <v>0</v>
      </c>
      <c r="L848" s="155">
        <f>IF(J848=1,SUM($J$6:J848),0)</f>
        <v>0</v>
      </c>
      <c r="M848" s="155">
        <f>IF(K848=1,SUM($K$6:K848),0)</f>
        <v>0</v>
      </c>
      <c r="N848" s="165">
        <f t="shared" si="85"/>
        <v>0</v>
      </c>
      <c r="O848" s="155">
        <f t="shared" si="86"/>
        <v>0</v>
      </c>
      <c r="P848" s="155">
        <f>IF(O848=1,SUM($O$6:O848),0)</f>
        <v>0</v>
      </c>
    </row>
    <row r="849" spans="1:16" ht="15" customHeight="1">
      <c r="A849" s="15"/>
      <c r="B849" s="183">
        <v>35</v>
      </c>
      <c r="C849" s="109" t="s">
        <v>769</v>
      </c>
      <c r="D849" s="226" t="s">
        <v>47</v>
      </c>
      <c r="E849" s="227" t="s">
        <v>14</v>
      </c>
      <c r="F849" s="228">
        <v>762100</v>
      </c>
      <c r="G849" s="228">
        <v>762100</v>
      </c>
      <c r="H849" s="171"/>
      <c r="I849" s="88">
        <f t="shared" si="82"/>
        <v>762100</v>
      </c>
      <c r="J849" s="163">
        <f t="shared" si="83"/>
        <v>0</v>
      </c>
      <c r="K849" s="155">
        <f t="shared" si="84"/>
        <v>0</v>
      </c>
      <c r="L849" s="155">
        <f>IF(J849=1,SUM($J$6:J849),0)</f>
        <v>0</v>
      </c>
      <c r="M849" s="155">
        <f>IF(K849=1,SUM($K$6:K849),0)</f>
        <v>0</v>
      </c>
      <c r="N849" s="165">
        <f t="shared" si="85"/>
        <v>0</v>
      </c>
      <c r="O849" s="155">
        <f t="shared" si="86"/>
        <v>0</v>
      </c>
      <c r="P849" s="155">
        <f>IF(O849=1,SUM($O$6:O849),0)</f>
        <v>0</v>
      </c>
    </row>
    <row r="850" spans="1:16" ht="15" customHeight="1">
      <c r="A850" s="15"/>
      <c r="B850" s="183">
        <v>36</v>
      </c>
      <c r="C850" s="109" t="s">
        <v>296</v>
      </c>
      <c r="D850" s="226" t="s">
        <v>47</v>
      </c>
      <c r="E850" s="227" t="s">
        <v>14</v>
      </c>
      <c r="F850" s="228">
        <v>13000</v>
      </c>
      <c r="G850" s="228">
        <v>14900</v>
      </c>
      <c r="H850" s="171"/>
      <c r="I850" s="88">
        <f t="shared" si="82"/>
        <v>14900</v>
      </c>
      <c r="J850" s="163">
        <f t="shared" si="83"/>
        <v>0</v>
      </c>
      <c r="K850" s="155">
        <f t="shared" si="84"/>
        <v>0</v>
      </c>
      <c r="L850" s="155">
        <f>IF(J850=1,SUM($J$6:J850),0)</f>
        <v>0</v>
      </c>
      <c r="M850" s="155">
        <f>IF(K850=1,SUM($K$6:K850),0)</f>
        <v>0</v>
      </c>
      <c r="N850" s="165">
        <f t="shared" si="85"/>
        <v>0</v>
      </c>
      <c r="O850" s="155">
        <f t="shared" si="86"/>
        <v>0</v>
      </c>
      <c r="P850" s="155">
        <f>IF(O850=1,SUM($O$6:O850),0)</f>
        <v>0</v>
      </c>
    </row>
    <row r="851" spans="1:16" ht="15" customHeight="1">
      <c r="A851" s="15"/>
      <c r="B851" s="183">
        <v>38</v>
      </c>
      <c r="C851" s="109" t="s">
        <v>1164</v>
      </c>
      <c r="D851" s="226" t="s">
        <v>47</v>
      </c>
      <c r="E851" s="227" t="s">
        <v>14</v>
      </c>
      <c r="F851" s="228">
        <v>614700</v>
      </c>
      <c r="G851" s="228">
        <v>614700</v>
      </c>
      <c r="H851" s="171"/>
      <c r="I851" s="88">
        <f t="shared" si="82"/>
        <v>614700</v>
      </c>
      <c r="J851" s="163">
        <f t="shared" si="83"/>
        <v>0</v>
      </c>
      <c r="K851" s="155">
        <f t="shared" si="84"/>
        <v>0</v>
      </c>
      <c r="L851" s="155">
        <f>IF(J851=1,SUM($J$6:J851),0)</f>
        <v>0</v>
      </c>
      <c r="M851" s="155">
        <f>IF(K851=1,SUM($K$6:K851),0)</f>
        <v>0</v>
      </c>
      <c r="N851" s="165">
        <f t="shared" si="85"/>
        <v>0</v>
      </c>
      <c r="O851" s="155">
        <f t="shared" si="86"/>
        <v>0</v>
      </c>
      <c r="P851" s="155">
        <f>IF(O851=1,SUM($O$6:O851),0)</f>
        <v>0</v>
      </c>
    </row>
    <row r="852" spans="1:16" ht="15" customHeight="1">
      <c r="A852" s="15"/>
      <c r="B852" s="183">
        <v>39</v>
      </c>
      <c r="C852" s="109" t="s">
        <v>1165</v>
      </c>
      <c r="D852" s="226" t="s">
        <v>47</v>
      </c>
      <c r="E852" s="227" t="s">
        <v>14</v>
      </c>
      <c r="F852" s="228">
        <v>829000</v>
      </c>
      <c r="G852" s="228">
        <v>829000</v>
      </c>
      <c r="H852" s="171"/>
      <c r="I852" s="88">
        <f t="shared" si="82"/>
        <v>829000</v>
      </c>
      <c r="J852" s="163">
        <f t="shared" si="83"/>
        <v>0</v>
      </c>
      <c r="K852" s="155">
        <f t="shared" si="84"/>
        <v>0</v>
      </c>
      <c r="L852" s="155">
        <f>IF(J852=1,SUM($J$6:J852),0)</f>
        <v>0</v>
      </c>
      <c r="M852" s="155">
        <f>IF(K852=1,SUM($K$6:K852),0)</f>
        <v>0</v>
      </c>
      <c r="N852" s="165">
        <f t="shared" si="85"/>
        <v>0</v>
      </c>
      <c r="O852" s="155">
        <f t="shared" si="86"/>
        <v>0</v>
      </c>
      <c r="P852" s="155">
        <f>IF(O852=1,SUM($O$6:O852),0)</f>
        <v>0</v>
      </c>
    </row>
    <row r="853" spans="1:16" ht="15" customHeight="1">
      <c r="A853" s="15"/>
      <c r="B853" s="183">
        <v>41</v>
      </c>
      <c r="C853" s="109" t="s">
        <v>1020</v>
      </c>
      <c r="D853" s="226" t="s">
        <v>47</v>
      </c>
      <c r="E853" s="227" t="s">
        <v>14</v>
      </c>
      <c r="F853" s="228">
        <v>179200</v>
      </c>
      <c r="G853" s="228">
        <v>179200</v>
      </c>
      <c r="H853" s="171"/>
      <c r="I853" s="88">
        <f t="shared" si="82"/>
        <v>179200</v>
      </c>
      <c r="J853" s="163">
        <f t="shared" si="83"/>
        <v>0</v>
      </c>
      <c r="K853" s="155">
        <f t="shared" si="84"/>
        <v>0</v>
      </c>
      <c r="L853" s="155">
        <f>IF(J853=1,SUM($J$6:J853),0)</f>
        <v>0</v>
      </c>
      <c r="M853" s="155">
        <f>IF(K853=1,SUM($K$6:K853),0)</f>
        <v>0</v>
      </c>
      <c r="N853" s="165">
        <f t="shared" si="85"/>
        <v>0</v>
      </c>
      <c r="O853" s="155">
        <f t="shared" si="86"/>
        <v>0</v>
      </c>
      <c r="P853" s="155">
        <f>IF(O853=1,SUM($O$6:O853),0)</f>
        <v>0</v>
      </c>
    </row>
    <row r="854" spans="1:16" ht="15" customHeight="1">
      <c r="A854" s="15"/>
      <c r="B854" s="183">
        <v>42</v>
      </c>
      <c r="C854" s="109" t="s">
        <v>1021</v>
      </c>
      <c r="D854" s="226" t="s">
        <v>47</v>
      </c>
      <c r="E854" s="227" t="s">
        <v>473</v>
      </c>
      <c r="F854" s="228">
        <v>14370.766666666666</v>
      </c>
      <c r="G854" s="228">
        <v>14370.766666666666</v>
      </c>
      <c r="H854" s="171"/>
      <c r="I854" s="88">
        <f t="shared" si="82"/>
        <v>14370.766666666666</v>
      </c>
      <c r="J854" s="163">
        <f t="shared" si="83"/>
        <v>0</v>
      </c>
      <c r="K854" s="155">
        <f t="shared" si="84"/>
        <v>0</v>
      </c>
      <c r="L854" s="155">
        <f>IF(J854=1,SUM($J$6:J854),0)</f>
        <v>0</v>
      </c>
      <c r="M854" s="155">
        <f>IF(K854=1,SUM($K$6:K854),0)</f>
        <v>0</v>
      </c>
      <c r="N854" s="165">
        <f t="shared" si="85"/>
        <v>0</v>
      </c>
      <c r="O854" s="155">
        <f t="shared" si="86"/>
        <v>0</v>
      </c>
      <c r="P854" s="155">
        <f>IF(O854=1,SUM($O$6:O854),0)</f>
        <v>0</v>
      </c>
    </row>
    <row r="855" spans="1:16" ht="15" customHeight="1">
      <c r="A855" s="15"/>
      <c r="B855" s="183"/>
      <c r="C855" s="109"/>
      <c r="D855" s="226" t="s">
        <v>48</v>
      </c>
      <c r="E855" s="227"/>
      <c r="F855" s="228"/>
      <c r="G855" s="228"/>
      <c r="H855" s="171"/>
      <c r="I855" s="88">
        <f t="shared" si="82"/>
        <v>0</v>
      </c>
      <c r="J855" s="163">
        <f t="shared" si="83"/>
        <v>0</v>
      </c>
      <c r="K855" s="155">
        <f t="shared" si="84"/>
        <v>0</v>
      </c>
      <c r="L855" s="155">
        <f>IF(J855=1,SUM($J$6:J855),0)</f>
        <v>0</v>
      </c>
      <c r="M855" s="155">
        <f>IF(K855=1,SUM($K$6:K855),0)</f>
        <v>0</v>
      </c>
      <c r="N855" s="165">
        <f t="shared" si="85"/>
        <v>0</v>
      </c>
      <c r="O855" s="155">
        <f t="shared" si="86"/>
        <v>0</v>
      </c>
      <c r="P855" s="155">
        <f>IF(O855=1,SUM($O$6:O855),0)</f>
        <v>0</v>
      </c>
    </row>
    <row r="856" spans="1:16" ht="15" customHeight="1">
      <c r="A856" s="15"/>
      <c r="B856" s="183" t="s">
        <v>1031</v>
      </c>
      <c r="C856" s="109" t="s">
        <v>1167</v>
      </c>
      <c r="D856" s="226" t="s">
        <v>48</v>
      </c>
      <c r="E856" s="227"/>
      <c r="F856" s="228"/>
      <c r="G856" s="228"/>
      <c r="H856" s="171"/>
      <c r="I856" s="88">
        <f t="shared" si="82"/>
        <v>0</v>
      </c>
      <c r="J856" s="163">
        <f t="shared" si="83"/>
        <v>0</v>
      </c>
      <c r="K856" s="155">
        <f t="shared" si="84"/>
        <v>0</v>
      </c>
      <c r="L856" s="155">
        <f>IF(J856=1,SUM($J$6:J856),0)</f>
        <v>0</v>
      </c>
      <c r="M856" s="155">
        <f>IF(K856=1,SUM($K$6:K856),0)</f>
        <v>0</v>
      </c>
      <c r="N856" s="165">
        <f t="shared" si="85"/>
        <v>0</v>
      </c>
      <c r="O856" s="155">
        <f t="shared" si="86"/>
        <v>0</v>
      </c>
      <c r="P856" s="155">
        <f>IF(O856=1,SUM($O$6:O856),0)</f>
        <v>0</v>
      </c>
    </row>
    <row r="857" spans="1:16" ht="15" customHeight="1">
      <c r="A857" s="15"/>
      <c r="B857" s="183">
        <v>1</v>
      </c>
      <c r="C857" s="109" t="s">
        <v>1168</v>
      </c>
      <c r="D857" s="226" t="s">
        <v>47</v>
      </c>
      <c r="E857" s="227" t="s">
        <v>14</v>
      </c>
      <c r="F857" s="228">
        <v>1568200</v>
      </c>
      <c r="G857" s="228">
        <v>1568200</v>
      </c>
      <c r="H857" s="171"/>
      <c r="I857" s="88">
        <f t="shared" si="82"/>
        <v>1568200</v>
      </c>
      <c r="J857" s="163">
        <f t="shared" si="83"/>
        <v>0</v>
      </c>
      <c r="K857" s="155">
        <f t="shared" si="84"/>
        <v>0</v>
      </c>
      <c r="L857" s="155">
        <f>IF(J857=1,SUM($J$6:J857),0)</f>
        <v>0</v>
      </c>
      <c r="M857" s="155">
        <f>IF(K857=1,SUM($K$6:K857),0)</f>
        <v>0</v>
      </c>
      <c r="N857" s="165">
        <f t="shared" si="85"/>
        <v>0</v>
      </c>
      <c r="O857" s="155">
        <f t="shared" si="86"/>
        <v>0</v>
      </c>
      <c r="P857" s="155">
        <f>IF(O857=1,SUM($O$6:O857),0)</f>
        <v>0</v>
      </c>
    </row>
    <row r="858" spans="1:16" ht="15" customHeight="1">
      <c r="A858" s="15"/>
      <c r="B858" s="183">
        <v>2</v>
      </c>
      <c r="C858" s="109" t="s">
        <v>1169</v>
      </c>
      <c r="D858" s="226" t="s">
        <v>47</v>
      </c>
      <c r="E858" s="227" t="s">
        <v>14</v>
      </c>
      <c r="F858" s="228">
        <v>3467100</v>
      </c>
      <c r="G858" s="228">
        <v>3467100</v>
      </c>
      <c r="H858" s="171"/>
      <c r="I858" s="88">
        <f t="shared" si="82"/>
        <v>3467100</v>
      </c>
      <c r="J858" s="163">
        <f t="shared" si="83"/>
        <v>0</v>
      </c>
      <c r="K858" s="155">
        <f t="shared" si="84"/>
        <v>0</v>
      </c>
      <c r="L858" s="155">
        <f>IF(J858=1,SUM($J$6:J858),0)</f>
        <v>0</v>
      </c>
      <c r="M858" s="155">
        <f>IF(K858=1,SUM($K$6:K858),0)</f>
        <v>0</v>
      </c>
      <c r="N858" s="165">
        <f t="shared" si="85"/>
        <v>0</v>
      </c>
      <c r="O858" s="155">
        <f t="shared" si="86"/>
        <v>0</v>
      </c>
      <c r="P858" s="155">
        <f>IF(O858=1,SUM($O$6:O858),0)</f>
        <v>0</v>
      </c>
    </row>
    <row r="859" spans="1:16" ht="15" customHeight="1">
      <c r="A859" s="15"/>
      <c r="B859" s="183">
        <v>3</v>
      </c>
      <c r="C859" s="109" t="s">
        <v>1170</v>
      </c>
      <c r="D859" s="226" t="s">
        <v>47</v>
      </c>
      <c r="E859" s="227" t="s">
        <v>14</v>
      </c>
      <c r="F859" s="228">
        <v>3467100</v>
      </c>
      <c r="G859" s="228">
        <v>3467100</v>
      </c>
      <c r="H859" s="171"/>
      <c r="I859" s="88">
        <f t="shared" si="82"/>
        <v>3467100</v>
      </c>
      <c r="J859" s="163">
        <f t="shared" si="83"/>
        <v>0</v>
      </c>
      <c r="K859" s="155">
        <f t="shared" si="84"/>
        <v>0</v>
      </c>
      <c r="L859" s="155">
        <f>IF(J859=1,SUM($J$6:J859),0)</f>
        <v>0</v>
      </c>
      <c r="M859" s="155">
        <f>IF(K859=1,SUM($K$6:K859),0)</f>
        <v>0</v>
      </c>
      <c r="N859" s="165">
        <f t="shared" si="85"/>
        <v>0</v>
      </c>
      <c r="O859" s="155">
        <f t="shared" si="86"/>
        <v>0</v>
      </c>
      <c r="P859" s="155">
        <f>IF(O859=1,SUM($O$6:O859),0)</f>
        <v>0</v>
      </c>
    </row>
    <row r="860" spans="1:16" ht="15" customHeight="1">
      <c r="A860" s="15"/>
      <c r="B860" s="183">
        <v>4</v>
      </c>
      <c r="C860" s="109" t="s">
        <v>1171</v>
      </c>
      <c r="D860" s="226" t="s">
        <v>47</v>
      </c>
      <c r="E860" s="227" t="s">
        <v>14</v>
      </c>
      <c r="F860" s="228">
        <v>1515700</v>
      </c>
      <c r="G860" s="228">
        <v>1515700</v>
      </c>
      <c r="H860" s="171"/>
      <c r="I860" s="88">
        <f t="shared" si="82"/>
        <v>1515700</v>
      </c>
      <c r="J860" s="163">
        <f t="shared" si="83"/>
        <v>0</v>
      </c>
      <c r="K860" s="155">
        <f t="shared" si="84"/>
        <v>0</v>
      </c>
      <c r="L860" s="155">
        <f>IF(J860=1,SUM($J$6:J860),0)</f>
        <v>0</v>
      </c>
      <c r="M860" s="155">
        <f>IF(K860=1,SUM($K$6:K860),0)</f>
        <v>0</v>
      </c>
      <c r="N860" s="165">
        <f t="shared" si="85"/>
        <v>0</v>
      </c>
      <c r="O860" s="155">
        <f t="shared" si="86"/>
        <v>0</v>
      </c>
      <c r="P860" s="155">
        <f>IF(O860=1,SUM($O$6:O860),0)</f>
        <v>0</v>
      </c>
    </row>
    <row r="861" spans="1:16" ht="15" customHeight="1">
      <c r="A861" s="15"/>
      <c r="B861" s="183"/>
      <c r="C861" s="109"/>
      <c r="D861" s="226"/>
      <c r="E861" s="227"/>
      <c r="F861" s="228"/>
      <c r="G861" s="228"/>
      <c r="H861" s="171"/>
      <c r="I861" s="88">
        <f t="shared" si="82"/>
        <v>0</v>
      </c>
      <c r="J861" s="163">
        <f t="shared" si="83"/>
        <v>0</v>
      </c>
      <c r="K861" s="155">
        <f t="shared" si="84"/>
        <v>0</v>
      </c>
      <c r="L861" s="155">
        <f>IF(J861=1,SUM($J$6:J861),0)</f>
        <v>0</v>
      </c>
      <c r="M861" s="155">
        <f>IF(K861=1,SUM($K$6:K861),0)</f>
        <v>0</v>
      </c>
      <c r="N861" s="165">
        <f t="shared" si="85"/>
        <v>0</v>
      </c>
      <c r="O861" s="155">
        <f t="shared" si="86"/>
        <v>0</v>
      </c>
      <c r="P861" s="155">
        <f>IF(O861=1,SUM($O$6:O861),0)</f>
        <v>0</v>
      </c>
    </row>
    <row r="862" spans="1:16" ht="15" customHeight="1">
      <c r="A862" s="15"/>
      <c r="B862" s="183" t="s">
        <v>1031</v>
      </c>
      <c r="C862" s="109" t="s">
        <v>770</v>
      </c>
      <c r="D862" s="226" t="s">
        <v>48</v>
      </c>
      <c r="E862" s="227"/>
      <c r="F862" s="228"/>
      <c r="G862" s="228"/>
      <c r="H862" s="171"/>
      <c r="I862" s="88">
        <f t="shared" si="82"/>
        <v>0</v>
      </c>
      <c r="J862" s="163">
        <f t="shared" si="83"/>
        <v>0</v>
      </c>
      <c r="K862" s="155">
        <f t="shared" si="84"/>
        <v>0</v>
      </c>
      <c r="L862" s="155">
        <f>IF(J862=1,SUM($J$6:J862),0)</f>
        <v>0</v>
      </c>
      <c r="M862" s="155">
        <f>IF(K862=1,SUM($K$6:K862),0)</f>
        <v>0</v>
      </c>
      <c r="N862" s="165">
        <f t="shared" si="85"/>
        <v>0</v>
      </c>
      <c r="O862" s="155">
        <f t="shared" si="86"/>
        <v>0</v>
      </c>
      <c r="P862" s="155">
        <f>IF(O862=1,SUM($O$6:O862),0)</f>
        <v>0</v>
      </c>
    </row>
    <row r="863" spans="1:16" ht="15" customHeight="1">
      <c r="A863" s="17"/>
      <c r="B863" s="183">
        <v>1</v>
      </c>
      <c r="C863" s="109" t="s">
        <v>771</v>
      </c>
      <c r="D863" s="226" t="s">
        <v>47</v>
      </c>
      <c r="E863" s="227" t="s">
        <v>297</v>
      </c>
      <c r="F863" s="228">
        <v>475700</v>
      </c>
      <c r="G863" s="228">
        <v>475700</v>
      </c>
      <c r="H863" s="171"/>
      <c r="I863" s="88">
        <f t="shared" si="82"/>
        <v>475700</v>
      </c>
      <c r="J863" s="163">
        <f t="shared" si="83"/>
        <v>0</v>
      </c>
      <c r="K863" s="155">
        <f t="shared" si="84"/>
        <v>0</v>
      </c>
      <c r="L863" s="155">
        <f>IF(J863=1,SUM($J$6:J863),0)</f>
        <v>0</v>
      </c>
      <c r="M863" s="155">
        <f>IF(K863=1,SUM($K$6:K863),0)</f>
        <v>0</v>
      </c>
      <c r="N863" s="165">
        <f t="shared" si="85"/>
        <v>0</v>
      </c>
      <c r="O863" s="155">
        <f t="shared" si="86"/>
        <v>0</v>
      </c>
      <c r="P863" s="155">
        <f>IF(O863=1,SUM($O$6:O863),0)</f>
        <v>0</v>
      </c>
    </row>
    <row r="864" spans="1:16" ht="15" customHeight="1">
      <c r="A864" s="15"/>
      <c r="B864" s="183">
        <v>2</v>
      </c>
      <c r="C864" s="109" t="s">
        <v>298</v>
      </c>
      <c r="D864" s="226" t="s">
        <v>47</v>
      </c>
      <c r="E864" s="227" t="s">
        <v>297</v>
      </c>
      <c r="F864" s="228">
        <v>475700</v>
      </c>
      <c r="G864" s="228">
        <v>475700</v>
      </c>
      <c r="H864" s="171"/>
      <c r="I864" s="88">
        <f t="shared" si="82"/>
        <v>475700</v>
      </c>
      <c r="J864" s="163">
        <f t="shared" si="83"/>
        <v>0</v>
      </c>
      <c r="K864" s="155">
        <f t="shared" si="84"/>
        <v>0</v>
      </c>
      <c r="L864" s="155">
        <f>IF(J864=1,SUM($J$6:J864),0)</f>
        <v>0</v>
      </c>
      <c r="M864" s="155">
        <f>IF(K864=1,SUM($K$6:K864),0)</f>
        <v>0</v>
      </c>
      <c r="N864" s="165">
        <f t="shared" si="85"/>
        <v>0</v>
      </c>
      <c r="O864" s="155">
        <f t="shared" si="86"/>
        <v>0</v>
      </c>
      <c r="P864" s="155">
        <f>IF(O864=1,SUM($O$6:O864),0)</f>
        <v>0</v>
      </c>
    </row>
    <row r="865" spans="1:16" ht="15" customHeight="1">
      <c r="A865" s="15"/>
      <c r="B865" s="183">
        <v>3</v>
      </c>
      <c r="C865" s="109" t="s">
        <v>299</v>
      </c>
      <c r="D865" s="226" t="s">
        <v>47</v>
      </c>
      <c r="E865" s="227" t="s">
        <v>297</v>
      </c>
      <c r="F865" s="228">
        <v>371300</v>
      </c>
      <c r="G865" s="228">
        <v>371300</v>
      </c>
      <c r="H865" s="171"/>
      <c r="I865" s="88">
        <f t="shared" si="82"/>
        <v>371300</v>
      </c>
      <c r="J865" s="163">
        <f t="shared" si="83"/>
        <v>0</v>
      </c>
      <c r="K865" s="155">
        <f t="shared" si="84"/>
        <v>0</v>
      </c>
      <c r="L865" s="155">
        <f>IF(J865=1,SUM($J$6:J865),0)</f>
        <v>0</v>
      </c>
      <c r="M865" s="155">
        <f>IF(K865=1,SUM($K$6:K865),0)</f>
        <v>0</v>
      </c>
      <c r="N865" s="165">
        <f t="shared" si="85"/>
        <v>0</v>
      </c>
      <c r="O865" s="155">
        <f t="shared" si="86"/>
        <v>0</v>
      </c>
      <c r="P865" s="155">
        <f>IF(O865=1,SUM($O$6:O865),0)</f>
        <v>0</v>
      </c>
    </row>
    <row r="866" spans="1:16" ht="15" customHeight="1">
      <c r="A866" s="15"/>
      <c r="B866" s="183">
        <v>4</v>
      </c>
      <c r="C866" s="109" t="s">
        <v>300</v>
      </c>
      <c r="D866" s="226" t="s">
        <v>47</v>
      </c>
      <c r="E866" s="227" t="s">
        <v>297</v>
      </c>
      <c r="F866" s="228">
        <v>351700</v>
      </c>
      <c r="G866" s="228">
        <v>351700</v>
      </c>
      <c r="H866" s="171"/>
      <c r="I866" s="88">
        <f t="shared" si="82"/>
        <v>351700</v>
      </c>
      <c r="J866" s="163">
        <f t="shared" si="83"/>
        <v>0</v>
      </c>
      <c r="K866" s="155">
        <f t="shared" si="84"/>
        <v>0</v>
      </c>
      <c r="L866" s="155">
        <f>IF(J866=1,SUM($J$6:J866),0)</f>
        <v>0</v>
      </c>
      <c r="M866" s="155">
        <f>IF(K866=1,SUM($K$6:K866),0)</f>
        <v>0</v>
      </c>
      <c r="N866" s="165">
        <f t="shared" si="85"/>
        <v>0</v>
      </c>
      <c r="O866" s="155">
        <f t="shared" si="86"/>
        <v>0</v>
      </c>
      <c r="P866" s="155">
        <f>IF(O866=1,SUM($O$6:O866),0)</f>
        <v>0</v>
      </c>
    </row>
    <row r="867" spans="1:16" ht="15" customHeight="1">
      <c r="A867" s="15"/>
      <c r="B867" s="183">
        <v>5</v>
      </c>
      <c r="C867" s="109" t="s">
        <v>301</v>
      </c>
      <c r="D867" s="226" t="s">
        <v>47</v>
      </c>
      <c r="E867" s="227" t="s">
        <v>297</v>
      </c>
      <c r="F867" s="228">
        <v>300100</v>
      </c>
      <c r="G867" s="228">
        <v>300100</v>
      </c>
      <c r="H867" s="171"/>
      <c r="I867" s="88">
        <f t="shared" si="82"/>
        <v>300100</v>
      </c>
      <c r="J867" s="163">
        <f t="shared" si="83"/>
        <v>0</v>
      </c>
      <c r="K867" s="155">
        <f t="shared" si="84"/>
        <v>0</v>
      </c>
      <c r="L867" s="155">
        <f>IF(J867=1,SUM($J$6:J867),0)</f>
        <v>0</v>
      </c>
      <c r="M867" s="155">
        <f>IF(K867=1,SUM($K$6:K867),0)</f>
        <v>0</v>
      </c>
      <c r="N867" s="165">
        <f t="shared" si="85"/>
        <v>0</v>
      </c>
      <c r="O867" s="155">
        <f t="shared" si="86"/>
        <v>0</v>
      </c>
      <c r="P867" s="155">
        <f>IF(O867=1,SUM($O$6:O867),0)</f>
        <v>0</v>
      </c>
    </row>
    <row r="868" spans="1:16" ht="15" customHeight="1">
      <c r="A868" s="15"/>
      <c r="B868" s="183">
        <v>6</v>
      </c>
      <c r="C868" s="109" t="s">
        <v>302</v>
      </c>
      <c r="D868" s="226" t="s">
        <v>47</v>
      </c>
      <c r="E868" s="227" t="s">
        <v>297</v>
      </c>
      <c r="F868" s="228">
        <v>290900</v>
      </c>
      <c r="G868" s="228">
        <v>290900</v>
      </c>
      <c r="H868" s="171"/>
      <c r="I868" s="88">
        <f t="shared" si="82"/>
        <v>290900</v>
      </c>
      <c r="J868" s="163">
        <f t="shared" si="83"/>
        <v>0</v>
      </c>
      <c r="K868" s="155">
        <f t="shared" si="84"/>
        <v>0</v>
      </c>
      <c r="L868" s="155">
        <f>IF(J868=1,SUM($J$6:J868),0)</f>
        <v>0</v>
      </c>
      <c r="M868" s="155">
        <f>IF(K868=1,SUM($K$6:K868),0)</f>
        <v>0</v>
      </c>
      <c r="N868" s="165">
        <f t="shared" si="85"/>
        <v>0</v>
      </c>
      <c r="O868" s="155">
        <f t="shared" si="86"/>
        <v>0</v>
      </c>
      <c r="P868" s="155">
        <f>IF(O868=1,SUM($O$6:O868),0)</f>
        <v>0</v>
      </c>
    </row>
    <row r="869" spans="1:16" ht="15" customHeight="1">
      <c r="A869" s="15"/>
      <c r="B869" s="183">
        <v>7</v>
      </c>
      <c r="C869" s="109" t="s">
        <v>303</v>
      </c>
      <c r="D869" s="226" t="s">
        <v>47</v>
      </c>
      <c r="E869" s="227" t="s">
        <v>297</v>
      </c>
      <c r="F869" s="228">
        <v>290600</v>
      </c>
      <c r="G869" s="228">
        <v>290600</v>
      </c>
      <c r="H869" s="171"/>
      <c r="I869" s="88">
        <f t="shared" si="82"/>
        <v>290600</v>
      </c>
      <c r="J869" s="163">
        <f t="shared" si="83"/>
        <v>0</v>
      </c>
      <c r="K869" s="155">
        <f t="shared" si="84"/>
        <v>0</v>
      </c>
      <c r="L869" s="155">
        <f>IF(J869=1,SUM($J$6:J869),0)</f>
        <v>0</v>
      </c>
      <c r="M869" s="155">
        <f>IF(K869=1,SUM($K$6:K869),0)</f>
        <v>0</v>
      </c>
      <c r="N869" s="165">
        <f t="shared" si="85"/>
        <v>0</v>
      </c>
      <c r="O869" s="155">
        <f t="shared" si="86"/>
        <v>0</v>
      </c>
      <c r="P869" s="155">
        <f>IF(O869=1,SUM($O$6:O869),0)</f>
        <v>0</v>
      </c>
    </row>
    <row r="870" spans="1:16" ht="15" customHeight="1">
      <c r="A870" s="15"/>
      <c r="B870" s="183">
        <v>8</v>
      </c>
      <c r="C870" s="109" t="s">
        <v>304</v>
      </c>
      <c r="D870" s="226" t="s">
        <v>47</v>
      </c>
      <c r="E870" s="227" t="s">
        <v>297</v>
      </c>
      <c r="F870" s="228">
        <v>247000</v>
      </c>
      <c r="G870" s="228">
        <v>247000</v>
      </c>
      <c r="H870" s="171"/>
      <c r="I870" s="88">
        <f>IF($I$5=$G$4,G870,(IF($I$5=$F$4,F870,0)))</f>
        <v>247000</v>
      </c>
      <c r="J870" s="163">
        <f t="shared" si="83"/>
        <v>0</v>
      </c>
      <c r="K870" s="155">
        <f t="shared" si="84"/>
        <v>0</v>
      </c>
      <c r="L870" s="155">
        <f>IF(J870=1,SUM($J$6:J870),0)</f>
        <v>0</v>
      </c>
      <c r="M870" s="155">
        <f>IF(K870=1,SUM($K$6:K870),0)</f>
        <v>0</v>
      </c>
      <c r="N870" s="165">
        <f t="shared" si="85"/>
        <v>0</v>
      </c>
      <c r="O870" s="155">
        <f t="shared" si="86"/>
        <v>0</v>
      </c>
      <c r="P870" s="155">
        <f>IF(O870=1,SUM($O$6:O870),0)</f>
        <v>0</v>
      </c>
    </row>
    <row r="871" spans="1:16" ht="15" customHeight="1">
      <c r="A871" s="15"/>
      <c r="B871" s="183">
        <v>9</v>
      </c>
      <c r="C871" s="109" t="s">
        <v>305</v>
      </c>
      <c r="D871" s="226" t="s">
        <v>47</v>
      </c>
      <c r="E871" s="227" t="s">
        <v>297</v>
      </c>
      <c r="F871" s="228">
        <v>276000</v>
      </c>
      <c r="G871" s="228">
        <v>276000</v>
      </c>
      <c r="H871" s="171"/>
      <c r="I871" s="88">
        <f t="shared" si="82"/>
        <v>276000</v>
      </c>
      <c r="J871" s="163">
        <f t="shared" si="83"/>
        <v>0</v>
      </c>
      <c r="K871" s="155">
        <f t="shared" si="84"/>
        <v>0</v>
      </c>
      <c r="L871" s="155">
        <f>IF(J871=1,SUM($J$6:J871),0)</f>
        <v>0</v>
      </c>
      <c r="M871" s="155">
        <f>IF(K871=1,SUM($K$6:K871),0)</f>
        <v>0</v>
      </c>
      <c r="N871" s="165">
        <f t="shared" si="85"/>
        <v>0</v>
      </c>
      <c r="O871" s="155">
        <f t="shared" si="86"/>
        <v>0</v>
      </c>
      <c r="P871" s="155">
        <f>IF(O871=1,SUM($O$6:O871),0)</f>
        <v>0</v>
      </c>
    </row>
    <row r="872" spans="1:16" ht="15" customHeight="1">
      <c r="A872" s="15"/>
      <c r="B872" s="183">
        <v>10</v>
      </c>
      <c r="C872" s="109" t="s">
        <v>306</v>
      </c>
      <c r="D872" s="226" t="s">
        <v>47</v>
      </c>
      <c r="E872" s="227" t="s">
        <v>297</v>
      </c>
      <c r="F872" s="228">
        <v>268100</v>
      </c>
      <c r="G872" s="228">
        <v>268100</v>
      </c>
      <c r="H872" s="171"/>
      <c r="I872" s="88">
        <f t="shared" si="82"/>
        <v>268100</v>
      </c>
      <c r="J872" s="163">
        <f t="shared" si="83"/>
        <v>0</v>
      </c>
      <c r="K872" s="155">
        <f t="shared" si="84"/>
        <v>0</v>
      </c>
      <c r="L872" s="155">
        <f>IF(J872=1,SUM($J$6:J872),0)</f>
        <v>0</v>
      </c>
      <c r="M872" s="155">
        <f>IF(K872=1,SUM($K$6:K872),0)</f>
        <v>0</v>
      </c>
      <c r="N872" s="165">
        <f t="shared" si="85"/>
        <v>0</v>
      </c>
      <c r="O872" s="155">
        <f t="shared" si="86"/>
        <v>0</v>
      </c>
      <c r="P872" s="155">
        <f>IF(O872=1,SUM($O$6:O872),0)</f>
        <v>0</v>
      </c>
    </row>
    <row r="873" spans="1:16" ht="15" customHeight="1">
      <c r="A873" s="15"/>
      <c r="B873" s="183">
        <v>11</v>
      </c>
      <c r="C873" s="109" t="s">
        <v>307</v>
      </c>
      <c r="D873" s="226" t="s">
        <v>47</v>
      </c>
      <c r="E873" s="227" t="s">
        <v>297</v>
      </c>
      <c r="F873" s="228">
        <v>222400</v>
      </c>
      <c r="G873" s="228">
        <v>222400</v>
      </c>
      <c r="H873" s="171"/>
      <c r="I873" s="88">
        <f t="shared" si="82"/>
        <v>222400</v>
      </c>
      <c r="J873" s="163">
        <f t="shared" si="83"/>
        <v>0</v>
      </c>
      <c r="K873" s="155">
        <f t="shared" si="84"/>
        <v>0</v>
      </c>
      <c r="L873" s="155">
        <f>IF(J873=1,SUM($J$6:J873),0)</f>
        <v>0</v>
      </c>
      <c r="M873" s="155">
        <f>IF(K873=1,SUM($K$6:K873),0)</f>
        <v>0</v>
      </c>
      <c r="N873" s="165">
        <f t="shared" si="85"/>
        <v>0</v>
      </c>
      <c r="O873" s="155">
        <f t="shared" si="86"/>
        <v>0</v>
      </c>
      <c r="P873" s="155">
        <f>IF(O873=1,SUM($O$6:O873),0)</f>
        <v>0</v>
      </c>
    </row>
    <row r="874" spans="1:16" ht="15" customHeight="1">
      <c r="A874" s="15"/>
      <c r="B874" s="183">
        <v>12</v>
      </c>
      <c r="C874" s="109" t="s">
        <v>308</v>
      </c>
      <c r="D874" s="226" t="s">
        <v>47</v>
      </c>
      <c r="E874" s="227" t="s">
        <v>297</v>
      </c>
      <c r="F874" s="228">
        <v>222400</v>
      </c>
      <c r="G874" s="228">
        <v>222400</v>
      </c>
      <c r="H874" s="171"/>
      <c r="I874" s="88">
        <f t="shared" si="82"/>
        <v>222400</v>
      </c>
      <c r="J874" s="163">
        <f t="shared" si="83"/>
        <v>0</v>
      </c>
      <c r="K874" s="155">
        <f t="shared" si="84"/>
        <v>0</v>
      </c>
      <c r="L874" s="155">
        <f>IF(J874=1,SUM($J$6:J874),0)</f>
        <v>0</v>
      </c>
      <c r="M874" s="155">
        <f>IF(K874=1,SUM($K$6:K874),0)</f>
        <v>0</v>
      </c>
      <c r="N874" s="165">
        <f t="shared" si="85"/>
        <v>0</v>
      </c>
      <c r="O874" s="155">
        <f t="shared" si="86"/>
        <v>0</v>
      </c>
      <c r="P874" s="155">
        <f>IF(O874=1,SUM($O$6:O874),0)</f>
        <v>0</v>
      </c>
    </row>
    <row r="875" spans="1:16" ht="15" customHeight="1">
      <c r="A875" s="17"/>
      <c r="B875" s="183">
        <v>13</v>
      </c>
      <c r="C875" s="109" t="s">
        <v>309</v>
      </c>
      <c r="D875" s="226" t="s">
        <v>47</v>
      </c>
      <c r="E875" s="227" t="s">
        <v>297</v>
      </c>
      <c r="F875" s="228">
        <v>197300</v>
      </c>
      <c r="G875" s="228">
        <v>197300</v>
      </c>
      <c r="H875" s="171"/>
      <c r="I875" s="88">
        <f t="shared" si="82"/>
        <v>197300</v>
      </c>
      <c r="J875" s="163">
        <f t="shared" si="83"/>
        <v>0</v>
      </c>
      <c r="K875" s="155">
        <f t="shared" si="84"/>
        <v>0</v>
      </c>
      <c r="L875" s="155">
        <f>IF(J875=1,SUM($J$6:J875),0)</f>
        <v>0</v>
      </c>
      <c r="M875" s="155">
        <f>IF(K875=1,SUM($K$6:K875),0)</f>
        <v>0</v>
      </c>
      <c r="N875" s="165">
        <f t="shared" si="85"/>
        <v>0</v>
      </c>
      <c r="O875" s="155">
        <f t="shared" si="86"/>
        <v>0</v>
      </c>
      <c r="P875" s="155">
        <f>IF(O875=1,SUM($O$6:O875),0)</f>
        <v>0</v>
      </c>
    </row>
    <row r="876" spans="1:16" ht="15" customHeight="1">
      <c r="A876" s="15"/>
      <c r="B876" s="183">
        <v>14</v>
      </c>
      <c r="C876" s="109" t="s">
        <v>310</v>
      </c>
      <c r="D876" s="226" t="s">
        <v>47</v>
      </c>
      <c r="E876" s="227" t="s">
        <v>297</v>
      </c>
      <c r="F876" s="228">
        <v>149200</v>
      </c>
      <c r="G876" s="228">
        <v>149200</v>
      </c>
      <c r="H876" s="171"/>
      <c r="I876" s="88">
        <f t="shared" si="82"/>
        <v>149200</v>
      </c>
      <c r="J876" s="163">
        <f t="shared" si="83"/>
        <v>0</v>
      </c>
      <c r="K876" s="155">
        <f t="shared" si="84"/>
        <v>0</v>
      </c>
      <c r="L876" s="155">
        <f>IF(J876=1,SUM($J$6:J876),0)</f>
        <v>0</v>
      </c>
      <c r="M876" s="155">
        <f>IF(K876=1,SUM($K$6:K876),0)</f>
        <v>0</v>
      </c>
      <c r="N876" s="165">
        <f t="shared" si="85"/>
        <v>0</v>
      </c>
      <c r="O876" s="155">
        <f t="shared" si="86"/>
        <v>0</v>
      </c>
      <c r="P876" s="155">
        <f>IF(O876=1,SUM($O$6:O876),0)</f>
        <v>0</v>
      </c>
    </row>
    <row r="877" spans="1:16" ht="15" customHeight="1">
      <c r="A877" s="15"/>
      <c r="B877" s="183">
        <v>15</v>
      </c>
      <c r="C877" s="109" t="s">
        <v>311</v>
      </c>
      <c r="D877" s="226" t="s">
        <v>47</v>
      </c>
      <c r="E877" s="227" t="s">
        <v>297</v>
      </c>
      <c r="F877" s="228">
        <v>390200</v>
      </c>
      <c r="G877" s="228">
        <v>390200</v>
      </c>
      <c r="H877" s="171"/>
      <c r="I877" s="88">
        <f t="shared" si="82"/>
        <v>390200</v>
      </c>
      <c r="J877" s="163">
        <f t="shared" si="83"/>
        <v>0</v>
      </c>
      <c r="K877" s="155">
        <f t="shared" si="84"/>
        <v>0</v>
      </c>
      <c r="L877" s="155">
        <f>IF(J877=1,SUM($J$6:J877),0)</f>
        <v>0</v>
      </c>
      <c r="M877" s="155">
        <f>IF(K877=1,SUM($K$6:K877),0)</f>
        <v>0</v>
      </c>
      <c r="N877" s="165">
        <f t="shared" si="85"/>
        <v>0</v>
      </c>
      <c r="O877" s="155">
        <f t="shared" si="86"/>
        <v>0</v>
      </c>
      <c r="P877" s="155">
        <f>IF(O877=1,SUM($O$6:O877),0)</f>
        <v>0</v>
      </c>
    </row>
    <row r="878" spans="1:16" ht="15" customHeight="1">
      <c r="A878" s="15"/>
      <c r="B878" s="183">
        <v>16</v>
      </c>
      <c r="C878" s="109" t="s">
        <v>313</v>
      </c>
      <c r="D878" s="226" t="s">
        <v>47</v>
      </c>
      <c r="E878" s="227" t="s">
        <v>297</v>
      </c>
      <c r="F878" s="228">
        <v>307600</v>
      </c>
      <c r="G878" s="228">
        <v>307600</v>
      </c>
      <c r="H878" s="171"/>
      <c r="I878" s="88">
        <f t="shared" si="82"/>
        <v>307600</v>
      </c>
      <c r="J878" s="163">
        <f t="shared" si="83"/>
        <v>0</v>
      </c>
      <c r="K878" s="155">
        <f t="shared" si="84"/>
        <v>0</v>
      </c>
      <c r="L878" s="155">
        <f>IF(J878=1,SUM($J$6:J878),0)</f>
        <v>0</v>
      </c>
      <c r="M878" s="155">
        <f>IF(K878=1,SUM($K$6:K878),0)</f>
        <v>0</v>
      </c>
      <c r="N878" s="165">
        <f t="shared" si="85"/>
        <v>0</v>
      </c>
      <c r="O878" s="155">
        <f t="shared" si="86"/>
        <v>0</v>
      </c>
      <c r="P878" s="155">
        <f>IF(O878=1,SUM($O$6:O878),0)</f>
        <v>0</v>
      </c>
    </row>
    <row r="879" spans="1:16" ht="15" customHeight="1">
      <c r="A879" s="15"/>
      <c r="B879" s="183">
        <v>17</v>
      </c>
      <c r="C879" s="109" t="s">
        <v>315</v>
      </c>
      <c r="D879" s="226" t="s">
        <v>47</v>
      </c>
      <c r="E879" s="227" t="s">
        <v>297</v>
      </c>
      <c r="F879" s="228">
        <v>261600</v>
      </c>
      <c r="G879" s="228">
        <v>261600</v>
      </c>
      <c r="H879" s="171"/>
      <c r="I879" s="88">
        <f t="shared" si="82"/>
        <v>261600</v>
      </c>
      <c r="J879" s="163">
        <f t="shared" si="83"/>
        <v>0</v>
      </c>
      <c r="K879" s="155">
        <f t="shared" si="84"/>
        <v>0</v>
      </c>
      <c r="L879" s="155">
        <f>IF(J879=1,SUM($J$6:J879),0)</f>
        <v>0</v>
      </c>
      <c r="M879" s="155">
        <f>IF(K879=1,SUM($K$6:K879),0)</f>
        <v>0</v>
      </c>
      <c r="N879" s="165">
        <f t="shared" si="85"/>
        <v>0</v>
      </c>
      <c r="O879" s="155">
        <f t="shared" si="86"/>
        <v>0</v>
      </c>
      <c r="P879" s="155">
        <f>IF(O879=1,SUM($O$6:O879),0)</f>
        <v>0</v>
      </c>
    </row>
    <row r="880" spans="1:16" ht="15" customHeight="1">
      <c r="A880" s="15"/>
      <c r="B880" s="183">
        <v>18</v>
      </c>
      <c r="C880" s="109" t="s">
        <v>317</v>
      </c>
      <c r="D880" s="226" t="s">
        <v>47</v>
      </c>
      <c r="E880" s="227" t="s">
        <v>297</v>
      </c>
      <c r="F880" s="228">
        <v>198700</v>
      </c>
      <c r="G880" s="228">
        <v>198700</v>
      </c>
      <c r="H880" s="171"/>
      <c r="I880" s="88">
        <f t="shared" ref="I880:I944" si="87">IF($I$5=$G$4,G880,(IF($I$5=$F$4,F880,0)))</f>
        <v>198700</v>
      </c>
      <c r="J880" s="163">
        <f t="shared" si="83"/>
        <v>0</v>
      </c>
      <c r="K880" s="155">
        <f t="shared" si="84"/>
        <v>0</v>
      </c>
      <c r="L880" s="155">
        <f>IF(J880=1,SUM($J$6:J880),0)</f>
        <v>0</v>
      </c>
      <c r="M880" s="155">
        <f>IF(K880=1,SUM($K$6:K880),0)</f>
        <v>0</v>
      </c>
      <c r="N880" s="165">
        <f t="shared" si="85"/>
        <v>0</v>
      </c>
      <c r="O880" s="155">
        <f t="shared" si="86"/>
        <v>0</v>
      </c>
      <c r="P880" s="155">
        <f>IF(O880=1,SUM($O$6:O880),0)</f>
        <v>0</v>
      </c>
    </row>
    <row r="881" spans="1:16" ht="15" customHeight="1">
      <c r="A881" s="15"/>
      <c r="B881" s="183">
        <v>19</v>
      </c>
      <c r="C881" s="109" t="s">
        <v>312</v>
      </c>
      <c r="D881" s="226" t="s">
        <v>47</v>
      </c>
      <c r="E881" s="227" t="s">
        <v>297</v>
      </c>
      <c r="F881" s="228">
        <v>272600</v>
      </c>
      <c r="G881" s="228">
        <v>272600</v>
      </c>
      <c r="H881" s="171"/>
      <c r="I881" s="88">
        <f t="shared" si="87"/>
        <v>272600</v>
      </c>
      <c r="J881" s="163">
        <f t="shared" si="83"/>
        <v>0</v>
      </c>
      <c r="K881" s="155">
        <f t="shared" si="84"/>
        <v>0</v>
      </c>
      <c r="L881" s="155">
        <f>IF(J881=1,SUM($J$6:J881),0)</f>
        <v>0</v>
      </c>
      <c r="M881" s="155">
        <f>IF(K881=1,SUM($K$6:K881),0)</f>
        <v>0</v>
      </c>
      <c r="N881" s="165">
        <f t="shared" si="85"/>
        <v>0</v>
      </c>
      <c r="O881" s="155">
        <f t="shared" si="86"/>
        <v>0</v>
      </c>
      <c r="P881" s="155">
        <f>IF(O881=1,SUM($O$6:O881),0)</f>
        <v>0</v>
      </c>
    </row>
    <row r="882" spans="1:16" ht="15" customHeight="1">
      <c r="A882" s="15"/>
      <c r="B882" s="183">
        <v>20</v>
      </c>
      <c r="C882" s="109" t="s">
        <v>314</v>
      </c>
      <c r="D882" s="226" t="s">
        <v>47</v>
      </c>
      <c r="E882" s="227" t="s">
        <v>297</v>
      </c>
      <c r="F882" s="228">
        <v>243400</v>
      </c>
      <c r="G882" s="228">
        <v>243400</v>
      </c>
      <c r="H882" s="171"/>
      <c r="I882" s="88">
        <f t="shared" si="87"/>
        <v>243400</v>
      </c>
      <c r="J882" s="163">
        <f t="shared" si="83"/>
        <v>0</v>
      </c>
      <c r="K882" s="155">
        <f t="shared" si="84"/>
        <v>0</v>
      </c>
      <c r="L882" s="155">
        <f>IF(J882=1,SUM($J$6:J882),0)</f>
        <v>0</v>
      </c>
      <c r="M882" s="155">
        <f>IF(K882=1,SUM($K$6:K882),0)</f>
        <v>0</v>
      </c>
      <c r="N882" s="165">
        <f t="shared" si="85"/>
        <v>0</v>
      </c>
      <c r="O882" s="155">
        <f t="shared" si="86"/>
        <v>0</v>
      </c>
      <c r="P882" s="155">
        <f>IF(O882=1,SUM($O$6:O882),0)</f>
        <v>0</v>
      </c>
    </row>
    <row r="883" spans="1:16" ht="15" customHeight="1">
      <c r="A883" s="15"/>
      <c r="B883" s="183">
        <v>21</v>
      </c>
      <c r="C883" s="109" t="s">
        <v>316</v>
      </c>
      <c r="D883" s="226" t="s">
        <v>47</v>
      </c>
      <c r="E883" s="227" t="s">
        <v>297</v>
      </c>
      <c r="F883" s="228">
        <v>179300</v>
      </c>
      <c r="G883" s="228">
        <v>179300</v>
      </c>
      <c r="H883" s="171"/>
      <c r="I883" s="88">
        <f t="shared" si="87"/>
        <v>179300</v>
      </c>
      <c r="J883" s="163">
        <f t="shared" si="83"/>
        <v>0</v>
      </c>
      <c r="K883" s="155">
        <f t="shared" si="84"/>
        <v>0</v>
      </c>
      <c r="L883" s="155">
        <f>IF(J883=1,SUM($J$6:J883),0)</f>
        <v>0</v>
      </c>
      <c r="M883" s="155">
        <f>IF(K883=1,SUM($K$6:K883),0)</f>
        <v>0</v>
      </c>
      <c r="N883" s="165">
        <f t="shared" si="85"/>
        <v>0</v>
      </c>
      <c r="O883" s="155">
        <f t="shared" si="86"/>
        <v>0</v>
      </c>
      <c r="P883" s="155">
        <f>IF(O883=1,SUM($O$6:O883),0)</f>
        <v>0</v>
      </c>
    </row>
    <row r="884" spans="1:16" ht="15" customHeight="1">
      <c r="A884" s="15"/>
      <c r="B884" s="183">
        <v>22</v>
      </c>
      <c r="C884" s="109" t="s">
        <v>318</v>
      </c>
      <c r="D884" s="226" t="s">
        <v>47</v>
      </c>
      <c r="E884" s="227" t="s">
        <v>297</v>
      </c>
      <c r="F884" s="228">
        <v>151900</v>
      </c>
      <c r="G884" s="228">
        <v>151900</v>
      </c>
      <c r="H884" s="171"/>
      <c r="I884" s="88">
        <f t="shared" si="87"/>
        <v>151900</v>
      </c>
      <c r="J884" s="163">
        <f t="shared" si="83"/>
        <v>0</v>
      </c>
      <c r="K884" s="155">
        <f t="shared" si="84"/>
        <v>0</v>
      </c>
      <c r="L884" s="155">
        <f>IF(J884=1,SUM($J$6:J884),0)</f>
        <v>0</v>
      </c>
      <c r="M884" s="155">
        <f>IF(K884=1,SUM($K$6:K884),0)</f>
        <v>0</v>
      </c>
      <c r="N884" s="165">
        <f t="shared" si="85"/>
        <v>0</v>
      </c>
      <c r="O884" s="155">
        <f t="shared" si="86"/>
        <v>0</v>
      </c>
      <c r="P884" s="155">
        <f>IF(O884=1,SUM($O$6:O884),0)</f>
        <v>0</v>
      </c>
    </row>
    <row r="885" spans="1:16" ht="15" customHeight="1">
      <c r="A885" s="15"/>
      <c r="B885" s="183">
        <v>23</v>
      </c>
      <c r="C885" s="109" t="s">
        <v>772</v>
      </c>
      <c r="D885" s="226" t="s">
        <v>47</v>
      </c>
      <c r="E885" s="227" t="s">
        <v>297</v>
      </c>
      <c r="F885" s="228">
        <v>136485.10978061482</v>
      </c>
      <c r="G885" s="228">
        <v>136485.10978061482</v>
      </c>
      <c r="H885" s="171"/>
      <c r="I885" s="88">
        <f t="shared" si="87"/>
        <v>136485.10978061482</v>
      </c>
      <c r="J885" s="163">
        <f t="shared" si="83"/>
        <v>0</v>
      </c>
      <c r="K885" s="155">
        <f t="shared" si="84"/>
        <v>0</v>
      </c>
      <c r="L885" s="155">
        <f>IF(J885=1,SUM($J$6:J885),0)</f>
        <v>0</v>
      </c>
      <c r="M885" s="155">
        <f>IF(K885=1,SUM($K$6:K885),0)</f>
        <v>0</v>
      </c>
      <c r="N885" s="165">
        <f t="shared" si="85"/>
        <v>0</v>
      </c>
      <c r="O885" s="155">
        <f t="shared" si="86"/>
        <v>0</v>
      </c>
      <c r="P885" s="155">
        <f>IF(O885=1,SUM($O$6:O885),0)</f>
        <v>0</v>
      </c>
    </row>
    <row r="886" spans="1:16" ht="15" customHeight="1">
      <c r="A886" s="15"/>
      <c r="B886" s="183">
        <v>24</v>
      </c>
      <c r="C886" s="109" t="s">
        <v>773</v>
      </c>
      <c r="D886" s="226" t="s">
        <v>47</v>
      </c>
      <c r="E886" s="227" t="s">
        <v>297</v>
      </c>
      <c r="F886" s="228">
        <v>125481.16630030893</v>
      </c>
      <c r="G886" s="228">
        <v>125481.16630030893</v>
      </c>
      <c r="H886" s="171"/>
      <c r="I886" s="88">
        <f t="shared" si="87"/>
        <v>125481.16630030893</v>
      </c>
      <c r="J886" s="163">
        <f t="shared" si="83"/>
        <v>0</v>
      </c>
      <c r="K886" s="155">
        <f t="shared" si="84"/>
        <v>0</v>
      </c>
      <c r="L886" s="155">
        <f>IF(J886=1,SUM($J$6:J886),0)</f>
        <v>0</v>
      </c>
      <c r="M886" s="155">
        <f>IF(K886=1,SUM($K$6:K886),0)</f>
        <v>0</v>
      </c>
      <c r="N886" s="165">
        <f t="shared" si="85"/>
        <v>0</v>
      </c>
      <c r="O886" s="155">
        <f t="shared" si="86"/>
        <v>0</v>
      </c>
      <c r="P886" s="155">
        <f>IF(O886=1,SUM($O$6:O886),0)</f>
        <v>0</v>
      </c>
    </row>
    <row r="887" spans="1:16" ht="15" customHeight="1">
      <c r="A887" s="15"/>
      <c r="B887" s="183">
        <v>25</v>
      </c>
      <c r="C887" s="109" t="s">
        <v>476</v>
      </c>
      <c r="D887" s="226" t="s">
        <v>47</v>
      </c>
      <c r="E887" s="227" t="s">
        <v>297</v>
      </c>
      <c r="F887" s="228">
        <v>115200</v>
      </c>
      <c r="G887" s="228">
        <v>115200</v>
      </c>
      <c r="H887" s="171"/>
      <c r="I887" s="88">
        <f t="shared" si="87"/>
        <v>115200</v>
      </c>
      <c r="J887" s="163">
        <f t="shared" si="83"/>
        <v>0</v>
      </c>
      <c r="K887" s="155">
        <f t="shared" si="84"/>
        <v>0</v>
      </c>
      <c r="L887" s="155">
        <f>IF(J887=1,SUM($J$6:J887),0)</f>
        <v>0</v>
      </c>
      <c r="M887" s="155">
        <f>IF(K887=1,SUM($K$6:K887),0)</f>
        <v>0</v>
      </c>
      <c r="N887" s="165">
        <f t="shared" si="85"/>
        <v>0</v>
      </c>
      <c r="O887" s="155">
        <f t="shared" si="86"/>
        <v>0</v>
      </c>
      <c r="P887" s="155">
        <f>IF(O887=1,SUM($O$6:O887),0)</f>
        <v>0</v>
      </c>
    </row>
    <row r="888" spans="1:16" ht="15" customHeight="1">
      <c r="A888" s="15"/>
      <c r="B888" s="183">
        <v>26</v>
      </c>
      <c r="C888" s="109" t="s">
        <v>477</v>
      </c>
      <c r="D888" s="226" t="s">
        <v>47</v>
      </c>
      <c r="E888" s="227" t="s">
        <v>297</v>
      </c>
      <c r="F888" s="228">
        <v>115000</v>
      </c>
      <c r="G888" s="228">
        <v>115000</v>
      </c>
      <c r="H888" s="171"/>
      <c r="I888" s="88">
        <f t="shared" si="87"/>
        <v>115000</v>
      </c>
      <c r="J888" s="163">
        <f t="shared" si="83"/>
        <v>0</v>
      </c>
      <c r="K888" s="155">
        <f t="shared" si="84"/>
        <v>0</v>
      </c>
      <c r="L888" s="155">
        <f>IF(J888=1,SUM($J$6:J888),0)</f>
        <v>0</v>
      </c>
      <c r="M888" s="155">
        <f>IF(K888=1,SUM($K$6:K888),0)</f>
        <v>0</v>
      </c>
      <c r="N888" s="165">
        <f t="shared" si="85"/>
        <v>0</v>
      </c>
      <c r="O888" s="155">
        <f t="shared" si="86"/>
        <v>0</v>
      </c>
      <c r="P888" s="155">
        <f>IF(O888=1,SUM($O$6:O888),0)</f>
        <v>0</v>
      </c>
    </row>
    <row r="889" spans="1:16" ht="15" customHeight="1">
      <c r="A889" s="17"/>
      <c r="B889" s="183">
        <v>27</v>
      </c>
      <c r="C889" s="109" t="s">
        <v>478</v>
      </c>
      <c r="D889" s="226" t="s">
        <v>47</v>
      </c>
      <c r="E889" s="227" t="s">
        <v>297</v>
      </c>
      <c r="F889" s="228">
        <v>101800</v>
      </c>
      <c r="G889" s="228">
        <v>101800</v>
      </c>
      <c r="H889" s="171"/>
      <c r="I889" s="88">
        <f t="shared" si="87"/>
        <v>101800</v>
      </c>
      <c r="J889" s="163">
        <f t="shared" si="83"/>
        <v>0</v>
      </c>
      <c r="K889" s="155">
        <f t="shared" si="84"/>
        <v>0</v>
      </c>
      <c r="L889" s="155">
        <f>IF(J889=1,SUM($J$6:J889),0)</f>
        <v>0</v>
      </c>
      <c r="M889" s="155">
        <f>IF(K889=1,SUM($K$6:K889),0)</f>
        <v>0</v>
      </c>
      <c r="N889" s="165">
        <f t="shared" si="85"/>
        <v>0</v>
      </c>
      <c r="O889" s="155">
        <f t="shared" si="86"/>
        <v>0</v>
      </c>
      <c r="P889" s="155">
        <f>IF(O889=1,SUM($O$6:O889),0)</f>
        <v>0</v>
      </c>
    </row>
    <row r="890" spans="1:16" ht="15" customHeight="1">
      <c r="A890" s="15"/>
      <c r="B890" s="183">
        <v>28</v>
      </c>
      <c r="C890" s="109" t="s">
        <v>319</v>
      </c>
      <c r="D890" s="226" t="s">
        <v>47</v>
      </c>
      <c r="E890" s="227" t="s">
        <v>297</v>
      </c>
      <c r="F890" s="228">
        <v>523270.00000000006</v>
      </c>
      <c r="G890" s="228">
        <v>523270.00000000006</v>
      </c>
      <c r="H890" s="171"/>
      <c r="I890" s="88">
        <f t="shared" si="87"/>
        <v>523270.00000000006</v>
      </c>
      <c r="J890" s="163">
        <f t="shared" si="83"/>
        <v>0</v>
      </c>
      <c r="K890" s="155">
        <f t="shared" si="84"/>
        <v>0</v>
      </c>
      <c r="L890" s="155">
        <f>IF(J890=1,SUM($J$6:J890),0)</f>
        <v>0</v>
      </c>
      <c r="M890" s="155">
        <f>IF(K890=1,SUM($K$6:K890),0)</f>
        <v>0</v>
      </c>
      <c r="N890" s="165">
        <f t="shared" si="85"/>
        <v>0</v>
      </c>
      <c r="O890" s="155">
        <f t="shared" si="86"/>
        <v>0</v>
      </c>
      <c r="P890" s="155">
        <f>IF(O890=1,SUM($O$6:O890),0)</f>
        <v>0</v>
      </c>
    </row>
    <row r="891" spans="1:16" ht="15" customHeight="1">
      <c r="A891" s="15"/>
      <c r="B891" s="183">
        <v>29</v>
      </c>
      <c r="C891" s="109" t="s">
        <v>320</v>
      </c>
      <c r="D891" s="226" t="s">
        <v>47</v>
      </c>
      <c r="E891" s="227" t="s">
        <v>297</v>
      </c>
      <c r="F891" s="228">
        <v>523270.00000000006</v>
      </c>
      <c r="G891" s="228">
        <v>523270.00000000006</v>
      </c>
      <c r="H891" s="171"/>
      <c r="I891" s="88">
        <f t="shared" si="87"/>
        <v>523270.00000000006</v>
      </c>
      <c r="J891" s="163">
        <f t="shared" si="83"/>
        <v>0</v>
      </c>
      <c r="K891" s="155">
        <f t="shared" si="84"/>
        <v>0</v>
      </c>
      <c r="L891" s="155">
        <f>IF(J891=1,SUM($J$6:J891),0)</f>
        <v>0</v>
      </c>
      <c r="M891" s="155">
        <f>IF(K891=1,SUM($K$6:K891),0)</f>
        <v>0</v>
      </c>
      <c r="N891" s="165">
        <f t="shared" si="85"/>
        <v>0</v>
      </c>
      <c r="O891" s="155">
        <f t="shared" si="86"/>
        <v>0</v>
      </c>
      <c r="P891" s="155">
        <f>IF(O891=1,SUM($O$6:O891),0)</f>
        <v>0</v>
      </c>
    </row>
    <row r="892" spans="1:16" ht="15" customHeight="1">
      <c r="A892" s="15"/>
      <c r="B892" s="183">
        <v>30</v>
      </c>
      <c r="C892" s="109" t="s">
        <v>321</v>
      </c>
      <c r="D892" s="226" t="s">
        <v>47</v>
      </c>
      <c r="E892" s="227" t="s">
        <v>297</v>
      </c>
      <c r="F892" s="228">
        <v>408430.00000000006</v>
      </c>
      <c r="G892" s="228">
        <v>408430.00000000006</v>
      </c>
      <c r="H892" s="171"/>
      <c r="I892" s="88">
        <f t="shared" si="87"/>
        <v>408430.00000000006</v>
      </c>
      <c r="J892" s="163">
        <f t="shared" si="83"/>
        <v>0</v>
      </c>
      <c r="K892" s="155">
        <f t="shared" si="84"/>
        <v>0</v>
      </c>
      <c r="L892" s="155">
        <f>IF(J892=1,SUM($J$6:J892),0)</f>
        <v>0</v>
      </c>
      <c r="M892" s="155">
        <f>IF(K892=1,SUM($K$6:K892),0)</f>
        <v>0</v>
      </c>
      <c r="N892" s="165">
        <f t="shared" si="85"/>
        <v>0</v>
      </c>
      <c r="O892" s="155">
        <f t="shared" si="86"/>
        <v>0</v>
      </c>
      <c r="P892" s="155">
        <f>IF(O892=1,SUM($O$6:O892),0)</f>
        <v>0</v>
      </c>
    </row>
    <row r="893" spans="1:16" ht="15" customHeight="1">
      <c r="A893" s="15"/>
      <c r="B893" s="183">
        <v>31</v>
      </c>
      <c r="C893" s="109" t="s">
        <v>322</v>
      </c>
      <c r="D893" s="226" t="s">
        <v>47</v>
      </c>
      <c r="E893" s="227" t="s">
        <v>297</v>
      </c>
      <c r="F893" s="228">
        <v>386870.00000000006</v>
      </c>
      <c r="G893" s="228">
        <v>386870.00000000006</v>
      </c>
      <c r="H893" s="171"/>
      <c r="I893" s="88">
        <f t="shared" si="87"/>
        <v>386870.00000000006</v>
      </c>
      <c r="J893" s="163">
        <f t="shared" si="83"/>
        <v>0</v>
      </c>
      <c r="K893" s="155">
        <f t="shared" si="84"/>
        <v>0</v>
      </c>
      <c r="L893" s="155">
        <f>IF(J893=1,SUM($J$6:J893),0)</f>
        <v>0</v>
      </c>
      <c r="M893" s="155">
        <f>IF(K893=1,SUM($K$6:K893),0)</f>
        <v>0</v>
      </c>
      <c r="N893" s="165">
        <f t="shared" si="85"/>
        <v>0</v>
      </c>
      <c r="O893" s="155">
        <f t="shared" si="86"/>
        <v>0</v>
      </c>
      <c r="P893" s="155">
        <f>IF(O893=1,SUM($O$6:O893),0)</f>
        <v>0</v>
      </c>
    </row>
    <row r="894" spans="1:16" ht="15" customHeight="1">
      <c r="A894" s="15"/>
      <c r="B894" s="183">
        <v>32</v>
      </c>
      <c r="C894" s="109" t="s">
        <v>323</v>
      </c>
      <c r="D894" s="226" t="s">
        <v>47</v>
      </c>
      <c r="E894" s="227" t="s">
        <v>297</v>
      </c>
      <c r="F894" s="228">
        <v>330110</v>
      </c>
      <c r="G894" s="228">
        <v>330110</v>
      </c>
      <c r="H894" s="171"/>
      <c r="I894" s="88">
        <f t="shared" si="87"/>
        <v>330110</v>
      </c>
      <c r="J894" s="163">
        <f t="shared" si="83"/>
        <v>0</v>
      </c>
      <c r="K894" s="155">
        <f t="shared" si="84"/>
        <v>0</v>
      </c>
      <c r="L894" s="155">
        <f>IF(J894=1,SUM($J$6:J894),0)</f>
        <v>0</v>
      </c>
      <c r="M894" s="155">
        <f>IF(K894=1,SUM($K$6:K894),0)</f>
        <v>0</v>
      </c>
      <c r="N894" s="165">
        <f t="shared" si="85"/>
        <v>0</v>
      </c>
      <c r="O894" s="155">
        <f t="shared" si="86"/>
        <v>0</v>
      </c>
      <c r="P894" s="155">
        <f>IF(O894=1,SUM($O$6:O894),0)</f>
        <v>0</v>
      </c>
    </row>
    <row r="895" spans="1:16" ht="15" customHeight="1">
      <c r="A895" s="15"/>
      <c r="B895" s="183">
        <v>33</v>
      </c>
      <c r="C895" s="109" t="s">
        <v>324</v>
      </c>
      <c r="D895" s="226" t="s">
        <v>47</v>
      </c>
      <c r="E895" s="227" t="s">
        <v>297</v>
      </c>
      <c r="F895" s="228">
        <v>319990</v>
      </c>
      <c r="G895" s="228">
        <v>319990</v>
      </c>
      <c r="H895" s="171"/>
      <c r="I895" s="88">
        <f t="shared" si="87"/>
        <v>319990</v>
      </c>
      <c r="J895" s="163">
        <f t="shared" si="83"/>
        <v>0</v>
      </c>
      <c r="K895" s="155">
        <f t="shared" si="84"/>
        <v>0</v>
      </c>
      <c r="L895" s="155">
        <f>IF(J895=1,SUM($J$6:J895),0)</f>
        <v>0</v>
      </c>
      <c r="M895" s="155">
        <f>IF(K895=1,SUM($K$6:K895),0)</f>
        <v>0</v>
      </c>
      <c r="N895" s="165">
        <f t="shared" si="85"/>
        <v>0</v>
      </c>
      <c r="O895" s="155">
        <f t="shared" si="86"/>
        <v>0</v>
      </c>
      <c r="P895" s="155">
        <f>IF(O895=1,SUM($O$6:O895),0)</f>
        <v>0</v>
      </c>
    </row>
    <row r="896" spans="1:16" ht="15" customHeight="1">
      <c r="A896" s="15"/>
      <c r="B896" s="183">
        <v>34</v>
      </c>
      <c r="C896" s="109" t="s">
        <v>325</v>
      </c>
      <c r="D896" s="226" t="s">
        <v>47</v>
      </c>
      <c r="E896" s="227" t="s">
        <v>297</v>
      </c>
      <c r="F896" s="228">
        <v>319660</v>
      </c>
      <c r="G896" s="228">
        <v>319660</v>
      </c>
      <c r="H896" s="171"/>
      <c r="I896" s="88">
        <f t="shared" si="87"/>
        <v>319660</v>
      </c>
      <c r="J896" s="163">
        <f t="shared" si="83"/>
        <v>0</v>
      </c>
      <c r="K896" s="155">
        <f t="shared" si="84"/>
        <v>0</v>
      </c>
      <c r="L896" s="155">
        <f>IF(J896=1,SUM($J$6:J896),0)</f>
        <v>0</v>
      </c>
      <c r="M896" s="155">
        <f>IF(K896=1,SUM($K$6:K896),0)</f>
        <v>0</v>
      </c>
      <c r="N896" s="165">
        <f t="shared" si="85"/>
        <v>0</v>
      </c>
      <c r="O896" s="155">
        <f t="shared" si="86"/>
        <v>0</v>
      </c>
      <c r="P896" s="155">
        <f>IF(O896=1,SUM($O$6:O896),0)</f>
        <v>0</v>
      </c>
    </row>
    <row r="897" spans="1:16" ht="15" customHeight="1">
      <c r="A897" s="15"/>
      <c r="B897" s="183">
        <v>35</v>
      </c>
      <c r="C897" s="109" t="s">
        <v>326</v>
      </c>
      <c r="D897" s="226" t="s">
        <v>47</v>
      </c>
      <c r="E897" s="227" t="s">
        <v>297</v>
      </c>
      <c r="F897" s="228">
        <v>271700</v>
      </c>
      <c r="G897" s="228">
        <v>271700</v>
      </c>
      <c r="H897" s="171"/>
      <c r="I897" s="88">
        <f t="shared" si="87"/>
        <v>271700</v>
      </c>
      <c r="J897" s="163">
        <f t="shared" si="83"/>
        <v>0</v>
      </c>
      <c r="K897" s="155">
        <f t="shared" si="84"/>
        <v>0</v>
      </c>
      <c r="L897" s="155">
        <f>IF(J897=1,SUM($J$6:J897),0)</f>
        <v>0</v>
      </c>
      <c r="M897" s="155">
        <f>IF(K897=1,SUM($K$6:K897),0)</f>
        <v>0</v>
      </c>
      <c r="N897" s="165">
        <f t="shared" si="85"/>
        <v>0</v>
      </c>
      <c r="O897" s="155">
        <f t="shared" si="86"/>
        <v>0</v>
      </c>
      <c r="P897" s="155">
        <f>IF(O897=1,SUM($O$6:O897),0)</f>
        <v>0</v>
      </c>
    </row>
    <row r="898" spans="1:16" ht="15" customHeight="1">
      <c r="A898" s="15"/>
      <c r="B898" s="183">
        <v>36</v>
      </c>
      <c r="C898" s="109" t="s">
        <v>327</v>
      </c>
      <c r="D898" s="226" t="s">
        <v>47</v>
      </c>
      <c r="E898" s="227" t="s">
        <v>297</v>
      </c>
      <c r="F898" s="228">
        <v>303600</v>
      </c>
      <c r="G898" s="228">
        <v>303600</v>
      </c>
      <c r="H898" s="171"/>
      <c r="I898" s="88">
        <f t="shared" si="87"/>
        <v>303600</v>
      </c>
      <c r="J898" s="163">
        <f t="shared" si="83"/>
        <v>0</v>
      </c>
      <c r="K898" s="155">
        <f t="shared" si="84"/>
        <v>0</v>
      </c>
      <c r="L898" s="155">
        <f>IF(J898=1,SUM($J$6:J898),0)</f>
        <v>0</v>
      </c>
      <c r="M898" s="155">
        <f>IF(K898=1,SUM($K$6:K898),0)</f>
        <v>0</v>
      </c>
      <c r="N898" s="165">
        <f t="shared" si="85"/>
        <v>0</v>
      </c>
      <c r="O898" s="155">
        <f t="shared" si="86"/>
        <v>0</v>
      </c>
      <c r="P898" s="155">
        <f>IF(O898=1,SUM($O$6:O898),0)</f>
        <v>0</v>
      </c>
    </row>
    <row r="899" spans="1:16" ht="15" customHeight="1">
      <c r="A899" s="15"/>
      <c r="B899" s="183">
        <v>37</v>
      </c>
      <c r="C899" s="109" t="s">
        <v>328</v>
      </c>
      <c r="D899" s="226" t="s">
        <v>47</v>
      </c>
      <c r="E899" s="227" t="s">
        <v>297</v>
      </c>
      <c r="F899" s="228">
        <v>294910</v>
      </c>
      <c r="G899" s="228">
        <v>294910</v>
      </c>
      <c r="H899" s="171"/>
      <c r="I899" s="88">
        <f t="shared" si="87"/>
        <v>294910</v>
      </c>
      <c r="J899" s="163">
        <f t="shared" si="83"/>
        <v>0</v>
      </c>
      <c r="K899" s="155">
        <f t="shared" si="84"/>
        <v>0</v>
      </c>
      <c r="L899" s="155">
        <f>IF(J899=1,SUM($J$6:J899),0)</f>
        <v>0</v>
      </c>
      <c r="M899" s="155">
        <f>IF(K899=1,SUM($K$6:K899),0)</f>
        <v>0</v>
      </c>
      <c r="N899" s="165">
        <f t="shared" si="85"/>
        <v>0</v>
      </c>
      <c r="O899" s="155">
        <f t="shared" si="86"/>
        <v>0</v>
      </c>
      <c r="P899" s="155">
        <f>IF(O899=1,SUM($O$6:O899),0)</f>
        <v>0</v>
      </c>
    </row>
    <row r="900" spans="1:16" ht="15" customHeight="1">
      <c r="A900" s="15"/>
      <c r="B900" s="183">
        <v>38</v>
      </c>
      <c r="C900" s="109" t="s">
        <v>329</v>
      </c>
      <c r="D900" s="226" t="s">
        <v>47</v>
      </c>
      <c r="E900" s="227" t="s">
        <v>297</v>
      </c>
      <c r="F900" s="228">
        <v>244640.00000000003</v>
      </c>
      <c r="G900" s="228">
        <v>244640.00000000003</v>
      </c>
      <c r="H900" s="171"/>
      <c r="I900" s="88">
        <f t="shared" si="87"/>
        <v>244640.00000000003</v>
      </c>
      <c r="J900" s="163">
        <f t="shared" si="83"/>
        <v>0</v>
      </c>
      <c r="K900" s="155">
        <f t="shared" si="84"/>
        <v>0</v>
      </c>
      <c r="L900" s="155">
        <f>IF(J900=1,SUM($J$6:J900),0)</f>
        <v>0</v>
      </c>
      <c r="M900" s="155">
        <f>IF(K900=1,SUM($K$6:K900),0)</f>
        <v>0</v>
      </c>
      <c r="N900" s="165">
        <f t="shared" si="85"/>
        <v>0</v>
      </c>
      <c r="O900" s="155">
        <f t="shared" si="86"/>
        <v>0</v>
      </c>
      <c r="P900" s="155">
        <f>IF(O900=1,SUM($O$6:O900),0)</f>
        <v>0</v>
      </c>
    </row>
    <row r="901" spans="1:16" ht="15" customHeight="1">
      <c r="A901" s="15"/>
      <c r="B901" s="183">
        <v>39</v>
      </c>
      <c r="C901" s="109" t="s">
        <v>330</v>
      </c>
      <c r="D901" s="226" t="s">
        <v>47</v>
      </c>
      <c r="E901" s="227" t="s">
        <v>297</v>
      </c>
      <c r="F901" s="228">
        <v>244640.00000000003</v>
      </c>
      <c r="G901" s="228">
        <v>244640.00000000003</v>
      </c>
      <c r="H901" s="171"/>
      <c r="I901" s="88">
        <f t="shared" si="87"/>
        <v>244640.00000000003</v>
      </c>
      <c r="J901" s="163">
        <f t="shared" si="83"/>
        <v>0</v>
      </c>
      <c r="K901" s="155">
        <f t="shared" si="84"/>
        <v>0</v>
      </c>
      <c r="L901" s="155">
        <f>IF(J901=1,SUM($J$6:J901),0)</f>
        <v>0</v>
      </c>
      <c r="M901" s="155">
        <f>IF(K901=1,SUM($K$6:K901),0)</f>
        <v>0</v>
      </c>
      <c r="N901" s="165">
        <f t="shared" si="85"/>
        <v>0</v>
      </c>
      <c r="O901" s="155">
        <f t="shared" si="86"/>
        <v>0</v>
      </c>
      <c r="P901" s="155">
        <f>IF(O901=1,SUM($O$6:O901),0)</f>
        <v>0</v>
      </c>
    </row>
    <row r="902" spans="1:16" ht="15" customHeight="1">
      <c r="A902" s="17"/>
      <c r="B902" s="183">
        <v>40</v>
      </c>
      <c r="C902" s="109" t="s">
        <v>331</v>
      </c>
      <c r="D902" s="226" t="s">
        <v>47</v>
      </c>
      <c r="E902" s="227" t="s">
        <v>297</v>
      </c>
      <c r="F902" s="228">
        <v>217030.00000000003</v>
      </c>
      <c r="G902" s="228">
        <v>217030.00000000003</v>
      </c>
      <c r="H902" s="171"/>
      <c r="I902" s="88">
        <f t="shared" si="87"/>
        <v>217030.00000000003</v>
      </c>
      <c r="J902" s="163">
        <f t="shared" si="83"/>
        <v>0</v>
      </c>
      <c r="K902" s="155">
        <f t="shared" si="84"/>
        <v>0</v>
      </c>
      <c r="L902" s="155">
        <f>IF(J902=1,SUM($J$6:J902),0)</f>
        <v>0</v>
      </c>
      <c r="M902" s="155">
        <f>IF(K902=1,SUM($K$6:K902),0)</f>
        <v>0</v>
      </c>
      <c r="N902" s="165">
        <f t="shared" si="85"/>
        <v>0</v>
      </c>
      <c r="O902" s="155">
        <f t="shared" si="86"/>
        <v>0</v>
      </c>
      <c r="P902" s="155">
        <f>IF(O902=1,SUM($O$6:O902),0)</f>
        <v>0</v>
      </c>
    </row>
    <row r="903" spans="1:16" ht="15" customHeight="1">
      <c r="A903" s="17"/>
      <c r="B903" s="183">
        <v>41</v>
      </c>
      <c r="C903" s="109" t="s">
        <v>332</v>
      </c>
      <c r="D903" s="226" t="s">
        <v>47</v>
      </c>
      <c r="E903" s="227" t="s">
        <v>297</v>
      </c>
      <c r="F903" s="228">
        <v>164120</v>
      </c>
      <c r="G903" s="228">
        <v>164120</v>
      </c>
      <c r="H903" s="171"/>
      <c r="I903" s="88">
        <f t="shared" si="87"/>
        <v>164120</v>
      </c>
      <c r="J903" s="163">
        <f t="shared" si="83"/>
        <v>0</v>
      </c>
      <c r="K903" s="155">
        <f t="shared" si="84"/>
        <v>0</v>
      </c>
      <c r="L903" s="155">
        <f>IF(J903=1,SUM($J$6:J903),0)</f>
        <v>0</v>
      </c>
      <c r="M903" s="155">
        <f>IF(K903=1,SUM($K$6:K903),0)</f>
        <v>0</v>
      </c>
      <c r="N903" s="165">
        <f t="shared" si="85"/>
        <v>0</v>
      </c>
      <c r="O903" s="155">
        <f t="shared" si="86"/>
        <v>0</v>
      </c>
      <c r="P903" s="155">
        <f>IF(O903=1,SUM($O$6:O903),0)</f>
        <v>0</v>
      </c>
    </row>
    <row r="904" spans="1:16" ht="15" customHeight="1">
      <c r="A904" s="15"/>
      <c r="B904" s="183">
        <v>42</v>
      </c>
      <c r="C904" s="109" t="s">
        <v>333</v>
      </c>
      <c r="D904" s="226" t="s">
        <v>47</v>
      </c>
      <c r="E904" s="227" t="s">
        <v>297</v>
      </c>
      <c r="F904" s="228">
        <v>429220.00000000006</v>
      </c>
      <c r="G904" s="228">
        <v>429220.00000000006</v>
      </c>
      <c r="H904" s="171"/>
      <c r="I904" s="88">
        <f t="shared" si="87"/>
        <v>429220.00000000006</v>
      </c>
      <c r="J904" s="163">
        <f t="shared" si="83"/>
        <v>0</v>
      </c>
      <c r="K904" s="155">
        <f t="shared" si="84"/>
        <v>0</v>
      </c>
      <c r="L904" s="155">
        <f>IF(J904=1,SUM($J$6:J904),0)</f>
        <v>0</v>
      </c>
      <c r="M904" s="155">
        <f>IF(K904=1,SUM($K$6:K904),0)</f>
        <v>0</v>
      </c>
      <c r="N904" s="165">
        <f t="shared" si="85"/>
        <v>0</v>
      </c>
      <c r="O904" s="155">
        <f t="shared" si="86"/>
        <v>0</v>
      </c>
      <c r="P904" s="155">
        <f>IF(O904=1,SUM($O$6:O904),0)</f>
        <v>0</v>
      </c>
    </row>
    <row r="905" spans="1:16" ht="15" customHeight="1">
      <c r="A905" s="15"/>
      <c r="B905" s="183">
        <v>43</v>
      </c>
      <c r="C905" s="109" t="s">
        <v>335</v>
      </c>
      <c r="D905" s="226" t="s">
        <v>47</v>
      </c>
      <c r="E905" s="227" t="s">
        <v>297</v>
      </c>
      <c r="F905" s="228">
        <v>338360</v>
      </c>
      <c r="G905" s="228">
        <v>338360</v>
      </c>
      <c r="H905" s="171"/>
      <c r="I905" s="88">
        <f t="shared" si="87"/>
        <v>338360</v>
      </c>
      <c r="J905" s="163">
        <f t="shared" si="83"/>
        <v>0</v>
      </c>
      <c r="K905" s="155">
        <f t="shared" si="84"/>
        <v>0</v>
      </c>
      <c r="L905" s="155">
        <f>IF(J905=1,SUM($J$6:J905),0)</f>
        <v>0</v>
      </c>
      <c r="M905" s="155">
        <f>IF(K905=1,SUM($K$6:K905),0)</f>
        <v>0</v>
      </c>
      <c r="N905" s="165">
        <f t="shared" si="85"/>
        <v>0</v>
      </c>
      <c r="O905" s="155">
        <f t="shared" si="86"/>
        <v>0</v>
      </c>
      <c r="P905" s="155">
        <f>IF(O905=1,SUM($O$6:O905),0)</f>
        <v>0</v>
      </c>
    </row>
    <row r="906" spans="1:16" ht="15" customHeight="1">
      <c r="A906" s="15"/>
      <c r="B906" s="183">
        <v>44</v>
      </c>
      <c r="C906" s="109" t="s">
        <v>337</v>
      </c>
      <c r="D906" s="226" t="s">
        <v>47</v>
      </c>
      <c r="E906" s="227" t="s">
        <v>297</v>
      </c>
      <c r="F906" s="228">
        <v>287760</v>
      </c>
      <c r="G906" s="228">
        <v>287760</v>
      </c>
      <c r="H906" s="171"/>
      <c r="I906" s="88">
        <f t="shared" si="87"/>
        <v>287760</v>
      </c>
      <c r="J906" s="163">
        <f t="shared" si="83"/>
        <v>0</v>
      </c>
      <c r="K906" s="155">
        <f t="shared" si="84"/>
        <v>0</v>
      </c>
      <c r="L906" s="155">
        <f>IF(J906=1,SUM($J$6:J906),0)</f>
        <v>0</v>
      </c>
      <c r="M906" s="155">
        <f>IF(K906=1,SUM($K$6:K906),0)</f>
        <v>0</v>
      </c>
      <c r="N906" s="165">
        <f t="shared" si="85"/>
        <v>0</v>
      </c>
      <c r="O906" s="155">
        <f t="shared" si="86"/>
        <v>0</v>
      </c>
      <c r="P906" s="155">
        <f>IF(O906=1,SUM($O$6:O906),0)</f>
        <v>0</v>
      </c>
    </row>
    <row r="907" spans="1:16" ht="15" customHeight="1">
      <c r="A907" s="15"/>
      <c r="B907" s="183">
        <v>45</v>
      </c>
      <c r="C907" s="109" t="s">
        <v>339</v>
      </c>
      <c r="D907" s="226" t="s">
        <v>47</v>
      </c>
      <c r="E907" s="227" t="s">
        <v>297</v>
      </c>
      <c r="F907" s="228">
        <v>218570.00000000003</v>
      </c>
      <c r="G907" s="228">
        <v>218570.00000000003</v>
      </c>
      <c r="H907" s="171"/>
      <c r="I907" s="88">
        <f t="shared" si="87"/>
        <v>218570.00000000003</v>
      </c>
      <c r="J907" s="163">
        <f t="shared" si="83"/>
        <v>0</v>
      </c>
      <c r="K907" s="155">
        <f t="shared" si="84"/>
        <v>0</v>
      </c>
      <c r="L907" s="155">
        <f>IF(J907=1,SUM($J$6:J907),0)</f>
        <v>0</v>
      </c>
      <c r="M907" s="155">
        <f>IF(K907=1,SUM($K$6:K907),0)</f>
        <v>0</v>
      </c>
      <c r="N907" s="165">
        <f t="shared" si="85"/>
        <v>0</v>
      </c>
      <c r="O907" s="155">
        <f t="shared" si="86"/>
        <v>0</v>
      </c>
      <c r="P907" s="155">
        <f>IF(O907=1,SUM($O$6:O907),0)</f>
        <v>0</v>
      </c>
    </row>
    <row r="908" spans="1:16" ht="15" customHeight="1">
      <c r="A908" s="15"/>
      <c r="B908" s="183">
        <v>46</v>
      </c>
      <c r="C908" s="109" t="s">
        <v>334</v>
      </c>
      <c r="D908" s="226" t="s">
        <v>47</v>
      </c>
      <c r="E908" s="227" t="s">
        <v>297</v>
      </c>
      <c r="F908" s="228">
        <v>299860</v>
      </c>
      <c r="G908" s="228">
        <v>299860</v>
      </c>
      <c r="H908" s="171"/>
      <c r="I908" s="88">
        <f t="shared" si="87"/>
        <v>299860</v>
      </c>
      <c r="J908" s="163">
        <f t="shared" ref="J908:J971" si="88">IF(D908="MDU-KD",1,0)</f>
        <v>0</v>
      </c>
      <c r="K908" s="155">
        <f t="shared" ref="K908:K971" si="89">IF(D908="HDW",1,0)</f>
        <v>0</v>
      </c>
      <c r="L908" s="155">
        <f>IF(J908=1,SUM($J$6:J908),0)</f>
        <v>0</v>
      </c>
      <c r="M908" s="155">
        <f>IF(K908=1,SUM($K$6:K908),0)</f>
        <v>0</v>
      </c>
      <c r="N908" s="165">
        <f t="shared" ref="N908:N971" si="90">IF(L908=0,M908,L908)</f>
        <v>0</v>
      </c>
      <c r="O908" s="155">
        <f t="shared" ref="O908:O971" si="91">IF(E908=0,0,IF(LEFT(C908,11)="Tiang Beton",1,0))</f>
        <v>0</v>
      </c>
      <c r="P908" s="155">
        <f>IF(O908=1,SUM($O$6:O908),0)</f>
        <v>0</v>
      </c>
    </row>
    <row r="909" spans="1:16" ht="15" customHeight="1">
      <c r="A909" s="15"/>
      <c r="B909" s="183">
        <v>47</v>
      </c>
      <c r="C909" s="109" t="s">
        <v>336</v>
      </c>
      <c r="D909" s="226" t="s">
        <v>47</v>
      </c>
      <c r="E909" s="227" t="s">
        <v>297</v>
      </c>
      <c r="F909" s="228">
        <v>267740</v>
      </c>
      <c r="G909" s="228">
        <v>267740</v>
      </c>
      <c r="H909" s="171"/>
      <c r="I909" s="88">
        <f t="shared" si="87"/>
        <v>267740</v>
      </c>
      <c r="J909" s="163">
        <f t="shared" si="88"/>
        <v>0</v>
      </c>
      <c r="K909" s="155">
        <f t="shared" si="89"/>
        <v>0</v>
      </c>
      <c r="L909" s="155">
        <f>IF(J909=1,SUM($J$6:J909),0)</f>
        <v>0</v>
      </c>
      <c r="M909" s="155">
        <f>IF(K909=1,SUM($K$6:K909),0)</f>
        <v>0</v>
      </c>
      <c r="N909" s="165">
        <f t="shared" si="90"/>
        <v>0</v>
      </c>
      <c r="O909" s="155">
        <f t="shared" si="91"/>
        <v>0</v>
      </c>
      <c r="P909" s="155">
        <f>IF(O909=1,SUM($O$6:O909),0)</f>
        <v>0</v>
      </c>
    </row>
    <row r="910" spans="1:16" ht="15" customHeight="1">
      <c r="A910" s="15"/>
      <c r="B910" s="183">
        <v>48</v>
      </c>
      <c r="C910" s="109" t="s">
        <v>338</v>
      </c>
      <c r="D910" s="226" t="s">
        <v>47</v>
      </c>
      <c r="E910" s="227" t="s">
        <v>297</v>
      </c>
      <c r="F910" s="228">
        <v>197230.00000000003</v>
      </c>
      <c r="G910" s="228">
        <v>197230.00000000003</v>
      </c>
      <c r="H910" s="171"/>
      <c r="I910" s="88">
        <f t="shared" si="87"/>
        <v>197230.00000000003</v>
      </c>
      <c r="J910" s="163">
        <f t="shared" si="88"/>
        <v>0</v>
      </c>
      <c r="K910" s="155">
        <f t="shared" si="89"/>
        <v>0</v>
      </c>
      <c r="L910" s="155">
        <f>IF(J910=1,SUM($J$6:J910),0)</f>
        <v>0</v>
      </c>
      <c r="M910" s="155">
        <f>IF(K910=1,SUM($K$6:K910),0)</f>
        <v>0</v>
      </c>
      <c r="N910" s="165">
        <f t="shared" si="90"/>
        <v>0</v>
      </c>
      <c r="O910" s="155">
        <f t="shared" si="91"/>
        <v>0</v>
      </c>
      <c r="P910" s="155">
        <f>IF(O910=1,SUM($O$6:O910),0)</f>
        <v>0</v>
      </c>
    </row>
    <row r="911" spans="1:16" ht="15" customHeight="1">
      <c r="A911" s="17"/>
      <c r="B911" s="183">
        <v>49</v>
      </c>
      <c r="C911" s="109" t="s">
        <v>340</v>
      </c>
      <c r="D911" s="226" t="s">
        <v>47</v>
      </c>
      <c r="E911" s="227" t="s">
        <v>297</v>
      </c>
      <c r="F911" s="228">
        <v>167090</v>
      </c>
      <c r="G911" s="228">
        <v>167090</v>
      </c>
      <c r="H911" s="171"/>
      <c r="I911" s="88">
        <f t="shared" si="87"/>
        <v>167090</v>
      </c>
      <c r="J911" s="163">
        <f t="shared" si="88"/>
        <v>0</v>
      </c>
      <c r="K911" s="155">
        <f t="shared" si="89"/>
        <v>0</v>
      </c>
      <c r="L911" s="155">
        <f>IF(J911=1,SUM($J$6:J911),0)</f>
        <v>0</v>
      </c>
      <c r="M911" s="155">
        <f>IF(K911=1,SUM($K$6:K911),0)</f>
        <v>0</v>
      </c>
      <c r="N911" s="165">
        <f t="shared" si="90"/>
        <v>0</v>
      </c>
      <c r="O911" s="155">
        <f t="shared" si="91"/>
        <v>0</v>
      </c>
      <c r="P911" s="155">
        <f>IF(O911=1,SUM($O$6:O911),0)</f>
        <v>0</v>
      </c>
    </row>
    <row r="912" spans="1:16" ht="15" customHeight="1">
      <c r="A912" s="17"/>
      <c r="B912" s="183">
        <v>50</v>
      </c>
      <c r="C912" s="109" t="s">
        <v>774</v>
      </c>
      <c r="D912" s="226" t="s">
        <v>47</v>
      </c>
      <c r="E912" s="227" t="s">
        <v>297</v>
      </c>
      <c r="F912" s="228">
        <v>150133.62075867632</v>
      </c>
      <c r="G912" s="228">
        <v>150133.62075867632</v>
      </c>
      <c r="H912" s="171"/>
      <c r="I912" s="88">
        <f t="shared" si="87"/>
        <v>150133.62075867632</v>
      </c>
      <c r="J912" s="163">
        <f t="shared" si="88"/>
        <v>0</v>
      </c>
      <c r="K912" s="155">
        <f t="shared" si="89"/>
        <v>0</v>
      </c>
      <c r="L912" s="155">
        <f>IF(J912=1,SUM($J$6:J912),0)</f>
        <v>0</v>
      </c>
      <c r="M912" s="155">
        <f>IF(K912=1,SUM($K$6:K912),0)</f>
        <v>0</v>
      </c>
      <c r="N912" s="165">
        <f t="shared" si="90"/>
        <v>0</v>
      </c>
      <c r="O912" s="155">
        <f t="shared" si="91"/>
        <v>0</v>
      </c>
      <c r="P912" s="155">
        <f>IF(O912=1,SUM($O$6:O912),0)</f>
        <v>0</v>
      </c>
    </row>
    <row r="913" spans="1:16" ht="15" customHeight="1">
      <c r="A913" s="17"/>
      <c r="B913" s="183">
        <v>51</v>
      </c>
      <c r="C913" s="109" t="s">
        <v>775</v>
      </c>
      <c r="D913" s="226" t="s">
        <v>47</v>
      </c>
      <c r="E913" s="227" t="s">
        <v>297</v>
      </c>
      <c r="F913" s="228">
        <v>138029.28293033983</v>
      </c>
      <c r="G913" s="228">
        <v>138029.28293033983</v>
      </c>
      <c r="H913" s="171"/>
      <c r="I913" s="88">
        <f t="shared" si="87"/>
        <v>138029.28293033983</v>
      </c>
      <c r="J913" s="163">
        <f t="shared" si="88"/>
        <v>0</v>
      </c>
      <c r="K913" s="155">
        <f t="shared" si="89"/>
        <v>0</v>
      </c>
      <c r="L913" s="155">
        <f>IF(J913=1,SUM($J$6:J913),0)</f>
        <v>0</v>
      </c>
      <c r="M913" s="155">
        <f>IF(K913=1,SUM($K$6:K913),0)</f>
        <v>0</v>
      </c>
      <c r="N913" s="165">
        <f t="shared" si="90"/>
        <v>0</v>
      </c>
      <c r="O913" s="155">
        <f t="shared" si="91"/>
        <v>0</v>
      </c>
      <c r="P913" s="155">
        <f>IF(O913=1,SUM($O$6:O913),0)</f>
        <v>0</v>
      </c>
    </row>
    <row r="914" spans="1:16" ht="15" customHeight="1">
      <c r="A914" s="17"/>
      <c r="B914" s="183">
        <v>52</v>
      </c>
      <c r="C914" s="109" t="s">
        <v>776</v>
      </c>
      <c r="D914" s="226" t="s">
        <v>47</v>
      </c>
      <c r="E914" s="227" t="s">
        <v>297</v>
      </c>
      <c r="F914" s="228">
        <v>126720.00000000001</v>
      </c>
      <c r="G914" s="228">
        <v>126720.00000000001</v>
      </c>
      <c r="H914" s="171"/>
      <c r="I914" s="88">
        <f t="shared" si="87"/>
        <v>126720.00000000001</v>
      </c>
      <c r="J914" s="163">
        <f t="shared" si="88"/>
        <v>0</v>
      </c>
      <c r="K914" s="155">
        <f t="shared" si="89"/>
        <v>0</v>
      </c>
      <c r="L914" s="155">
        <f>IF(J914=1,SUM($J$6:J914),0)</f>
        <v>0</v>
      </c>
      <c r="M914" s="155">
        <f>IF(K914=1,SUM($K$6:K914),0)</f>
        <v>0</v>
      </c>
      <c r="N914" s="165">
        <f t="shared" si="90"/>
        <v>0</v>
      </c>
      <c r="O914" s="155">
        <f t="shared" si="91"/>
        <v>0</v>
      </c>
      <c r="P914" s="155">
        <f>IF(O914=1,SUM($O$6:O914),0)</f>
        <v>0</v>
      </c>
    </row>
    <row r="915" spans="1:16" ht="15" customHeight="1">
      <c r="A915" s="17"/>
      <c r="B915" s="183">
        <v>53</v>
      </c>
      <c r="C915" s="109" t="s">
        <v>777</v>
      </c>
      <c r="D915" s="226" t="s">
        <v>47</v>
      </c>
      <c r="E915" s="227" t="s">
        <v>297</v>
      </c>
      <c r="F915" s="228">
        <v>126500.00000000001</v>
      </c>
      <c r="G915" s="228">
        <v>126500.00000000001</v>
      </c>
      <c r="H915" s="171"/>
      <c r="I915" s="88">
        <f t="shared" si="87"/>
        <v>126500.00000000001</v>
      </c>
      <c r="J915" s="163">
        <f t="shared" si="88"/>
        <v>0</v>
      </c>
      <c r="K915" s="155">
        <f t="shared" si="89"/>
        <v>0</v>
      </c>
      <c r="L915" s="155">
        <f>IF(J915=1,SUM($J$6:J915),0)</f>
        <v>0</v>
      </c>
      <c r="M915" s="155">
        <f>IF(K915=1,SUM($K$6:K915),0)</f>
        <v>0</v>
      </c>
      <c r="N915" s="165">
        <f t="shared" si="90"/>
        <v>0</v>
      </c>
      <c r="O915" s="155">
        <f t="shared" si="91"/>
        <v>0</v>
      </c>
      <c r="P915" s="155">
        <f>IF(O915=1,SUM($O$6:O915),0)</f>
        <v>0</v>
      </c>
    </row>
    <row r="916" spans="1:16" ht="15" customHeight="1">
      <c r="A916" s="15"/>
      <c r="B916" s="183">
        <v>54</v>
      </c>
      <c r="C916" s="109" t="s">
        <v>778</v>
      </c>
      <c r="D916" s="226" t="s">
        <v>47</v>
      </c>
      <c r="E916" s="227" t="s">
        <v>297</v>
      </c>
      <c r="F916" s="228">
        <v>111980.00000000001</v>
      </c>
      <c r="G916" s="228">
        <v>111980.00000000001</v>
      </c>
      <c r="H916" s="171"/>
      <c r="I916" s="88">
        <f t="shared" si="87"/>
        <v>111980.00000000001</v>
      </c>
      <c r="J916" s="163">
        <f t="shared" si="88"/>
        <v>0</v>
      </c>
      <c r="K916" s="155">
        <f t="shared" si="89"/>
        <v>0</v>
      </c>
      <c r="L916" s="155">
        <f>IF(J916=1,SUM($J$6:J916),0)</f>
        <v>0</v>
      </c>
      <c r="M916" s="155">
        <f>IF(K916=1,SUM($K$6:K916),0)</f>
        <v>0</v>
      </c>
      <c r="N916" s="165">
        <f t="shared" si="90"/>
        <v>0</v>
      </c>
      <c r="O916" s="155">
        <f t="shared" si="91"/>
        <v>0</v>
      </c>
      <c r="P916" s="155">
        <f>IF(O916=1,SUM($O$6:O916),0)</f>
        <v>0</v>
      </c>
    </row>
    <row r="917" spans="1:16" ht="15" customHeight="1">
      <c r="A917" s="15"/>
      <c r="B917" s="183">
        <v>55</v>
      </c>
      <c r="C917" s="109" t="s">
        <v>1594</v>
      </c>
      <c r="D917" s="226" t="s">
        <v>47</v>
      </c>
      <c r="E917" s="227" t="s">
        <v>297</v>
      </c>
      <c r="F917" s="228">
        <v>382439</v>
      </c>
      <c r="G917" s="228">
        <v>382400</v>
      </c>
      <c r="H917" s="171"/>
      <c r="I917" s="88">
        <f t="shared" si="87"/>
        <v>382400</v>
      </c>
      <c r="J917" s="163">
        <f t="shared" si="88"/>
        <v>0</v>
      </c>
      <c r="K917" s="155">
        <f t="shared" si="89"/>
        <v>0</v>
      </c>
      <c r="L917" s="155">
        <f>IF(J917=1,SUM($J$6:J917),0)</f>
        <v>0</v>
      </c>
      <c r="M917" s="155">
        <f>IF(K917=1,SUM($K$6:K917),0)</f>
        <v>0</v>
      </c>
      <c r="N917" s="165">
        <f t="shared" si="90"/>
        <v>0</v>
      </c>
      <c r="O917" s="155">
        <f t="shared" si="91"/>
        <v>0</v>
      </c>
      <c r="P917" s="155">
        <f>IF(O917=1,SUM($O$6:O917),0)</f>
        <v>0</v>
      </c>
    </row>
    <row r="918" spans="1:16" ht="15" customHeight="1">
      <c r="A918" s="15"/>
      <c r="B918" s="183">
        <v>56</v>
      </c>
      <c r="C918" s="109" t="s">
        <v>1125</v>
      </c>
      <c r="D918" s="226" t="s">
        <v>47</v>
      </c>
      <c r="E918" s="227" t="s">
        <v>297</v>
      </c>
      <c r="F918" s="228">
        <v>662141.63144094404</v>
      </c>
      <c r="G918" s="228">
        <v>662100</v>
      </c>
      <c r="H918" s="171"/>
      <c r="I918" s="88">
        <f t="shared" si="87"/>
        <v>662100</v>
      </c>
      <c r="J918" s="163">
        <f t="shared" si="88"/>
        <v>0</v>
      </c>
      <c r="K918" s="155">
        <f t="shared" si="89"/>
        <v>0</v>
      </c>
      <c r="L918" s="155">
        <f>IF(J918=1,SUM($J$6:J918),0)</f>
        <v>0</v>
      </c>
      <c r="M918" s="155">
        <f>IF(K918=1,SUM($K$6:K918),0)</f>
        <v>0</v>
      </c>
      <c r="N918" s="165">
        <f t="shared" si="90"/>
        <v>0</v>
      </c>
      <c r="O918" s="155">
        <f t="shared" si="91"/>
        <v>0</v>
      </c>
      <c r="P918" s="155">
        <f>IF(O918=1,SUM($O$6:O918),0)</f>
        <v>0</v>
      </c>
    </row>
    <row r="919" spans="1:16" ht="15" customHeight="1">
      <c r="A919" s="15"/>
      <c r="B919" s="183"/>
      <c r="C919" s="109"/>
      <c r="D919" s="226" t="s">
        <v>48</v>
      </c>
      <c r="E919" s="227"/>
      <c r="F919" s="228"/>
      <c r="G919" s="228"/>
      <c r="H919" s="171"/>
      <c r="I919" s="88">
        <f t="shared" si="87"/>
        <v>0</v>
      </c>
      <c r="J919" s="163">
        <f t="shared" si="88"/>
        <v>0</v>
      </c>
      <c r="K919" s="155">
        <f t="shared" si="89"/>
        <v>0</v>
      </c>
      <c r="L919" s="155">
        <f>IF(J919=1,SUM($J$6:J919),0)</f>
        <v>0</v>
      </c>
      <c r="M919" s="155">
        <f>IF(K919=1,SUM($K$6:K919),0)</f>
        <v>0</v>
      </c>
      <c r="N919" s="165">
        <f t="shared" si="90"/>
        <v>0</v>
      </c>
      <c r="O919" s="155">
        <f t="shared" si="91"/>
        <v>0</v>
      </c>
      <c r="P919" s="155">
        <f>IF(O919=1,SUM($O$6:O919),0)</f>
        <v>0</v>
      </c>
    </row>
    <row r="920" spans="1:16" ht="15" customHeight="1">
      <c r="A920" s="15"/>
      <c r="B920" s="183" t="s">
        <v>1031</v>
      </c>
      <c r="C920" s="109" t="s">
        <v>779</v>
      </c>
      <c r="D920" s="226" t="s">
        <v>48</v>
      </c>
      <c r="E920" s="227"/>
      <c r="F920" s="228"/>
      <c r="G920" s="228"/>
      <c r="H920" s="171"/>
      <c r="I920" s="88">
        <f t="shared" si="87"/>
        <v>0</v>
      </c>
      <c r="J920" s="163">
        <f t="shared" si="88"/>
        <v>0</v>
      </c>
      <c r="K920" s="155">
        <f t="shared" si="89"/>
        <v>0</v>
      </c>
      <c r="L920" s="155">
        <f>IF(J920=1,SUM($J$6:J920),0)</f>
        <v>0</v>
      </c>
      <c r="M920" s="155">
        <f>IF(K920=1,SUM($K$6:K920),0)</f>
        <v>0</v>
      </c>
      <c r="N920" s="165">
        <f t="shared" si="90"/>
        <v>0</v>
      </c>
      <c r="O920" s="155">
        <f t="shared" si="91"/>
        <v>0</v>
      </c>
      <c r="P920" s="155">
        <f>IF(O920=1,SUM($O$6:O920),0)</f>
        <v>0</v>
      </c>
    </row>
    <row r="921" spans="1:16" ht="15" customHeight="1">
      <c r="A921" s="15"/>
      <c r="B921" s="183">
        <v>1</v>
      </c>
      <c r="C921" s="109" t="s">
        <v>341</v>
      </c>
      <c r="D921" s="226" t="s">
        <v>47</v>
      </c>
      <c r="E921" s="227" t="s">
        <v>297</v>
      </c>
      <c r="F921" s="228">
        <v>285500</v>
      </c>
      <c r="G921" s="228">
        <v>285500</v>
      </c>
      <c r="H921" s="171"/>
      <c r="I921" s="88">
        <f t="shared" si="87"/>
        <v>285500</v>
      </c>
      <c r="J921" s="163">
        <f t="shared" si="88"/>
        <v>0</v>
      </c>
      <c r="K921" s="155">
        <f t="shared" si="89"/>
        <v>0</v>
      </c>
      <c r="L921" s="155">
        <f>IF(J921=1,SUM($J$6:J921),0)</f>
        <v>0</v>
      </c>
      <c r="M921" s="155">
        <f>IF(K921=1,SUM($K$6:K921),0)</f>
        <v>0</v>
      </c>
      <c r="N921" s="165">
        <f t="shared" si="90"/>
        <v>0</v>
      </c>
      <c r="O921" s="155">
        <f t="shared" si="91"/>
        <v>0</v>
      </c>
      <c r="P921" s="155">
        <f>IF(O921=1,SUM($O$6:O921),0)</f>
        <v>0</v>
      </c>
    </row>
    <row r="922" spans="1:16" ht="15" customHeight="1">
      <c r="A922" s="15"/>
      <c r="B922" s="183">
        <v>2</v>
      </c>
      <c r="C922" s="109" t="s">
        <v>342</v>
      </c>
      <c r="D922" s="226" t="s">
        <v>47</v>
      </c>
      <c r="E922" s="227" t="s">
        <v>297</v>
      </c>
      <c r="F922" s="228">
        <v>240000</v>
      </c>
      <c r="G922" s="228">
        <v>240000</v>
      </c>
      <c r="H922" s="171"/>
      <c r="I922" s="88">
        <f t="shared" si="87"/>
        <v>240000</v>
      </c>
      <c r="J922" s="163">
        <f t="shared" si="88"/>
        <v>0</v>
      </c>
      <c r="K922" s="155">
        <f t="shared" si="89"/>
        <v>0</v>
      </c>
      <c r="L922" s="155">
        <f>IF(J922=1,SUM($J$6:J922),0)</f>
        <v>0</v>
      </c>
      <c r="M922" s="155">
        <f>IF(K922=1,SUM($K$6:K922),0)</f>
        <v>0</v>
      </c>
      <c r="N922" s="165">
        <f t="shared" si="90"/>
        <v>0</v>
      </c>
      <c r="O922" s="155">
        <f t="shared" si="91"/>
        <v>0</v>
      </c>
      <c r="P922" s="155">
        <f>IF(O922=1,SUM($O$6:O922),0)</f>
        <v>0</v>
      </c>
    </row>
    <row r="923" spans="1:16" ht="15" customHeight="1">
      <c r="A923" s="15"/>
      <c r="B923" s="183">
        <v>3</v>
      </c>
      <c r="C923" s="109" t="s">
        <v>343</v>
      </c>
      <c r="D923" s="226" t="s">
        <v>47</v>
      </c>
      <c r="E923" s="227" t="s">
        <v>297</v>
      </c>
      <c r="F923" s="228">
        <v>220800</v>
      </c>
      <c r="G923" s="228">
        <v>220800</v>
      </c>
      <c r="H923" s="171"/>
      <c r="I923" s="88">
        <f t="shared" si="87"/>
        <v>220800</v>
      </c>
      <c r="J923" s="163">
        <f t="shared" si="88"/>
        <v>0</v>
      </c>
      <c r="K923" s="155">
        <f t="shared" si="89"/>
        <v>0</v>
      </c>
      <c r="L923" s="155">
        <f>IF(J923=1,SUM($J$6:J923),0)</f>
        <v>0</v>
      </c>
      <c r="M923" s="155">
        <f>IF(K923=1,SUM($K$6:K923),0)</f>
        <v>0</v>
      </c>
      <c r="N923" s="165">
        <f t="shared" si="90"/>
        <v>0</v>
      </c>
      <c r="O923" s="155">
        <f t="shared" si="91"/>
        <v>0</v>
      </c>
      <c r="P923" s="155">
        <f>IF(O923=1,SUM($O$6:O923),0)</f>
        <v>0</v>
      </c>
    </row>
    <row r="924" spans="1:16" ht="15" customHeight="1">
      <c r="A924" s="15"/>
      <c r="B924" s="183">
        <v>4</v>
      </c>
      <c r="C924" s="109" t="s">
        <v>344</v>
      </c>
      <c r="D924" s="226" t="s">
        <v>47</v>
      </c>
      <c r="E924" s="227" t="s">
        <v>297</v>
      </c>
      <c r="F924" s="228">
        <v>164300</v>
      </c>
      <c r="G924" s="228">
        <v>164300</v>
      </c>
      <c r="H924" s="171"/>
      <c r="I924" s="88">
        <f t="shared" si="87"/>
        <v>164300</v>
      </c>
      <c r="J924" s="163">
        <f t="shared" si="88"/>
        <v>0</v>
      </c>
      <c r="K924" s="155">
        <f t="shared" si="89"/>
        <v>0</v>
      </c>
      <c r="L924" s="155">
        <f>IF(J924=1,SUM($J$6:J924),0)</f>
        <v>0</v>
      </c>
      <c r="M924" s="155">
        <f>IF(K924=1,SUM($K$6:K924),0)</f>
        <v>0</v>
      </c>
      <c r="N924" s="165">
        <f t="shared" si="90"/>
        <v>0</v>
      </c>
      <c r="O924" s="155">
        <f t="shared" si="91"/>
        <v>0</v>
      </c>
      <c r="P924" s="155">
        <f>IF(O924=1,SUM($O$6:O924),0)</f>
        <v>0</v>
      </c>
    </row>
    <row r="925" spans="1:16" ht="15" customHeight="1">
      <c r="A925" s="15"/>
      <c r="B925" s="183">
        <v>5</v>
      </c>
      <c r="C925" s="109" t="s">
        <v>345</v>
      </c>
      <c r="D925" s="226" t="s">
        <v>47</v>
      </c>
      <c r="E925" s="227" t="s">
        <v>297</v>
      </c>
      <c r="F925" s="228">
        <v>111700</v>
      </c>
      <c r="G925" s="228">
        <v>111700</v>
      </c>
      <c r="H925" s="171"/>
      <c r="I925" s="88">
        <f t="shared" si="87"/>
        <v>111700</v>
      </c>
      <c r="J925" s="163">
        <f t="shared" si="88"/>
        <v>0</v>
      </c>
      <c r="K925" s="155">
        <f t="shared" si="89"/>
        <v>0</v>
      </c>
      <c r="L925" s="155">
        <f>IF(J925=1,SUM($J$6:J925),0)</f>
        <v>0</v>
      </c>
      <c r="M925" s="155">
        <f>IF(K925=1,SUM($K$6:K925),0)</f>
        <v>0</v>
      </c>
      <c r="N925" s="165">
        <f t="shared" si="90"/>
        <v>0</v>
      </c>
      <c r="O925" s="155">
        <f t="shared" si="91"/>
        <v>0</v>
      </c>
      <c r="P925" s="155">
        <f>IF(O925=1,SUM($O$6:O925),0)</f>
        <v>0</v>
      </c>
    </row>
    <row r="926" spans="1:16" ht="15" customHeight="1">
      <c r="A926" s="15"/>
      <c r="B926" s="183">
        <v>6</v>
      </c>
      <c r="C926" s="109" t="s">
        <v>346</v>
      </c>
      <c r="D926" s="226" t="s">
        <v>47</v>
      </c>
      <c r="E926" s="227" t="s">
        <v>297</v>
      </c>
      <c r="F926" s="228">
        <v>223500</v>
      </c>
      <c r="G926" s="228">
        <v>223500</v>
      </c>
      <c r="H926" s="171"/>
      <c r="I926" s="88">
        <f t="shared" si="87"/>
        <v>223500</v>
      </c>
      <c r="J926" s="163">
        <f t="shared" si="88"/>
        <v>0</v>
      </c>
      <c r="K926" s="155">
        <f t="shared" si="89"/>
        <v>0</v>
      </c>
      <c r="L926" s="155">
        <f>IF(J926=1,SUM($J$6:J926),0)</f>
        <v>0</v>
      </c>
      <c r="M926" s="155">
        <f>IF(K926=1,SUM($K$6:K926),0)</f>
        <v>0</v>
      </c>
      <c r="N926" s="165">
        <f t="shared" si="90"/>
        <v>0</v>
      </c>
      <c r="O926" s="155">
        <f t="shared" si="91"/>
        <v>0</v>
      </c>
      <c r="P926" s="155">
        <f>IF(O926=1,SUM($O$6:O926),0)</f>
        <v>0</v>
      </c>
    </row>
    <row r="927" spans="1:16" ht="15" customHeight="1">
      <c r="A927" s="15"/>
      <c r="B927" s="183">
        <v>7</v>
      </c>
      <c r="C927" s="109" t="s">
        <v>347</v>
      </c>
      <c r="D927" s="226" t="s">
        <v>47</v>
      </c>
      <c r="E927" s="227" t="s">
        <v>297</v>
      </c>
      <c r="F927" s="228">
        <v>179000</v>
      </c>
      <c r="G927" s="228">
        <v>179000</v>
      </c>
      <c r="H927" s="171"/>
      <c r="I927" s="88">
        <f t="shared" si="87"/>
        <v>179000</v>
      </c>
      <c r="J927" s="163">
        <f t="shared" si="88"/>
        <v>0</v>
      </c>
      <c r="K927" s="155">
        <f t="shared" si="89"/>
        <v>0</v>
      </c>
      <c r="L927" s="155">
        <f>IF(J927=1,SUM($J$6:J927),0)</f>
        <v>0</v>
      </c>
      <c r="M927" s="155">
        <f>IF(K927=1,SUM($K$6:K927),0)</f>
        <v>0</v>
      </c>
      <c r="N927" s="165">
        <f t="shared" si="90"/>
        <v>0</v>
      </c>
      <c r="O927" s="155">
        <f t="shared" si="91"/>
        <v>0</v>
      </c>
      <c r="P927" s="155">
        <f>IF(O927=1,SUM($O$6:O927),0)</f>
        <v>0</v>
      </c>
    </row>
    <row r="928" spans="1:16" ht="15" customHeight="1">
      <c r="A928" s="15"/>
      <c r="B928" s="183"/>
      <c r="C928" s="109"/>
      <c r="D928" s="226" t="s">
        <v>48</v>
      </c>
      <c r="E928" s="227"/>
      <c r="F928" s="228"/>
      <c r="G928" s="228"/>
      <c r="H928" s="171"/>
      <c r="I928" s="88">
        <f t="shared" si="87"/>
        <v>0</v>
      </c>
      <c r="J928" s="163">
        <f t="shared" si="88"/>
        <v>0</v>
      </c>
      <c r="K928" s="155">
        <f t="shared" si="89"/>
        <v>0</v>
      </c>
      <c r="L928" s="155">
        <f>IF(J928=1,SUM($J$6:J928),0)</f>
        <v>0</v>
      </c>
      <c r="M928" s="155">
        <f>IF(K928=1,SUM($K$6:K928),0)</f>
        <v>0</v>
      </c>
      <c r="N928" s="165">
        <f t="shared" si="90"/>
        <v>0</v>
      </c>
      <c r="O928" s="155">
        <f t="shared" si="91"/>
        <v>0</v>
      </c>
      <c r="P928" s="155">
        <f>IF(O928=1,SUM($O$6:O928),0)</f>
        <v>0</v>
      </c>
    </row>
    <row r="929" spans="1:16" ht="15" customHeight="1">
      <c r="A929" s="15"/>
      <c r="B929" s="183" t="s">
        <v>1031</v>
      </c>
      <c r="C929" s="109" t="s">
        <v>770</v>
      </c>
      <c r="D929" s="226" t="s">
        <v>48</v>
      </c>
      <c r="E929" s="227"/>
      <c r="F929" s="228"/>
      <c r="G929" s="228"/>
      <c r="H929" s="171"/>
      <c r="I929" s="88">
        <f t="shared" si="87"/>
        <v>0</v>
      </c>
      <c r="J929" s="163">
        <f t="shared" si="88"/>
        <v>0</v>
      </c>
      <c r="K929" s="155">
        <f t="shared" si="89"/>
        <v>0</v>
      </c>
      <c r="L929" s="155">
        <f>IF(J929=1,SUM($J$6:J929),0)</f>
        <v>0</v>
      </c>
      <c r="M929" s="155">
        <f>IF(K929=1,SUM($K$6:K929),0)</f>
        <v>0</v>
      </c>
      <c r="N929" s="165">
        <f t="shared" si="90"/>
        <v>0</v>
      </c>
      <c r="O929" s="155">
        <f t="shared" si="91"/>
        <v>0</v>
      </c>
      <c r="P929" s="155">
        <f>IF(O929=1,SUM($O$6:O929),0)</f>
        <v>0</v>
      </c>
    </row>
    <row r="930" spans="1:16" ht="15" customHeight="1">
      <c r="A930" s="15"/>
      <c r="B930" s="183">
        <v>1</v>
      </c>
      <c r="C930" s="109" t="s">
        <v>1198</v>
      </c>
      <c r="D930" s="226" t="s">
        <v>47</v>
      </c>
      <c r="E930" s="227" t="s">
        <v>1102</v>
      </c>
      <c r="F930" s="228">
        <v>9514000</v>
      </c>
      <c r="G930" s="228">
        <v>9514000</v>
      </c>
      <c r="H930" s="171"/>
      <c r="I930" s="88">
        <f t="shared" si="87"/>
        <v>9514000</v>
      </c>
      <c r="J930" s="163">
        <f t="shared" si="88"/>
        <v>0</v>
      </c>
      <c r="K930" s="155">
        <f t="shared" si="89"/>
        <v>0</v>
      </c>
      <c r="L930" s="155">
        <f>IF(J930=1,SUM($J$6:J930),0)</f>
        <v>0</v>
      </c>
      <c r="M930" s="155">
        <f>IF(K930=1,SUM($K$6:K930),0)</f>
        <v>0</v>
      </c>
      <c r="N930" s="165">
        <f t="shared" si="90"/>
        <v>0</v>
      </c>
      <c r="O930" s="155">
        <f t="shared" si="91"/>
        <v>0</v>
      </c>
      <c r="P930" s="155">
        <f>IF(O930=1,SUM($O$6:O930),0)</f>
        <v>0</v>
      </c>
    </row>
    <row r="931" spans="1:16" ht="15" customHeight="1">
      <c r="A931" s="15"/>
      <c r="B931" s="183">
        <v>2</v>
      </c>
      <c r="C931" s="109" t="s">
        <v>1199</v>
      </c>
      <c r="D931" s="226" t="s">
        <v>47</v>
      </c>
      <c r="E931" s="227" t="s">
        <v>1102</v>
      </c>
      <c r="F931" s="228">
        <v>9514000</v>
      </c>
      <c r="G931" s="228">
        <v>9514000</v>
      </c>
      <c r="H931" s="171"/>
      <c r="I931" s="88">
        <f t="shared" si="87"/>
        <v>9514000</v>
      </c>
      <c r="J931" s="163">
        <f t="shared" si="88"/>
        <v>0</v>
      </c>
      <c r="K931" s="155">
        <f t="shared" si="89"/>
        <v>0</v>
      </c>
      <c r="L931" s="155">
        <f>IF(J931=1,SUM($J$6:J931),0)</f>
        <v>0</v>
      </c>
      <c r="M931" s="155">
        <f>IF(K931=1,SUM($K$6:K931),0)</f>
        <v>0</v>
      </c>
      <c r="N931" s="165">
        <f t="shared" si="90"/>
        <v>0</v>
      </c>
      <c r="O931" s="155">
        <f t="shared" si="91"/>
        <v>0</v>
      </c>
      <c r="P931" s="155">
        <f>IF(O931=1,SUM($O$6:O931),0)</f>
        <v>0</v>
      </c>
    </row>
    <row r="932" spans="1:16" ht="15" customHeight="1">
      <c r="A932" s="15"/>
      <c r="B932" s="183">
        <v>3</v>
      </c>
      <c r="C932" s="109" t="s">
        <v>1200</v>
      </c>
      <c r="D932" s="226" t="s">
        <v>47</v>
      </c>
      <c r="E932" s="227" t="s">
        <v>1102</v>
      </c>
      <c r="F932" s="228">
        <v>7426000</v>
      </c>
      <c r="G932" s="228">
        <v>7426000</v>
      </c>
      <c r="H932" s="171"/>
      <c r="I932" s="88">
        <f t="shared" si="87"/>
        <v>7426000</v>
      </c>
      <c r="J932" s="163">
        <f t="shared" si="88"/>
        <v>0</v>
      </c>
      <c r="K932" s="155">
        <f t="shared" si="89"/>
        <v>0</v>
      </c>
      <c r="L932" s="155">
        <f>IF(J932=1,SUM($J$6:J932),0)</f>
        <v>0</v>
      </c>
      <c r="M932" s="155">
        <f>IF(K932=1,SUM($K$6:K932),0)</f>
        <v>0</v>
      </c>
      <c r="N932" s="165">
        <f t="shared" si="90"/>
        <v>0</v>
      </c>
      <c r="O932" s="155">
        <f t="shared" si="91"/>
        <v>0</v>
      </c>
      <c r="P932" s="155">
        <f>IF(O932=1,SUM($O$6:O932),0)</f>
        <v>0</v>
      </c>
    </row>
    <row r="933" spans="1:16" ht="15" customHeight="1">
      <c r="A933" s="15"/>
      <c r="B933" s="183">
        <v>4</v>
      </c>
      <c r="C933" s="109" t="s">
        <v>1201</v>
      </c>
      <c r="D933" s="226" t="s">
        <v>47</v>
      </c>
      <c r="E933" s="227" t="s">
        <v>1102</v>
      </c>
      <c r="F933" s="228">
        <v>7034000</v>
      </c>
      <c r="G933" s="228">
        <v>7034000</v>
      </c>
      <c r="H933" s="171"/>
      <c r="I933" s="88">
        <f t="shared" si="87"/>
        <v>7034000</v>
      </c>
      <c r="J933" s="163">
        <f t="shared" si="88"/>
        <v>0</v>
      </c>
      <c r="K933" s="155">
        <f t="shared" si="89"/>
        <v>0</v>
      </c>
      <c r="L933" s="155">
        <f>IF(J933=1,SUM($J$6:J933),0)</f>
        <v>0</v>
      </c>
      <c r="M933" s="155">
        <f>IF(K933=1,SUM($K$6:K933),0)</f>
        <v>0</v>
      </c>
      <c r="N933" s="165">
        <f t="shared" si="90"/>
        <v>0</v>
      </c>
      <c r="O933" s="155">
        <f t="shared" si="91"/>
        <v>0</v>
      </c>
      <c r="P933" s="155">
        <f>IF(O933=1,SUM($O$6:O933),0)</f>
        <v>0</v>
      </c>
    </row>
    <row r="934" spans="1:16" ht="15" customHeight="1">
      <c r="A934" s="15"/>
      <c r="B934" s="183">
        <v>5</v>
      </c>
      <c r="C934" s="109" t="s">
        <v>1202</v>
      </c>
      <c r="D934" s="226" t="s">
        <v>47</v>
      </c>
      <c r="E934" s="227" t="s">
        <v>1102</v>
      </c>
      <c r="F934" s="228">
        <v>6002000</v>
      </c>
      <c r="G934" s="228">
        <v>6002000</v>
      </c>
      <c r="H934" s="171"/>
      <c r="I934" s="88">
        <f t="shared" si="87"/>
        <v>6002000</v>
      </c>
      <c r="J934" s="163">
        <f t="shared" si="88"/>
        <v>0</v>
      </c>
      <c r="K934" s="155">
        <f t="shared" si="89"/>
        <v>0</v>
      </c>
      <c r="L934" s="155">
        <f>IF(J934=1,SUM($J$6:J934),0)</f>
        <v>0</v>
      </c>
      <c r="M934" s="155">
        <f>IF(K934=1,SUM($K$6:K934),0)</f>
        <v>0</v>
      </c>
      <c r="N934" s="165">
        <f t="shared" si="90"/>
        <v>0</v>
      </c>
      <c r="O934" s="155">
        <f t="shared" si="91"/>
        <v>0</v>
      </c>
      <c r="P934" s="155">
        <f>IF(O934=1,SUM($O$6:O934),0)</f>
        <v>0</v>
      </c>
    </row>
    <row r="935" spans="1:16" ht="15" customHeight="1">
      <c r="A935" s="15"/>
      <c r="B935" s="183">
        <v>6</v>
      </c>
      <c r="C935" s="109" t="s">
        <v>1203</v>
      </c>
      <c r="D935" s="226" t="s">
        <v>47</v>
      </c>
      <c r="E935" s="227" t="s">
        <v>1102</v>
      </c>
      <c r="F935" s="228">
        <v>5818000</v>
      </c>
      <c r="G935" s="228">
        <v>5818000</v>
      </c>
      <c r="H935" s="171"/>
      <c r="I935" s="88">
        <f t="shared" si="87"/>
        <v>5818000</v>
      </c>
      <c r="J935" s="163">
        <f t="shared" si="88"/>
        <v>0</v>
      </c>
      <c r="K935" s="155">
        <f t="shared" si="89"/>
        <v>0</v>
      </c>
      <c r="L935" s="155">
        <f>IF(J935=1,SUM($J$6:J935),0)</f>
        <v>0</v>
      </c>
      <c r="M935" s="155">
        <f>IF(K935=1,SUM($K$6:K935),0)</f>
        <v>0</v>
      </c>
      <c r="N935" s="165">
        <f t="shared" si="90"/>
        <v>0</v>
      </c>
      <c r="O935" s="155">
        <f t="shared" si="91"/>
        <v>0</v>
      </c>
      <c r="P935" s="155">
        <f>IF(O935=1,SUM($O$6:O935),0)</f>
        <v>0</v>
      </c>
    </row>
    <row r="936" spans="1:16" ht="15" customHeight="1">
      <c r="A936" s="15"/>
      <c r="B936" s="183">
        <v>7</v>
      </c>
      <c r="C936" s="109" t="s">
        <v>1204</v>
      </c>
      <c r="D936" s="226" t="s">
        <v>47</v>
      </c>
      <c r="E936" s="227" t="s">
        <v>1102</v>
      </c>
      <c r="F936" s="228">
        <v>5812000</v>
      </c>
      <c r="G936" s="228">
        <v>5812000</v>
      </c>
      <c r="H936" s="171"/>
      <c r="I936" s="88">
        <f t="shared" si="87"/>
        <v>5812000</v>
      </c>
      <c r="J936" s="163">
        <f t="shared" si="88"/>
        <v>0</v>
      </c>
      <c r="K936" s="155">
        <f t="shared" si="89"/>
        <v>0</v>
      </c>
      <c r="L936" s="155">
        <f>IF(J936=1,SUM($J$6:J936),0)</f>
        <v>0</v>
      </c>
      <c r="M936" s="155">
        <f>IF(K936=1,SUM($K$6:K936),0)</f>
        <v>0</v>
      </c>
      <c r="N936" s="165">
        <f t="shared" si="90"/>
        <v>0</v>
      </c>
      <c r="O936" s="155">
        <f t="shared" si="91"/>
        <v>0</v>
      </c>
      <c r="P936" s="155">
        <f>IF(O936=1,SUM($O$6:O936),0)</f>
        <v>0</v>
      </c>
    </row>
    <row r="937" spans="1:16" ht="15" customHeight="1">
      <c r="A937" s="15"/>
      <c r="B937" s="183">
        <v>8</v>
      </c>
      <c r="C937" s="109" t="s">
        <v>1205</v>
      </c>
      <c r="D937" s="226" t="s">
        <v>47</v>
      </c>
      <c r="E937" s="227" t="s">
        <v>1102</v>
      </c>
      <c r="F937" s="228">
        <v>4940000</v>
      </c>
      <c r="G937" s="228">
        <v>4940000</v>
      </c>
      <c r="H937" s="171"/>
      <c r="I937" s="88">
        <f t="shared" si="87"/>
        <v>4940000</v>
      </c>
      <c r="J937" s="163">
        <f t="shared" si="88"/>
        <v>0</v>
      </c>
      <c r="K937" s="155">
        <f t="shared" si="89"/>
        <v>0</v>
      </c>
      <c r="L937" s="155">
        <f>IF(J937=1,SUM($J$6:J937),0)</f>
        <v>0</v>
      </c>
      <c r="M937" s="155">
        <f>IF(K937=1,SUM($K$6:K937),0)</f>
        <v>0</v>
      </c>
      <c r="N937" s="165">
        <f t="shared" si="90"/>
        <v>0</v>
      </c>
      <c r="O937" s="155">
        <f t="shared" si="91"/>
        <v>0</v>
      </c>
      <c r="P937" s="155">
        <f>IF(O937=1,SUM($O$6:O937),0)</f>
        <v>0</v>
      </c>
    </row>
    <row r="938" spans="1:16" ht="15" customHeight="1">
      <c r="A938" s="15"/>
      <c r="B938" s="183">
        <v>9</v>
      </c>
      <c r="C938" s="109" t="s">
        <v>1206</v>
      </c>
      <c r="D938" s="226" t="s">
        <v>47</v>
      </c>
      <c r="E938" s="227" t="s">
        <v>1102</v>
      </c>
      <c r="F938" s="228">
        <v>5520000</v>
      </c>
      <c r="G938" s="228">
        <v>5520000</v>
      </c>
      <c r="H938" s="171"/>
      <c r="I938" s="88">
        <f t="shared" si="87"/>
        <v>5520000</v>
      </c>
      <c r="J938" s="163">
        <f t="shared" si="88"/>
        <v>0</v>
      </c>
      <c r="K938" s="155">
        <f t="shared" si="89"/>
        <v>0</v>
      </c>
      <c r="L938" s="155">
        <f>IF(J938=1,SUM($J$6:J938),0)</f>
        <v>0</v>
      </c>
      <c r="M938" s="155">
        <f>IF(K938=1,SUM($K$6:K938),0)</f>
        <v>0</v>
      </c>
      <c r="N938" s="165">
        <f t="shared" si="90"/>
        <v>0</v>
      </c>
      <c r="O938" s="155">
        <f t="shared" si="91"/>
        <v>0</v>
      </c>
      <c r="P938" s="155">
        <f>IF(O938=1,SUM($O$6:O938),0)</f>
        <v>0</v>
      </c>
    </row>
    <row r="939" spans="1:16" ht="15" customHeight="1">
      <c r="A939" s="15"/>
      <c r="B939" s="183">
        <v>10</v>
      </c>
      <c r="C939" s="109" t="s">
        <v>1207</v>
      </c>
      <c r="D939" s="226" t="s">
        <v>47</v>
      </c>
      <c r="E939" s="227" t="s">
        <v>1102</v>
      </c>
      <c r="F939" s="228">
        <v>5362000</v>
      </c>
      <c r="G939" s="228">
        <v>5362000</v>
      </c>
      <c r="H939" s="171"/>
      <c r="I939" s="88">
        <f t="shared" si="87"/>
        <v>5362000</v>
      </c>
      <c r="J939" s="163">
        <f t="shared" si="88"/>
        <v>0</v>
      </c>
      <c r="K939" s="155">
        <f t="shared" si="89"/>
        <v>0</v>
      </c>
      <c r="L939" s="155">
        <f>IF(J939=1,SUM($J$6:J939),0)</f>
        <v>0</v>
      </c>
      <c r="M939" s="155">
        <f>IF(K939=1,SUM($K$6:K939),0)</f>
        <v>0</v>
      </c>
      <c r="N939" s="165">
        <f t="shared" si="90"/>
        <v>0</v>
      </c>
      <c r="O939" s="155">
        <f t="shared" si="91"/>
        <v>0</v>
      </c>
      <c r="P939" s="155">
        <f>IF(O939=1,SUM($O$6:O939),0)</f>
        <v>0</v>
      </c>
    </row>
    <row r="940" spans="1:16" ht="15" customHeight="1">
      <c r="A940" s="15"/>
      <c r="B940" s="183">
        <v>11</v>
      </c>
      <c r="C940" s="109" t="s">
        <v>1208</v>
      </c>
      <c r="D940" s="226" t="s">
        <v>47</v>
      </c>
      <c r="E940" s="227" t="s">
        <v>1102</v>
      </c>
      <c r="F940" s="228">
        <v>4448000</v>
      </c>
      <c r="G940" s="228">
        <v>4448000</v>
      </c>
      <c r="H940" s="171"/>
      <c r="I940" s="88">
        <f t="shared" si="87"/>
        <v>4448000</v>
      </c>
      <c r="J940" s="163">
        <f t="shared" si="88"/>
        <v>0</v>
      </c>
      <c r="K940" s="155">
        <f t="shared" si="89"/>
        <v>0</v>
      </c>
      <c r="L940" s="155">
        <f>IF(J940=1,SUM($J$6:J940),0)</f>
        <v>0</v>
      </c>
      <c r="M940" s="155">
        <f>IF(K940=1,SUM($K$6:K940),0)</f>
        <v>0</v>
      </c>
      <c r="N940" s="165">
        <f t="shared" si="90"/>
        <v>0</v>
      </c>
      <c r="O940" s="155">
        <f t="shared" si="91"/>
        <v>0</v>
      </c>
      <c r="P940" s="155">
        <f>IF(O940=1,SUM($O$6:O940),0)</f>
        <v>0</v>
      </c>
    </row>
    <row r="941" spans="1:16" ht="15" customHeight="1">
      <c r="A941" s="15"/>
      <c r="B941" s="183">
        <v>12</v>
      </c>
      <c r="C941" s="109" t="s">
        <v>1209</v>
      </c>
      <c r="D941" s="226" t="s">
        <v>47</v>
      </c>
      <c r="E941" s="227" t="s">
        <v>1102</v>
      </c>
      <c r="F941" s="228">
        <v>4448000</v>
      </c>
      <c r="G941" s="228">
        <v>4448000</v>
      </c>
      <c r="H941" s="171"/>
      <c r="I941" s="88">
        <f t="shared" si="87"/>
        <v>4448000</v>
      </c>
      <c r="J941" s="163">
        <f t="shared" si="88"/>
        <v>0</v>
      </c>
      <c r="K941" s="155">
        <f t="shared" si="89"/>
        <v>0</v>
      </c>
      <c r="L941" s="155">
        <f>IF(J941=1,SUM($J$6:J941),0)</f>
        <v>0</v>
      </c>
      <c r="M941" s="155">
        <f>IF(K941=1,SUM($K$6:K941),0)</f>
        <v>0</v>
      </c>
      <c r="N941" s="165">
        <f t="shared" si="90"/>
        <v>0</v>
      </c>
      <c r="O941" s="155">
        <f t="shared" si="91"/>
        <v>0</v>
      </c>
      <c r="P941" s="155">
        <f>IF(O941=1,SUM($O$6:O941),0)</f>
        <v>0</v>
      </c>
    </row>
    <row r="942" spans="1:16" ht="15" customHeight="1">
      <c r="A942" s="15"/>
      <c r="B942" s="183">
        <v>13</v>
      </c>
      <c r="C942" s="109" t="s">
        <v>1210</v>
      </c>
      <c r="D942" s="226" t="s">
        <v>47</v>
      </c>
      <c r="E942" s="227" t="s">
        <v>1102</v>
      </c>
      <c r="F942" s="228">
        <v>3946000</v>
      </c>
      <c r="G942" s="228">
        <v>3946000</v>
      </c>
      <c r="H942" s="171"/>
      <c r="I942" s="88">
        <f t="shared" si="87"/>
        <v>3946000</v>
      </c>
      <c r="J942" s="163">
        <f t="shared" si="88"/>
        <v>0</v>
      </c>
      <c r="K942" s="155">
        <f t="shared" si="89"/>
        <v>0</v>
      </c>
      <c r="L942" s="155">
        <f>IF(J942=1,SUM($J$6:J942),0)</f>
        <v>0</v>
      </c>
      <c r="M942" s="155">
        <f>IF(K942=1,SUM($K$6:K942),0)</f>
        <v>0</v>
      </c>
      <c r="N942" s="165">
        <f t="shared" si="90"/>
        <v>0</v>
      </c>
      <c r="O942" s="155">
        <f t="shared" si="91"/>
        <v>0</v>
      </c>
      <c r="P942" s="155">
        <f>IF(O942=1,SUM($O$6:O942),0)</f>
        <v>0</v>
      </c>
    </row>
    <row r="943" spans="1:16" ht="15" customHeight="1">
      <c r="A943" s="15"/>
      <c r="B943" s="183">
        <v>14</v>
      </c>
      <c r="C943" s="109" t="s">
        <v>1211</v>
      </c>
      <c r="D943" s="226" t="s">
        <v>47</v>
      </c>
      <c r="E943" s="227" t="s">
        <v>1102</v>
      </c>
      <c r="F943" s="228">
        <v>2984000</v>
      </c>
      <c r="G943" s="228">
        <v>2984000</v>
      </c>
      <c r="H943" s="171"/>
      <c r="I943" s="88">
        <f t="shared" si="87"/>
        <v>2984000</v>
      </c>
      <c r="J943" s="163">
        <f t="shared" si="88"/>
        <v>0</v>
      </c>
      <c r="K943" s="155">
        <f t="shared" si="89"/>
        <v>0</v>
      </c>
      <c r="L943" s="155">
        <f>IF(J943=1,SUM($J$6:J943),0)</f>
        <v>0</v>
      </c>
      <c r="M943" s="155">
        <f>IF(K943=1,SUM($K$6:K943),0)</f>
        <v>0</v>
      </c>
      <c r="N943" s="165">
        <f t="shared" si="90"/>
        <v>0</v>
      </c>
      <c r="O943" s="155">
        <f t="shared" si="91"/>
        <v>0</v>
      </c>
      <c r="P943" s="155">
        <f>IF(O943=1,SUM($O$6:O943),0)</f>
        <v>0</v>
      </c>
    </row>
    <row r="944" spans="1:16" ht="15" customHeight="1">
      <c r="A944" s="15"/>
      <c r="B944" s="183">
        <v>15</v>
      </c>
      <c r="C944" s="109" t="s">
        <v>1212</v>
      </c>
      <c r="D944" s="226" t="s">
        <v>47</v>
      </c>
      <c r="E944" s="227" t="s">
        <v>1102</v>
      </c>
      <c r="F944" s="228">
        <v>7804000</v>
      </c>
      <c r="G944" s="228">
        <v>7804000</v>
      </c>
      <c r="H944" s="171"/>
      <c r="I944" s="88">
        <f t="shared" si="87"/>
        <v>7804000</v>
      </c>
      <c r="J944" s="163">
        <f t="shared" si="88"/>
        <v>0</v>
      </c>
      <c r="K944" s="155">
        <f t="shared" si="89"/>
        <v>0</v>
      </c>
      <c r="L944" s="155">
        <f>IF(J944=1,SUM($J$6:J944),0)</f>
        <v>0</v>
      </c>
      <c r="M944" s="155">
        <f>IF(K944=1,SUM($K$6:K944),0)</f>
        <v>0</v>
      </c>
      <c r="N944" s="165">
        <f t="shared" si="90"/>
        <v>0</v>
      </c>
      <c r="O944" s="155">
        <f t="shared" si="91"/>
        <v>0</v>
      </c>
      <c r="P944" s="155">
        <f>IF(O944=1,SUM($O$6:O944),0)</f>
        <v>0</v>
      </c>
    </row>
    <row r="945" spans="1:16" ht="15" customHeight="1">
      <c r="A945" s="15"/>
      <c r="B945" s="183">
        <v>16</v>
      </c>
      <c r="C945" s="109" t="s">
        <v>1213</v>
      </c>
      <c r="D945" s="226" t="s">
        <v>47</v>
      </c>
      <c r="E945" s="227" t="s">
        <v>1102</v>
      </c>
      <c r="F945" s="228">
        <v>6152000</v>
      </c>
      <c r="G945" s="228">
        <v>6152000</v>
      </c>
      <c r="H945" s="171"/>
      <c r="I945" s="88">
        <f t="shared" ref="I945:I998" si="92">IF($I$5=$G$4,G945,(IF($I$5=$F$4,F945,0)))</f>
        <v>6152000</v>
      </c>
      <c r="J945" s="163">
        <f t="shared" si="88"/>
        <v>0</v>
      </c>
      <c r="K945" s="155">
        <f t="shared" si="89"/>
        <v>0</v>
      </c>
      <c r="L945" s="155">
        <f>IF(J945=1,SUM($J$6:J945),0)</f>
        <v>0</v>
      </c>
      <c r="M945" s="155">
        <f>IF(K945=1,SUM($K$6:K945),0)</f>
        <v>0</v>
      </c>
      <c r="N945" s="165">
        <f t="shared" si="90"/>
        <v>0</v>
      </c>
      <c r="O945" s="155">
        <f t="shared" si="91"/>
        <v>0</v>
      </c>
      <c r="P945" s="155">
        <f>IF(O945=1,SUM($O$6:O945),0)</f>
        <v>0</v>
      </c>
    </row>
    <row r="946" spans="1:16" ht="15" customHeight="1">
      <c r="A946" s="15"/>
      <c r="B946" s="183">
        <v>17</v>
      </c>
      <c r="C946" s="109" t="s">
        <v>1214</v>
      </c>
      <c r="D946" s="226" t="s">
        <v>47</v>
      </c>
      <c r="E946" s="227" t="s">
        <v>1102</v>
      </c>
      <c r="F946" s="228">
        <v>5232000</v>
      </c>
      <c r="G946" s="228">
        <v>5232000</v>
      </c>
      <c r="H946" s="171"/>
      <c r="I946" s="88">
        <f t="shared" si="92"/>
        <v>5232000</v>
      </c>
      <c r="J946" s="163">
        <f t="shared" si="88"/>
        <v>0</v>
      </c>
      <c r="K946" s="155">
        <f t="shared" si="89"/>
        <v>0</v>
      </c>
      <c r="L946" s="155">
        <f>IF(J946=1,SUM($J$6:J946),0)</f>
        <v>0</v>
      </c>
      <c r="M946" s="155">
        <f>IF(K946=1,SUM($K$6:K946),0)</f>
        <v>0</v>
      </c>
      <c r="N946" s="165">
        <f t="shared" si="90"/>
        <v>0</v>
      </c>
      <c r="O946" s="155">
        <f t="shared" si="91"/>
        <v>0</v>
      </c>
      <c r="P946" s="155">
        <f>IF(O946=1,SUM($O$6:O946),0)</f>
        <v>0</v>
      </c>
    </row>
    <row r="947" spans="1:16" ht="15" customHeight="1">
      <c r="A947" s="15"/>
      <c r="B947" s="183">
        <v>18</v>
      </c>
      <c r="C947" s="109" t="s">
        <v>1215</v>
      </c>
      <c r="D947" s="226" t="s">
        <v>47</v>
      </c>
      <c r="E947" s="227" t="s">
        <v>1102</v>
      </c>
      <c r="F947" s="228">
        <v>3974000</v>
      </c>
      <c r="G947" s="228">
        <v>3974000</v>
      </c>
      <c r="H947" s="171"/>
      <c r="I947" s="88">
        <f t="shared" si="92"/>
        <v>3974000</v>
      </c>
      <c r="J947" s="163">
        <f t="shared" si="88"/>
        <v>0</v>
      </c>
      <c r="K947" s="155">
        <f t="shared" si="89"/>
        <v>0</v>
      </c>
      <c r="L947" s="155">
        <f>IF(J947=1,SUM($J$6:J947),0)</f>
        <v>0</v>
      </c>
      <c r="M947" s="155">
        <f>IF(K947=1,SUM($K$6:K947),0)</f>
        <v>0</v>
      </c>
      <c r="N947" s="165">
        <f t="shared" si="90"/>
        <v>0</v>
      </c>
      <c r="O947" s="155">
        <f t="shared" si="91"/>
        <v>0</v>
      </c>
      <c r="P947" s="155">
        <f>IF(O947=1,SUM($O$6:O947),0)</f>
        <v>0</v>
      </c>
    </row>
    <row r="948" spans="1:16" ht="15" customHeight="1">
      <c r="A948" s="15"/>
      <c r="B948" s="183">
        <v>19</v>
      </c>
      <c r="C948" s="109" t="s">
        <v>1216</v>
      </c>
      <c r="D948" s="226" t="s">
        <v>47</v>
      </c>
      <c r="E948" s="227" t="s">
        <v>1102</v>
      </c>
      <c r="F948" s="228">
        <v>5452000</v>
      </c>
      <c r="G948" s="228">
        <v>5452000</v>
      </c>
      <c r="H948" s="171"/>
      <c r="I948" s="88">
        <f t="shared" si="92"/>
        <v>5452000</v>
      </c>
      <c r="J948" s="163">
        <f t="shared" si="88"/>
        <v>0</v>
      </c>
      <c r="K948" s="155">
        <f t="shared" si="89"/>
        <v>0</v>
      </c>
      <c r="L948" s="155">
        <f>IF(J948=1,SUM($J$6:J948),0)</f>
        <v>0</v>
      </c>
      <c r="M948" s="155">
        <f>IF(K948=1,SUM($K$6:K948),0)</f>
        <v>0</v>
      </c>
      <c r="N948" s="165">
        <f t="shared" si="90"/>
        <v>0</v>
      </c>
      <c r="O948" s="155">
        <f t="shared" si="91"/>
        <v>0</v>
      </c>
      <c r="P948" s="155">
        <f>IF(O948=1,SUM($O$6:O948),0)</f>
        <v>0</v>
      </c>
    </row>
    <row r="949" spans="1:16" ht="15" customHeight="1">
      <c r="A949" s="15"/>
      <c r="B949" s="183">
        <v>20</v>
      </c>
      <c r="C949" s="109" t="s">
        <v>1217</v>
      </c>
      <c r="D949" s="226" t="s">
        <v>47</v>
      </c>
      <c r="E949" s="227" t="s">
        <v>1102</v>
      </c>
      <c r="F949" s="228">
        <v>4868000</v>
      </c>
      <c r="G949" s="228">
        <v>4868000</v>
      </c>
      <c r="H949" s="171"/>
      <c r="I949" s="88">
        <f t="shared" si="92"/>
        <v>4868000</v>
      </c>
      <c r="J949" s="163">
        <f t="shared" si="88"/>
        <v>0</v>
      </c>
      <c r="K949" s="155">
        <f t="shared" si="89"/>
        <v>0</v>
      </c>
      <c r="L949" s="155">
        <f>IF(J949=1,SUM($J$6:J949),0)</f>
        <v>0</v>
      </c>
      <c r="M949" s="155">
        <f>IF(K949=1,SUM($K$6:K949),0)</f>
        <v>0</v>
      </c>
      <c r="N949" s="165">
        <f t="shared" si="90"/>
        <v>0</v>
      </c>
      <c r="O949" s="155">
        <f t="shared" si="91"/>
        <v>0</v>
      </c>
      <c r="P949" s="155">
        <f>IF(O949=1,SUM($O$6:O949),0)</f>
        <v>0</v>
      </c>
    </row>
    <row r="950" spans="1:16" ht="15" customHeight="1">
      <c r="A950" s="15"/>
      <c r="B950" s="183">
        <v>21</v>
      </c>
      <c r="C950" s="109" t="s">
        <v>1218</v>
      </c>
      <c r="D950" s="226" t="s">
        <v>47</v>
      </c>
      <c r="E950" s="227" t="s">
        <v>1102</v>
      </c>
      <c r="F950" s="228">
        <v>3586000</v>
      </c>
      <c r="G950" s="228">
        <v>3586000</v>
      </c>
      <c r="H950" s="171"/>
      <c r="I950" s="88">
        <f t="shared" si="92"/>
        <v>3586000</v>
      </c>
      <c r="J950" s="163">
        <f t="shared" si="88"/>
        <v>0</v>
      </c>
      <c r="K950" s="155">
        <f t="shared" si="89"/>
        <v>0</v>
      </c>
      <c r="L950" s="155">
        <f>IF(J950=1,SUM($J$6:J950),0)</f>
        <v>0</v>
      </c>
      <c r="M950" s="155">
        <f>IF(K950=1,SUM($K$6:K950),0)</f>
        <v>0</v>
      </c>
      <c r="N950" s="165">
        <f t="shared" si="90"/>
        <v>0</v>
      </c>
      <c r="O950" s="155">
        <f t="shared" si="91"/>
        <v>0</v>
      </c>
      <c r="P950" s="155">
        <f>IF(O950=1,SUM($O$6:O950),0)</f>
        <v>0</v>
      </c>
    </row>
    <row r="951" spans="1:16" ht="15" customHeight="1">
      <c r="A951" s="15"/>
      <c r="B951" s="183">
        <v>22</v>
      </c>
      <c r="C951" s="109" t="s">
        <v>1219</v>
      </c>
      <c r="D951" s="226" t="s">
        <v>47</v>
      </c>
      <c r="E951" s="227" t="s">
        <v>1102</v>
      </c>
      <c r="F951" s="228">
        <v>3038000</v>
      </c>
      <c r="G951" s="228">
        <v>3038000</v>
      </c>
      <c r="H951" s="171"/>
      <c r="I951" s="88">
        <f t="shared" si="92"/>
        <v>3038000</v>
      </c>
      <c r="J951" s="163">
        <f t="shared" si="88"/>
        <v>0</v>
      </c>
      <c r="K951" s="155">
        <f t="shared" si="89"/>
        <v>0</v>
      </c>
      <c r="L951" s="155">
        <f>IF(J951=1,SUM($J$6:J951),0)</f>
        <v>0</v>
      </c>
      <c r="M951" s="155">
        <f>IF(K951=1,SUM($K$6:K951),0)</f>
        <v>0</v>
      </c>
      <c r="N951" s="165">
        <f t="shared" si="90"/>
        <v>0</v>
      </c>
      <c r="O951" s="155">
        <f t="shared" si="91"/>
        <v>0</v>
      </c>
      <c r="P951" s="155">
        <f>IF(O951=1,SUM($O$6:O951),0)</f>
        <v>0</v>
      </c>
    </row>
    <row r="952" spans="1:16" ht="15" customHeight="1">
      <c r="A952" s="15"/>
      <c r="B952" s="183">
        <v>23</v>
      </c>
      <c r="C952" s="109" t="s">
        <v>1220</v>
      </c>
      <c r="D952" s="226" t="s">
        <v>47</v>
      </c>
      <c r="E952" s="227" t="s">
        <v>1102</v>
      </c>
      <c r="F952" s="228">
        <v>2729702.1956122965</v>
      </c>
      <c r="G952" s="228">
        <v>2729702.1956122965</v>
      </c>
      <c r="H952" s="171"/>
      <c r="I952" s="88">
        <f t="shared" si="92"/>
        <v>2729702.1956122965</v>
      </c>
      <c r="J952" s="163">
        <f t="shared" si="88"/>
        <v>0</v>
      </c>
      <c r="K952" s="155">
        <f t="shared" si="89"/>
        <v>0</v>
      </c>
      <c r="L952" s="155">
        <f>IF(J952=1,SUM($J$6:J952),0)</f>
        <v>0</v>
      </c>
      <c r="M952" s="155">
        <f>IF(K952=1,SUM($K$6:K952),0)</f>
        <v>0</v>
      </c>
      <c r="N952" s="165">
        <f t="shared" si="90"/>
        <v>0</v>
      </c>
      <c r="O952" s="155">
        <f t="shared" si="91"/>
        <v>0</v>
      </c>
      <c r="P952" s="155">
        <f>IF(O952=1,SUM($O$6:O952),0)</f>
        <v>0</v>
      </c>
    </row>
    <row r="953" spans="1:16" ht="15" customHeight="1">
      <c r="A953" s="15"/>
      <c r="B953" s="183">
        <v>24</v>
      </c>
      <c r="C953" s="109" t="s">
        <v>1221</v>
      </c>
      <c r="D953" s="226" t="s">
        <v>47</v>
      </c>
      <c r="E953" s="227" t="s">
        <v>1102</v>
      </c>
      <c r="F953" s="228">
        <v>2509623.3260061787</v>
      </c>
      <c r="G953" s="228">
        <v>2509623.3260061787</v>
      </c>
      <c r="H953" s="171"/>
      <c r="I953" s="88">
        <f t="shared" si="92"/>
        <v>2509623.3260061787</v>
      </c>
      <c r="J953" s="163">
        <f t="shared" si="88"/>
        <v>0</v>
      </c>
      <c r="K953" s="155">
        <f t="shared" si="89"/>
        <v>0</v>
      </c>
      <c r="L953" s="155">
        <f>IF(J953=1,SUM($J$6:J953),0)</f>
        <v>0</v>
      </c>
      <c r="M953" s="155">
        <f>IF(K953=1,SUM($K$6:K953),0)</f>
        <v>0</v>
      </c>
      <c r="N953" s="165">
        <f t="shared" si="90"/>
        <v>0</v>
      </c>
      <c r="O953" s="155">
        <f t="shared" si="91"/>
        <v>0</v>
      </c>
      <c r="P953" s="155">
        <f>IF(O953=1,SUM($O$6:O953),0)</f>
        <v>0</v>
      </c>
    </row>
    <row r="954" spans="1:16" ht="15" customHeight="1">
      <c r="A954" s="15"/>
      <c r="B954" s="183">
        <v>25</v>
      </c>
      <c r="C954" s="109" t="s">
        <v>1222</v>
      </c>
      <c r="D954" s="226" t="s">
        <v>47</v>
      </c>
      <c r="E954" s="227" t="s">
        <v>1102</v>
      </c>
      <c r="F954" s="228">
        <v>2304000</v>
      </c>
      <c r="G954" s="228">
        <v>2304000</v>
      </c>
      <c r="H954" s="171"/>
      <c r="I954" s="88">
        <f t="shared" si="92"/>
        <v>2304000</v>
      </c>
      <c r="J954" s="163">
        <f t="shared" si="88"/>
        <v>0</v>
      </c>
      <c r="K954" s="155">
        <f t="shared" si="89"/>
        <v>0</v>
      </c>
      <c r="L954" s="155">
        <f>IF(J954=1,SUM($J$6:J954),0)</f>
        <v>0</v>
      </c>
      <c r="M954" s="155">
        <f>IF(K954=1,SUM($K$6:K954),0)</f>
        <v>0</v>
      </c>
      <c r="N954" s="165">
        <f t="shared" si="90"/>
        <v>0</v>
      </c>
      <c r="O954" s="155">
        <f t="shared" si="91"/>
        <v>0</v>
      </c>
      <c r="P954" s="155">
        <f>IF(O954=1,SUM($O$6:O954),0)</f>
        <v>0</v>
      </c>
    </row>
    <row r="955" spans="1:16" ht="15" customHeight="1">
      <c r="A955" s="15"/>
      <c r="B955" s="183">
        <v>26</v>
      </c>
      <c r="C955" s="109" t="s">
        <v>1223</v>
      </c>
      <c r="D955" s="226" t="s">
        <v>47</v>
      </c>
      <c r="E955" s="227" t="s">
        <v>1102</v>
      </c>
      <c r="F955" s="228">
        <v>2300000</v>
      </c>
      <c r="G955" s="228">
        <v>2300000</v>
      </c>
      <c r="H955" s="171"/>
      <c r="I955" s="88">
        <f t="shared" si="92"/>
        <v>2300000</v>
      </c>
      <c r="J955" s="163">
        <f t="shared" si="88"/>
        <v>0</v>
      </c>
      <c r="K955" s="155">
        <f t="shared" si="89"/>
        <v>0</v>
      </c>
      <c r="L955" s="155">
        <f>IF(J955=1,SUM($J$6:J955),0)</f>
        <v>0</v>
      </c>
      <c r="M955" s="155">
        <f>IF(K955=1,SUM($K$6:K955),0)</f>
        <v>0</v>
      </c>
      <c r="N955" s="165">
        <f t="shared" si="90"/>
        <v>0</v>
      </c>
      <c r="O955" s="155">
        <f t="shared" si="91"/>
        <v>0</v>
      </c>
      <c r="P955" s="155">
        <f>IF(O955=1,SUM($O$6:O955),0)</f>
        <v>0</v>
      </c>
    </row>
    <row r="956" spans="1:16" ht="15" customHeight="1">
      <c r="A956" s="15"/>
      <c r="B956" s="183">
        <v>27</v>
      </c>
      <c r="C956" s="109" t="s">
        <v>1224</v>
      </c>
      <c r="D956" s="226" t="s">
        <v>47</v>
      </c>
      <c r="E956" s="227" t="s">
        <v>1102</v>
      </c>
      <c r="F956" s="228">
        <v>2036000</v>
      </c>
      <c r="G956" s="228">
        <v>2036000</v>
      </c>
      <c r="H956" s="171"/>
      <c r="I956" s="88">
        <f t="shared" si="92"/>
        <v>2036000</v>
      </c>
      <c r="J956" s="163">
        <f t="shared" si="88"/>
        <v>0</v>
      </c>
      <c r="K956" s="155">
        <f t="shared" si="89"/>
        <v>0</v>
      </c>
      <c r="L956" s="155">
        <f>IF(J956=1,SUM($J$6:J956),0)</f>
        <v>0</v>
      </c>
      <c r="M956" s="155">
        <f>IF(K956=1,SUM($K$6:K956),0)</f>
        <v>0</v>
      </c>
      <c r="N956" s="165">
        <f t="shared" si="90"/>
        <v>0</v>
      </c>
      <c r="O956" s="155">
        <f t="shared" si="91"/>
        <v>0</v>
      </c>
      <c r="P956" s="155">
        <f>IF(O956=1,SUM($O$6:O956),0)</f>
        <v>0</v>
      </c>
    </row>
    <row r="957" spans="1:16" ht="15" customHeight="1">
      <c r="A957" s="15"/>
      <c r="B957" s="183">
        <v>28</v>
      </c>
      <c r="C957" s="109" t="s">
        <v>1225</v>
      </c>
      <c r="D957" s="226" t="s">
        <v>47</v>
      </c>
      <c r="E957" s="227" t="s">
        <v>1102</v>
      </c>
      <c r="F957" s="228">
        <v>10465400.000000002</v>
      </c>
      <c r="G957" s="228">
        <v>10465400.000000002</v>
      </c>
      <c r="H957" s="171"/>
      <c r="I957" s="88">
        <f t="shared" si="92"/>
        <v>10465400.000000002</v>
      </c>
      <c r="J957" s="163">
        <f t="shared" si="88"/>
        <v>0</v>
      </c>
      <c r="K957" s="155">
        <f t="shared" si="89"/>
        <v>0</v>
      </c>
      <c r="L957" s="155">
        <f>IF(J957=1,SUM($J$6:J957),0)</f>
        <v>0</v>
      </c>
      <c r="M957" s="155">
        <f>IF(K957=1,SUM($K$6:K957),0)</f>
        <v>0</v>
      </c>
      <c r="N957" s="165">
        <f t="shared" si="90"/>
        <v>0</v>
      </c>
      <c r="O957" s="155">
        <f t="shared" si="91"/>
        <v>0</v>
      </c>
      <c r="P957" s="155">
        <f>IF(O957=1,SUM($O$6:O957),0)</f>
        <v>0</v>
      </c>
    </row>
    <row r="958" spans="1:16" ht="15" customHeight="1">
      <c r="A958" s="15"/>
      <c r="B958" s="183">
        <v>29</v>
      </c>
      <c r="C958" s="109" t="s">
        <v>1226</v>
      </c>
      <c r="D958" s="226" t="s">
        <v>47</v>
      </c>
      <c r="E958" s="227" t="s">
        <v>1102</v>
      </c>
      <c r="F958" s="228">
        <v>10465400.000000002</v>
      </c>
      <c r="G958" s="228">
        <v>10465400.000000002</v>
      </c>
      <c r="H958" s="171"/>
      <c r="I958" s="88">
        <f t="shared" si="92"/>
        <v>10465400.000000002</v>
      </c>
      <c r="J958" s="163">
        <f t="shared" si="88"/>
        <v>0</v>
      </c>
      <c r="K958" s="155">
        <f t="shared" si="89"/>
        <v>0</v>
      </c>
      <c r="L958" s="155">
        <f>IF(J958=1,SUM($J$6:J958),0)</f>
        <v>0</v>
      </c>
      <c r="M958" s="155">
        <f>IF(K958=1,SUM($K$6:K958),0)</f>
        <v>0</v>
      </c>
      <c r="N958" s="165">
        <f t="shared" si="90"/>
        <v>0</v>
      </c>
      <c r="O958" s="155">
        <f t="shared" si="91"/>
        <v>0</v>
      </c>
      <c r="P958" s="155">
        <f>IF(O958=1,SUM($O$6:O958),0)</f>
        <v>0</v>
      </c>
    </row>
    <row r="959" spans="1:16" ht="15" customHeight="1">
      <c r="A959" s="15"/>
      <c r="B959" s="183">
        <v>30</v>
      </c>
      <c r="C959" s="109" t="s">
        <v>1227</v>
      </c>
      <c r="D959" s="226" t="s">
        <v>47</v>
      </c>
      <c r="E959" s="227" t="s">
        <v>1102</v>
      </c>
      <c r="F959" s="228">
        <v>8168600.0000000009</v>
      </c>
      <c r="G959" s="228">
        <v>8168600.0000000009</v>
      </c>
      <c r="H959" s="171"/>
      <c r="I959" s="88">
        <f t="shared" si="92"/>
        <v>8168600.0000000009</v>
      </c>
      <c r="J959" s="163">
        <f t="shared" si="88"/>
        <v>0</v>
      </c>
      <c r="K959" s="155">
        <f t="shared" si="89"/>
        <v>0</v>
      </c>
      <c r="L959" s="155">
        <f>IF(J959=1,SUM($J$6:J959),0)</f>
        <v>0</v>
      </c>
      <c r="M959" s="155">
        <f>IF(K959=1,SUM($K$6:K959),0)</f>
        <v>0</v>
      </c>
      <c r="N959" s="165">
        <f t="shared" si="90"/>
        <v>0</v>
      </c>
      <c r="O959" s="155">
        <f t="shared" si="91"/>
        <v>0</v>
      </c>
      <c r="P959" s="155">
        <f>IF(O959=1,SUM($O$6:O959),0)</f>
        <v>0</v>
      </c>
    </row>
    <row r="960" spans="1:16" ht="15" customHeight="1">
      <c r="A960" s="15"/>
      <c r="B960" s="183">
        <v>31</v>
      </c>
      <c r="C960" s="109" t="s">
        <v>1228</v>
      </c>
      <c r="D960" s="226" t="s">
        <v>47</v>
      </c>
      <c r="E960" s="227" t="s">
        <v>1102</v>
      </c>
      <c r="F960" s="228">
        <v>7737400.0000000009</v>
      </c>
      <c r="G960" s="228">
        <v>7737400.0000000009</v>
      </c>
      <c r="H960" s="171"/>
      <c r="I960" s="88">
        <f t="shared" si="92"/>
        <v>7737400.0000000009</v>
      </c>
      <c r="J960" s="163">
        <f t="shared" si="88"/>
        <v>0</v>
      </c>
      <c r="K960" s="155">
        <f t="shared" si="89"/>
        <v>0</v>
      </c>
      <c r="L960" s="155">
        <f>IF(J960=1,SUM($J$6:J960),0)</f>
        <v>0</v>
      </c>
      <c r="M960" s="155">
        <f>IF(K960=1,SUM($K$6:K960),0)</f>
        <v>0</v>
      </c>
      <c r="N960" s="165">
        <f t="shared" si="90"/>
        <v>0</v>
      </c>
      <c r="O960" s="155">
        <f t="shared" si="91"/>
        <v>0</v>
      </c>
      <c r="P960" s="155">
        <f>IF(O960=1,SUM($O$6:O960),0)</f>
        <v>0</v>
      </c>
    </row>
    <row r="961" spans="1:16" ht="15" customHeight="1">
      <c r="A961" s="15"/>
      <c r="B961" s="183">
        <v>32</v>
      </c>
      <c r="C961" s="109" t="s">
        <v>1229</v>
      </c>
      <c r="D961" s="226" t="s">
        <v>47</v>
      </c>
      <c r="E961" s="227" t="s">
        <v>1102</v>
      </c>
      <c r="F961" s="228">
        <v>6602200</v>
      </c>
      <c r="G961" s="228">
        <v>6602200</v>
      </c>
      <c r="H961" s="171"/>
      <c r="I961" s="88">
        <f t="shared" si="92"/>
        <v>6602200</v>
      </c>
      <c r="J961" s="163">
        <f t="shared" si="88"/>
        <v>0</v>
      </c>
      <c r="K961" s="155">
        <f t="shared" si="89"/>
        <v>0</v>
      </c>
      <c r="L961" s="155">
        <f>IF(J961=1,SUM($J$6:J961),0)</f>
        <v>0</v>
      </c>
      <c r="M961" s="155">
        <f>IF(K961=1,SUM($K$6:K961),0)</f>
        <v>0</v>
      </c>
      <c r="N961" s="165">
        <f t="shared" si="90"/>
        <v>0</v>
      </c>
      <c r="O961" s="155">
        <f t="shared" si="91"/>
        <v>0</v>
      </c>
      <c r="P961" s="155">
        <f>IF(O961=1,SUM($O$6:O961),0)</f>
        <v>0</v>
      </c>
    </row>
    <row r="962" spans="1:16" ht="15" customHeight="1">
      <c r="A962" s="15"/>
      <c r="B962" s="183">
        <v>33</v>
      </c>
      <c r="C962" s="109" t="s">
        <v>1230</v>
      </c>
      <c r="D962" s="226" t="s">
        <v>47</v>
      </c>
      <c r="E962" s="227" t="s">
        <v>1102</v>
      </c>
      <c r="F962" s="228">
        <v>6399800</v>
      </c>
      <c r="G962" s="228">
        <v>6399800</v>
      </c>
      <c r="H962" s="171"/>
      <c r="I962" s="88">
        <f t="shared" si="92"/>
        <v>6399800</v>
      </c>
      <c r="J962" s="163">
        <f t="shared" si="88"/>
        <v>0</v>
      </c>
      <c r="K962" s="155">
        <f t="shared" si="89"/>
        <v>0</v>
      </c>
      <c r="L962" s="155">
        <f>IF(J962=1,SUM($J$6:J962),0)</f>
        <v>0</v>
      </c>
      <c r="M962" s="155">
        <f>IF(K962=1,SUM($K$6:K962),0)</f>
        <v>0</v>
      </c>
      <c r="N962" s="165">
        <f t="shared" si="90"/>
        <v>0</v>
      </c>
      <c r="O962" s="155">
        <f t="shared" si="91"/>
        <v>0</v>
      </c>
      <c r="P962" s="155">
        <f>IF(O962=1,SUM($O$6:O962),0)</f>
        <v>0</v>
      </c>
    </row>
    <row r="963" spans="1:16" ht="15" customHeight="1">
      <c r="A963" s="15"/>
      <c r="B963" s="183">
        <v>34</v>
      </c>
      <c r="C963" s="109" t="s">
        <v>1231</v>
      </c>
      <c r="D963" s="226" t="s">
        <v>47</v>
      </c>
      <c r="E963" s="227" t="s">
        <v>1102</v>
      </c>
      <c r="F963" s="228">
        <v>6393200</v>
      </c>
      <c r="G963" s="228">
        <v>6393200</v>
      </c>
      <c r="H963" s="171"/>
      <c r="I963" s="88">
        <f t="shared" si="92"/>
        <v>6393200</v>
      </c>
      <c r="J963" s="163">
        <f t="shared" si="88"/>
        <v>0</v>
      </c>
      <c r="K963" s="155">
        <f t="shared" si="89"/>
        <v>0</v>
      </c>
      <c r="L963" s="155">
        <f>IF(J963=1,SUM($J$6:J963),0)</f>
        <v>0</v>
      </c>
      <c r="M963" s="155">
        <f>IF(K963=1,SUM($K$6:K963),0)</f>
        <v>0</v>
      </c>
      <c r="N963" s="165">
        <f t="shared" si="90"/>
        <v>0</v>
      </c>
      <c r="O963" s="155">
        <f t="shared" si="91"/>
        <v>0</v>
      </c>
      <c r="P963" s="155">
        <f>IF(O963=1,SUM($O$6:O963),0)</f>
        <v>0</v>
      </c>
    </row>
    <row r="964" spans="1:16" ht="15" customHeight="1">
      <c r="A964" s="15"/>
      <c r="B964" s="183">
        <v>35</v>
      </c>
      <c r="C964" s="109" t="s">
        <v>1232</v>
      </c>
      <c r="D964" s="226" t="s">
        <v>47</v>
      </c>
      <c r="E964" s="227" t="s">
        <v>1102</v>
      </c>
      <c r="F964" s="228">
        <v>5434000</v>
      </c>
      <c r="G964" s="228">
        <v>5434000</v>
      </c>
      <c r="H964" s="171"/>
      <c r="I964" s="88">
        <f t="shared" si="92"/>
        <v>5434000</v>
      </c>
      <c r="J964" s="163">
        <f t="shared" si="88"/>
        <v>0</v>
      </c>
      <c r="K964" s="155">
        <f t="shared" si="89"/>
        <v>0</v>
      </c>
      <c r="L964" s="155">
        <f>IF(J964=1,SUM($J$6:J964),0)</f>
        <v>0</v>
      </c>
      <c r="M964" s="155">
        <f>IF(K964=1,SUM($K$6:K964),0)</f>
        <v>0</v>
      </c>
      <c r="N964" s="165">
        <f t="shared" si="90"/>
        <v>0</v>
      </c>
      <c r="O964" s="155">
        <f t="shared" si="91"/>
        <v>0</v>
      </c>
      <c r="P964" s="155">
        <f>IF(O964=1,SUM($O$6:O964),0)</f>
        <v>0</v>
      </c>
    </row>
    <row r="965" spans="1:16" ht="15" customHeight="1">
      <c r="A965" s="15"/>
      <c r="B965" s="183">
        <v>36</v>
      </c>
      <c r="C965" s="109" t="s">
        <v>1233</v>
      </c>
      <c r="D965" s="226" t="s">
        <v>47</v>
      </c>
      <c r="E965" s="227" t="s">
        <v>1102</v>
      </c>
      <c r="F965" s="228">
        <v>6072000</v>
      </c>
      <c r="G965" s="228">
        <v>6072000</v>
      </c>
      <c r="H965" s="171"/>
      <c r="I965" s="88">
        <f>IF($I$5=$G$4,G965,(IF($I$5=$F$4,F965,0)))</f>
        <v>6072000</v>
      </c>
      <c r="J965" s="163">
        <f t="shared" si="88"/>
        <v>0</v>
      </c>
      <c r="K965" s="155">
        <f t="shared" si="89"/>
        <v>0</v>
      </c>
      <c r="L965" s="155">
        <f>IF(J965=1,SUM($J$6:J965),0)</f>
        <v>0</v>
      </c>
      <c r="M965" s="155">
        <f>IF(K965=1,SUM($K$6:K965),0)</f>
        <v>0</v>
      </c>
      <c r="N965" s="165">
        <f t="shared" si="90"/>
        <v>0</v>
      </c>
      <c r="O965" s="155">
        <f t="shared" si="91"/>
        <v>0</v>
      </c>
      <c r="P965" s="155">
        <f>IF(O965=1,SUM($O$6:O965),0)</f>
        <v>0</v>
      </c>
    </row>
    <row r="966" spans="1:16" ht="15" customHeight="1">
      <c r="A966" s="15"/>
      <c r="B966" s="183">
        <v>37</v>
      </c>
      <c r="C966" s="109" t="s">
        <v>1234</v>
      </c>
      <c r="D966" s="226" t="s">
        <v>47</v>
      </c>
      <c r="E966" s="227" t="s">
        <v>1102</v>
      </c>
      <c r="F966" s="228">
        <v>5898200</v>
      </c>
      <c r="G966" s="228">
        <v>5898200</v>
      </c>
      <c r="H966" s="171"/>
      <c r="I966" s="88">
        <f>IF($I$5=$G$4,G966,(IF($I$5=$F$4,F966,0)))</f>
        <v>5898200</v>
      </c>
      <c r="J966" s="163">
        <f t="shared" si="88"/>
        <v>0</v>
      </c>
      <c r="K966" s="155">
        <f t="shared" si="89"/>
        <v>0</v>
      </c>
      <c r="L966" s="155">
        <f>IF(J966=1,SUM($J$6:J966),0)</f>
        <v>0</v>
      </c>
      <c r="M966" s="155">
        <f>IF(K966=1,SUM($K$6:K966),0)</f>
        <v>0</v>
      </c>
      <c r="N966" s="165">
        <f t="shared" si="90"/>
        <v>0</v>
      </c>
      <c r="O966" s="155">
        <f t="shared" si="91"/>
        <v>0</v>
      </c>
      <c r="P966" s="155">
        <f>IF(O966=1,SUM($O$6:O966),0)</f>
        <v>0</v>
      </c>
    </row>
    <row r="967" spans="1:16" ht="15" customHeight="1">
      <c r="A967" s="15"/>
      <c r="B967" s="183">
        <v>38</v>
      </c>
      <c r="C967" s="109" t="s">
        <v>1235</v>
      </c>
      <c r="D967" s="226" t="s">
        <v>47</v>
      </c>
      <c r="E967" s="227" t="s">
        <v>1102</v>
      </c>
      <c r="F967" s="228">
        <v>4892800.0000000009</v>
      </c>
      <c r="G967" s="228">
        <v>4892800.0000000009</v>
      </c>
      <c r="H967" s="171"/>
      <c r="I967" s="88">
        <f t="shared" si="92"/>
        <v>4892800.0000000009</v>
      </c>
      <c r="J967" s="163">
        <f t="shared" si="88"/>
        <v>0</v>
      </c>
      <c r="K967" s="155">
        <f t="shared" si="89"/>
        <v>0</v>
      </c>
      <c r="L967" s="155">
        <f>IF(J967=1,SUM($J$6:J967),0)</f>
        <v>0</v>
      </c>
      <c r="M967" s="155">
        <f>IF(K967=1,SUM($K$6:K967),0)</f>
        <v>0</v>
      </c>
      <c r="N967" s="165">
        <f t="shared" si="90"/>
        <v>0</v>
      </c>
      <c r="O967" s="155">
        <f t="shared" si="91"/>
        <v>0</v>
      </c>
      <c r="P967" s="155">
        <f>IF(O967=1,SUM($O$6:O967),0)</f>
        <v>0</v>
      </c>
    </row>
    <row r="968" spans="1:16" ht="15" customHeight="1">
      <c r="A968" s="15"/>
      <c r="B968" s="183">
        <v>39</v>
      </c>
      <c r="C968" s="109" t="s">
        <v>1236</v>
      </c>
      <c r="D968" s="226" t="s">
        <v>47</v>
      </c>
      <c r="E968" s="227" t="s">
        <v>1102</v>
      </c>
      <c r="F968" s="228">
        <v>4892800.0000000009</v>
      </c>
      <c r="G968" s="228">
        <v>4892800.0000000009</v>
      </c>
      <c r="H968" s="171"/>
      <c r="I968" s="88">
        <f t="shared" si="92"/>
        <v>4892800.0000000009</v>
      </c>
      <c r="J968" s="163">
        <f t="shared" si="88"/>
        <v>0</v>
      </c>
      <c r="K968" s="155">
        <f t="shared" si="89"/>
        <v>0</v>
      </c>
      <c r="L968" s="155">
        <f>IF(J968=1,SUM($J$6:J968),0)</f>
        <v>0</v>
      </c>
      <c r="M968" s="155">
        <f>IF(K968=1,SUM($K$6:K968),0)</f>
        <v>0</v>
      </c>
      <c r="N968" s="165">
        <f t="shared" si="90"/>
        <v>0</v>
      </c>
      <c r="O968" s="155">
        <f t="shared" si="91"/>
        <v>0</v>
      </c>
      <c r="P968" s="155">
        <f>IF(O968=1,SUM($O$6:O968),0)</f>
        <v>0</v>
      </c>
    </row>
    <row r="969" spans="1:16" ht="15" customHeight="1">
      <c r="A969" s="15"/>
      <c r="B969" s="183">
        <v>40</v>
      </c>
      <c r="C969" s="109" t="s">
        <v>1237</v>
      </c>
      <c r="D969" s="226" t="s">
        <v>47</v>
      </c>
      <c r="E969" s="227" t="s">
        <v>1102</v>
      </c>
      <c r="F969" s="228">
        <v>4340600.0000000009</v>
      </c>
      <c r="G969" s="228">
        <v>4340600.0000000009</v>
      </c>
      <c r="H969" s="171"/>
      <c r="I969" s="88">
        <f t="shared" si="92"/>
        <v>4340600.0000000009</v>
      </c>
      <c r="J969" s="163">
        <f t="shared" si="88"/>
        <v>0</v>
      </c>
      <c r="K969" s="155">
        <f t="shared" si="89"/>
        <v>0</v>
      </c>
      <c r="L969" s="155">
        <f>IF(J969=1,SUM($J$6:J969),0)</f>
        <v>0</v>
      </c>
      <c r="M969" s="155">
        <f>IF(K969=1,SUM($K$6:K969),0)</f>
        <v>0</v>
      </c>
      <c r="N969" s="165">
        <f t="shared" si="90"/>
        <v>0</v>
      </c>
      <c r="O969" s="155">
        <f t="shared" si="91"/>
        <v>0</v>
      </c>
      <c r="P969" s="155">
        <f>IF(O969=1,SUM($O$6:O969),0)</f>
        <v>0</v>
      </c>
    </row>
    <row r="970" spans="1:16" ht="15" customHeight="1">
      <c r="A970" s="15"/>
      <c r="B970" s="183">
        <v>41</v>
      </c>
      <c r="C970" s="109" t="s">
        <v>1238</v>
      </c>
      <c r="D970" s="226" t="s">
        <v>47</v>
      </c>
      <c r="E970" s="227" t="s">
        <v>1102</v>
      </c>
      <c r="F970" s="228">
        <v>3282400</v>
      </c>
      <c r="G970" s="228">
        <v>3282400</v>
      </c>
      <c r="H970" s="171"/>
      <c r="I970" s="88">
        <f t="shared" si="92"/>
        <v>3282400</v>
      </c>
      <c r="J970" s="163">
        <f t="shared" si="88"/>
        <v>0</v>
      </c>
      <c r="K970" s="155">
        <f t="shared" si="89"/>
        <v>0</v>
      </c>
      <c r="L970" s="155">
        <f>IF(J970=1,SUM($J$6:J970),0)</f>
        <v>0</v>
      </c>
      <c r="M970" s="155">
        <f>IF(K970=1,SUM($K$6:K970),0)</f>
        <v>0</v>
      </c>
      <c r="N970" s="165">
        <f t="shared" si="90"/>
        <v>0</v>
      </c>
      <c r="O970" s="155">
        <f t="shared" si="91"/>
        <v>0</v>
      </c>
      <c r="P970" s="155">
        <f>IF(O970=1,SUM($O$6:O970),0)</f>
        <v>0</v>
      </c>
    </row>
    <row r="971" spans="1:16" ht="15" customHeight="1">
      <c r="A971" s="15"/>
      <c r="B971" s="183">
        <v>42</v>
      </c>
      <c r="C971" s="109" t="s">
        <v>1239</v>
      </c>
      <c r="D971" s="226" t="s">
        <v>47</v>
      </c>
      <c r="E971" s="227" t="s">
        <v>1102</v>
      </c>
      <c r="F971" s="228">
        <v>8584400.0000000019</v>
      </c>
      <c r="G971" s="228">
        <v>8584400.0000000019</v>
      </c>
      <c r="H971" s="171"/>
      <c r="I971" s="88">
        <f t="shared" si="92"/>
        <v>8584400.0000000019</v>
      </c>
      <c r="J971" s="163">
        <f t="shared" si="88"/>
        <v>0</v>
      </c>
      <c r="K971" s="155">
        <f t="shared" si="89"/>
        <v>0</v>
      </c>
      <c r="L971" s="155">
        <f>IF(J971=1,SUM($J$6:J971),0)</f>
        <v>0</v>
      </c>
      <c r="M971" s="155">
        <f>IF(K971=1,SUM($K$6:K971),0)</f>
        <v>0</v>
      </c>
      <c r="N971" s="165">
        <f t="shared" si="90"/>
        <v>0</v>
      </c>
      <c r="O971" s="155">
        <f t="shared" si="91"/>
        <v>0</v>
      </c>
      <c r="P971" s="155">
        <f>IF(O971=1,SUM($O$6:O971),0)</f>
        <v>0</v>
      </c>
    </row>
    <row r="972" spans="1:16" ht="15" customHeight="1">
      <c r="A972" s="15"/>
      <c r="B972" s="183">
        <v>43</v>
      </c>
      <c r="C972" s="109" t="s">
        <v>1240</v>
      </c>
      <c r="D972" s="226" t="s">
        <v>47</v>
      </c>
      <c r="E972" s="227" t="s">
        <v>1102</v>
      </c>
      <c r="F972" s="228">
        <v>6767200</v>
      </c>
      <c r="G972" s="228">
        <v>6767200</v>
      </c>
      <c r="H972" s="171"/>
      <c r="I972" s="88">
        <f t="shared" si="92"/>
        <v>6767200</v>
      </c>
      <c r="J972" s="163">
        <f t="shared" ref="J972:J1035" si="93">IF(D972="MDU-KD",1,0)</f>
        <v>0</v>
      </c>
      <c r="K972" s="155">
        <f t="shared" ref="K972:K1035" si="94">IF(D972="HDW",1,0)</f>
        <v>0</v>
      </c>
      <c r="L972" s="155">
        <f>IF(J972=1,SUM($J$6:J972),0)</f>
        <v>0</v>
      </c>
      <c r="M972" s="155">
        <f>IF(K972=1,SUM($K$6:K972),0)</f>
        <v>0</v>
      </c>
      <c r="N972" s="165">
        <f t="shared" ref="N972:N1035" si="95">IF(L972=0,M972,L972)</f>
        <v>0</v>
      </c>
      <c r="O972" s="155">
        <f t="shared" ref="O972:O1035" si="96">IF(E972=0,0,IF(LEFT(C972,11)="Tiang Beton",1,0))</f>
        <v>0</v>
      </c>
      <c r="P972" s="155">
        <f>IF(O972=1,SUM($O$6:O972),0)</f>
        <v>0</v>
      </c>
    </row>
    <row r="973" spans="1:16" ht="15" customHeight="1">
      <c r="A973" s="15"/>
      <c r="B973" s="183">
        <v>44</v>
      </c>
      <c r="C973" s="109" t="s">
        <v>1241</v>
      </c>
      <c r="D973" s="226" t="s">
        <v>47</v>
      </c>
      <c r="E973" s="227" t="s">
        <v>1102</v>
      </c>
      <c r="F973" s="228">
        <v>5755200</v>
      </c>
      <c r="G973" s="228">
        <v>5755200</v>
      </c>
      <c r="H973" s="171"/>
      <c r="I973" s="88">
        <f t="shared" si="92"/>
        <v>5755200</v>
      </c>
      <c r="J973" s="163">
        <f t="shared" si="93"/>
        <v>0</v>
      </c>
      <c r="K973" s="155">
        <f t="shared" si="94"/>
        <v>0</v>
      </c>
      <c r="L973" s="155">
        <f>IF(J973=1,SUM($J$6:J973),0)</f>
        <v>0</v>
      </c>
      <c r="M973" s="155">
        <f>IF(K973=1,SUM($K$6:K973),0)</f>
        <v>0</v>
      </c>
      <c r="N973" s="165">
        <f t="shared" si="95"/>
        <v>0</v>
      </c>
      <c r="O973" s="155">
        <f t="shared" si="96"/>
        <v>0</v>
      </c>
      <c r="P973" s="155">
        <f>IF(O973=1,SUM($O$6:O973),0)</f>
        <v>0</v>
      </c>
    </row>
    <row r="974" spans="1:16" ht="15" customHeight="1">
      <c r="A974" s="15"/>
      <c r="B974" s="183">
        <v>45</v>
      </c>
      <c r="C974" s="109" t="s">
        <v>1242</v>
      </c>
      <c r="D974" s="226" t="s">
        <v>47</v>
      </c>
      <c r="E974" s="227" t="s">
        <v>1102</v>
      </c>
      <c r="F974" s="228">
        <v>4371400.0000000009</v>
      </c>
      <c r="G974" s="228">
        <v>4371400.0000000009</v>
      </c>
      <c r="H974" s="171"/>
      <c r="I974" s="88">
        <f t="shared" si="92"/>
        <v>4371400.0000000009</v>
      </c>
      <c r="J974" s="163">
        <f t="shared" si="93"/>
        <v>0</v>
      </c>
      <c r="K974" s="155">
        <f t="shared" si="94"/>
        <v>0</v>
      </c>
      <c r="L974" s="155">
        <f>IF(J974=1,SUM($J$6:J974),0)</f>
        <v>0</v>
      </c>
      <c r="M974" s="155">
        <f>IF(K974=1,SUM($K$6:K974),0)</f>
        <v>0</v>
      </c>
      <c r="N974" s="165">
        <f t="shared" si="95"/>
        <v>0</v>
      </c>
      <c r="O974" s="155">
        <f t="shared" si="96"/>
        <v>0</v>
      </c>
      <c r="P974" s="155">
        <f>IF(O974=1,SUM($O$6:O974),0)</f>
        <v>0</v>
      </c>
    </row>
    <row r="975" spans="1:16" ht="15" customHeight="1">
      <c r="A975" s="15"/>
      <c r="B975" s="183">
        <v>46</v>
      </c>
      <c r="C975" s="109" t="s">
        <v>1243</v>
      </c>
      <c r="D975" s="226" t="s">
        <v>47</v>
      </c>
      <c r="E975" s="227" t="s">
        <v>1102</v>
      </c>
      <c r="F975" s="228">
        <v>5997200</v>
      </c>
      <c r="G975" s="228">
        <v>5997200</v>
      </c>
      <c r="H975" s="171"/>
      <c r="I975" s="88">
        <f t="shared" si="92"/>
        <v>5997200</v>
      </c>
      <c r="J975" s="163">
        <f t="shared" si="93"/>
        <v>0</v>
      </c>
      <c r="K975" s="155">
        <f t="shared" si="94"/>
        <v>0</v>
      </c>
      <c r="L975" s="155">
        <f>IF(J975=1,SUM($J$6:J975),0)</f>
        <v>0</v>
      </c>
      <c r="M975" s="155">
        <f>IF(K975=1,SUM($K$6:K975),0)</f>
        <v>0</v>
      </c>
      <c r="N975" s="165">
        <f t="shared" si="95"/>
        <v>0</v>
      </c>
      <c r="O975" s="155">
        <f t="shared" si="96"/>
        <v>0</v>
      </c>
      <c r="P975" s="155">
        <f>IF(O975=1,SUM($O$6:O975),0)</f>
        <v>0</v>
      </c>
    </row>
    <row r="976" spans="1:16" ht="15" customHeight="1">
      <c r="A976" s="15"/>
      <c r="B976" s="183">
        <v>47</v>
      </c>
      <c r="C976" s="109" t="s">
        <v>1244</v>
      </c>
      <c r="D976" s="226" t="s">
        <v>47</v>
      </c>
      <c r="E976" s="227" t="s">
        <v>1102</v>
      </c>
      <c r="F976" s="228">
        <v>5354800</v>
      </c>
      <c r="G976" s="228">
        <v>5354800</v>
      </c>
      <c r="H976" s="171"/>
      <c r="I976" s="88">
        <f t="shared" si="92"/>
        <v>5354800</v>
      </c>
      <c r="J976" s="163">
        <f t="shared" si="93"/>
        <v>0</v>
      </c>
      <c r="K976" s="155">
        <f t="shared" si="94"/>
        <v>0</v>
      </c>
      <c r="L976" s="155">
        <f>IF(J976=1,SUM($J$6:J976),0)</f>
        <v>0</v>
      </c>
      <c r="M976" s="155">
        <f>IF(K976=1,SUM($K$6:K976),0)</f>
        <v>0</v>
      </c>
      <c r="N976" s="165">
        <f t="shared" si="95"/>
        <v>0</v>
      </c>
      <c r="O976" s="155">
        <f t="shared" si="96"/>
        <v>0</v>
      </c>
      <c r="P976" s="155">
        <f>IF(O976=1,SUM($O$6:O976),0)</f>
        <v>0</v>
      </c>
    </row>
    <row r="977" spans="1:16" ht="15" customHeight="1">
      <c r="A977" s="15"/>
      <c r="B977" s="183">
        <v>48</v>
      </c>
      <c r="C977" s="109" t="s">
        <v>1245</v>
      </c>
      <c r="D977" s="226" t="s">
        <v>47</v>
      </c>
      <c r="E977" s="227" t="s">
        <v>1102</v>
      </c>
      <c r="F977" s="228">
        <v>3944600.0000000005</v>
      </c>
      <c r="G977" s="228">
        <v>3944600.0000000005</v>
      </c>
      <c r="H977" s="171"/>
      <c r="I977" s="88">
        <f t="shared" si="92"/>
        <v>3944600.0000000005</v>
      </c>
      <c r="J977" s="163">
        <f t="shared" si="93"/>
        <v>0</v>
      </c>
      <c r="K977" s="155">
        <f t="shared" si="94"/>
        <v>0</v>
      </c>
      <c r="L977" s="155">
        <f>IF(J977=1,SUM($J$6:J977),0)</f>
        <v>0</v>
      </c>
      <c r="M977" s="155">
        <f>IF(K977=1,SUM($K$6:K977),0)</f>
        <v>0</v>
      </c>
      <c r="N977" s="165">
        <f t="shared" si="95"/>
        <v>0</v>
      </c>
      <c r="O977" s="155">
        <f t="shared" si="96"/>
        <v>0</v>
      </c>
      <c r="P977" s="155">
        <f>IF(O977=1,SUM($O$6:O977),0)</f>
        <v>0</v>
      </c>
    </row>
    <row r="978" spans="1:16" ht="15" customHeight="1">
      <c r="A978" s="15"/>
      <c r="B978" s="183">
        <v>49</v>
      </c>
      <c r="C978" s="109" t="s">
        <v>1246</v>
      </c>
      <c r="D978" s="226" t="s">
        <v>47</v>
      </c>
      <c r="E978" s="227" t="s">
        <v>1102</v>
      </c>
      <c r="F978" s="228">
        <v>3341800</v>
      </c>
      <c r="G978" s="228">
        <v>3341800</v>
      </c>
      <c r="H978" s="171"/>
      <c r="I978" s="88">
        <f t="shared" si="92"/>
        <v>3341800</v>
      </c>
      <c r="J978" s="163">
        <f t="shared" si="93"/>
        <v>0</v>
      </c>
      <c r="K978" s="155">
        <f t="shared" si="94"/>
        <v>0</v>
      </c>
      <c r="L978" s="155">
        <f>IF(J978=1,SUM($J$6:J978),0)</f>
        <v>0</v>
      </c>
      <c r="M978" s="155">
        <f>IF(K978=1,SUM($K$6:K978),0)</f>
        <v>0</v>
      </c>
      <c r="N978" s="165">
        <f t="shared" si="95"/>
        <v>0</v>
      </c>
      <c r="O978" s="155">
        <f t="shared" si="96"/>
        <v>0</v>
      </c>
      <c r="P978" s="155">
        <f>IF(O978=1,SUM($O$6:O978),0)</f>
        <v>0</v>
      </c>
    </row>
    <row r="979" spans="1:16" ht="15" customHeight="1">
      <c r="A979" s="15"/>
      <c r="B979" s="183">
        <v>50</v>
      </c>
      <c r="C979" s="109" t="s">
        <v>1247</v>
      </c>
      <c r="D979" s="226" t="s">
        <v>47</v>
      </c>
      <c r="E979" s="227" t="s">
        <v>1102</v>
      </c>
      <c r="F979" s="228">
        <v>3002672.4151735264</v>
      </c>
      <c r="G979" s="228">
        <v>3002672.4151735264</v>
      </c>
      <c r="H979" s="171"/>
      <c r="I979" s="88">
        <f t="shared" si="92"/>
        <v>3002672.4151735264</v>
      </c>
      <c r="J979" s="163">
        <f t="shared" si="93"/>
        <v>0</v>
      </c>
      <c r="K979" s="155">
        <f t="shared" si="94"/>
        <v>0</v>
      </c>
      <c r="L979" s="155">
        <f>IF(J979=1,SUM($J$6:J979),0)</f>
        <v>0</v>
      </c>
      <c r="M979" s="155">
        <f>IF(K979=1,SUM($K$6:K979),0)</f>
        <v>0</v>
      </c>
      <c r="N979" s="165">
        <f t="shared" si="95"/>
        <v>0</v>
      </c>
      <c r="O979" s="155">
        <f t="shared" si="96"/>
        <v>0</v>
      </c>
      <c r="P979" s="155">
        <f>IF(O979=1,SUM($O$6:O979),0)</f>
        <v>0</v>
      </c>
    </row>
    <row r="980" spans="1:16" ht="15" customHeight="1">
      <c r="A980" s="15"/>
      <c r="B980" s="183">
        <v>51</v>
      </c>
      <c r="C980" s="109" t="s">
        <v>1248</v>
      </c>
      <c r="D980" s="226" t="s">
        <v>47</v>
      </c>
      <c r="E980" s="227" t="s">
        <v>1102</v>
      </c>
      <c r="F980" s="228">
        <v>2760585.6586067965</v>
      </c>
      <c r="G980" s="228">
        <v>2760585.6586067965</v>
      </c>
      <c r="H980" s="171"/>
      <c r="I980" s="88">
        <f t="shared" si="92"/>
        <v>2760585.6586067965</v>
      </c>
      <c r="J980" s="163">
        <f t="shared" si="93"/>
        <v>0</v>
      </c>
      <c r="K980" s="155">
        <f t="shared" si="94"/>
        <v>0</v>
      </c>
      <c r="L980" s="155">
        <f>IF(J980=1,SUM($J$6:J980),0)</f>
        <v>0</v>
      </c>
      <c r="M980" s="155">
        <f>IF(K980=1,SUM($K$6:K980),0)</f>
        <v>0</v>
      </c>
      <c r="N980" s="165">
        <f t="shared" si="95"/>
        <v>0</v>
      </c>
      <c r="O980" s="155">
        <f t="shared" si="96"/>
        <v>0</v>
      </c>
      <c r="P980" s="155">
        <f>IF(O980=1,SUM($O$6:O980),0)</f>
        <v>0</v>
      </c>
    </row>
    <row r="981" spans="1:16" ht="15" customHeight="1">
      <c r="A981" s="15"/>
      <c r="B981" s="183">
        <v>52</v>
      </c>
      <c r="C981" s="109" t="s">
        <v>1249</v>
      </c>
      <c r="D981" s="226" t="s">
        <v>47</v>
      </c>
      <c r="E981" s="227" t="s">
        <v>1102</v>
      </c>
      <c r="F981" s="228">
        <v>2534400.0000000005</v>
      </c>
      <c r="G981" s="228">
        <v>2534400.0000000005</v>
      </c>
      <c r="H981" s="171"/>
      <c r="I981" s="88">
        <f t="shared" si="92"/>
        <v>2534400.0000000005</v>
      </c>
      <c r="J981" s="163">
        <f t="shared" si="93"/>
        <v>0</v>
      </c>
      <c r="K981" s="155">
        <f t="shared" si="94"/>
        <v>0</v>
      </c>
      <c r="L981" s="155">
        <f>IF(J981=1,SUM($J$6:J981),0)</f>
        <v>0</v>
      </c>
      <c r="M981" s="155">
        <f>IF(K981=1,SUM($K$6:K981),0)</f>
        <v>0</v>
      </c>
      <c r="N981" s="165">
        <f t="shared" si="95"/>
        <v>0</v>
      </c>
      <c r="O981" s="155">
        <f t="shared" si="96"/>
        <v>0</v>
      </c>
      <c r="P981" s="155">
        <f>IF(O981=1,SUM($O$6:O981),0)</f>
        <v>0</v>
      </c>
    </row>
    <row r="982" spans="1:16" ht="15" customHeight="1">
      <c r="A982" s="15"/>
      <c r="B982" s="183">
        <v>53</v>
      </c>
      <c r="C982" s="109" t="s">
        <v>1250</v>
      </c>
      <c r="D982" s="226" t="s">
        <v>47</v>
      </c>
      <c r="E982" s="227" t="s">
        <v>1102</v>
      </c>
      <c r="F982" s="228">
        <v>2530000.0000000005</v>
      </c>
      <c r="G982" s="228">
        <v>2530000.0000000005</v>
      </c>
      <c r="H982" s="171"/>
      <c r="I982" s="88">
        <f t="shared" si="92"/>
        <v>2530000.0000000005</v>
      </c>
      <c r="J982" s="163">
        <f t="shared" si="93"/>
        <v>0</v>
      </c>
      <c r="K982" s="155">
        <f t="shared" si="94"/>
        <v>0</v>
      </c>
      <c r="L982" s="155">
        <f>IF(J982=1,SUM($J$6:J982),0)</f>
        <v>0</v>
      </c>
      <c r="M982" s="155">
        <f>IF(K982=1,SUM($K$6:K982),0)</f>
        <v>0</v>
      </c>
      <c r="N982" s="165">
        <f t="shared" si="95"/>
        <v>0</v>
      </c>
      <c r="O982" s="155">
        <f t="shared" si="96"/>
        <v>0</v>
      </c>
      <c r="P982" s="155">
        <f>IF(O982=1,SUM($O$6:O982),0)</f>
        <v>0</v>
      </c>
    </row>
    <row r="983" spans="1:16" ht="15" customHeight="1">
      <c r="A983" s="15"/>
      <c r="B983" s="183">
        <v>54</v>
      </c>
      <c r="C983" s="109" t="s">
        <v>1251</v>
      </c>
      <c r="D983" s="226" t="s">
        <v>47</v>
      </c>
      <c r="E983" s="227" t="s">
        <v>1102</v>
      </c>
      <c r="F983" s="228">
        <v>2239600.0000000005</v>
      </c>
      <c r="G983" s="228">
        <v>2239600.0000000005</v>
      </c>
      <c r="H983" s="171"/>
      <c r="I983" s="88">
        <f t="shared" si="92"/>
        <v>2239600.0000000005</v>
      </c>
      <c r="J983" s="163">
        <f t="shared" si="93"/>
        <v>0</v>
      </c>
      <c r="K983" s="155">
        <f t="shared" si="94"/>
        <v>0</v>
      </c>
      <c r="L983" s="155">
        <f>IF(J983=1,SUM($J$6:J983),0)</f>
        <v>0</v>
      </c>
      <c r="M983" s="155">
        <f>IF(K983=1,SUM($K$6:K983),0)</f>
        <v>0</v>
      </c>
      <c r="N983" s="165">
        <f t="shared" si="95"/>
        <v>0</v>
      </c>
      <c r="O983" s="155">
        <f t="shared" si="96"/>
        <v>0</v>
      </c>
      <c r="P983" s="155">
        <f>IF(O983=1,SUM($O$6:O983),0)</f>
        <v>0</v>
      </c>
    </row>
    <row r="984" spans="1:16" ht="15" customHeight="1">
      <c r="A984" s="15"/>
      <c r="B984" s="183">
        <v>55</v>
      </c>
      <c r="C984" s="109" t="s">
        <v>1252</v>
      </c>
      <c r="D984" s="226" t="s">
        <v>47</v>
      </c>
      <c r="E984" s="227" t="s">
        <v>1102</v>
      </c>
      <c r="F984" s="228">
        <v>13242832.628818881</v>
      </c>
      <c r="G984" s="228">
        <v>13242832.628818881</v>
      </c>
      <c r="H984" s="171"/>
      <c r="I984" s="88">
        <f t="shared" si="92"/>
        <v>13242832.628818881</v>
      </c>
      <c r="J984" s="163">
        <f t="shared" si="93"/>
        <v>0</v>
      </c>
      <c r="K984" s="155">
        <f t="shared" si="94"/>
        <v>0</v>
      </c>
      <c r="L984" s="155">
        <f>IF(J984=1,SUM($J$6:J984),0)</f>
        <v>0</v>
      </c>
      <c r="M984" s="155">
        <f>IF(K984=1,SUM($K$6:K984),0)</f>
        <v>0</v>
      </c>
      <c r="N984" s="165">
        <f t="shared" si="95"/>
        <v>0</v>
      </c>
      <c r="O984" s="155">
        <f t="shared" si="96"/>
        <v>0</v>
      </c>
      <c r="P984" s="155">
        <f>IF(O984=1,SUM($O$6:O984),0)</f>
        <v>0</v>
      </c>
    </row>
    <row r="985" spans="1:16" ht="15" customHeight="1">
      <c r="A985" s="15"/>
      <c r="B985" s="183"/>
      <c r="C985" s="109"/>
      <c r="D985" s="226" t="s">
        <v>48</v>
      </c>
      <c r="E985" s="227"/>
      <c r="F985" s="228">
        <v>0</v>
      </c>
      <c r="G985" s="228">
        <v>0</v>
      </c>
      <c r="H985" s="171"/>
      <c r="I985" s="88">
        <f t="shared" si="92"/>
        <v>0</v>
      </c>
      <c r="J985" s="163">
        <f t="shared" si="93"/>
        <v>0</v>
      </c>
      <c r="K985" s="155">
        <f t="shared" si="94"/>
        <v>0</v>
      </c>
      <c r="L985" s="155">
        <f>IF(J985=1,SUM($J$6:J985),0)</f>
        <v>0</v>
      </c>
      <c r="M985" s="155">
        <f>IF(K985=1,SUM($K$6:K985),0)</f>
        <v>0</v>
      </c>
      <c r="N985" s="165">
        <f t="shared" si="95"/>
        <v>0</v>
      </c>
      <c r="O985" s="155">
        <f t="shared" si="96"/>
        <v>0</v>
      </c>
      <c r="P985" s="155">
        <f>IF(O985=1,SUM($O$6:O985),0)</f>
        <v>0</v>
      </c>
    </row>
    <row r="986" spans="1:16" ht="15" customHeight="1">
      <c r="A986" s="15"/>
      <c r="B986" s="183" t="s">
        <v>1031</v>
      </c>
      <c r="C986" s="109" t="s">
        <v>779</v>
      </c>
      <c r="D986" s="226" t="s">
        <v>48</v>
      </c>
      <c r="E986" s="227"/>
      <c r="F986" s="228">
        <v>0</v>
      </c>
      <c r="G986" s="228">
        <v>0</v>
      </c>
      <c r="H986" s="171"/>
      <c r="I986" s="88">
        <f t="shared" si="92"/>
        <v>0</v>
      </c>
      <c r="J986" s="163">
        <f t="shared" si="93"/>
        <v>0</v>
      </c>
      <c r="K986" s="155">
        <f t="shared" si="94"/>
        <v>0</v>
      </c>
      <c r="L986" s="155">
        <f>IF(J986=1,SUM($J$6:J986),0)</f>
        <v>0</v>
      </c>
      <c r="M986" s="155">
        <f>IF(K986=1,SUM($K$6:K986),0)</f>
        <v>0</v>
      </c>
      <c r="N986" s="165">
        <f t="shared" si="95"/>
        <v>0</v>
      </c>
      <c r="O986" s="155">
        <f t="shared" si="96"/>
        <v>0</v>
      </c>
      <c r="P986" s="155">
        <f>IF(O986=1,SUM($O$6:O986),0)</f>
        <v>0</v>
      </c>
    </row>
    <row r="987" spans="1:16" ht="15" customHeight="1">
      <c r="A987" s="15"/>
      <c r="B987" s="183">
        <v>1</v>
      </c>
      <c r="C987" s="109" t="s">
        <v>1253</v>
      </c>
      <c r="D987" s="226" t="s">
        <v>47</v>
      </c>
      <c r="E987" s="227" t="s">
        <v>1102</v>
      </c>
      <c r="F987" s="228">
        <v>5710000</v>
      </c>
      <c r="G987" s="228">
        <v>5710000</v>
      </c>
      <c r="H987" s="171"/>
      <c r="I987" s="88">
        <f t="shared" si="92"/>
        <v>5710000</v>
      </c>
      <c r="J987" s="163">
        <f t="shared" si="93"/>
        <v>0</v>
      </c>
      <c r="K987" s="155">
        <f t="shared" si="94"/>
        <v>0</v>
      </c>
      <c r="L987" s="155">
        <f>IF(J987=1,SUM($J$6:J987),0)</f>
        <v>0</v>
      </c>
      <c r="M987" s="155">
        <f>IF(K987=1,SUM($K$6:K987),0)</f>
        <v>0</v>
      </c>
      <c r="N987" s="165">
        <f t="shared" si="95"/>
        <v>0</v>
      </c>
      <c r="O987" s="155">
        <f t="shared" si="96"/>
        <v>0</v>
      </c>
      <c r="P987" s="155">
        <f>IF(O987=1,SUM($O$6:O987),0)</f>
        <v>0</v>
      </c>
    </row>
    <row r="988" spans="1:16" ht="15" customHeight="1">
      <c r="A988" s="15"/>
      <c r="B988" s="183">
        <v>2</v>
      </c>
      <c r="C988" s="109" t="s">
        <v>1254</v>
      </c>
      <c r="D988" s="226" t="s">
        <v>47</v>
      </c>
      <c r="E988" s="227" t="s">
        <v>1102</v>
      </c>
      <c r="F988" s="228">
        <v>4800000</v>
      </c>
      <c r="G988" s="228">
        <v>4800000</v>
      </c>
      <c r="H988" s="171"/>
      <c r="I988" s="88">
        <f t="shared" si="92"/>
        <v>4800000</v>
      </c>
      <c r="J988" s="163">
        <f t="shared" si="93"/>
        <v>0</v>
      </c>
      <c r="K988" s="155">
        <f t="shared" si="94"/>
        <v>0</v>
      </c>
      <c r="L988" s="155">
        <f>IF(J988=1,SUM($J$6:J988),0)</f>
        <v>0</v>
      </c>
      <c r="M988" s="155">
        <f>IF(K988=1,SUM($K$6:K988),0)</f>
        <v>0</v>
      </c>
      <c r="N988" s="165">
        <f t="shared" si="95"/>
        <v>0</v>
      </c>
      <c r="O988" s="155">
        <f t="shared" si="96"/>
        <v>0</v>
      </c>
      <c r="P988" s="155">
        <f>IF(O988=1,SUM($O$6:O988),0)</f>
        <v>0</v>
      </c>
    </row>
    <row r="989" spans="1:16" ht="15" customHeight="1">
      <c r="A989" s="15"/>
      <c r="B989" s="183">
        <v>3</v>
      </c>
      <c r="C989" s="109" t="s">
        <v>1255</v>
      </c>
      <c r="D989" s="226" t="s">
        <v>47</v>
      </c>
      <c r="E989" s="227" t="s">
        <v>1102</v>
      </c>
      <c r="F989" s="228">
        <v>4416000</v>
      </c>
      <c r="G989" s="228">
        <v>4416000</v>
      </c>
      <c r="H989" s="171"/>
      <c r="I989" s="88">
        <f t="shared" si="92"/>
        <v>4416000</v>
      </c>
      <c r="J989" s="163">
        <f t="shared" si="93"/>
        <v>0</v>
      </c>
      <c r="K989" s="155">
        <f t="shared" si="94"/>
        <v>0</v>
      </c>
      <c r="L989" s="155">
        <f>IF(J989=1,SUM($J$6:J989),0)</f>
        <v>0</v>
      </c>
      <c r="M989" s="155">
        <f>IF(K989=1,SUM($K$6:K989),0)</f>
        <v>0</v>
      </c>
      <c r="N989" s="165">
        <f t="shared" si="95"/>
        <v>0</v>
      </c>
      <c r="O989" s="155">
        <f t="shared" si="96"/>
        <v>0</v>
      </c>
      <c r="P989" s="155">
        <f>IF(O989=1,SUM($O$6:O989),0)</f>
        <v>0</v>
      </c>
    </row>
    <row r="990" spans="1:16" ht="15" customHeight="1">
      <c r="A990" s="15"/>
      <c r="B990" s="183">
        <v>4</v>
      </c>
      <c r="C990" s="109" t="s">
        <v>1256</v>
      </c>
      <c r="D990" s="226" t="s">
        <v>47</v>
      </c>
      <c r="E990" s="227" t="s">
        <v>1102</v>
      </c>
      <c r="F990" s="228">
        <v>3286000</v>
      </c>
      <c r="G990" s="228">
        <v>3286000</v>
      </c>
      <c r="H990" s="171"/>
      <c r="I990" s="88">
        <f t="shared" si="92"/>
        <v>3286000</v>
      </c>
      <c r="J990" s="163">
        <f t="shared" si="93"/>
        <v>0</v>
      </c>
      <c r="K990" s="155">
        <f t="shared" si="94"/>
        <v>0</v>
      </c>
      <c r="L990" s="155">
        <f>IF(J990=1,SUM($J$6:J990),0)</f>
        <v>0</v>
      </c>
      <c r="M990" s="155">
        <f>IF(K990=1,SUM($K$6:K990),0)</f>
        <v>0</v>
      </c>
      <c r="N990" s="165">
        <f t="shared" si="95"/>
        <v>0</v>
      </c>
      <c r="O990" s="155">
        <f t="shared" si="96"/>
        <v>0</v>
      </c>
      <c r="P990" s="155">
        <f>IF(O990=1,SUM($O$6:O990),0)</f>
        <v>0</v>
      </c>
    </row>
    <row r="991" spans="1:16" ht="15" customHeight="1">
      <c r="A991" s="15"/>
      <c r="B991" s="183">
        <v>5</v>
      </c>
      <c r="C991" s="109" t="s">
        <v>1257</v>
      </c>
      <c r="D991" s="226" t="s">
        <v>47</v>
      </c>
      <c r="E991" s="227" t="s">
        <v>1102</v>
      </c>
      <c r="F991" s="228">
        <v>2234000</v>
      </c>
      <c r="G991" s="228">
        <v>2234000</v>
      </c>
      <c r="H991" s="171"/>
      <c r="I991" s="88">
        <f t="shared" si="92"/>
        <v>2234000</v>
      </c>
      <c r="J991" s="163">
        <f t="shared" si="93"/>
        <v>0</v>
      </c>
      <c r="K991" s="155">
        <f t="shared" si="94"/>
        <v>0</v>
      </c>
      <c r="L991" s="155">
        <f>IF(J991=1,SUM($J$6:J991),0)</f>
        <v>0</v>
      </c>
      <c r="M991" s="155">
        <f>IF(K991=1,SUM($K$6:K991),0)</f>
        <v>0</v>
      </c>
      <c r="N991" s="165">
        <f t="shared" si="95"/>
        <v>0</v>
      </c>
      <c r="O991" s="155">
        <f t="shared" si="96"/>
        <v>0</v>
      </c>
      <c r="P991" s="155">
        <f>IF(O991=1,SUM($O$6:O991),0)</f>
        <v>0</v>
      </c>
    </row>
    <row r="992" spans="1:16" ht="15" customHeight="1">
      <c r="A992" s="15"/>
      <c r="B992" s="183">
        <v>6</v>
      </c>
      <c r="C992" s="109" t="s">
        <v>1258</v>
      </c>
      <c r="D992" s="226" t="s">
        <v>47</v>
      </c>
      <c r="E992" s="227" t="s">
        <v>1102</v>
      </c>
      <c r="F992" s="228">
        <v>4470000</v>
      </c>
      <c r="G992" s="228">
        <v>4470000</v>
      </c>
      <c r="H992" s="171"/>
      <c r="I992" s="88">
        <f t="shared" si="92"/>
        <v>4470000</v>
      </c>
      <c r="J992" s="163">
        <f t="shared" si="93"/>
        <v>0</v>
      </c>
      <c r="K992" s="155">
        <f t="shared" si="94"/>
        <v>0</v>
      </c>
      <c r="L992" s="155">
        <f>IF(J992=1,SUM($J$6:J992),0)</f>
        <v>0</v>
      </c>
      <c r="M992" s="155">
        <f>IF(K992=1,SUM($K$6:K992),0)</f>
        <v>0</v>
      </c>
      <c r="N992" s="165">
        <f t="shared" si="95"/>
        <v>0</v>
      </c>
      <c r="O992" s="155">
        <f t="shared" si="96"/>
        <v>0</v>
      </c>
      <c r="P992" s="155">
        <f>IF(O992=1,SUM($O$6:O992),0)</f>
        <v>0</v>
      </c>
    </row>
    <row r="993" spans="1:16" ht="15" customHeight="1">
      <c r="A993" s="15"/>
      <c r="B993" s="183">
        <v>7</v>
      </c>
      <c r="C993" s="109" t="s">
        <v>1259</v>
      </c>
      <c r="D993" s="226" t="s">
        <v>47</v>
      </c>
      <c r="E993" s="227" t="s">
        <v>1102</v>
      </c>
      <c r="F993" s="228">
        <v>3580000</v>
      </c>
      <c r="G993" s="228">
        <v>3580000</v>
      </c>
      <c r="H993" s="171"/>
      <c r="I993" s="88">
        <f t="shared" si="92"/>
        <v>3580000</v>
      </c>
      <c r="J993" s="163">
        <f t="shared" si="93"/>
        <v>0</v>
      </c>
      <c r="K993" s="155">
        <f t="shared" si="94"/>
        <v>0</v>
      </c>
      <c r="L993" s="155">
        <f>IF(J993=1,SUM($J$6:J993),0)</f>
        <v>0</v>
      </c>
      <c r="M993" s="155">
        <f>IF(K993=1,SUM($K$6:K993),0)</f>
        <v>0</v>
      </c>
      <c r="N993" s="165">
        <f t="shared" si="95"/>
        <v>0</v>
      </c>
      <c r="O993" s="155">
        <f t="shared" si="96"/>
        <v>0</v>
      </c>
      <c r="P993" s="155">
        <f>IF(O993=1,SUM($O$6:O993),0)</f>
        <v>0</v>
      </c>
    </row>
    <row r="994" spans="1:16" ht="15" customHeight="1">
      <c r="A994" s="15"/>
      <c r="B994" s="183"/>
      <c r="C994" s="109"/>
      <c r="D994" s="226" t="s">
        <v>48</v>
      </c>
      <c r="E994" s="227"/>
      <c r="F994" s="228"/>
      <c r="G994" s="228"/>
      <c r="H994" s="171"/>
      <c r="I994" s="88">
        <f t="shared" si="92"/>
        <v>0</v>
      </c>
      <c r="J994" s="163">
        <f t="shared" si="93"/>
        <v>0</v>
      </c>
      <c r="K994" s="155">
        <f t="shared" si="94"/>
        <v>0</v>
      </c>
      <c r="L994" s="155">
        <f>IF(J994=1,SUM($J$6:J994),0)</f>
        <v>0</v>
      </c>
      <c r="M994" s="155">
        <f>IF(K994=1,SUM($K$6:K994),0)</f>
        <v>0</v>
      </c>
      <c r="N994" s="165">
        <f t="shared" si="95"/>
        <v>0</v>
      </c>
      <c r="O994" s="155">
        <f t="shared" si="96"/>
        <v>0</v>
      </c>
      <c r="P994" s="155">
        <f>IF(O994=1,SUM($O$6:O994),0)</f>
        <v>0</v>
      </c>
    </row>
    <row r="995" spans="1:16" ht="15" customHeight="1">
      <c r="A995" s="15"/>
      <c r="B995" s="183" t="s">
        <v>1031</v>
      </c>
      <c r="C995" s="109" t="s">
        <v>531</v>
      </c>
      <c r="D995" s="226" t="s">
        <v>48</v>
      </c>
      <c r="E995" s="227"/>
      <c r="F995" s="228"/>
      <c r="G995" s="228"/>
      <c r="H995" s="171"/>
      <c r="I995" s="88">
        <f t="shared" si="92"/>
        <v>0</v>
      </c>
      <c r="J995" s="163">
        <f t="shared" si="93"/>
        <v>0</v>
      </c>
      <c r="K995" s="155">
        <f t="shared" si="94"/>
        <v>0</v>
      </c>
      <c r="L995" s="155">
        <f>IF(J995=1,SUM($J$6:J995),0)</f>
        <v>0</v>
      </c>
      <c r="M995" s="155">
        <f>IF(K995=1,SUM($K$6:K995),0)</f>
        <v>0</v>
      </c>
      <c r="N995" s="165">
        <f t="shared" si="95"/>
        <v>0</v>
      </c>
      <c r="O995" s="155">
        <f t="shared" si="96"/>
        <v>0</v>
      </c>
      <c r="P995" s="155">
        <f>IF(O995=1,SUM($O$6:O995),0)</f>
        <v>0</v>
      </c>
    </row>
    <row r="996" spans="1:16" ht="15" customHeight="1">
      <c r="A996" s="15"/>
      <c r="B996" s="183">
        <v>1</v>
      </c>
      <c r="C996" s="109" t="s">
        <v>780</v>
      </c>
      <c r="D996" s="226" t="s">
        <v>47</v>
      </c>
      <c r="E996" s="227" t="s">
        <v>14</v>
      </c>
      <c r="F996" s="228">
        <v>355700</v>
      </c>
      <c r="G996" s="228">
        <v>355700</v>
      </c>
      <c r="H996" s="171"/>
      <c r="I996" s="88">
        <f t="shared" si="92"/>
        <v>355700</v>
      </c>
      <c r="J996" s="163">
        <f t="shared" si="93"/>
        <v>0</v>
      </c>
      <c r="K996" s="155">
        <f t="shared" si="94"/>
        <v>0</v>
      </c>
      <c r="L996" s="155">
        <f>IF(J996=1,SUM($J$6:J996),0)</f>
        <v>0</v>
      </c>
      <c r="M996" s="155">
        <f>IF(K996=1,SUM($K$6:K996),0)</f>
        <v>0</v>
      </c>
      <c r="N996" s="165">
        <f t="shared" si="95"/>
        <v>0</v>
      </c>
      <c r="O996" s="155">
        <f t="shared" si="96"/>
        <v>0</v>
      </c>
      <c r="P996" s="155">
        <f>IF(O996=1,SUM($O$6:O996),0)</f>
        <v>0</v>
      </c>
    </row>
    <row r="997" spans="1:16" ht="15" customHeight="1">
      <c r="A997" s="15"/>
      <c r="B997" s="183">
        <v>2</v>
      </c>
      <c r="C997" s="109" t="s">
        <v>781</v>
      </c>
      <c r="D997" s="226" t="s">
        <v>47</v>
      </c>
      <c r="E997" s="227" t="s">
        <v>14</v>
      </c>
      <c r="F997" s="228">
        <v>346400</v>
      </c>
      <c r="G997" s="228">
        <v>346400</v>
      </c>
      <c r="H997" s="171"/>
      <c r="I997" s="88">
        <f t="shared" si="92"/>
        <v>346400</v>
      </c>
      <c r="J997" s="163">
        <f t="shared" si="93"/>
        <v>0</v>
      </c>
      <c r="K997" s="155">
        <f t="shared" si="94"/>
        <v>0</v>
      </c>
      <c r="L997" s="155">
        <f>IF(J997=1,SUM($J$6:J997),0)</f>
        <v>0</v>
      </c>
      <c r="M997" s="155">
        <f>IF(K997=1,SUM($K$6:K997),0)</f>
        <v>0</v>
      </c>
      <c r="N997" s="165">
        <f t="shared" si="95"/>
        <v>0</v>
      </c>
      <c r="O997" s="155">
        <f t="shared" si="96"/>
        <v>0</v>
      </c>
      <c r="P997" s="155">
        <f>IF(O997=1,SUM($O$6:O997),0)</f>
        <v>0</v>
      </c>
    </row>
    <row r="998" spans="1:16" ht="15" customHeight="1">
      <c r="A998" s="15"/>
      <c r="B998" s="183">
        <v>3</v>
      </c>
      <c r="C998" s="109" t="s">
        <v>782</v>
      </c>
      <c r="D998" s="226" t="s">
        <v>47</v>
      </c>
      <c r="E998" s="227" t="s">
        <v>14</v>
      </c>
      <c r="F998" s="228">
        <v>571650</v>
      </c>
      <c r="G998" s="228">
        <v>571650</v>
      </c>
      <c r="H998" s="171"/>
      <c r="I998" s="88">
        <f t="shared" si="92"/>
        <v>571650</v>
      </c>
      <c r="J998" s="163">
        <f t="shared" si="93"/>
        <v>0</v>
      </c>
      <c r="K998" s="155">
        <f t="shared" si="94"/>
        <v>0</v>
      </c>
      <c r="L998" s="155">
        <f>IF(J998=1,SUM($J$6:J998),0)</f>
        <v>0</v>
      </c>
      <c r="M998" s="155">
        <f>IF(K998=1,SUM($K$6:K998),0)</f>
        <v>0</v>
      </c>
      <c r="N998" s="165">
        <f t="shared" si="95"/>
        <v>0</v>
      </c>
      <c r="O998" s="155">
        <f t="shared" si="96"/>
        <v>0</v>
      </c>
      <c r="P998" s="155">
        <f>IF(O998=1,SUM($O$6:O998),0)</f>
        <v>0</v>
      </c>
    </row>
    <row r="999" spans="1:16" ht="15" customHeight="1">
      <c r="A999" s="15"/>
      <c r="B999" s="183">
        <v>4</v>
      </c>
      <c r="C999" s="109" t="s">
        <v>783</v>
      </c>
      <c r="D999" s="226" t="s">
        <v>47</v>
      </c>
      <c r="E999" s="227" t="s">
        <v>14</v>
      </c>
      <c r="F999" s="228">
        <v>1182800</v>
      </c>
      <c r="G999" s="228">
        <v>1182800</v>
      </c>
      <c r="H999" s="171"/>
      <c r="I999" s="88">
        <f t="shared" ref="I999:I1059" si="97">IF($I$5=$G$4,G999,(IF($I$5=$F$4,F999,0)))</f>
        <v>1182800</v>
      </c>
      <c r="J999" s="163">
        <f t="shared" si="93"/>
        <v>0</v>
      </c>
      <c r="K999" s="155">
        <f t="shared" si="94"/>
        <v>0</v>
      </c>
      <c r="L999" s="155">
        <f>IF(J999=1,SUM($J$6:J999),0)</f>
        <v>0</v>
      </c>
      <c r="M999" s="155">
        <f>IF(K999=1,SUM($K$6:K999),0)</f>
        <v>0</v>
      </c>
      <c r="N999" s="165">
        <f t="shared" si="95"/>
        <v>0</v>
      </c>
      <c r="O999" s="155">
        <f t="shared" si="96"/>
        <v>0</v>
      </c>
      <c r="P999" s="155">
        <f>IF(O999=1,SUM($O$6:O999),0)</f>
        <v>0</v>
      </c>
    </row>
    <row r="1000" spans="1:16" ht="15" customHeight="1">
      <c r="A1000" s="15"/>
      <c r="B1000" s="183">
        <v>5</v>
      </c>
      <c r="C1000" s="109" t="s">
        <v>784</v>
      </c>
      <c r="D1000" s="226" t="s">
        <v>47</v>
      </c>
      <c r="E1000" s="227" t="s">
        <v>14</v>
      </c>
      <c r="F1000" s="228">
        <v>2953300</v>
      </c>
      <c r="G1000" s="228">
        <v>2953300</v>
      </c>
      <c r="H1000" s="171"/>
      <c r="I1000" s="88">
        <f t="shared" si="97"/>
        <v>2953300</v>
      </c>
      <c r="J1000" s="163">
        <f t="shared" si="93"/>
        <v>0</v>
      </c>
      <c r="K1000" s="155">
        <f t="shared" si="94"/>
        <v>0</v>
      </c>
      <c r="L1000" s="155">
        <f>IF(J1000=1,SUM($J$6:J1000),0)</f>
        <v>0</v>
      </c>
      <c r="M1000" s="155">
        <f>IF(K1000=1,SUM($K$6:K1000),0)</f>
        <v>0</v>
      </c>
      <c r="N1000" s="165">
        <f t="shared" si="95"/>
        <v>0</v>
      </c>
      <c r="O1000" s="155">
        <f t="shared" si="96"/>
        <v>0</v>
      </c>
      <c r="P1000" s="155">
        <f>IF(O1000=1,SUM($O$6:O1000),0)</f>
        <v>0</v>
      </c>
    </row>
    <row r="1001" spans="1:16" ht="15" customHeight="1">
      <c r="A1001" s="15"/>
      <c r="B1001" s="183">
        <v>6</v>
      </c>
      <c r="C1001" s="109" t="s">
        <v>785</v>
      </c>
      <c r="D1001" s="226" t="s">
        <v>47</v>
      </c>
      <c r="E1001" s="227" t="s">
        <v>14</v>
      </c>
      <c r="F1001" s="228">
        <v>1627400</v>
      </c>
      <c r="G1001" s="228">
        <v>1627400</v>
      </c>
      <c r="H1001" s="171"/>
      <c r="I1001" s="88">
        <f t="shared" si="97"/>
        <v>1627400</v>
      </c>
      <c r="J1001" s="163">
        <f t="shared" si="93"/>
        <v>0</v>
      </c>
      <c r="K1001" s="155">
        <f t="shared" si="94"/>
        <v>0</v>
      </c>
      <c r="L1001" s="155">
        <f>IF(J1001=1,SUM($J$6:J1001),0)</f>
        <v>0</v>
      </c>
      <c r="M1001" s="155">
        <f>IF(K1001=1,SUM($K$6:K1001),0)</f>
        <v>0</v>
      </c>
      <c r="N1001" s="165">
        <f t="shared" si="95"/>
        <v>0</v>
      </c>
      <c r="O1001" s="155">
        <f t="shared" si="96"/>
        <v>0</v>
      </c>
      <c r="P1001" s="155">
        <f>IF(O1001=1,SUM($O$6:O1001),0)</f>
        <v>0</v>
      </c>
    </row>
    <row r="1002" spans="1:16" ht="15" customHeight="1">
      <c r="A1002" s="15"/>
      <c r="B1002" s="183">
        <v>7</v>
      </c>
      <c r="C1002" s="109" t="s">
        <v>786</v>
      </c>
      <c r="D1002" s="226" t="s">
        <v>47</v>
      </c>
      <c r="E1002" s="227" t="s">
        <v>14</v>
      </c>
      <c r="F1002" s="228">
        <v>3686500</v>
      </c>
      <c r="G1002" s="228">
        <v>3686500</v>
      </c>
      <c r="H1002" s="171"/>
      <c r="I1002" s="88">
        <f t="shared" si="97"/>
        <v>3686500</v>
      </c>
      <c r="J1002" s="163">
        <f t="shared" si="93"/>
        <v>0</v>
      </c>
      <c r="K1002" s="155">
        <f t="shared" si="94"/>
        <v>0</v>
      </c>
      <c r="L1002" s="155">
        <f>IF(J1002=1,SUM($J$6:J1002),0)</f>
        <v>0</v>
      </c>
      <c r="M1002" s="155">
        <f>IF(K1002=1,SUM($K$6:K1002),0)</f>
        <v>0</v>
      </c>
      <c r="N1002" s="165">
        <f t="shared" si="95"/>
        <v>0</v>
      </c>
      <c r="O1002" s="155">
        <f t="shared" si="96"/>
        <v>0</v>
      </c>
      <c r="P1002" s="155">
        <f>IF(O1002=1,SUM($O$6:O1002),0)</f>
        <v>0</v>
      </c>
    </row>
    <row r="1003" spans="1:16" ht="15" customHeight="1">
      <c r="A1003" s="15"/>
      <c r="B1003" s="183">
        <v>8</v>
      </c>
      <c r="C1003" s="109" t="s">
        <v>787</v>
      </c>
      <c r="D1003" s="226" t="s">
        <v>47</v>
      </c>
      <c r="E1003" s="227" t="s">
        <v>14</v>
      </c>
      <c r="F1003" s="228">
        <v>3784400</v>
      </c>
      <c r="G1003" s="228">
        <v>3784400</v>
      </c>
      <c r="H1003" s="171"/>
      <c r="I1003" s="88">
        <f t="shared" si="97"/>
        <v>3784400</v>
      </c>
      <c r="J1003" s="163">
        <f t="shared" si="93"/>
        <v>0</v>
      </c>
      <c r="K1003" s="155">
        <f t="shared" si="94"/>
        <v>0</v>
      </c>
      <c r="L1003" s="155">
        <f>IF(J1003=1,SUM($J$6:J1003),0)</f>
        <v>0</v>
      </c>
      <c r="M1003" s="155">
        <f>IF(K1003=1,SUM($K$6:K1003),0)</f>
        <v>0</v>
      </c>
      <c r="N1003" s="165">
        <f t="shared" si="95"/>
        <v>0</v>
      </c>
      <c r="O1003" s="155">
        <f t="shared" si="96"/>
        <v>0</v>
      </c>
      <c r="P1003" s="155">
        <f>IF(O1003=1,SUM($O$6:O1003),0)</f>
        <v>0</v>
      </c>
    </row>
    <row r="1004" spans="1:16" ht="15" customHeight="1">
      <c r="A1004" s="15"/>
      <c r="B1004" s="183">
        <v>9</v>
      </c>
      <c r="C1004" s="109" t="s">
        <v>1595</v>
      </c>
      <c r="D1004" s="226" t="s">
        <v>47</v>
      </c>
      <c r="E1004" s="227" t="s">
        <v>14</v>
      </c>
      <c r="F1004" s="228">
        <v>4127900</v>
      </c>
      <c r="G1004" s="228">
        <v>4127900</v>
      </c>
      <c r="H1004" s="171"/>
      <c r="I1004" s="88">
        <f t="shared" si="97"/>
        <v>4127900</v>
      </c>
      <c r="J1004" s="163">
        <f t="shared" si="93"/>
        <v>0</v>
      </c>
      <c r="K1004" s="155">
        <f t="shared" si="94"/>
        <v>0</v>
      </c>
      <c r="L1004" s="155">
        <f>IF(J1004=1,SUM($J$6:J1004),0)</f>
        <v>0</v>
      </c>
      <c r="M1004" s="155">
        <f>IF(K1004=1,SUM($K$6:K1004),0)</f>
        <v>0</v>
      </c>
      <c r="N1004" s="165">
        <f t="shared" si="95"/>
        <v>0</v>
      </c>
      <c r="O1004" s="155">
        <f t="shared" si="96"/>
        <v>0</v>
      </c>
      <c r="P1004" s="155">
        <f>IF(O1004=1,SUM($O$6:O1004),0)</f>
        <v>0</v>
      </c>
    </row>
    <row r="1005" spans="1:16" ht="15" customHeight="1">
      <c r="A1005" s="15"/>
      <c r="B1005" s="183">
        <v>10</v>
      </c>
      <c r="C1005" s="109" t="s">
        <v>1596</v>
      </c>
      <c r="D1005" s="226" t="s">
        <v>47</v>
      </c>
      <c r="E1005" s="227" t="s">
        <v>14</v>
      </c>
      <c r="F1005" s="228">
        <v>4540690</v>
      </c>
      <c r="G1005" s="228">
        <v>4540700</v>
      </c>
      <c r="H1005" s="171"/>
      <c r="I1005" s="88">
        <f t="shared" si="97"/>
        <v>4540700</v>
      </c>
      <c r="J1005" s="163">
        <f t="shared" si="93"/>
        <v>0</v>
      </c>
      <c r="K1005" s="155">
        <f t="shared" si="94"/>
        <v>0</v>
      </c>
      <c r="L1005" s="155">
        <f>IF(J1005=1,SUM($J$6:J1005),0)</f>
        <v>0</v>
      </c>
      <c r="M1005" s="155">
        <f>IF(K1005=1,SUM($K$6:K1005),0)</f>
        <v>0</v>
      </c>
      <c r="N1005" s="165">
        <f t="shared" si="95"/>
        <v>0</v>
      </c>
      <c r="O1005" s="155">
        <f t="shared" si="96"/>
        <v>0</v>
      </c>
      <c r="P1005" s="155">
        <f>IF(O1005=1,SUM($O$6:O1005),0)</f>
        <v>0</v>
      </c>
    </row>
    <row r="1006" spans="1:16" ht="15" customHeight="1">
      <c r="A1006" s="15"/>
      <c r="B1006" s="183">
        <v>11</v>
      </c>
      <c r="C1006" s="109" t="s">
        <v>1517</v>
      </c>
      <c r="D1006" s="226" t="s">
        <v>47</v>
      </c>
      <c r="E1006" s="227" t="s">
        <v>14</v>
      </c>
      <c r="F1006" s="228">
        <v>614700</v>
      </c>
      <c r="G1006" s="228">
        <v>614700</v>
      </c>
      <c r="H1006" s="171"/>
      <c r="I1006" s="88">
        <f t="shared" si="97"/>
        <v>614700</v>
      </c>
      <c r="J1006" s="163">
        <f t="shared" si="93"/>
        <v>0</v>
      </c>
      <c r="K1006" s="155">
        <f t="shared" si="94"/>
        <v>0</v>
      </c>
      <c r="L1006" s="155">
        <f>IF(J1006=1,SUM($J$6:J1006),0)</f>
        <v>0</v>
      </c>
      <c r="M1006" s="155">
        <f>IF(K1006=1,SUM($K$6:K1006),0)</f>
        <v>0</v>
      </c>
      <c r="N1006" s="165">
        <f t="shared" si="95"/>
        <v>0</v>
      </c>
      <c r="O1006" s="155">
        <f t="shared" si="96"/>
        <v>0</v>
      </c>
      <c r="P1006" s="155">
        <f>IF(O1006=1,SUM($O$6:O1006),0)</f>
        <v>0</v>
      </c>
    </row>
    <row r="1007" spans="1:16" ht="15" customHeight="1">
      <c r="A1007" s="15"/>
      <c r="B1007" s="183">
        <v>12</v>
      </c>
      <c r="C1007" s="109" t="s">
        <v>1518</v>
      </c>
      <c r="D1007" s="226" t="s">
        <v>47</v>
      </c>
      <c r="E1007" s="227" t="s">
        <v>14</v>
      </c>
      <c r="F1007" s="228">
        <v>829000</v>
      </c>
      <c r="G1007" s="228">
        <v>829000</v>
      </c>
      <c r="H1007" s="171"/>
      <c r="I1007" s="88">
        <f t="shared" si="97"/>
        <v>829000</v>
      </c>
      <c r="J1007" s="163">
        <f t="shared" si="93"/>
        <v>0</v>
      </c>
      <c r="K1007" s="155">
        <f t="shared" si="94"/>
        <v>0</v>
      </c>
      <c r="L1007" s="155">
        <f>IF(J1007=1,SUM($J$6:J1007),0)</f>
        <v>0</v>
      </c>
      <c r="M1007" s="155">
        <f>IF(K1007=1,SUM($K$6:K1007),0)</f>
        <v>0</v>
      </c>
      <c r="N1007" s="165">
        <f t="shared" si="95"/>
        <v>0</v>
      </c>
      <c r="O1007" s="155">
        <f t="shared" si="96"/>
        <v>0</v>
      </c>
      <c r="P1007" s="155">
        <f>IF(O1007=1,SUM($O$6:O1007),0)</f>
        <v>0</v>
      </c>
    </row>
    <row r="1008" spans="1:16" ht="15" customHeight="1">
      <c r="A1008" s="15"/>
      <c r="B1008" s="183"/>
      <c r="C1008" s="109" t="s">
        <v>48</v>
      </c>
      <c r="D1008" s="226" t="s">
        <v>48</v>
      </c>
      <c r="E1008" s="227"/>
      <c r="F1008" s="228"/>
      <c r="G1008" s="228"/>
      <c r="H1008" s="171"/>
      <c r="I1008" s="88">
        <f t="shared" si="97"/>
        <v>0</v>
      </c>
      <c r="J1008" s="163">
        <f t="shared" si="93"/>
        <v>0</v>
      </c>
      <c r="K1008" s="155">
        <f t="shared" si="94"/>
        <v>0</v>
      </c>
      <c r="L1008" s="155">
        <f>IF(J1008=1,SUM($J$6:J1008),0)</f>
        <v>0</v>
      </c>
      <c r="M1008" s="155">
        <f>IF(K1008=1,SUM($K$6:K1008),0)</f>
        <v>0</v>
      </c>
      <c r="N1008" s="165">
        <f t="shared" si="95"/>
        <v>0</v>
      </c>
      <c r="O1008" s="155">
        <f t="shared" si="96"/>
        <v>0</v>
      </c>
      <c r="P1008" s="155">
        <f>IF(O1008=1,SUM($O$6:O1008),0)</f>
        <v>0</v>
      </c>
    </row>
    <row r="1009" spans="1:16" ht="15" customHeight="1">
      <c r="A1009" s="15"/>
      <c r="B1009" s="183" t="s">
        <v>1031</v>
      </c>
      <c r="C1009" s="109" t="s">
        <v>788</v>
      </c>
      <c r="D1009" s="226" t="s">
        <v>48</v>
      </c>
      <c r="E1009" s="227"/>
      <c r="F1009" s="228"/>
      <c r="G1009" s="228"/>
      <c r="H1009" s="171"/>
      <c r="I1009" s="88">
        <f t="shared" si="97"/>
        <v>0</v>
      </c>
      <c r="J1009" s="163">
        <f t="shared" si="93"/>
        <v>0</v>
      </c>
      <c r="K1009" s="155">
        <f t="shared" si="94"/>
        <v>0</v>
      </c>
      <c r="L1009" s="155">
        <f>IF(J1009=1,SUM($J$6:J1009),0)</f>
        <v>0</v>
      </c>
      <c r="M1009" s="155">
        <f>IF(K1009=1,SUM($K$6:K1009),0)</f>
        <v>0</v>
      </c>
      <c r="N1009" s="165">
        <f t="shared" si="95"/>
        <v>0</v>
      </c>
      <c r="O1009" s="155">
        <f t="shared" si="96"/>
        <v>0</v>
      </c>
      <c r="P1009" s="155">
        <f>IF(O1009=1,SUM($O$6:O1009),0)</f>
        <v>0</v>
      </c>
    </row>
    <row r="1010" spans="1:16" ht="15" customHeight="1">
      <c r="A1010" s="15"/>
      <c r="B1010" s="183">
        <v>1</v>
      </c>
      <c r="C1010" s="109" t="s">
        <v>348</v>
      </c>
      <c r="D1010" s="226" t="s">
        <v>47</v>
      </c>
      <c r="E1010" s="227" t="s">
        <v>100</v>
      </c>
      <c r="F1010" s="228">
        <v>367100.81715813151</v>
      </c>
      <c r="G1010" s="228">
        <v>367100.81715813151</v>
      </c>
      <c r="H1010" s="171"/>
      <c r="I1010" s="88">
        <f t="shared" si="97"/>
        <v>367100.81715813151</v>
      </c>
      <c r="J1010" s="163">
        <f t="shared" si="93"/>
        <v>0</v>
      </c>
      <c r="K1010" s="155">
        <f t="shared" si="94"/>
        <v>0</v>
      </c>
      <c r="L1010" s="155">
        <f>IF(J1010=1,SUM($J$6:J1010),0)</f>
        <v>0</v>
      </c>
      <c r="M1010" s="155">
        <f>IF(K1010=1,SUM($K$6:K1010),0)</f>
        <v>0</v>
      </c>
      <c r="N1010" s="165">
        <f t="shared" si="95"/>
        <v>0</v>
      </c>
      <c r="O1010" s="155">
        <f t="shared" si="96"/>
        <v>0</v>
      </c>
      <c r="P1010" s="155">
        <f>IF(O1010=1,SUM($O$6:O1010),0)</f>
        <v>0</v>
      </c>
    </row>
    <row r="1011" spans="1:16" ht="15" customHeight="1">
      <c r="A1011" s="15"/>
      <c r="B1011" s="183">
        <v>2</v>
      </c>
      <c r="C1011" s="109" t="s">
        <v>349</v>
      </c>
      <c r="D1011" s="226" t="s">
        <v>47</v>
      </c>
      <c r="E1011" s="227" t="s">
        <v>100</v>
      </c>
      <c r="F1011" s="228">
        <v>367100.81715813151</v>
      </c>
      <c r="G1011" s="228">
        <v>367100.81715813151</v>
      </c>
      <c r="H1011" s="171"/>
      <c r="I1011" s="88">
        <f t="shared" si="97"/>
        <v>367100.81715813151</v>
      </c>
      <c r="J1011" s="163">
        <f t="shared" si="93"/>
        <v>0</v>
      </c>
      <c r="K1011" s="155">
        <f t="shared" si="94"/>
        <v>0</v>
      </c>
      <c r="L1011" s="155">
        <f>IF(J1011=1,SUM($J$6:J1011),0)</f>
        <v>0</v>
      </c>
      <c r="M1011" s="155">
        <f>IF(K1011=1,SUM($K$6:K1011),0)</f>
        <v>0</v>
      </c>
      <c r="N1011" s="165">
        <f t="shared" si="95"/>
        <v>0</v>
      </c>
      <c r="O1011" s="155">
        <f t="shared" si="96"/>
        <v>0</v>
      </c>
      <c r="P1011" s="155">
        <f>IF(O1011=1,SUM($O$6:O1011),0)</f>
        <v>0</v>
      </c>
    </row>
    <row r="1012" spans="1:16" ht="15" customHeight="1">
      <c r="A1012" s="15"/>
      <c r="B1012" s="183">
        <v>3</v>
      </c>
      <c r="C1012" s="109" t="s">
        <v>350</v>
      </c>
      <c r="D1012" s="226" t="s">
        <v>47</v>
      </c>
      <c r="E1012" s="227" t="s">
        <v>100</v>
      </c>
      <c r="F1012" s="228">
        <v>483136</v>
      </c>
      <c r="G1012" s="228">
        <v>483136</v>
      </c>
      <c r="H1012" s="171"/>
      <c r="I1012" s="88">
        <f t="shared" si="97"/>
        <v>483136</v>
      </c>
      <c r="J1012" s="163">
        <f t="shared" si="93"/>
        <v>0</v>
      </c>
      <c r="K1012" s="155">
        <f t="shared" si="94"/>
        <v>0</v>
      </c>
      <c r="L1012" s="155">
        <f>IF(J1012=1,SUM($J$6:J1012),0)</f>
        <v>0</v>
      </c>
      <c r="M1012" s="155">
        <f>IF(K1012=1,SUM($K$6:K1012),0)</f>
        <v>0</v>
      </c>
      <c r="N1012" s="165">
        <f t="shared" si="95"/>
        <v>0</v>
      </c>
      <c r="O1012" s="155">
        <f t="shared" si="96"/>
        <v>0</v>
      </c>
      <c r="P1012" s="155">
        <f>IF(O1012=1,SUM($O$6:O1012),0)</f>
        <v>0</v>
      </c>
    </row>
    <row r="1013" spans="1:16" ht="15" customHeight="1">
      <c r="A1013" s="15"/>
      <c r="B1013" s="183">
        <v>4</v>
      </c>
      <c r="C1013" s="109" t="s">
        <v>351</v>
      </c>
      <c r="D1013" s="226" t="s">
        <v>47</v>
      </c>
      <c r="E1013" s="227" t="s">
        <v>100</v>
      </c>
      <c r="F1013" s="228">
        <v>483136</v>
      </c>
      <c r="G1013" s="228">
        <v>483136</v>
      </c>
      <c r="H1013" s="171"/>
      <c r="I1013" s="88">
        <f t="shared" si="97"/>
        <v>483136</v>
      </c>
      <c r="J1013" s="163">
        <f t="shared" si="93"/>
        <v>0</v>
      </c>
      <c r="K1013" s="155">
        <f t="shared" si="94"/>
        <v>0</v>
      </c>
      <c r="L1013" s="155">
        <f>IF(J1013=1,SUM($J$6:J1013),0)</f>
        <v>0</v>
      </c>
      <c r="M1013" s="155">
        <f>IF(K1013=1,SUM($K$6:K1013),0)</f>
        <v>0</v>
      </c>
      <c r="N1013" s="165">
        <f t="shared" si="95"/>
        <v>0</v>
      </c>
      <c r="O1013" s="155">
        <f t="shared" si="96"/>
        <v>0</v>
      </c>
      <c r="P1013" s="155">
        <f>IF(O1013=1,SUM($O$6:O1013),0)</f>
        <v>0</v>
      </c>
    </row>
    <row r="1014" spans="1:16" ht="15" customHeight="1">
      <c r="A1014" s="15"/>
      <c r="B1014" s="183">
        <v>5</v>
      </c>
      <c r="C1014" s="109" t="s">
        <v>352</v>
      </c>
      <c r="D1014" s="226" t="s">
        <v>47</v>
      </c>
      <c r="E1014" s="227" t="s">
        <v>100</v>
      </c>
      <c r="F1014" s="228">
        <v>542850</v>
      </c>
      <c r="G1014" s="228">
        <v>542850</v>
      </c>
      <c r="H1014" s="171"/>
      <c r="I1014" s="88">
        <f t="shared" si="97"/>
        <v>542850</v>
      </c>
      <c r="J1014" s="163">
        <f t="shared" si="93"/>
        <v>0</v>
      </c>
      <c r="K1014" s="155">
        <f t="shared" si="94"/>
        <v>0</v>
      </c>
      <c r="L1014" s="155">
        <f>IF(J1014=1,SUM($J$6:J1014),0)</f>
        <v>0</v>
      </c>
      <c r="M1014" s="155">
        <f>IF(K1014=1,SUM($K$6:K1014),0)</f>
        <v>0</v>
      </c>
      <c r="N1014" s="165">
        <f t="shared" si="95"/>
        <v>0</v>
      </c>
      <c r="O1014" s="155">
        <f t="shared" si="96"/>
        <v>0</v>
      </c>
      <c r="P1014" s="155">
        <f>IF(O1014=1,SUM($O$6:O1014),0)</f>
        <v>0</v>
      </c>
    </row>
    <row r="1015" spans="1:16" ht="15" customHeight="1">
      <c r="A1015" s="15"/>
      <c r="B1015" s="183">
        <v>6</v>
      </c>
      <c r="C1015" s="109" t="s">
        <v>353</v>
      </c>
      <c r="D1015" s="226" t="s">
        <v>47</v>
      </c>
      <c r="E1015" s="227" t="s">
        <v>100</v>
      </c>
      <c r="F1015" s="228">
        <v>542850</v>
      </c>
      <c r="G1015" s="228">
        <v>542850</v>
      </c>
      <c r="H1015" s="171"/>
      <c r="I1015" s="88">
        <f t="shared" si="97"/>
        <v>542850</v>
      </c>
      <c r="J1015" s="163">
        <f t="shared" si="93"/>
        <v>0</v>
      </c>
      <c r="K1015" s="155">
        <f t="shared" si="94"/>
        <v>0</v>
      </c>
      <c r="L1015" s="155">
        <f>IF(J1015=1,SUM($J$6:J1015),0)</f>
        <v>0</v>
      </c>
      <c r="M1015" s="155">
        <f>IF(K1015=1,SUM($K$6:K1015),0)</f>
        <v>0</v>
      </c>
      <c r="N1015" s="165">
        <f t="shared" si="95"/>
        <v>0</v>
      </c>
      <c r="O1015" s="155">
        <f t="shared" si="96"/>
        <v>0</v>
      </c>
      <c r="P1015" s="155">
        <f>IF(O1015=1,SUM($O$6:O1015),0)</f>
        <v>0</v>
      </c>
    </row>
    <row r="1016" spans="1:16" ht="15" customHeight="1">
      <c r="A1016" s="15"/>
      <c r="B1016" s="183">
        <v>7</v>
      </c>
      <c r="C1016" s="109" t="s">
        <v>1129</v>
      </c>
      <c r="D1016" s="226" t="s">
        <v>47</v>
      </c>
      <c r="E1016" s="227" t="s">
        <v>100</v>
      </c>
      <c r="F1016" s="228">
        <v>580849</v>
      </c>
      <c r="G1016" s="228">
        <v>580849</v>
      </c>
      <c r="H1016" s="171"/>
      <c r="I1016" s="88">
        <f t="shared" si="97"/>
        <v>580849</v>
      </c>
      <c r="J1016" s="163">
        <f t="shared" si="93"/>
        <v>0</v>
      </c>
      <c r="K1016" s="155">
        <f t="shared" si="94"/>
        <v>0</v>
      </c>
      <c r="L1016" s="155">
        <f>IF(J1016=1,SUM($J$6:J1016),0)</f>
        <v>0</v>
      </c>
      <c r="M1016" s="155">
        <f>IF(K1016=1,SUM($K$6:K1016),0)</f>
        <v>0</v>
      </c>
      <c r="N1016" s="165">
        <f t="shared" si="95"/>
        <v>0</v>
      </c>
      <c r="O1016" s="155">
        <f t="shared" si="96"/>
        <v>0</v>
      </c>
      <c r="P1016" s="155">
        <f>IF(O1016=1,SUM($O$6:O1016),0)</f>
        <v>0</v>
      </c>
    </row>
    <row r="1017" spans="1:16" ht="15" customHeight="1">
      <c r="A1017" s="15"/>
      <c r="B1017" s="183">
        <v>8</v>
      </c>
      <c r="C1017" s="109" t="s">
        <v>1130</v>
      </c>
      <c r="D1017" s="226" t="s">
        <v>47</v>
      </c>
      <c r="E1017" s="227" t="s">
        <v>100</v>
      </c>
      <c r="F1017" s="228">
        <v>580849</v>
      </c>
      <c r="G1017" s="228">
        <v>580849</v>
      </c>
      <c r="H1017" s="171"/>
      <c r="I1017" s="88">
        <f t="shared" si="97"/>
        <v>580849</v>
      </c>
      <c r="J1017" s="163">
        <f t="shared" si="93"/>
        <v>0</v>
      </c>
      <c r="K1017" s="155">
        <f t="shared" si="94"/>
        <v>0</v>
      </c>
      <c r="L1017" s="155">
        <f>IF(J1017=1,SUM($J$6:J1017),0)</f>
        <v>0</v>
      </c>
      <c r="M1017" s="155">
        <f>IF(K1017=1,SUM($K$6:K1017),0)</f>
        <v>0</v>
      </c>
      <c r="N1017" s="165">
        <f t="shared" si="95"/>
        <v>0</v>
      </c>
      <c r="O1017" s="155">
        <f t="shared" si="96"/>
        <v>0</v>
      </c>
      <c r="P1017" s="155">
        <f>IF(O1017=1,SUM($O$6:O1017),0)</f>
        <v>0</v>
      </c>
    </row>
    <row r="1018" spans="1:16" ht="15" customHeight="1">
      <c r="A1018" s="15"/>
      <c r="B1018" s="183">
        <v>9</v>
      </c>
      <c r="C1018" s="109" t="s">
        <v>354</v>
      </c>
      <c r="D1018" s="226" t="s">
        <v>47</v>
      </c>
      <c r="E1018" s="227" t="s">
        <v>100</v>
      </c>
      <c r="F1018" s="228">
        <v>640563</v>
      </c>
      <c r="G1018" s="228">
        <v>640563</v>
      </c>
      <c r="H1018" s="171"/>
      <c r="I1018" s="88">
        <f t="shared" si="97"/>
        <v>640563</v>
      </c>
      <c r="J1018" s="163">
        <f t="shared" si="93"/>
        <v>0</v>
      </c>
      <c r="K1018" s="155">
        <f t="shared" si="94"/>
        <v>0</v>
      </c>
      <c r="L1018" s="155">
        <f>IF(J1018=1,SUM($J$6:J1018),0)</f>
        <v>0</v>
      </c>
      <c r="M1018" s="155">
        <f>IF(K1018=1,SUM($K$6:K1018),0)</f>
        <v>0</v>
      </c>
      <c r="N1018" s="165">
        <f t="shared" si="95"/>
        <v>0</v>
      </c>
      <c r="O1018" s="155">
        <f t="shared" si="96"/>
        <v>0</v>
      </c>
      <c r="P1018" s="155">
        <f>IF(O1018=1,SUM($O$6:O1018),0)</f>
        <v>0</v>
      </c>
    </row>
    <row r="1019" spans="1:16" ht="15" customHeight="1">
      <c r="A1019" s="15"/>
      <c r="B1019" s="183">
        <v>10</v>
      </c>
      <c r="C1019" s="109" t="s">
        <v>355</v>
      </c>
      <c r="D1019" s="226" t="s">
        <v>47</v>
      </c>
      <c r="E1019" s="227" t="s">
        <v>100</v>
      </c>
      <c r="F1019" s="228">
        <v>640563</v>
      </c>
      <c r="G1019" s="228">
        <v>640563</v>
      </c>
      <c r="H1019" s="171"/>
      <c r="I1019" s="88">
        <f t="shared" si="97"/>
        <v>640563</v>
      </c>
      <c r="J1019" s="163">
        <f t="shared" si="93"/>
        <v>0</v>
      </c>
      <c r="K1019" s="155">
        <f t="shared" si="94"/>
        <v>0</v>
      </c>
      <c r="L1019" s="155">
        <f>IF(J1019=1,SUM($J$6:J1019),0)</f>
        <v>0</v>
      </c>
      <c r="M1019" s="155">
        <f>IF(K1019=1,SUM($K$6:K1019),0)</f>
        <v>0</v>
      </c>
      <c r="N1019" s="165">
        <f t="shared" si="95"/>
        <v>0</v>
      </c>
      <c r="O1019" s="155">
        <f t="shared" si="96"/>
        <v>0</v>
      </c>
      <c r="P1019" s="155">
        <f>IF(O1019=1,SUM($O$6:O1019),0)</f>
        <v>0</v>
      </c>
    </row>
    <row r="1020" spans="1:16" ht="15" customHeight="1">
      <c r="A1020" s="15"/>
      <c r="B1020" s="183">
        <v>11</v>
      </c>
      <c r="C1020" s="109" t="s">
        <v>356</v>
      </c>
      <c r="D1020" s="226" t="s">
        <v>47</v>
      </c>
      <c r="E1020" s="227" t="s">
        <v>100</v>
      </c>
      <c r="F1020" s="228">
        <v>777904.11254937388</v>
      </c>
      <c r="G1020" s="228">
        <v>777904.11254937388</v>
      </c>
      <c r="H1020" s="171"/>
      <c r="I1020" s="88">
        <f t="shared" si="97"/>
        <v>777904.11254937388</v>
      </c>
      <c r="J1020" s="163">
        <f t="shared" si="93"/>
        <v>0</v>
      </c>
      <c r="K1020" s="155">
        <f t="shared" si="94"/>
        <v>0</v>
      </c>
      <c r="L1020" s="155">
        <f>IF(J1020=1,SUM($J$6:J1020),0)</f>
        <v>0</v>
      </c>
      <c r="M1020" s="155">
        <f>IF(K1020=1,SUM($K$6:K1020),0)</f>
        <v>0</v>
      </c>
      <c r="N1020" s="165">
        <f t="shared" si="95"/>
        <v>0</v>
      </c>
      <c r="O1020" s="155">
        <f t="shared" si="96"/>
        <v>0</v>
      </c>
      <c r="P1020" s="155">
        <f>IF(O1020=1,SUM($O$6:O1020),0)</f>
        <v>0</v>
      </c>
    </row>
    <row r="1021" spans="1:16" ht="15" customHeight="1">
      <c r="A1021" s="15"/>
      <c r="B1021" s="183">
        <v>12</v>
      </c>
      <c r="C1021" s="109" t="s">
        <v>357</v>
      </c>
      <c r="D1021" s="226" t="s">
        <v>47</v>
      </c>
      <c r="E1021" s="227" t="s">
        <v>100</v>
      </c>
      <c r="F1021" s="228">
        <v>777904.11254937388</v>
      </c>
      <c r="G1021" s="228">
        <v>777904.11254937388</v>
      </c>
      <c r="H1021" s="171"/>
      <c r="I1021" s="88">
        <f t="shared" si="97"/>
        <v>777904.11254937388</v>
      </c>
      <c r="J1021" s="163">
        <f t="shared" si="93"/>
        <v>0</v>
      </c>
      <c r="K1021" s="155">
        <f t="shared" si="94"/>
        <v>0</v>
      </c>
      <c r="L1021" s="155">
        <f>IF(J1021=1,SUM($J$6:J1021),0)</f>
        <v>0</v>
      </c>
      <c r="M1021" s="155">
        <f>IF(K1021=1,SUM($K$6:K1021),0)</f>
        <v>0</v>
      </c>
      <c r="N1021" s="165">
        <f t="shared" si="95"/>
        <v>0</v>
      </c>
      <c r="O1021" s="155">
        <f t="shared" si="96"/>
        <v>0</v>
      </c>
      <c r="P1021" s="155">
        <f>IF(O1021=1,SUM($O$6:O1021),0)</f>
        <v>0</v>
      </c>
    </row>
    <row r="1022" spans="1:16" ht="15" customHeight="1">
      <c r="A1022" s="15"/>
      <c r="B1022" s="183">
        <v>13</v>
      </c>
      <c r="C1022" s="109" t="s">
        <v>358</v>
      </c>
      <c r="D1022" s="226" t="s">
        <v>47</v>
      </c>
      <c r="E1022" s="227" t="s">
        <v>100</v>
      </c>
      <c r="F1022" s="228">
        <v>776275</v>
      </c>
      <c r="G1022" s="228">
        <v>776275</v>
      </c>
      <c r="H1022" s="171"/>
      <c r="I1022" s="88">
        <f t="shared" si="97"/>
        <v>776275</v>
      </c>
      <c r="J1022" s="163">
        <f t="shared" si="93"/>
        <v>0</v>
      </c>
      <c r="K1022" s="155">
        <f t="shared" si="94"/>
        <v>0</v>
      </c>
      <c r="L1022" s="155">
        <f>IF(J1022=1,SUM($J$6:J1022),0)</f>
        <v>0</v>
      </c>
      <c r="M1022" s="155">
        <f>IF(K1022=1,SUM($K$6:K1022),0)</f>
        <v>0</v>
      </c>
      <c r="N1022" s="165">
        <f t="shared" si="95"/>
        <v>0</v>
      </c>
      <c r="O1022" s="155">
        <f t="shared" si="96"/>
        <v>0</v>
      </c>
      <c r="P1022" s="155">
        <f>IF(O1022=1,SUM($O$6:O1022),0)</f>
        <v>0</v>
      </c>
    </row>
    <row r="1023" spans="1:16" ht="15" customHeight="1">
      <c r="A1023" s="15"/>
      <c r="B1023" s="183">
        <v>14</v>
      </c>
      <c r="C1023" s="109" t="s">
        <v>359</v>
      </c>
      <c r="D1023" s="226" t="s">
        <v>47</v>
      </c>
      <c r="E1023" s="227" t="s">
        <v>100</v>
      </c>
      <c r="F1023" s="228">
        <v>776275</v>
      </c>
      <c r="G1023" s="228">
        <v>776275</v>
      </c>
      <c r="H1023" s="171"/>
      <c r="I1023" s="88">
        <f t="shared" si="97"/>
        <v>776275</v>
      </c>
      <c r="J1023" s="163">
        <f t="shared" si="93"/>
        <v>0</v>
      </c>
      <c r="K1023" s="155">
        <f t="shared" si="94"/>
        <v>0</v>
      </c>
      <c r="L1023" s="155">
        <f>IF(J1023=1,SUM($J$6:J1023),0)</f>
        <v>0</v>
      </c>
      <c r="M1023" s="155">
        <f>IF(K1023=1,SUM($K$6:K1023),0)</f>
        <v>0</v>
      </c>
      <c r="N1023" s="165">
        <f t="shared" si="95"/>
        <v>0</v>
      </c>
      <c r="O1023" s="155">
        <f t="shared" si="96"/>
        <v>0</v>
      </c>
      <c r="P1023" s="155">
        <f>IF(O1023=1,SUM($O$6:O1023),0)</f>
        <v>0</v>
      </c>
    </row>
    <row r="1024" spans="1:16" ht="15" customHeight="1">
      <c r="A1024" s="15"/>
      <c r="B1024" s="183">
        <v>15</v>
      </c>
      <c r="C1024" s="109" t="s">
        <v>360</v>
      </c>
      <c r="D1024" s="226" t="s">
        <v>47</v>
      </c>
      <c r="E1024" s="227" t="s">
        <v>100</v>
      </c>
      <c r="F1024" s="228">
        <v>852274</v>
      </c>
      <c r="G1024" s="228">
        <v>852274</v>
      </c>
      <c r="H1024" s="171"/>
      <c r="I1024" s="88">
        <f t="shared" si="97"/>
        <v>852274</v>
      </c>
      <c r="J1024" s="163">
        <f t="shared" si="93"/>
        <v>0</v>
      </c>
      <c r="K1024" s="155">
        <f t="shared" si="94"/>
        <v>0</v>
      </c>
      <c r="L1024" s="155">
        <f>IF(J1024=1,SUM($J$6:J1024),0)</f>
        <v>0</v>
      </c>
      <c r="M1024" s="155">
        <f>IF(K1024=1,SUM($K$6:K1024),0)</f>
        <v>0</v>
      </c>
      <c r="N1024" s="165">
        <f t="shared" si="95"/>
        <v>0</v>
      </c>
      <c r="O1024" s="155">
        <f t="shared" si="96"/>
        <v>0</v>
      </c>
      <c r="P1024" s="155">
        <f>IF(O1024=1,SUM($O$6:O1024),0)</f>
        <v>0</v>
      </c>
    </row>
    <row r="1025" spans="1:16" ht="15" customHeight="1">
      <c r="A1025" s="15"/>
      <c r="B1025" s="183">
        <v>16</v>
      </c>
      <c r="C1025" s="109" t="s">
        <v>361</v>
      </c>
      <c r="D1025" s="226" t="s">
        <v>47</v>
      </c>
      <c r="E1025" s="227" t="s">
        <v>100</v>
      </c>
      <c r="F1025" s="228">
        <v>852274</v>
      </c>
      <c r="G1025" s="228">
        <v>852274</v>
      </c>
      <c r="H1025" s="171"/>
      <c r="I1025" s="88">
        <f t="shared" si="97"/>
        <v>852274</v>
      </c>
      <c r="J1025" s="163">
        <f t="shared" si="93"/>
        <v>0</v>
      </c>
      <c r="K1025" s="155">
        <f t="shared" si="94"/>
        <v>0</v>
      </c>
      <c r="L1025" s="155">
        <f>IF(J1025=1,SUM($J$6:J1025),0)</f>
        <v>0</v>
      </c>
      <c r="M1025" s="155">
        <f>IF(K1025=1,SUM($K$6:K1025),0)</f>
        <v>0</v>
      </c>
      <c r="N1025" s="165">
        <f t="shared" si="95"/>
        <v>0</v>
      </c>
      <c r="O1025" s="155">
        <f t="shared" si="96"/>
        <v>0</v>
      </c>
      <c r="P1025" s="155">
        <f>IF(O1025=1,SUM($O$6:O1025),0)</f>
        <v>0</v>
      </c>
    </row>
    <row r="1026" spans="1:16" ht="15" customHeight="1">
      <c r="A1026" s="15"/>
      <c r="B1026" s="183">
        <v>17</v>
      </c>
      <c r="C1026" s="109" t="s">
        <v>362</v>
      </c>
      <c r="D1026" s="226" t="s">
        <v>47</v>
      </c>
      <c r="E1026" s="227" t="s">
        <v>100</v>
      </c>
      <c r="F1026" s="228">
        <v>1280085.3169734846</v>
      </c>
      <c r="G1026" s="228">
        <v>1280085.3169734846</v>
      </c>
      <c r="H1026" s="171"/>
      <c r="I1026" s="88">
        <f t="shared" si="97"/>
        <v>1280085.3169734846</v>
      </c>
      <c r="J1026" s="163">
        <f t="shared" si="93"/>
        <v>0</v>
      </c>
      <c r="K1026" s="155">
        <f t="shared" si="94"/>
        <v>0</v>
      </c>
      <c r="L1026" s="155">
        <f>IF(J1026=1,SUM($J$6:J1026),0)</f>
        <v>0</v>
      </c>
      <c r="M1026" s="155">
        <f>IF(K1026=1,SUM($K$6:K1026),0)</f>
        <v>0</v>
      </c>
      <c r="N1026" s="165">
        <f t="shared" si="95"/>
        <v>0</v>
      </c>
      <c r="O1026" s="155">
        <f t="shared" si="96"/>
        <v>0</v>
      </c>
      <c r="P1026" s="155">
        <f>IF(O1026=1,SUM($O$6:O1026),0)</f>
        <v>0</v>
      </c>
    </row>
    <row r="1027" spans="1:16" ht="15" customHeight="1">
      <c r="A1027" s="15"/>
      <c r="B1027" s="183">
        <v>18</v>
      </c>
      <c r="C1027" s="109" t="s">
        <v>363</v>
      </c>
      <c r="D1027" s="226" t="s">
        <v>47</v>
      </c>
      <c r="E1027" s="227" t="s">
        <v>100</v>
      </c>
      <c r="F1027" s="228">
        <v>1280085.3169734846</v>
      </c>
      <c r="G1027" s="228">
        <v>1280085.3169734846</v>
      </c>
      <c r="H1027" s="171"/>
      <c r="I1027" s="88">
        <f t="shared" si="97"/>
        <v>1280085.3169734846</v>
      </c>
      <c r="J1027" s="163">
        <f t="shared" si="93"/>
        <v>0</v>
      </c>
      <c r="K1027" s="155">
        <f t="shared" si="94"/>
        <v>0</v>
      </c>
      <c r="L1027" s="155">
        <f>IF(J1027=1,SUM($J$6:J1027),0)</f>
        <v>0</v>
      </c>
      <c r="M1027" s="155">
        <f>IF(K1027=1,SUM($K$6:K1027),0)</f>
        <v>0</v>
      </c>
      <c r="N1027" s="165">
        <f t="shared" si="95"/>
        <v>0</v>
      </c>
      <c r="O1027" s="155">
        <f t="shared" si="96"/>
        <v>0</v>
      </c>
      <c r="P1027" s="155">
        <f>IF(O1027=1,SUM($O$6:O1027),0)</f>
        <v>0</v>
      </c>
    </row>
    <row r="1028" spans="1:16" ht="15" customHeight="1">
      <c r="A1028" s="15"/>
      <c r="B1028" s="183">
        <v>19</v>
      </c>
      <c r="C1028" s="109" t="s">
        <v>364</v>
      </c>
      <c r="D1028" s="226" t="s">
        <v>47</v>
      </c>
      <c r="E1028" s="227" t="s">
        <v>100</v>
      </c>
      <c r="F1028" s="228">
        <v>901131</v>
      </c>
      <c r="G1028" s="228">
        <v>901131</v>
      </c>
      <c r="H1028" s="171"/>
      <c r="I1028" s="88">
        <f t="shared" si="97"/>
        <v>901131</v>
      </c>
      <c r="J1028" s="163">
        <f t="shared" si="93"/>
        <v>0</v>
      </c>
      <c r="K1028" s="155">
        <f t="shared" si="94"/>
        <v>0</v>
      </c>
      <c r="L1028" s="155">
        <f>IF(J1028=1,SUM($J$6:J1028),0)</f>
        <v>0</v>
      </c>
      <c r="M1028" s="155">
        <f>IF(K1028=1,SUM($K$6:K1028),0)</f>
        <v>0</v>
      </c>
      <c r="N1028" s="165">
        <f t="shared" si="95"/>
        <v>0</v>
      </c>
      <c r="O1028" s="155">
        <f t="shared" si="96"/>
        <v>0</v>
      </c>
      <c r="P1028" s="155">
        <f>IF(O1028=1,SUM($O$6:O1028),0)</f>
        <v>0</v>
      </c>
    </row>
    <row r="1029" spans="1:16" ht="15" customHeight="1">
      <c r="A1029" s="15"/>
      <c r="B1029" s="183">
        <v>20</v>
      </c>
      <c r="C1029" s="109" t="s">
        <v>365</v>
      </c>
      <c r="D1029" s="226" t="s">
        <v>47</v>
      </c>
      <c r="E1029" s="227" t="s">
        <v>100</v>
      </c>
      <c r="F1029" s="228">
        <v>901131</v>
      </c>
      <c r="G1029" s="228">
        <v>901131</v>
      </c>
      <c r="H1029" s="171"/>
      <c r="I1029" s="88">
        <f t="shared" si="97"/>
        <v>901131</v>
      </c>
      <c r="J1029" s="163">
        <f t="shared" si="93"/>
        <v>0</v>
      </c>
      <c r="K1029" s="155">
        <f t="shared" si="94"/>
        <v>0</v>
      </c>
      <c r="L1029" s="155">
        <f>IF(J1029=1,SUM($J$6:J1029),0)</f>
        <v>0</v>
      </c>
      <c r="M1029" s="155">
        <f>IF(K1029=1,SUM($K$6:K1029),0)</f>
        <v>0</v>
      </c>
      <c r="N1029" s="165">
        <f t="shared" si="95"/>
        <v>0</v>
      </c>
      <c r="O1029" s="155">
        <f t="shared" si="96"/>
        <v>0</v>
      </c>
      <c r="P1029" s="155">
        <f>IF(O1029=1,SUM($O$6:O1029),0)</f>
        <v>0</v>
      </c>
    </row>
    <row r="1030" spans="1:16" ht="15" customHeight="1">
      <c r="A1030" s="15"/>
      <c r="B1030" s="183">
        <v>21</v>
      </c>
      <c r="C1030" s="109" t="s">
        <v>366</v>
      </c>
      <c r="D1030" s="226" t="s">
        <v>47</v>
      </c>
      <c r="E1030" s="227" t="s">
        <v>100</v>
      </c>
      <c r="F1030" s="228">
        <v>928273</v>
      </c>
      <c r="G1030" s="228">
        <v>928273</v>
      </c>
      <c r="H1030" s="171"/>
      <c r="I1030" s="88">
        <f t="shared" si="97"/>
        <v>928273</v>
      </c>
      <c r="J1030" s="163">
        <f t="shared" si="93"/>
        <v>0</v>
      </c>
      <c r="K1030" s="155">
        <f t="shared" si="94"/>
        <v>0</v>
      </c>
      <c r="L1030" s="155">
        <f>IF(J1030=1,SUM($J$6:J1030),0)</f>
        <v>0</v>
      </c>
      <c r="M1030" s="155">
        <f>IF(K1030=1,SUM($K$6:K1030),0)</f>
        <v>0</v>
      </c>
      <c r="N1030" s="165">
        <f t="shared" si="95"/>
        <v>0</v>
      </c>
      <c r="O1030" s="155">
        <f t="shared" si="96"/>
        <v>0</v>
      </c>
      <c r="P1030" s="155">
        <f>IF(O1030=1,SUM($O$6:O1030),0)</f>
        <v>0</v>
      </c>
    </row>
    <row r="1031" spans="1:16" ht="15" customHeight="1">
      <c r="A1031" s="15"/>
      <c r="B1031" s="183">
        <v>22</v>
      </c>
      <c r="C1031" s="109" t="s">
        <v>367</v>
      </c>
      <c r="D1031" s="226" t="s">
        <v>47</v>
      </c>
      <c r="E1031" s="227" t="s">
        <v>100</v>
      </c>
      <c r="F1031" s="228">
        <v>928273</v>
      </c>
      <c r="G1031" s="228">
        <v>928273</v>
      </c>
      <c r="H1031" s="171"/>
      <c r="I1031" s="88">
        <f t="shared" si="97"/>
        <v>928273</v>
      </c>
      <c r="J1031" s="163">
        <f t="shared" si="93"/>
        <v>0</v>
      </c>
      <c r="K1031" s="155">
        <f t="shared" si="94"/>
        <v>0</v>
      </c>
      <c r="L1031" s="155">
        <f>IF(J1031=1,SUM($J$6:J1031),0)</f>
        <v>0</v>
      </c>
      <c r="M1031" s="155">
        <f>IF(K1031=1,SUM($K$6:K1031),0)</f>
        <v>0</v>
      </c>
      <c r="N1031" s="165">
        <f t="shared" si="95"/>
        <v>0</v>
      </c>
      <c r="O1031" s="155">
        <f t="shared" si="96"/>
        <v>0</v>
      </c>
      <c r="P1031" s="155">
        <f>IF(O1031=1,SUM($O$6:O1031),0)</f>
        <v>0</v>
      </c>
    </row>
    <row r="1032" spans="1:16" ht="15" customHeight="1">
      <c r="A1032" s="15"/>
      <c r="B1032" s="183">
        <v>23</v>
      </c>
      <c r="C1032" s="109" t="s">
        <v>368</v>
      </c>
      <c r="D1032" s="226" t="s">
        <v>47</v>
      </c>
      <c r="E1032" s="227" t="s">
        <v>100</v>
      </c>
      <c r="F1032" s="228">
        <v>1063986</v>
      </c>
      <c r="G1032" s="228">
        <v>1063986</v>
      </c>
      <c r="H1032" s="171"/>
      <c r="I1032" s="88">
        <f t="shared" si="97"/>
        <v>1063986</v>
      </c>
      <c r="J1032" s="163">
        <f t="shared" si="93"/>
        <v>0</v>
      </c>
      <c r="K1032" s="155">
        <f t="shared" si="94"/>
        <v>0</v>
      </c>
      <c r="L1032" s="155">
        <f>IF(J1032=1,SUM($J$6:J1032),0)</f>
        <v>0</v>
      </c>
      <c r="M1032" s="155">
        <f>IF(K1032=1,SUM($K$6:K1032),0)</f>
        <v>0</v>
      </c>
      <c r="N1032" s="165">
        <f t="shared" si="95"/>
        <v>0</v>
      </c>
      <c r="O1032" s="155">
        <f t="shared" si="96"/>
        <v>0</v>
      </c>
      <c r="P1032" s="155">
        <f>IF(O1032=1,SUM($O$6:O1032),0)</f>
        <v>0</v>
      </c>
    </row>
    <row r="1033" spans="1:16" ht="15" customHeight="1">
      <c r="A1033" s="15"/>
      <c r="B1033" s="183">
        <v>24</v>
      </c>
      <c r="C1033" s="109" t="s">
        <v>369</v>
      </c>
      <c r="D1033" s="226" t="s">
        <v>47</v>
      </c>
      <c r="E1033" s="227" t="s">
        <v>100</v>
      </c>
      <c r="F1033" s="228">
        <v>1063986</v>
      </c>
      <c r="G1033" s="228">
        <v>1063986</v>
      </c>
      <c r="H1033" s="171"/>
      <c r="I1033" s="88">
        <f t="shared" si="97"/>
        <v>1063986</v>
      </c>
      <c r="J1033" s="163">
        <f t="shared" si="93"/>
        <v>0</v>
      </c>
      <c r="K1033" s="155">
        <f t="shared" si="94"/>
        <v>0</v>
      </c>
      <c r="L1033" s="155">
        <f>IF(J1033=1,SUM($J$6:J1033),0)</f>
        <v>0</v>
      </c>
      <c r="M1033" s="155">
        <f>IF(K1033=1,SUM($K$6:K1033),0)</f>
        <v>0</v>
      </c>
      <c r="N1033" s="165">
        <f t="shared" si="95"/>
        <v>0</v>
      </c>
      <c r="O1033" s="155">
        <f t="shared" si="96"/>
        <v>0</v>
      </c>
      <c r="P1033" s="155">
        <f>IF(O1033=1,SUM($O$6:O1033),0)</f>
        <v>0</v>
      </c>
    </row>
    <row r="1034" spans="1:16" ht="15" customHeight="1">
      <c r="A1034" s="15"/>
      <c r="B1034" s="183">
        <v>25</v>
      </c>
      <c r="C1034" s="109" t="s">
        <v>370</v>
      </c>
      <c r="D1034" s="226" t="s">
        <v>47</v>
      </c>
      <c r="E1034" s="227" t="s">
        <v>100</v>
      </c>
      <c r="F1034" s="228">
        <v>1503365.2512190146</v>
      </c>
      <c r="G1034" s="228">
        <v>1503365.2512190146</v>
      </c>
      <c r="H1034" s="171"/>
      <c r="I1034" s="88">
        <f t="shared" si="97"/>
        <v>1503365.2512190146</v>
      </c>
      <c r="J1034" s="163">
        <f t="shared" si="93"/>
        <v>0</v>
      </c>
      <c r="K1034" s="155">
        <f t="shared" si="94"/>
        <v>0</v>
      </c>
      <c r="L1034" s="155">
        <f>IF(J1034=1,SUM($J$6:J1034),0)</f>
        <v>0</v>
      </c>
      <c r="M1034" s="155">
        <f>IF(K1034=1,SUM($K$6:K1034),0)</f>
        <v>0</v>
      </c>
      <c r="N1034" s="165">
        <f t="shared" si="95"/>
        <v>0</v>
      </c>
      <c r="O1034" s="155">
        <f t="shared" si="96"/>
        <v>0</v>
      </c>
      <c r="P1034" s="155">
        <f>IF(O1034=1,SUM($O$6:O1034),0)</f>
        <v>0</v>
      </c>
    </row>
    <row r="1035" spans="1:16" ht="15" customHeight="1">
      <c r="A1035" s="15"/>
      <c r="B1035" s="183">
        <v>26</v>
      </c>
      <c r="C1035" s="109" t="s">
        <v>371</v>
      </c>
      <c r="D1035" s="226" t="s">
        <v>47</v>
      </c>
      <c r="E1035" s="227" t="s">
        <v>100</v>
      </c>
      <c r="F1035" s="228">
        <v>1503365.2512190146</v>
      </c>
      <c r="G1035" s="228">
        <v>1503365.2512190146</v>
      </c>
      <c r="H1035" s="171"/>
      <c r="I1035" s="88">
        <f t="shared" si="97"/>
        <v>1503365.2512190146</v>
      </c>
      <c r="J1035" s="163">
        <f t="shared" si="93"/>
        <v>0</v>
      </c>
      <c r="K1035" s="155">
        <f t="shared" si="94"/>
        <v>0</v>
      </c>
      <c r="L1035" s="155">
        <f>IF(J1035=1,SUM($J$6:J1035),0)</f>
        <v>0</v>
      </c>
      <c r="M1035" s="155">
        <f>IF(K1035=1,SUM($K$6:K1035),0)</f>
        <v>0</v>
      </c>
      <c r="N1035" s="165">
        <f t="shared" si="95"/>
        <v>0</v>
      </c>
      <c r="O1035" s="155">
        <f t="shared" si="96"/>
        <v>0</v>
      </c>
      <c r="P1035" s="155">
        <f>IF(O1035=1,SUM($O$6:O1035),0)</f>
        <v>0</v>
      </c>
    </row>
    <row r="1036" spans="1:16" ht="15" customHeight="1">
      <c r="A1036" s="15"/>
      <c r="B1036" s="183"/>
      <c r="C1036" s="109"/>
      <c r="D1036" s="226" t="s">
        <v>48</v>
      </c>
      <c r="E1036" s="227"/>
      <c r="F1036" s="228"/>
      <c r="G1036" s="228"/>
      <c r="H1036" s="171"/>
      <c r="I1036" s="88">
        <f t="shared" si="97"/>
        <v>0</v>
      </c>
      <c r="J1036" s="163">
        <f t="shared" ref="J1036:J1099" si="98">IF(D1036="MDU-KD",1,0)</f>
        <v>0</v>
      </c>
      <c r="K1036" s="155">
        <f t="shared" ref="K1036:K1099" si="99">IF(D1036="HDW",1,0)</f>
        <v>0</v>
      </c>
      <c r="L1036" s="155">
        <f>IF(J1036=1,SUM($J$6:J1036),0)</f>
        <v>0</v>
      </c>
      <c r="M1036" s="155">
        <f>IF(K1036=1,SUM($K$6:K1036),0)</f>
        <v>0</v>
      </c>
      <c r="N1036" s="165">
        <f t="shared" ref="N1036:N1099" si="100">IF(L1036=0,M1036,L1036)</f>
        <v>0</v>
      </c>
      <c r="O1036" s="155">
        <f t="shared" ref="O1036:O1099" si="101">IF(E1036=0,0,IF(LEFT(C1036,11)="Tiang Beton",1,0))</f>
        <v>0</v>
      </c>
      <c r="P1036" s="155">
        <f>IF(O1036=1,SUM($O$6:O1036),0)</f>
        <v>0</v>
      </c>
    </row>
    <row r="1037" spans="1:16" ht="15" customHeight="1">
      <c r="A1037" s="15"/>
      <c r="B1037" s="183" t="s">
        <v>1031</v>
      </c>
      <c r="C1037" s="109" t="s">
        <v>789</v>
      </c>
      <c r="D1037" s="226" t="s">
        <v>48</v>
      </c>
      <c r="E1037" s="227"/>
      <c r="F1037" s="228"/>
      <c r="G1037" s="228"/>
      <c r="H1037" s="171"/>
      <c r="I1037" s="88">
        <f t="shared" si="97"/>
        <v>0</v>
      </c>
      <c r="J1037" s="163">
        <f t="shared" si="98"/>
        <v>0</v>
      </c>
      <c r="K1037" s="155">
        <f t="shared" si="99"/>
        <v>0</v>
      </c>
      <c r="L1037" s="155">
        <f>IF(J1037=1,SUM($J$6:J1037),0)</f>
        <v>0</v>
      </c>
      <c r="M1037" s="155">
        <f>IF(K1037=1,SUM($K$6:K1037),0)</f>
        <v>0</v>
      </c>
      <c r="N1037" s="165">
        <f t="shared" si="100"/>
        <v>0</v>
      </c>
      <c r="O1037" s="155">
        <f t="shared" si="101"/>
        <v>0</v>
      </c>
      <c r="P1037" s="155">
        <f>IF(O1037=1,SUM($O$6:O1037),0)</f>
        <v>0</v>
      </c>
    </row>
    <row r="1038" spans="1:16" ht="15" customHeight="1">
      <c r="A1038" s="15"/>
      <c r="B1038" s="183">
        <v>12</v>
      </c>
      <c r="C1038" s="109" t="s">
        <v>372</v>
      </c>
      <c r="D1038" s="226" t="s">
        <v>47</v>
      </c>
      <c r="E1038" s="227" t="s">
        <v>14</v>
      </c>
      <c r="F1038" s="228">
        <v>11600</v>
      </c>
      <c r="G1038" s="228">
        <v>13800</v>
      </c>
      <c r="H1038" s="171"/>
      <c r="I1038" s="88">
        <f t="shared" si="97"/>
        <v>13800</v>
      </c>
      <c r="J1038" s="163">
        <f t="shared" si="98"/>
        <v>0</v>
      </c>
      <c r="K1038" s="155">
        <f t="shared" si="99"/>
        <v>0</v>
      </c>
      <c r="L1038" s="155">
        <f>IF(J1038=1,SUM($J$6:J1038),0)</f>
        <v>0</v>
      </c>
      <c r="M1038" s="155">
        <f>IF(K1038=1,SUM($K$6:K1038),0)</f>
        <v>0</v>
      </c>
      <c r="N1038" s="165">
        <f t="shared" si="100"/>
        <v>0</v>
      </c>
      <c r="O1038" s="155">
        <f t="shared" si="101"/>
        <v>0</v>
      </c>
      <c r="P1038" s="155">
        <f>IF(O1038=1,SUM($O$6:O1038),0)</f>
        <v>0</v>
      </c>
    </row>
    <row r="1039" spans="1:16" ht="15" customHeight="1">
      <c r="A1039" s="15"/>
      <c r="B1039" s="183">
        <v>13</v>
      </c>
      <c r="C1039" s="109" t="s">
        <v>373</v>
      </c>
      <c r="D1039" s="226" t="s">
        <v>47</v>
      </c>
      <c r="E1039" s="227" t="s">
        <v>14</v>
      </c>
      <c r="F1039" s="228">
        <v>10700</v>
      </c>
      <c r="G1039" s="228">
        <v>12700</v>
      </c>
      <c r="H1039" s="171"/>
      <c r="I1039" s="88">
        <f t="shared" si="97"/>
        <v>12700</v>
      </c>
      <c r="J1039" s="163">
        <f t="shared" si="98"/>
        <v>0</v>
      </c>
      <c r="K1039" s="155">
        <f t="shared" si="99"/>
        <v>0</v>
      </c>
      <c r="L1039" s="155">
        <f>IF(J1039=1,SUM($J$6:J1039),0)</f>
        <v>0</v>
      </c>
      <c r="M1039" s="155">
        <f>IF(K1039=1,SUM($K$6:K1039),0)</f>
        <v>0</v>
      </c>
      <c r="N1039" s="165">
        <f t="shared" si="100"/>
        <v>0</v>
      </c>
      <c r="O1039" s="155">
        <f t="shared" si="101"/>
        <v>0</v>
      </c>
      <c r="P1039" s="155">
        <f>IF(O1039=1,SUM($O$6:O1039),0)</f>
        <v>0</v>
      </c>
    </row>
    <row r="1040" spans="1:16" ht="15" customHeight="1">
      <c r="A1040" s="15"/>
      <c r="B1040" s="183">
        <v>14</v>
      </c>
      <c r="C1040" s="109" t="s">
        <v>374</v>
      </c>
      <c r="D1040" s="226" t="s">
        <v>47</v>
      </c>
      <c r="E1040" s="227" t="s">
        <v>297</v>
      </c>
      <c r="F1040" s="228">
        <v>1318750</v>
      </c>
      <c r="G1040" s="228">
        <f>31400*50</f>
        <v>1570000</v>
      </c>
      <c r="H1040" s="171"/>
      <c r="I1040" s="88">
        <f t="shared" si="97"/>
        <v>1570000</v>
      </c>
      <c r="J1040" s="163">
        <f t="shared" si="98"/>
        <v>0</v>
      </c>
      <c r="K1040" s="155">
        <f t="shared" si="99"/>
        <v>0</v>
      </c>
      <c r="L1040" s="155">
        <f>IF(J1040=1,SUM($J$6:J1040),0)</f>
        <v>0</v>
      </c>
      <c r="M1040" s="155">
        <f>IF(K1040=1,SUM($K$6:K1040),0)</f>
        <v>0</v>
      </c>
      <c r="N1040" s="165">
        <f t="shared" si="100"/>
        <v>0</v>
      </c>
      <c r="O1040" s="155">
        <f t="shared" si="101"/>
        <v>0</v>
      </c>
      <c r="P1040" s="155">
        <f>IF(O1040=1,SUM($O$6:O1040),0)</f>
        <v>0</v>
      </c>
    </row>
    <row r="1041" spans="1:16" ht="15" customHeight="1">
      <c r="A1041" s="15"/>
      <c r="B1041" s="183">
        <v>15</v>
      </c>
      <c r="C1041" s="109" t="s">
        <v>790</v>
      </c>
      <c r="D1041" s="226" t="s">
        <v>47</v>
      </c>
      <c r="E1041" s="227" t="s">
        <v>297</v>
      </c>
      <c r="F1041" s="228">
        <v>1055000</v>
      </c>
      <c r="G1041" s="228">
        <f>25100*50</f>
        <v>1255000</v>
      </c>
      <c r="H1041" s="171"/>
      <c r="I1041" s="88">
        <f t="shared" si="97"/>
        <v>1255000</v>
      </c>
      <c r="J1041" s="163">
        <f t="shared" si="98"/>
        <v>0</v>
      </c>
      <c r="K1041" s="155">
        <f t="shared" si="99"/>
        <v>0</v>
      </c>
      <c r="L1041" s="155">
        <f>IF(J1041=1,SUM($J$6:J1041),0)</f>
        <v>0</v>
      </c>
      <c r="M1041" s="155">
        <f>IF(K1041=1,SUM($K$6:K1041),0)</f>
        <v>0</v>
      </c>
      <c r="N1041" s="165">
        <f t="shared" si="100"/>
        <v>0</v>
      </c>
      <c r="O1041" s="155">
        <f t="shared" si="101"/>
        <v>0</v>
      </c>
      <c r="P1041" s="155">
        <f>IF(O1041=1,SUM($O$6:O1041),0)</f>
        <v>0</v>
      </c>
    </row>
    <row r="1042" spans="1:16" ht="15" customHeight="1">
      <c r="A1042" s="15"/>
      <c r="B1042" s="183">
        <v>16</v>
      </c>
      <c r="C1042" s="109" t="s">
        <v>791</v>
      </c>
      <c r="D1042" s="226" t="s">
        <v>47</v>
      </c>
      <c r="E1042" s="227" t="s">
        <v>473</v>
      </c>
      <c r="F1042" s="228">
        <v>700</v>
      </c>
      <c r="G1042" s="228">
        <v>700</v>
      </c>
      <c r="H1042" s="171"/>
      <c r="I1042" s="88">
        <f t="shared" si="97"/>
        <v>700</v>
      </c>
      <c r="J1042" s="163">
        <f t="shared" si="98"/>
        <v>0</v>
      </c>
      <c r="K1042" s="155">
        <f t="shared" si="99"/>
        <v>0</v>
      </c>
      <c r="L1042" s="155">
        <f>IF(J1042=1,SUM($J$6:J1042),0)</f>
        <v>0</v>
      </c>
      <c r="M1042" s="155">
        <f>IF(K1042=1,SUM($K$6:K1042),0)</f>
        <v>0</v>
      </c>
      <c r="N1042" s="165">
        <f t="shared" si="100"/>
        <v>0</v>
      </c>
      <c r="O1042" s="155">
        <f t="shared" si="101"/>
        <v>0</v>
      </c>
      <c r="P1042" s="155">
        <f>IF(O1042=1,SUM($O$6:O1042),0)</f>
        <v>0</v>
      </c>
    </row>
    <row r="1043" spans="1:16" ht="15" customHeight="1">
      <c r="A1043" s="15"/>
      <c r="B1043" s="183">
        <v>17</v>
      </c>
      <c r="C1043" s="109" t="s">
        <v>792</v>
      </c>
      <c r="D1043" s="226" t="s">
        <v>47</v>
      </c>
      <c r="E1043" s="227" t="s">
        <v>473</v>
      </c>
      <c r="F1043" s="228">
        <v>1400</v>
      </c>
      <c r="G1043" s="228">
        <v>1700</v>
      </c>
      <c r="H1043" s="171"/>
      <c r="I1043" s="88">
        <f t="shared" si="97"/>
        <v>1700</v>
      </c>
      <c r="J1043" s="163">
        <f t="shared" si="98"/>
        <v>0</v>
      </c>
      <c r="K1043" s="155">
        <f t="shared" si="99"/>
        <v>0</v>
      </c>
      <c r="L1043" s="155">
        <f>IF(J1043=1,SUM($J$6:J1043),0)</f>
        <v>0</v>
      </c>
      <c r="M1043" s="155">
        <f>IF(K1043=1,SUM($K$6:K1043),0)</f>
        <v>0</v>
      </c>
      <c r="N1043" s="165">
        <f t="shared" si="100"/>
        <v>0</v>
      </c>
      <c r="O1043" s="155">
        <f t="shared" si="101"/>
        <v>0</v>
      </c>
      <c r="P1043" s="155">
        <f>IF(O1043=1,SUM($O$6:O1043),0)</f>
        <v>0</v>
      </c>
    </row>
    <row r="1044" spans="1:16" ht="15" customHeight="1">
      <c r="A1044" s="15"/>
      <c r="B1044" s="183">
        <v>18</v>
      </c>
      <c r="C1044" s="109" t="s">
        <v>793</v>
      </c>
      <c r="D1044" s="226" t="s">
        <v>47</v>
      </c>
      <c r="E1044" s="227" t="s">
        <v>473</v>
      </c>
      <c r="F1044" s="228">
        <v>28300</v>
      </c>
      <c r="G1044" s="228">
        <v>33700</v>
      </c>
      <c r="H1044" s="171"/>
      <c r="I1044" s="88">
        <f t="shared" si="97"/>
        <v>33700</v>
      </c>
      <c r="J1044" s="163">
        <f t="shared" si="98"/>
        <v>0</v>
      </c>
      <c r="K1044" s="155">
        <f t="shared" si="99"/>
        <v>0</v>
      </c>
      <c r="L1044" s="155">
        <f>IF(J1044=1,SUM($J$6:J1044),0)</f>
        <v>0</v>
      </c>
      <c r="M1044" s="155">
        <f>IF(K1044=1,SUM($K$6:K1044),0)</f>
        <v>0</v>
      </c>
      <c r="N1044" s="165">
        <f t="shared" si="100"/>
        <v>0</v>
      </c>
      <c r="O1044" s="155">
        <f t="shared" si="101"/>
        <v>0</v>
      </c>
      <c r="P1044" s="155">
        <f>IF(O1044=1,SUM($O$6:O1044),0)</f>
        <v>0</v>
      </c>
    </row>
    <row r="1045" spans="1:16" ht="15" customHeight="1">
      <c r="A1045" s="15"/>
      <c r="B1045" s="183">
        <v>19</v>
      </c>
      <c r="C1045" s="109" t="s">
        <v>794</v>
      </c>
      <c r="D1045" s="226" t="s">
        <v>47</v>
      </c>
      <c r="E1045" s="227" t="s">
        <v>473</v>
      </c>
      <c r="F1045" s="228">
        <v>16900</v>
      </c>
      <c r="G1045" s="228">
        <v>20100</v>
      </c>
      <c r="H1045" s="171"/>
      <c r="I1045" s="88">
        <f t="shared" si="97"/>
        <v>20100</v>
      </c>
      <c r="J1045" s="163">
        <f t="shared" si="98"/>
        <v>0</v>
      </c>
      <c r="K1045" s="155">
        <f t="shared" si="99"/>
        <v>0</v>
      </c>
      <c r="L1045" s="155">
        <f>IF(J1045=1,SUM($J$6:J1045),0)</f>
        <v>0</v>
      </c>
      <c r="M1045" s="155">
        <f>IF(K1045=1,SUM($K$6:K1045),0)</f>
        <v>0</v>
      </c>
      <c r="N1045" s="165">
        <f t="shared" si="100"/>
        <v>0</v>
      </c>
      <c r="O1045" s="155">
        <f t="shared" si="101"/>
        <v>0</v>
      </c>
      <c r="P1045" s="155">
        <f>IF(O1045=1,SUM($O$6:O1045),0)</f>
        <v>0</v>
      </c>
    </row>
    <row r="1046" spans="1:16" ht="15" customHeight="1">
      <c r="A1046" s="15"/>
      <c r="B1046" s="183">
        <v>20</v>
      </c>
      <c r="C1046" s="109" t="s">
        <v>1094</v>
      </c>
      <c r="D1046" s="226" t="s">
        <v>47</v>
      </c>
      <c r="E1046" s="227" t="s">
        <v>473</v>
      </c>
      <c r="F1046" s="228">
        <v>4566.666666666667</v>
      </c>
      <c r="G1046" s="228">
        <v>4566.666666666667</v>
      </c>
      <c r="H1046" s="171"/>
      <c r="I1046" s="88">
        <f t="shared" si="97"/>
        <v>4566.666666666667</v>
      </c>
      <c r="J1046" s="163">
        <f t="shared" si="98"/>
        <v>0</v>
      </c>
      <c r="K1046" s="155">
        <f t="shared" si="99"/>
        <v>0</v>
      </c>
      <c r="L1046" s="155">
        <f>IF(J1046=1,SUM($J$6:J1046),0)</f>
        <v>0</v>
      </c>
      <c r="M1046" s="155">
        <f>IF(K1046=1,SUM($K$6:K1046),0)</f>
        <v>0</v>
      </c>
      <c r="N1046" s="165">
        <f t="shared" si="100"/>
        <v>0</v>
      </c>
      <c r="O1046" s="155">
        <f t="shared" si="101"/>
        <v>0</v>
      </c>
      <c r="P1046" s="155">
        <f>IF(O1046=1,SUM($O$6:O1046),0)</f>
        <v>0</v>
      </c>
    </row>
    <row r="1047" spans="1:16" ht="15" customHeight="1">
      <c r="A1047" s="15"/>
      <c r="B1047" s="183">
        <v>21</v>
      </c>
      <c r="C1047" s="109" t="s">
        <v>1519</v>
      </c>
      <c r="D1047" s="226" t="s">
        <v>47</v>
      </c>
      <c r="E1047" s="227" t="s">
        <v>473</v>
      </c>
      <c r="F1047" s="232">
        <v>1100</v>
      </c>
      <c r="G1047" s="232">
        <v>1300</v>
      </c>
      <c r="H1047" s="171"/>
      <c r="I1047" s="88">
        <f t="shared" si="97"/>
        <v>1300</v>
      </c>
      <c r="J1047" s="163">
        <f t="shared" si="98"/>
        <v>0</v>
      </c>
      <c r="K1047" s="155">
        <f t="shared" si="99"/>
        <v>0</v>
      </c>
      <c r="L1047" s="155">
        <f>IF(J1047=1,SUM($J$6:J1047),0)</f>
        <v>0</v>
      </c>
      <c r="M1047" s="155">
        <f>IF(K1047=1,SUM($K$6:K1047),0)</f>
        <v>0</v>
      </c>
      <c r="N1047" s="165">
        <f t="shared" si="100"/>
        <v>0</v>
      </c>
      <c r="O1047" s="155">
        <f t="shared" si="101"/>
        <v>0</v>
      </c>
      <c r="P1047" s="155">
        <f>IF(O1047=1,SUM($O$6:O1047),0)</f>
        <v>0</v>
      </c>
    </row>
    <row r="1048" spans="1:16" ht="15" customHeight="1">
      <c r="A1048" s="15"/>
      <c r="B1048" s="183">
        <v>22</v>
      </c>
      <c r="C1048" s="109" t="s">
        <v>1520</v>
      </c>
      <c r="D1048" s="226" t="s">
        <v>47</v>
      </c>
      <c r="E1048" s="227" t="s">
        <v>473</v>
      </c>
      <c r="F1048" s="232">
        <v>2200</v>
      </c>
      <c r="G1048" s="232">
        <v>2600</v>
      </c>
      <c r="H1048" s="171"/>
      <c r="I1048" s="88">
        <f t="shared" si="97"/>
        <v>2600</v>
      </c>
      <c r="J1048" s="163">
        <f t="shared" si="98"/>
        <v>0</v>
      </c>
      <c r="K1048" s="155">
        <f t="shared" si="99"/>
        <v>0</v>
      </c>
      <c r="L1048" s="155">
        <f>IF(J1048=1,SUM($J$6:J1048),0)</f>
        <v>0</v>
      </c>
      <c r="M1048" s="155">
        <f>IF(K1048=1,SUM($K$6:K1048),0)</f>
        <v>0</v>
      </c>
      <c r="N1048" s="165">
        <f t="shared" si="100"/>
        <v>0</v>
      </c>
      <c r="O1048" s="155">
        <f t="shared" si="101"/>
        <v>0</v>
      </c>
      <c r="P1048" s="155">
        <f>IF(O1048=1,SUM($O$6:O1048),0)</f>
        <v>0</v>
      </c>
    </row>
    <row r="1049" spans="1:16" ht="15" customHeight="1">
      <c r="A1049" s="15"/>
      <c r="B1049" s="183">
        <v>23</v>
      </c>
      <c r="C1049" s="109" t="s">
        <v>1521</v>
      </c>
      <c r="D1049" s="226" t="s">
        <v>47</v>
      </c>
      <c r="E1049" s="227" t="s">
        <v>473</v>
      </c>
      <c r="F1049" s="232">
        <v>5300</v>
      </c>
      <c r="G1049" s="232">
        <v>6300</v>
      </c>
      <c r="H1049" s="171"/>
      <c r="I1049" s="88">
        <f t="shared" si="97"/>
        <v>6300</v>
      </c>
      <c r="J1049" s="163">
        <f t="shared" si="98"/>
        <v>0</v>
      </c>
      <c r="K1049" s="155">
        <f t="shared" si="99"/>
        <v>0</v>
      </c>
      <c r="L1049" s="155">
        <f>IF(J1049=1,SUM($J$6:J1049),0)</f>
        <v>0</v>
      </c>
      <c r="M1049" s="155">
        <f>IF(K1049=1,SUM($K$6:K1049),0)</f>
        <v>0</v>
      </c>
      <c r="N1049" s="165">
        <f t="shared" si="100"/>
        <v>0</v>
      </c>
      <c r="O1049" s="155">
        <f t="shared" si="101"/>
        <v>0</v>
      </c>
      <c r="P1049" s="155">
        <f>IF(O1049=1,SUM($O$6:O1049),0)</f>
        <v>0</v>
      </c>
    </row>
    <row r="1050" spans="1:16" ht="15" customHeight="1">
      <c r="A1050" s="15"/>
      <c r="B1050" s="183">
        <v>24</v>
      </c>
      <c r="C1050" s="109" t="s">
        <v>1522</v>
      </c>
      <c r="D1050" s="226" t="s">
        <v>47</v>
      </c>
      <c r="E1050" s="227" t="s">
        <v>473</v>
      </c>
      <c r="F1050" s="232">
        <v>5800</v>
      </c>
      <c r="G1050" s="232">
        <v>6900</v>
      </c>
      <c r="H1050" s="171"/>
      <c r="I1050" s="88">
        <f t="shared" si="97"/>
        <v>6900</v>
      </c>
      <c r="J1050" s="163">
        <f t="shared" si="98"/>
        <v>0</v>
      </c>
      <c r="K1050" s="155">
        <f t="shared" si="99"/>
        <v>0</v>
      </c>
      <c r="L1050" s="155">
        <f>IF(J1050=1,SUM($J$6:J1050),0)</f>
        <v>0</v>
      </c>
      <c r="M1050" s="155">
        <f>IF(K1050=1,SUM($K$6:K1050),0)</f>
        <v>0</v>
      </c>
      <c r="N1050" s="165">
        <f t="shared" si="100"/>
        <v>0</v>
      </c>
      <c r="O1050" s="155">
        <f t="shared" si="101"/>
        <v>0</v>
      </c>
      <c r="P1050" s="155">
        <f>IF(O1050=1,SUM($O$6:O1050),0)</f>
        <v>0</v>
      </c>
    </row>
    <row r="1051" spans="1:16" ht="15" customHeight="1">
      <c r="A1051" s="15"/>
      <c r="B1051" s="183">
        <v>25</v>
      </c>
      <c r="C1051" s="109" t="s">
        <v>1523</v>
      </c>
      <c r="D1051" s="226" t="s">
        <v>47</v>
      </c>
      <c r="E1051" s="227" t="s">
        <v>473</v>
      </c>
      <c r="F1051" s="232">
        <v>7200</v>
      </c>
      <c r="G1051" s="232">
        <v>8600</v>
      </c>
      <c r="H1051" s="171"/>
      <c r="I1051" s="88">
        <f t="shared" si="97"/>
        <v>8600</v>
      </c>
      <c r="J1051" s="163">
        <f t="shared" si="98"/>
        <v>0</v>
      </c>
      <c r="K1051" s="155">
        <f t="shared" si="99"/>
        <v>0</v>
      </c>
      <c r="L1051" s="155">
        <f>IF(J1051=1,SUM($J$6:J1051),0)</f>
        <v>0</v>
      </c>
      <c r="M1051" s="155">
        <f>IF(K1051=1,SUM($K$6:K1051),0)</f>
        <v>0</v>
      </c>
      <c r="N1051" s="165">
        <f t="shared" si="100"/>
        <v>0</v>
      </c>
      <c r="O1051" s="155">
        <f t="shared" si="101"/>
        <v>0</v>
      </c>
      <c r="P1051" s="155">
        <f>IF(O1051=1,SUM($O$6:O1051),0)</f>
        <v>0</v>
      </c>
    </row>
    <row r="1052" spans="1:16" ht="15" customHeight="1">
      <c r="A1052" s="15"/>
      <c r="B1052" s="183">
        <v>26</v>
      </c>
      <c r="C1052" s="109" t="s">
        <v>795</v>
      </c>
      <c r="D1052" s="226" t="s">
        <v>47</v>
      </c>
      <c r="E1052" s="227" t="s">
        <v>796</v>
      </c>
      <c r="F1052" s="228">
        <v>162200</v>
      </c>
      <c r="G1052" s="228">
        <v>162200</v>
      </c>
      <c r="H1052" s="171"/>
      <c r="I1052" s="88">
        <f t="shared" si="97"/>
        <v>162200</v>
      </c>
      <c r="J1052" s="163">
        <f t="shared" si="98"/>
        <v>0</v>
      </c>
      <c r="K1052" s="155">
        <f t="shared" si="99"/>
        <v>0</v>
      </c>
      <c r="L1052" s="155">
        <f>IF(J1052=1,SUM($J$6:J1052),0)</f>
        <v>0</v>
      </c>
      <c r="M1052" s="155">
        <f>IF(K1052=1,SUM($K$6:K1052),0)</f>
        <v>0</v>
      </c>
      <c r="N1052" s="165">
        <f t="shared" si="100"/>
        <v>0</v>
      </c>
      <c r="O1052" s="155">
        <f t="shared" si="101"/>
        <v>0</v>
      </c>
      <c r="P1052" s="155">
        <f>IF(O1052=1,SUM($O$6:O1052),0)</f>
        <v>0</v>
      </c>
    </row>
    <row r="1053" spans="1:16" ht="15" customHeight="1">
      <c r="A1053" s="15"/>
      <c r="B1053" s="183"/>
      <c r="C1053" s="109"/>
      <c r="D1053" s="226"/>
      <c r="E1053" s="227"/>
      <c r="F1053" s="228"/>
      <c r="G1053" s="228"/>
      <c r="H1053" s="171"/>
      <c r="I1053" s="88">
        <f t="shared" si="97"/>
        <v>0</v>
      </c>
      <c r="J1053" s="163">
        <f t="shared" si="98"/>
        <v>0</v>
      </c>
      <c r="K1053" s="155">
        <f t="shared" si="99"/>
        <v>0</v>
      </c>
      <c r="L1053" s="155">
        <f>IF(J1053=1,SUM($J$6:J1053),0)</f>
        <v>0</v>
      </c>
      <c r="M1053" s="155">
        <f>IF(K1053=1,SUM($K$6:K1053),0)</f>
        <v>0</v>
      </c>
      <c r="N1053" s="165">
        <f t="shared" si="100"/>
        <v>0</v>
      </c>
      <c r="O1053" s="155">
        <f t="shared" si="101"/>
        <v>0</v>
      </c>
      <c r="P1053" s="155">
        <f>IF(O1053=1,SUM($O$6:O1053),0)</f>
        <v>0</v>
      </c>
    </row>
    <row r="1054" spans="1:16" ht="15" customHeight="1">
      <c r="A1054" s="15"/>
      <c r="B1054" s="183" t="s">
        <v>1031</v>
      </c>
      <c r="C1054" s="109" t="s">
        <v>797</v>
      </c>
      <c r="D1054" s="226" t="s">
        <v>48</v>
      </c>
      <c r="E1054" s="227"/>
      <c r="F1054" s="228"/>
      <c r="G1054" s="228"/>
      <c r="H1054" s="171"/>
      <c r="I1054" s="88">
        <f t="shared" si="97"/>
        <v>0</v>
      </c>
      <c r="J1054" s="163">
        <f t="shared" si="98"/>
        <v>0</v>
      </c>
      <c r="K1054" s="155">
        <f t="shared" si="99"/>
        <v>0</v>
      </c>
      <c r="L1054" s="155">
        <f>IF(J1054=1,SUM($J$6:J1054),0)</f>
        <v>0</v>
      </c>
      <c r="M1054" s="155">
        <f>IF(K1054=1,SUM($K$6:K1054),0)</f>
        <v>0</v>
      </c>
      <c r="N1054" s="165">
        <f t="shared" si="100"/>
        <v>0</v>
      </c>
      <c r="O1054" s="155">
        <f t="shared" si="101"/>
        <v>0</v>
      </c>
      <c r="P1054" s="155">
        <f>IF(O1054=1,SUM($O$6:O1054),0)</f>
        <v>0</v>
      </c>
    </row>
    <row r="1055" spans="1:16" ht="15" customHeight="1">
      <c r="A1055" s="15"/>
      <c r="B1055" s="183">
        <v>1</v>
      </c>
      <c r="C1055" s="109" t="s">
        <v>375</v>
      </c>
      <c r="D1055" s="226" t="s">
        <v>47</v>
      </c>
      <c r="E1055" s="227" t="s">
        <v>14</v>
      </c>
      <c r="F1055" s="228">
        <v>25000</v>
      </c>
      <c r="G1055" s="228">
        <v>25000</v>
      </c>
      <c r="H1055" s="171"/>
      <c r="I1055" s="88">
        <f t="shared" si="97"/>
        <v>25000</v>
      </c>
      <c r="J1055" s="163">
        <f t="shared" si="98"/>
        <v>0</v>
      </c>
      <c r="K1055" s="155">
        <f t="shared" si="99"/>
        <v>0</v>
      </c>
      <c r="L1055" s="155">
        <f>IF(J1055=1,SUM($J$6:J1055),0)</f>
        <v>0</v>
      </c>
      <c r="M1055" s="155">
        <f>IF(K1055=1,SUM($K$6:K1055),0)</f>
        <v>0</v>
      </c>
      <c r="N1055" s="165">
        <f t="shared" si="100"/>
        <v>0</v>
      </c>
      <c r="O1055" s="155">
        <f t="shared" si="101"/>
        <v>0</v>
      </c>
      <c r="P1055" s="155">
        <f>IF(O1055=1,SUM($O$6:O1055),0)</f>
        <v>0</v>
      </c>
    </row>
    <row r="1056" spans="1:16" ht="15" customHeight="1">
      <c r="A1056" s="15"/>
      <c r="B1056" s="183">
        <v>2</v>
      </c>
      <c r="C1056" s="109" t="s">
        <v>376</v>
      </c>
      <c r="D1056" s="226" t="s">
        <v>47</v>
      </c>
      <c r="E1056" s="227" t="s">
        <v>14</v>
      </c>
      <c r="F1056" s="228">
        <v>60300</v>
      </c>
      <c r="G1056" s="228">
        <v>60300</v>
      </c>
      <c r="H1056" s="171"/>
      <c r="I1056" s="88">
        <f t="shared" si="97"/>
        <v>60300</v>
      </c>
      <c r="J1056" s="163">
        <f t="shared" si="98"/>
        <v>0</v>
      </c>
      <c r="K1056" s="155">
        <f t="shared" si="99"/>
        <v>0</v>
      </c>
      <c r="L1056" s="155">
        <f>IF(J1056=1,SUM($J$6:J1056),0)</f>
        <v>0</v>
      </c>
      <c r="M1056" s="155">
        <f>IF(K1056=1,SUM($K$6:K1056),0)</f>
        <v>0</v>
      </c>
      <c r="N1056" s="165">
        <f t="shared" si="100"/>
        <v>0</v>
      </c>
      <c r="O1056" s="155">
        <f t="shared" si="101"/>
        <v>0</v>
      </c>
      <c r="P1056" s="155">
        <f>IF(O1056=1,SUM($O$6:O1056),0)</f>
        <v>0</v>
      </c>
    </row>
    <row r="1057" spans="1:16" ht="15" customHeight="1">
      <c r="A1057" s="15"/>
      <c r="B1057" s="183">
        <v>3</v>
      </c>
      <c r="C1057" s="109" t="s">
        <v>798</v>
      </c>
      <c r="D1057" s="226" t="s">
        <v>47</v>
      </c>
      <c r="E1057" s="227" t="s">
        <v>14</v>
      </c>
      <c r="F1057" s="228">
        <v>54400</v>
      </c>
      <c r="G1057" s="228">
        <v>54400</v>
      </c>
      <c r="H1057" s="171"/>
      <c r="I1057" s="88">
        <f t="shared" si="97"/>
        <v>54400</v>
      </c>
      <c r="J1057" s="163">
        <f t="shared" si="98"/>
        <v>0</v>
      </c>
      <c r="K1057" s="155">
        <f t="shared" si="99"/>
        <v>0</v>
      </c>
      <c r="L1057" s="155">
        <f>IF(J1057=1,SUM($J$6:J1057),0)</f>
        <v>0</v>
      </c>
      <c r="M1057" s="155">
        <f>IF(K1057=1,SUM($K$6:K1057),0)</f>
        <v>0</v>
      </c>
      <c r="N1057" s="165">
        <f t="shared" si="100"/>
        <v>0</v>
      </c>
      <c r="O1057" s="155">
        <f t="shared" si="101"/>
        <v>0</v>
      </c>
      <c r="P1057" s="155">
        <f>IF(O1057=1,SUM($O$6:O1057),0)</f>
        <v>0</v>
      </c>
    </row>
    <row r="1058" spans="1:16" ht="15" customHeight="1">
      <c r="A1058" s="15"/>
      <c r="B1058" s="183">
        <v>4</v>
      </c>
      <c r="C1058" s="109" t="s">
        <v>799</v>
      </c>
      <c r="D1058" s="226" t="s">
        <v>47</v>
      </c>
      <c r="E1058" s="227" t="s">
        <v>14</v>
      </c>
      <c r="F1058" s="228">
        <v>106400</v>
      </c>
      <c r="G1058" s="228">
        <v>106400</v>
      </c>
      <c r="H1058" s="171"/>
      <c r="I1058" s="88">
        <f t="shared" si="97"/>
        <v>106400</v>
      </c>
      <c r="J1058" s="163">
        <f t="shared" si="98"/>
        <v>0</v>
      </c>
      <c r="K1058" s="155">
        <f t="shared" si="99"/>
        <v>0</v>
      </c>
      <c r="L1058" s="155">
        <f>IF(J1058=1,SUM($J$6:J1058),0)</f>
        <v>0</v>
      </c>
      <c r="M1058" s="155">
        <f>IF(K1058=1,SUM($K$6:K1058),0)</f>
        <v>0</v>
      </c>
      <c r="N1058" s="165">
        <f t="shared" si="100"/>
        <v>0</v>
      </c>
      <c r="O1058" s="155">
        <f t="shared" si="101"/>
        <v>0</v>
      </c>
      <c r="P1058" s="155">
        <f>IF(O1058=1,SUM($O$6:O1058),0)</f>
        <v>0</v>
      </c>
    </row>
    <row r="1059" spans="1:16" ht="15" customHeight="1">
      <c r="A1059" s="15"/>
      <c r="B1059" s="183">
        <v>5</v>
      </c>
      <c r="C1059" s="109" t="s">
        <v>800</v>
      </c>
      <c r="D1059" s="226" t="s">
        <v>47</v>
      </c>
      <c r="E1059" s="227" t="s">
        <v>14</v>
      </c>
      <c r="F1059" s="228">
        <v>798700</v>
      </c>
      <c r="G1059" s="228">
        <v>798700</v>
      </c>
      <c r="H1059" s="171"/>
      <c r="I1059" s="88">
        <f t="shared" si="97"/>
        <v>798700</v>
      </c>
      <c r="J1059" s="163">
        <f t="shared" si="98"/>
        <v>0</v>
      </c>
      <c r="K1059" s="155">
        <f t="shared" si="99"/>
        <v>0</v>
      </c>
      <c r="L1059" s="155">
        <f>IF(J1059=1,SUM($J$6:J1059),0)</f>
        <v>0</v>
      </c>
      <c r="M1059" s="155">
        <f>IF(K1059=1,SUM($K$6:K1059),0)</f>
        <v>0</v>
      </c>
      <c r="N1059" s="165">
        <f t="shared" si="100"/>
        <v>0</v>
      </c>
      <c r="O1059" s="155">
        <f t="shared" si="101"/>
        <v>0</v>
      </c>
      <c r="P1059" s="155">
        <f>IF(O1059=1,SUM($O$6:O1059),0)</f>
        <v>0</v>
      </c>
    </row>
    <row r="1060" spans="1:16" ht="15" customHeight="1">
      <c r="A1060" s="15"/>
      <c r="B1060" s="183">
        <v>6</v>
      </c>
      <c r="C1060" s="109" t="s">
        <v>1166</v>
      </c>
      <c r="D1060" s="226" t="s">
        <v>47</v>
      </c>
      <c r="E1060" s="227" t="s">
        <v>14</v>
      </c>
      <c r="F1060" s="228">
        <v>1641700</v>
      </c>
      <c r="G1060" s="228">
        <v>1641700</v>
      </c>
      <c r="H1060" s="171"/>
      <c r="I1060" s="88">
        <f t="shared" ref="I1060:I1123" si="102">IF($I$5=$G$4,G1060,(IF($I$5=$F$4,F1060,0)))</f>
        <v>1641700</v>
      </c>
      <c r="J1060" s="163">
        <f t="shared" si="98"/>
        <v>0</v>
      </c>
      <c r="K1060" s="155">
        <f t="shared" si="99"/>
        <v>0</v>
      </c>
      <c r="L1060" s="155">
        <f>IF(J1060=1,SUM($J$6:J1060),0)</f>
        <v>0</v>
      </c>
      <c r="M1060" s="155">
        <f>IF(K1060=1,SUM($K$6:K1060),0)</f>
        <v>0</v>
      </c>
      <c r="N1060" s="165">
        <f t="shared" si="100"/>
        <v>0</v>
      </c>
      <c r="O1060" s="155">
        <f t="shared" si="101"/>
        <v>0</v>
      </c>
      <c r="P1060" s="155">
        <f>IF(O1060=1,SUM($O$6:O1060),0)</f>
        <v>0</v>
      </c>
    </row>
    <row r="1061" spans="1:16" ht="15" customHeight="1">
      <c r="A1061" s="15"/>
      <c r="B1061" s="183">
        <v>7</v>
      </c>
      <c r="C1061" s="109" t="s">
        <v>1524</v>
      </c>
      <c r="D1061" s="226" t="s">
        <v>47</v>
      </c>
      <c r="E1061" s="227" t="s">
        <v>14</v>
      </c>
      <c r="F1061" s="228">
        <v>39800</v>
      </c>
      <c r="G1061" s="228">
        <v>39800</v>
      </c>
      <c r="H1061" s="171"/>
      <c r="I1061" s="88">
        <f t="shared" si="102"/>
        <v>39800</v>
      </c>
      <c r="J1061" s="163">
        <f t="shared" si="98"/>
        <v>0</v>
      </c>
      <c r="K1061" s="155">
        <f t="shared" si="99"/>
        <v>0</v>
      </c>
      <c r="L1061" s="155">
        <f>IF(J1061=1,SUM($J$6:J1061),0)</f>
        <v>0</v>
      </c>
      <c r="M1061" s="155">
        <f>IF(K1061=1,SUM($K$6:K1061),0)</f>
        <v>0</v>
      </c>
      <c r="N1061" s="165">
        <f t="shared" si="100"/>
        <v>0</v>
      </c>
      <c r="O1061" s="155">
        <f t="shared" si="101"/>
        <v>0</v>
      </c>
      <c r="P1061" s="155">
        <f>IF(O1061=1,SUM($O$6:O1061),0)</f>
        <v>0</v>
      </c>
    </row>
    <row r="1062" spans="1:16" ht="15" customHeight="1">
      <c r="A1062" s="15"/>
      <c r="B1062" s="183">
        <v>8</v>
      </c>
      <c r="C1062" s="109" t="s">
        <v>1597</v>
      </c>
      <c r="D1062" s="226" t="s">
        <v>47</v>
      </c>
      <c r="E1062" s="227" t="s">
        <v>14</v>
      </c>
      <c r="F1062" s="228">
        <v>78008</v>
      </c>
      <c r="G1062" s="228">
        <v>78000</v>
      </c>
      <c r="H1062" s="171"/>
      <c r="I1062" s="88">
        <f t="shared" si="102"/>
        <v>78000</v>
      </c>
      <c r="J1062" s="163">
        <f t="shared" si="98"/>
        <v>0</v>
      </c>
      <c r="K1062" s="155">
        <f t="shared" si="99"/>
        <v>0</v>
      </c>
      <c r="L1062" s="155">
        <f>IF(J1062=1,SUM($J$6:J1062),0)</f>
        <v>0</v>
      </c>
      <c r="M1062" s="155">
        <f>IF(K1062=1,SUM($K$6:K1062),0)</f>
        <v>0</v>
      </c>
      <c r="N1062" s="165">
        <f t="shared" si="100"/>
        <v>0</v>
      </c>
      <c r="O1062" s="155">
        <f t="shared" si="101"/>
        <v>0</v>
      </c>
      <c r="P1062" s="155">
        <f>IF(O1062=1,SUM($O$6:O1062),0)</f>
        <v>0</v>
      </c>
    </row>
    <row r="1063" spans="1:16" ht="15" customHeight="1">
      <c r="A1063" s="15"/>
      <c r="B1063" s="183"/>
      <c r="C1063" s="109"/>
      <c r="D1063" s="226" t="s">
        <v>48</v>
      </c>
      <c r="E1063" s="227"/>
      <c r="F1063" s="228"/>
      <c r="G1063" s="228"/>
      <c r="H1063" s="171"/>
      <c r="I1063" s="88">
        <f t="shared" si="102"/>
        <v>0</v>
      </c>
      <c r="J1063" s="163">
        <f t="shared" si="98"/>
        <v>0</v>
      </c>
      <c r="K1063" s="155">
        <f t="shared" si="99"/>
        <v>0</v>
      </c>
      <c r="L1063" s="155">
        <f>IF(J1063=1,SUM($J$6:J1063),0)</f>
        <v>0</v>
      </c>
      <c r="M1063" s="155">
        <f>IF(K1063=1,SUM($K$6:K1063),0)</f>
        <v>0</v>
      </c>
      <c r="N1063" s="165">
        <f t="shared" si="100"/>
        <v>0</v>
      </c>
      <c r="O1063" s="155">
        <f t="shared" si="101"/>
        <v>0</v>
      </c>
      <c r="P1063" s="155">
        <f>IF(O1063=1,SUM($O$6:O1063),0)</f>
        <v>0</v>
      </c>
    </row>
    <row r="1064" spans="1:16" ht="15" customHeight="1">
      <c r="A1064" s="15"/>
      <c r="B1064" s="183" t="s">
        <v>22</v>
      </c>
      <c r="C1064" s="109" t="s">
        <v>802</v>
      </c>
      <c r="D1064" s="226" t="s">
        <v>48</v>
      </c>
      <c r="E1064" s="227"/>
      <c r="F1064" s="228"/>
      <c r="G1064" s="228"/>
      <c r="H1064" s="171"/>
      <c r="I1064" s="88">
        <f t="shared" si="102"/>
        <v>0</v>
      </c>
      <c r="J1064" s="163">
        <f t="shared" si="98"/>
        <v>0</v>
      </c>
      <c r="K1064" s="155">
        <f t="shared" si="99"/>
        <v>0</v>
      </c>
      <c r="L1064" s="155">
        <f>IF(J1064=1,SUM($J$6:J1064),0)</f>
        <v>0</v>
      </c>
      <c r="M1064" s="155">
        <f>IF(K1064=1,SUM($K$6:K1064),0)</f>
        <v>0</v>
      </c>
      <c r="N1064" s="165">
        <f t="shared" si="100"/>
        <v>0</v>
      </c>
      <c r="O1064" s="155">
        <f t="shared" si="101"/>
        <v>0</v>
      </c>
      <c r="P1064" s="155">
        <f>IF(O1064=1,SUM($O$6:O1064),0)</f>
        <v>0</v>
      </c>
    </row>
    <row r="1065" spans="1:16" ht="15" customHeight="1">
      <c r="A1065" s="15"/>
      <c r="B1065" s="183" t="s">
        <v>1031</v>
      </c>
      <c r="C1065" s="109" t="s">
        <v>618</v>
      </c>
      <c r="D1065" s="226" t="s">
        <v>48</v>
      </c>
      <c r="E1065" s="227"/>
      <c r="F1065" s="228"/>
      <c r="G1065" s="228"/>
      <c r="H1065" s="171"/>
      <c r="I1065" s="88">
        <f t="shared" si="102"/>
        <v>0</v>
      </c>
      <c r="J1065" s="163">
        <f t="shared" si="98"/>
        <v>0</v>
      </c>
      <c r="K1065" s="155">
        <f t="shared" si="99"/>
        <v>0</v>
      </c>
      <c r="L1065" s="155">
        <f>IF(J1065=1,SUM($J$6:J1065),0)</f>
        <v>0</v>
      </c>
      <c r="M1065" s="155">
        <f>IF(K1065=1,SUM($K$6:K1065),0)</f>
        <v>0</v>
      </c>
      <c r="N1065" s="165">
        <f t="shared" si="100"/>
        <v>0</v>
      </c>
      <c r="O1065" s="155">
        <f t="shared" si="101"/>
        <v>0</v>
      </c>
      <c r="P1065" s="155">
        <f>IF(O1065=1,SUM($O$6:O1065),0)</f>
        <v>0</v>
      </c>
    </row>
    <row r="1066" spans="1:16" ht="15" customHeight="1">
      <c r="A1066" s="15"/>
      <c r="B1066" s="174">
        <v>1</v>
      </c>
      <c r="C1066" s="109" t="s">
        <v>803</v>
      </c>
      <c r="D1066" s="226" t="s">
        <v>47</v>
      </c>
      <c r="E1066" s="227" t="s">
        <v>14</v>
      </c>
      <c r="F1066" s="228">
        <v>11880</v>
      </c>
      <c r="G1066" s="228">
        <v>11880</v>
      </c>
      <c r="H1066" s="171"/>
      <c r="I1066" s="88">
        <f t="shared" si="102"/>
        <v>11880</v>
      </c>
      <c r="J1066" s="163">
        <f t="shared" si="98"/>
        <v>0</v>
      </c>
      <c r="K1066" s="155">
        <f t="shared" si="99"/>
        <v>0</v>
      </c>
      <c r="L1066" s="155">
        <f>IF(J1066=1,SUM($J$6:J1066),0)</f>
        <v>0</v>
      </c>
      <c r="M1066" s="155">
        <f>IF(K1066=1,SUM($K$6:K1066),0)</f>
        <v>0</v>
      </c>
      <c r="N1066" s="165">
        <f t="shared" si="100"/>
        <v>0</v>
      </c>
      <c r="O1066" s="155">
        <f t="shared" si="101"/>
        <v>0</v>
      </c>
      <c r="P1066" s="155">
        <f>IF(O1066=1,SUM($O$6:O1066),0)</f>
        <v>0</v>
      </c>
    </row>
    <row r="1067" spans="1:16" ht="15" customHeight="1">
      <c r="A1067" s="15"/>
      <c r="B1067" s="174">
        <v>2</v>
      </c>
      <c r="C1067" s="109" t="s">
        <v>804</v>
      </c>
      <c r="D1067" s="226" t="s">
        <v>47</v>
      </c>
      <c r="E1067" s="227" t="s">
        <v>14</v>
      </c>
      <c r="F1067" s="228">
        <v>12300</v>
      </c>
      <c r="G1067" s="228">
        <v>12300</v>
      </c>
      <c r="H1067" s="171"/>
      <c r="I1067" s="88">
        <f t="shared" si="102"/>
        <v>12300</v>
      </c>
      <c r="J1067" s="163">
        <f t="shared" si="98"/>
        <v>0</v>
      </c>
      <c r="K1067" s="155">
        <f t="shared" si="99"/>
        <v>0</v>
      </c>
      <c r="L1067" s="155">
        <f>IF(J1067=1,SUM($J$6:J1067),0)</f>
        <v>0</v>
      </c>
      <c r="M1067" s="155">
        <f>IF(K1067=1,SUM($K$6:K1067),0)</f>
        <v>0</v>
      </c>
      <c r="N1067" s="165">
        <f t="shared" si="100"/>
        <v>0</v>
      </c>
      <c r="O1067" s="155">
        <f t="shared" si="101"/>
        <v>0</v>
      </c>
      <c r="P1067" s="155">
        <f>IF(O1067=1,SUM($O$6:O1067),0)</f>
        <v>0</v>
      </c>
    </row>
    <row r="1068" spans="1:16" ht="15" customHeight="1">
      <c r="A1068" s="15"/>
      <c r="B1068" s="174">
        <v>3</v>
      </c>
      <c r="C1068" s="109" t="s">
        <v>805</v>
      </c>
      <c r="D1068" s="226" t="s">
        <v>47</v>
      </c>
      <c r="E1068" s="227" t="s">
        <v>14</v>
      </c>
      <c r="F1068" s="228">
        <v>16500</v>
      </c>
      <c r="G1068" s="228">
        <v>16500</v>
      </c>
      <c r="H1068" s="171"/>
      <c r="I1068" s="88">
        <f t="shared" si="102"/>
        <v>16500</v>
      </c>
      <c r="J1068" s="163">
        <f t="shared" si="98"/>
        <v>0</v>
      </c>
      <c r="K1068" s="155">
        <f t="shared" si="99"/>
        <v>0</v>
      </c>
      <c r="L1068" s="155">
        <f>IF(J1068=1,SUM($J$6:J1068),0)</f>
        <v>0</v>
      </c>
      <c r="M1068" s="155">
        <f>IF(K1068=1,SUM($K$6:K1068),0)</f>
        <v>0</v>
      </c>
      <c r="N1068" s="165">
        <f t="shared" si="100"/>
        <v>0</v>
      </c>
      <c r="O1068" s="155">
        <f t="shared" si="101"/>
        <v>0</v>
      </c>
      <c r="P1068" s="155">
        <f>IF(O1068=1,SUM($O$6:O1068),0)</f>
        <v>0</v>
      </c>
    </row>
    <row r="1069" spans="1:16" ht="15" customHeight="1">
      <c r="A1069" s="15"/>
      <c r="B1069" s="174">
        <v>4</v>
      </c>
      <c r="C1069" s="109" t="s">
        <v>806</v>
      </c>
      <c r="D1069" s="226" t="s">
        <v>47</v>
      </c>
      <c r="E1069" s="227" t="s">
        <v>14</v>
      </c>
      <c r="F1069" s="228">
        <v>8940</v>
      </c>
      <c r="G1069" s="228">
        <v>8940</v>
      </c>
      <c r="H1069" s="171"/>
      <c r="I1069" s="88">
        <f t="shared" si="102"/>
        <v>8940</v>
      </c>
      <c r="J1069" s="163">
        <f t="shared" si="98"/>
        <v>0</v>
      </c>
      <c r="K1069" s="155">
        <f t="shared" si="99"/>
        <v>0</v>
      </c>
      <c r="L1069" s="155">
        <f>IF(J1069=1,SUM($J$6:J1069),0)</f>
        <v>0</v>
      </c>
      <c r="M1069" s="155">
        <f>IF(K1069=1,SUM($K$6:K1069),0)</f>
        <v>0</v>
      </c>
      <c r="N1069" s="165">
        <f t="shared" si="100"/>
        <v>0</v>
      </c>
      <c r="O1069" s="155">
        <f t="shared" si="101"/>
        <v>0</v>
      </c>
      <c r="P1069" s="155">
        <f>IF(O1069=1,SUM($O$6:O1069),0)</f>
        <v>0</v>
      </c>
    </row>
    <row r="1070" spans="1:16" ht="15" customHeight="1">
      <c r="A1070" s="15"/>
      <c r="B1070" s="174">
        <v>5</v>
      </c>
      <c r="C1070" s="109" t="s">
        <v>807</v>
      </c>
      <c r="D1070" s="226" t="s">
        <v>47</v>
      </c>
      <c r="E1070" s="227" t="s">
        <v>14</v>
      </c>
      <c r="F1070" s="228">
        <v>15060</v>
      </c>
      <c r="G1070" s="228">
        <v>15060</v>
      </c>
      <c r="H1070" s="171"/>
      <c r="I1070" s="88">
        <f t="shared" si="102"/>
        <v>15060</v>
      </c>
      <c r="J1070" s="163">
        <f t="shared" si="98"/>
        <v>0</v>
      </c>
      <c r="K1070" s="155">
        <f t="shared" si="99"/>
        <v>0</v>
      </c>
      <c r="L1070" s="155">
        <f>IF(J1070=1,SUM($J$6:J1070),0)</f>
        <v>0</v>
      </c>
      <c r="M1070" s="155">
        <f>IF(K1070=1,SUM($K$6:K1070),0)</f>
        <v>0</v>
      </c>
      <c r="N1070" s="165">
        <f t="shared" si="100"/>
        <v>0</v>
      </c>
      <c r="O1070" s="155">
        <f t="shared" si="101"/>
        <v>0</v>
      </c>
      <c r="P1070" s="155">
        <f>IF(O1070=1,SUM($O$6:O1070),0)</f>
        <v>0</v>
      </c>
    </row>
    <row r="1071" spans="1:16" ht="15" customHeight="1">
      <c r="A1071" s="15"/>
      <c r="B1071" s="174">
        <v>6</v>
      </c>
      <c r="C1071" s="109" t="s">
        <v>808</v>
      </c>
      <c r="D1071" s="226" t="s">
        <v>47</v>
      </c>
      <c r="E1071" s="227" t="s">
        <v>14</v>
      </c>
      <c r="F1071" s="228">
        <v>17820</v>
      </c>
      <c r="G1071" s="228">
        <v>17820</v>
      </c>
      <c r="H1071" s="171"/>
      <c r="I1071" s="88">
        <f t="shared" si="102"/>
        <v>17820</v>
      </c>
      <c r="J1071" s="163">
        <f t="shared" si="98"/>
        <v>0</v>
      </c>
      <c r="K1071" s="155">
        <f t="shared" si="99"/>
        <v>0</v>
      </c>
      <c r="L1071" s="155">
        <f>IF(J1071=1,SUM($J$6:J1071),0)</f>
        <v>0</v>
      </c>
      <c r="M1071" s="155">
        <f>IF(K1071=1,SUM($K$6:K1071),0)</f>
        <v>0</v>
      </c>
      <c r="N1071" s="165">
        <f t="shared" si="100"/>
        <v>0</v>
      </c>
      <c r="O1071" s="155">
        <f t="shared" si="101"/>
        <v>0</v>
      </c>
      <c r="P1071" s="155">
        <f>IF(O1071=1,SUM($O$6:O1071),0)</f>
        <v>0</v>
      </c>
    </row>
    <row r="1072" spans="1:16" ht="15" customHeight="1">
      <c r="A1072" s="15"/>
      <c r="B1072" s="174">
        <v>7</v>
      </c>
      <c r="C1072" s="109" t="s">
        <v>809</v>
      </c>
      <c r="D1072" s="226" t="s">
        <v>47</v>
      </c>
      <c r="E1072" s="227" t="s">
        <v>14</v>
      </c>
      <c r="F1072" s="228">
        <v>15060</v>
      </c>
      <c r="G1072" s="228">
        <v>15060</v>
      </c>
      <c r="H1072" s="171"/>
      <c r="I1072" s="88">
        <f t="shared" si="102"/>
        <v>15060</v>
      </c>
      <c r="J1072" s="163">
        <f t="shared" si="98"/>
        <v>0</v>
      </c>
      <c r="K1072" s="155">
        <f t="shared" si="99"/>
        <v>0</v>
      </c>
      <c r="L1072" s="155">
        <f>IF(J1072=1,SUM($J$6:J1072),0)</f>
        <v>0</v>
      </c>
      <c r="M1072" s="155">
        <f>IF(K1072=1,SUM($K$6:K1072),0)</f>
        <v>0</v>
      </c>
      <c r="N1072" s="165">
        <f t="shared" si="100"/>
        <v>0</v>
      </c>
      <c r="O1072" s="155">
        <f t="shared" si="101"/>
        <v>0</v>
      </c>
      <c r="P1072" s="155">
        <f>IF(O1072=1,SUM($O$6:O1072),0)</f>
        <v>0</v>
      </c>
    </row>
    <row r="1073" spans="1:16" ht="15" customHeight="1">
      <c r="A1073" s="15"/>
      <c r="B1073" s="174">
        <v>8</v>
      </c>
      <c r="C1073" s="109" t="s">
        <v>810</v>
      </c>
      <c r="D1073" s="226" t="s">
        <v>47</v>
      </c>
      <c r="E1073" s="227" t="s">
        <v>14</v>
      </c>
      <c r="F1073" s="228">
        <v>22560</v>
      </c>
      <c r="G1073" s="228">
        <v>22560</v>
      </c>
      <c r="H1073" s="171"/>
      <c r="I1073" s="88">
        <f t="shared" si="102"/>
        <v>22560</v>
      </c>
      <c r="J1073" s="163">
        <f t="shared" si="98"/>
        <v>0</v>
      </c>
      <c r="K1073" s="155">
        <f t="shared" si="99"/>
        <v>0</v>
      </c>
      <c r="L1073" s="155">
        <f>IF(J1073=1,SUM($J$6:J1073),0)</f>
        <v>0</v>
      </c>
      <c r="M1073" s="155">
        <f>IF(K1073=1,SUM($K$6:K1073),0)</f>
        <v>0</v>
      </c>
      <c r="N1073" s="165">
        <f t="shared" si="100"/>
        <v>0</v>
      </c>
      <c r="O1073" s="155">
        <f t="shared" si="101"/>
        <v>0</v>
      </c>
      <c r="P1073" s="155">
        <f>IF(O1073=1,SUM($O$6:O1073),0)</f>
        <v>0</v>
      </c>
    </row>
    <row r="1074" spans="1:16" ht="15" customHeight="1">
      <c r="A1074" s="15"/>
      <c r="B1074" s="174">
        <v>9</v>
      </c>
      <c r="C1074" s="109" t="s">
        <v>811</v>
      </c>
      <c r="D1074" s="226" t="s">
        <v>47</v>
      </c>
      <c r="E1074" s="227" t="s">
        <v>14</v>
      </c>
      <c r="F1074" s="228">
        <v>15060</v>
      </c>
      <c r="G1074" s="228">
        <v>15060</v>
      </c>
      <c r="H1074" s="171"/>
      <c r="I1074" s="88">
        <f t="shared" si="102"/>
        <v>15060</v>
      </c>
      <c r="J1074" s="163">
        <f t="shared" si="98"/>
        <v>0</v>
      </c>
      <c r="K1074" s="155">
        <f t="shared" si="99"/>
        <v>0</v>
      </c>
      <c r="L1074" s="155">
        <f>IF(J1074=1,SUM($J$6:J1074),0)</f>
        <v>0</v>
      </c>
      <c r="M1074" s="155">
        <f>IF(K1074=1,SUM($K$6:K1074),0)</f>
        <v>0</v>
      </c>
      <c r="N1074" s="165">
        <f t="shared" si="100"/>
        <v>0</v>
      </c>
      <c r="O1074" s="155">
        <f t="shared" si="101"/>
        <v>0</v>
      </c>
      <c r="P1074" s="155">
        <f>IF(O1074=1,SUM($O$6:O1074),0)</f>
        <v>0</v>
      </c>
    </row>
    <row r="1075" spans="1:16" ht="15" customHeight="1">
      <c r="A1075" s="15"/>
      <c r="B1075" s="174">
        <v>10</v>
      </c>
      <c r="C1075" s="109" t="s">
        <v>812</v>
      </c>
      <c r="D1075" s="226" t="s">
        <v>47</v>
      </c>
      <c r="E1075" s="227" t="s">
        <v>14</v>
      </c>
      <c r="F1075" s="228">
        <v>23880</v>
      </c>
      <c r="G1075" s="228">
        <v>23880</v>
      </c>
      <c r="H1075" s="171"/>
      <c r="I1075" s="88">
        <f t="shared" si="102"/>
        <v>23880</v>
      </c>
      <c r="J1075" s="163">
        <f t="shared" si="98"/>
        <v>0</v>
      </c>
      <c r="K1075" s="155">
        <f t="shared" si="99"/>
        <v>0</v>
      </c>
      <c r="L1075" s="155">
        <f>IF(J1075=1,SUM($J$6:J1075),0)</f>
        <v>0</v>
      </c>
      <c r="M1075" s="155">
        <f>IF(K1075=1,SUM($K$6:K1075),0)</f>
        <v>0</v>
      </c>
      <c r="N1075" s="165">
        <f t="shared" si="100"/>
        <v>0</v>
      </c>
      <c r="O1075" s="155">
        <f t="shared" si="101"/>
        <v>0</v>
      </c>
      <c r="P1075" s="155">
        <f>IF(O1075=1,SUM($O$6:O1075),0)</f>
        <v>0</v>
      </c>
    </row>
    <row r="1076" spans="1:16" ht="15" customHeight="1">
      <c r="A1076" s="15"/>
      <c r="B1076" s="174">
        <v>11</v>
      </c>
      <c r="C1076" s="109" t="s">
        <v>813</v>
      </c>
      <c r="D1076" s="226" t="s">
        <v>47</v>
      </c>
      <c r="E1076" s="227" t="s">
        <v>14</v>
      </c>
      <c r="F1076" s="228">
        <v>13320</v>
      </c>
      <c r="G1076" s="228">
        <v>13320</v>
      </c>
      <c r="H1076" s="171"/>
      <c r="I1076" s="88">
        <f t="shared" si="102"/>
        <v>13320</v>
      </c>
      <c r="J1076" s="163">
        <f t="shared" si="98"/>
        <v>0</v>
      </c>
      <c r="K1076" s="155">
        <f t="shared" si="99"/>
        <v>0</v>
      </c>
      <c r="L1076" s="155">
        <f>IF(J1076=1,SUM($J$6:J1076),0)</f>
        <v>0</v>
      </c>
      <c r="M1076" s="155">
        <f>IF(K1076=1,SUM($K$6:K1076),0)</f>
        <v>0</v>
      </c>
      <c r="N1076" s="165">
        <f t="shared" si="100"/>
        <v>0</v>
      </c>
      <c r="O1076" s="155">
        <f t="shared" si="101"/>
        <v>0</v>
      </c>
      <c r="P1076" s="155">
        <f>IF(O1076=1,SUM($O$6:O1076),0)</f>
        <v>0</v>
      </c>
    </row>
    <row r="1077" spans="1:16" ht="15" customHeight="1">
      <c r="A1077" s="15"/>
      <c r="B1077" s="174">
        <v>12</v>
      </c>
      <c r="C1077" s="109" t="s">
        <v>814</v>
      </c>
      <c r="D1077" s="226" t="s">
        <v>47</v>
      </c>
      <c r="E1077" s="227" t="s">
        <v>14</v>
      </c>
      <c r="F1077" s="228">
        <v>18180</v>
      </c>
      <c r="G1077" s="228">
        <v>18180</v>
      </c>
      <c r="H1077" s="171"/>
      <c r="I1077" s="88">
        <f t="shared" si="102"/>
        <v>18180</v>
      </c>
      <c r="J1077" s="163">
        <f t="shared" si="98"/>
        <v>0</v>
      </c>
      <c r="K1077" s="155">
        <f t="shared" si="99"/>
        <v>0</v>
      </c>
      <c r="L1077" s="155">
        <f>IF(J1077=1,SUM($J$6:J1077),0)</f>
        <v>0</v>
      </c>
      <c r="M1077" s="155">
        <f>IF(K1077=1,SUM($K$6:K1077),0)</f>
        <v>0</v>
      </c>
      <c r="N1077" s="165">
        <f t="shared" si="100"/>
        <v>0</v>
      </c>
      <c r="O1077" s="155">
        <f t="shared" si="101"/>
        <v>0</v>
      </c>
      <c r="P1077" s="155">
        <f>IF(O1077=1,SUM($O$6:O1077),0)</f>
        <v>0</v>
      </c>
    </row>
    <row r="1078" spans="1:16" ht="15" customHeight="1">
      <c r="A1078" s="15"/>
      <c r="B1078" s="174">
        <v>13</v>
      </c>
      <c r="C1078" s="109" t="s">
        <v>815</v>
      </c>
      <c r="D1078" s="226" t="s">
        <v>47</v>
      </c>
      <c r="E1078" s="227" t="s">
        <v>14</v>
      </c>
      <c r="F1078" s="228">
        <v>13920</v>
      </c>
      <c r="G1078" s="228">
        <v>13920</v>
      </c>
      <c r="H1078" s="171"/>
      <c r="I1078" s="88">
        <f t="shared" si="102"/>
        <v>13920</v>
      </c>
      <c r="J1078" s="163">
        <f t="shared" si="98"/>
        <v>0</v>
      </c>
      <c r="K1078" s="155">
        <f t="shared" si="99"/>
        <v>0</v>
      </c>
      <c r="L1078" s="155">
        <f>IF(J1078=1,SUM($J$6:J1078),0)</f>
        <v>0</v>
      </c>
      <c r="M1078" s="155">
        <f>IF(K1078=1,SUM($K$6:K1078),0)</f>
        <v>0</v>
      </c>
      <c r="N1078" s="165">
        <f t="shared" si="100"/>
        <v>0</v>
      </c>
      <c r="O1078" s="155">
        <f t="shared" si="101"/>
        <v>0</v>
      </c>
      <c r="P1078" s="155">
        <f>IF(O1078=1,SUM($O$6:O1078),0)</f>
        <v>0</v>
      </c>
    </row>
    <row r="1079" spans="1:16" ht="15" customHeight="1">
      <c r="A1079" s="15"/>
      <c r="B1079" s="174">
        <v>14</v>
      </c>
      <c r="C1079" s="109" t="s">
        <v>816</v>
      </c>
      <c r="D1079" s="226" t="s">
        <v>47</v>
      </c>
      <c r="E1079" s="227" t="s">
        <v>14</v>
      </c>
      <c r="F1079" s="228">
        <v>10320</v>
      </c>
      <c r="G1079" s="228">
        <v>10320</v>
      </c>
      <c r="H1079" s="171"/>
      <c r="I1079" s="88">
        <f t="shared" si="102"/>
        <v>10320</v>
      </c>
      <c r="J1079" s="163">
        <f t="shared" si="98"/>
        <v>0</v>
      </c>
      <c r="K1079" s="155">
        <f t="shared" si="99"/>
        <v>0</v>
      </c>
      <c r="L1079" s="155">
        <f>IF(J1079=1,SUM($J$6:J1079),0)</f>
        <v>0</v>
      </c>
      <c r="M1079" s="155">
        <f>IF(K1079=1,SUM($K$6:K1079),0)</f>
        <v>0</v>
      </c>
      <c r="N1079" s="165">
        <f t="shared" si="100"/>
        <v>0</v>
      </c>
      <c r="O1079" s="155">
        <f t="shared" si="101"/>
        <v>0</v>
      </c>
      <c r="P1079" s="155">
        <f>IF(O1079=1,SUM($O$6:O1079),0)</f>
        <v>0</v>
      </c>
    </row>
    <row r="1080" spans="1:16" ht="15" customHeight="1">
      <c r="A1080" s="15"/>
      <c r="B1080" s="174">
        <v>15</v>
      </c>
      <c r="C1080" s="109" t="s">
        <v>817</v>
      </c>
      <c r="D1080" s="226" t="s">
        <v>47</v>
      </c>
      <c r="E1080" s="227" t="s">
        <v>14</v>
      </c>
      <c r="F1080" s="228">
        <v>11880</v>
      </c>
      <c r="G1080" s="228">
        <v>11880</v>
      </c>
      <c r="H1080" s="171"/>
      <c r="I1080" s="88">
        <f t="shared" si="102"/>
        <v>11880</v>
      </c>
      <c r="J1080" s="163">
        <f t="shared" si="98"/>
        <v>0</v>
      </c>
      <c r="K1080" s="155">
        <f t="shared" si="99"/>
        <v>0</v>
      </c>
      <c r="L1080" s="155">
        <f>IF(J1080=1,SUM($J$6:J1080),0)</f>
        <v>0</v>
      </c>
      <c r="M1080" s="155">
        <f>IF(K1080=1,SUM($K$6:K1080),0)</f>
        <v>0</v>
      </c>
      <c r="N1080" s="165">
        <f t="shared" si="100"/>
        <v>0</v>
      </c>
      <c r="O1080" s="155">
        <f t="shared" si="101"/>
        <v>0</v>
      </c>
      <c r="P1080" s="155">
        <f>IF(O1080=1,SUM($O$6:O1080),0)</f>
        <v>0</v>
      </c>
    </row>
    <row r="1081" spans="1:16" ht="15" customHeight="1">
      <c r="A1081" s="15"/>
      <c r="B1081" s="174">
        <v>16</v>
      </c>
      <c r="C1081" s="109" t="s">
        <v>818</v>
      </c>
      <c r="D1081" s="226" t="s">
        <v>47</v>
      </c>
      <c r="E1081" s="227" t="s">
        <v>14</v>
      </c>
      <c r="F1081" s="228">
        <v>11880</v>
      </c>
      <c r="G1081" s="228">
        <v>11880</v>
      </c>
      <c r="H1081" s="171"/>
      <c r="I1081" s="88">
        <f t="shared" si="102"/>
        <v>11880</v>
      </c>
      <c r="J1081" s="163">
        <f t="shared" si="98"/>
        <v>0</v>
      </c>
      <c r="K1081" s="155">
        <f t="shared" si="99"/>
        <v>0</v>
      </c>
      <c r="L1081" s="155">
        <f>IF(J1081=1,SUM($J$6:J1081),0)</f>
        <v>0</v>
      </c>
      <c r="M1081" s="155">
        <f>IF(K1081=1,SUM($K$6:K1081),0)</f>
        <v>0</v>
      </c>
      <c r="N1081" s="165">
        <f t="shared" si="100"/>
        <v>0</v>
      </c>
      <c r="O1081" s="155">
        <f t="shared" si="101"/>
        <v>0</v>
      </c>
      <c r="P1081" s="155">
        <f>IF(O1081=1,SUM($O$6:O1081),0)</f>
        <v>0</v>
      </c>
    </row>
    <row r="1082" spans="1:16" ht="15" customHeight="1">
      <c r="A1082" s="15"/>
      <c r="B1082" s="174">
        <v>17</v>
      </c>
      <c r="C1082" s="109" t="s">
        <v>819</v>
      </c>
      <c r="D1082" s="226" t="s">
        <v>47</v>
      </c>
      <c r="E1082" s="227" t="s">
        <v>14</v>
      </c>
      <c r="F1082" s="228">
        <v>12300</v>
      </c>
      <c r="G1082" s="228">
        <v>12300</v>
      </c>
      <c r="H1082" s="171"/>
      <c r="I1082" s="88">
        <f t="shared" si="102"/>
        <v>12300</v>
      </c>
      <c r="J1082" s="163">
        <f t="shared" si="98"/>
        <v>0</v>
      </c>
      <c r="K1082" s="155">
        <f t="shared" si="99"/>
        <v>0</v>
      </c>
      <c r="L1082" s="155">
        <f>IF(J1082=1,SUM($J$6:J1082),0)</f>
        <v>0</v>
      </c>
      <c r="M1082" s="155">
        <f>IF(K1082=1,SUM($K$6:K1082),0)</f>
        <v>0</v>
      </c>
      <c r="N1082" s="165">
        <f t="shared" si="100"/>
        <v>0</v>
      </c>
      <c r="O1082" s="155">
        <f t="shared" si="101"/>
        <v>0</v>
      </c>
      <c r="P1082" s="155">
        <f>IF(O1082=1,SUM($O$6:O1082),0)</f>
        <v>0</v>
      </c>
    </row>
    <row r="1083" spans="1:16" ht="15" customHeight="1">
      <c r="A1083" s="15"/>
      <c r="B1083" s="174">
        <v>18</v>
      </c>
      <c r="C1083" s="109" t="s">
        <v>820</v>
      </c>
      <c r="D1083" s="226" t="s">
        <v>47</v>
      </c>
      <c r="E1083" s="227" t="s">
        <v>14</v>
      </c>
      <c r="F1083" s="228">
        <v>12300</v>
      </c>
      <c r="G1083" s="228">
        <v>12300</v>
      </c>
      <c r="H1083" s="171"/>
      <c r="I1083" s="88">
        <f t="shared" si="102"/>
        <v>12300</v>
      </c>
      <c r="J1083" s="163">
        <f t="shared" si="98"/>
        <v>0</v>
      </c>
      <c r="K1083" s="155">
        <f t="shared" si="99"/>
        <v>0</v>
      </c>
      <c r="L1083" s="155">
        <f>IF(J1083=1,SUM($J$6:J1083),0)</f>
        <v>0</v>
      </c>
      <c r="M1083" s="155">
        <f>IF(K1083=1,SUM($K$6:K1083),0)</f>
        <v>0</v>
      </c>
      <c r="N1083" s="165">
        <f t="shared" si="100"/>
        <v>0</v>
      </c>
      <c r="O1083" s="155">
        <f t="shared" si="101"/>
        <v>0</v>
      </c>
      <c r="P1083" s="155">
        <f>IF(O1083=1,SUM($O$6:O1083),0)</f>
        <v>0</v>
      </c>
    </row>
    <row r="1084" spans="1:16" ht="15" customHeight="1">
      <c r="A1084" s="15"/>
      <c r="B1084" s="174">
        <v>19</v>
      </c>
      <c r="C1084" s="109" t="s">
        <v>821</v>
      </c>
      <c r="D1084" s="226" t="s">
        <v>47</v>
      </c>
      <c r="E1084" s="227" t="s">
        <v>14</v>
      </c>
      <c r="F1084" s="228">
        <v>16500</v>
      </c>
      <c r="G1084" s="228">
        <v>16500</v>
      </c>
      <c r="H1084" s="171"/>
      <c r="I1084" s="88">
        <f t="shared" si="102"/>
        <v>16500</v>
      </c>
      <c r="J1084" s="163">
        <f t="shared" si="98"/>
        <v>0</v>
      </c>
      <c r="K1084" s="155">
        <f t="shared" si="99"/>
        <v>0</v>
      </c>
      <c r="L1084" s="155">
        <f>IF(J1084=1,SUM($J$6:J1084),0)</f>
        <v>0</v>
      </c>
      <c r="M1084" s="155">
        <f>IF(K1084=1,SUM($K$6:K1084),0)</f>
        <v>0</v>
      </c>
      <c r="N1084" s="165">
        <f t="shared" si="100"/>
        <v>0</v>
      </c>
      <c r="O1084" s="155">
        <f t="shared" si="101"/>
        <v>0</v>
      </c>
      <c r="P1084" s="155">
        <f>IF(O1084=1,SUM($O$6:O1084),0)</f>
        <v>0</v>
      </c>
    </row>
    <row r="1085" spans="1:16" ht="15" customHeight="1">
      <c r="A1085" s="15"/>
      <c r="B1085" s="174">
        <v>20</v>
      </c>
      <c r="C1085" s="109" t="s">
        <v>822</v>
      </c>
      <c r="D1085" s="226" t="s">
        <v>47</v>
      </c>
      <c r="E1085" s="227" t="s">
        <v>14</v>
      </c>
      <c r="F1085" s="228">
        <v>16500</v>
      </c>
      <c r="G1085" s="228">
        <v>16500</v>
      </c>
      <c r="H1085" s="171"/>
      <c r="I1085" s="88">
        <f t="shared" si="102"/>
        <v>16500</v>
      </c>
      <c r="J1085" s="163">
        <f t="shared" si="98"/>
        <v>0</v>
      </c>
      <c r="K1085" s="155">
        <f t="shared" si="99"/>
        <v>0</v>
      </c>
      <c r="L1085" s="155">
        <f>IF(J1085=1,SUM($J$6:J1085),0)</f>
        <v>0</v>
      </c>
      <c r="M1085" s="155">
        <f>IF(K1085=1,SUM($K$6:K1085),0)</f>
        <v>0</v>
      </c>
      <c r="N1085" s="165">
        <f t="shared" si="100"/>
        <v>0</v>
      </c>
      <c r="O1085" s="155">
        <f t="shared" si="101"/>
        <v>0</v>
      </c>
      <c r="P1085" s="155">
        <f>IF(O1085=1,SUM($O$6:O1085),0)</f>
        <v>0</v>
      </c>
    </row>
    <row r="1086" spans="1:16" ht="15" customHeight="1">
      <c r="A1086" s="15"/>
      <c r="B1086" s="174">
        <v>21</v>
      </c>
      <c r="C1086" s="109" t="s">
        <v>823</v>
      </c>
      <c r="D1086" s="226" t="s">
        <v>47</v>
      </c>
      <c r="E1086" s="227" t="s">
        <v>14</v>
      </c>
      <c r="F1086" s="228">
        <v>13260</v>
      </c>
      <c r="G1086" s="228">
        <v>13260</v>
      </c>
      <c r="H1086" s="171"/>
      <c r="I1086" s="88">
        <f t="shared" si="102"/>
        <v>13260</v>
      </c>
      <c r="J1086" s="163">
        <f t="shared" si="98"/>
        <v>0</v>
      </c>
      <c r="K1086" s="155">
        <f t="shared" si="99"/>
        <v>0</v>
      </c>
      <c r="L1086" s="155">
        <f>IF(J1086=1,SUM($J$6:J1086),0)</f>
        <v>0</v>
      </c>
      <c r="M1086" s="155">
        <f>IF(K1086=1,SUM($K$6:K1086),0)</f>
        <v>0</v>
      </c>
      <c r="N1086" s="165">
        <f t="shared" si="100"/>
        <v>0</v>
      </c>
      <c r="O1086" s="155">
        <f t="shared" si="101"/>
        <v>0</v>
      </c>
      <c r="P1086" s="155">
        <f>IF(O1086=1,SUM($O$6:O1086),0)</f>
        <v>0</v>
      </c>
    </row>
    <row r="1087" spans="1:16" ht="15" customHeight="1">
      <c r="A1087" s="15"/>
      <c r="B1087" s="183"/>
      <c r="C1087" s="109" t="s">
        <v>48</v>
      </c>
      <c r="D1087" s="226" t="s">
        <v>48</v>
      </c>
      <c r="E1087" s="227"/>
      <c r="F1087" s="228">
        <v>0</v>
      </c>
      <c r="G1087" s="228">
        <v>0</v>
      </c>
      <c r="H1087" s="171"/>
      <c r="I1087" s="88">
        <f t="shared" si="102"/>
        <v>0</v>
      </c>
      <c r="J1087" s="163">
        <f t="shared" si="98"/>
        <v>0</v>
      </c>
      <c r="K1087" s="155">
        <f t="shared" si="99"/>
        <v>0</v>
      </c>
      <c r="L1087" s="155">
        <f>IF(J1087=1,SUM($J$6:J1087),0)</f>
        <v>0</v>
      </c>
      <c r="M1087" s="155">
        <f>IF(K1087=1,SUM($K$6:K1087),0)</f>
        <v>0</v>
      </c>
      <c r="N1087" s="165">
        <f t="shared" si="100"/>
        <v>0</v>
      </c>
      <c r="O1087" s="155">
        <f t="shared" si="101"/>
        <v>0</v>
      </c>
      <c r="P1087" s="155">
        <f>IF(O1087=1,SUM($O$6:O1087),0)</f>
        <v>0</v>
      </c>
    </row>
    <row r="1088" spans="1:16" ht="15" customHeight="1">
      <c r="A1088" s="15"/>
      <c r="B1088" s="183" t="s">
        <v>1031</v>
      </c>
      <c r="C1088" s="109" t="s">
        <v>640</v>
      </c>
      <c r="D1088" s="226" t="s">
        <v>48</v>
      </c>
      <c r="E1088" s="227"/>
      <c r="F1088" s="228">
        <v>0</v>
      </c>
      <c r="G1088" s="228">
        <v>0</v>
      </c>
      <c r="H1088" s="171"/>
      <c r="I1088" s="88">
        <f t="shared" si="102"/>
        <v>0</v>
      </c>
      <c r="J1088" s="163">
        <f t="shared" si="98"/>
        <v>0</v>
      </c>
      <c r="K1088" s="155">
        <f t="shared" si="99"/>
        <v>0</v>
      </c>
      <c r="L1088" s="155">
        <f>IF(J1088=1,SUM($J$6:J1088),0)</f>
        <v>0</v>
      </c>
      <c r="M1088" s="155">
        <f>IF(K1088=1,SUM($K$6:K1088),0)</f>
        <v>0</v>
      </c>
      <c r="N1088" s="165">
        <f t="shared" si="100"/>
        <v>0</v>
      </c>
      <c r="O1088" s="155">
        <f t="shared" si="101"/>
        <v>0</v>
      </c>
      <c r="P1088" s="155">
        <f>IF(O1088=1,SUM($O$6:O1088),0)</f>
        <v>0</v>
      </c>
    </row>
    <row r="1089" spans="1:16" ht="15" customHeight="1">
      <c r="A1089" s="15"/>
      <c r="B1089" s="174">
        <v>1</v>
      </c>
      <c r="C1089" s="109" t="s">
        <v>824</v>
      </c>
      <c r="D1089" s="226" t="s">
        <v>47</v>
      </c>
      <c r="E1089" s="227" t="s">
        <v>14</v>
      </c>
      <c r="F1089" s="228">
        <v>31920</v>
      </c>
      <c r="G1089" s="228">
        <v>31920</v>
      </c>
      <c r="H1089" s="171"/>
      <c r="I1089" s="88">
        <f t="shared" si="102"/>
        <v>31920</v>
      </c>
      <c r="J1089" s="163">
        <f t="shared" si="98"/>
        <v>0</v>
      </c>
      <c r="K1089" s="155">
        <f t="shared" si="99"/>
        <v>0</v>
      </c>
      <c r="L1089" s="155">
        <f>IF(J1089=1,SUM($J$6:J1089),0)</f>
        <v>0</v>
      </c>
      <c r="M1089" s="155">
        <f>IF(K1089=1,SUM($K$6:K1089),0)</f>
        <v>0</v>
      </c>
      <c r="N1089" s="165">
        <f t="shared" si="100"/>
        <v>0</v>
      </c>
      <c r="O1089" s="155">
        <f t="shared" si="101"/>
        <v>0</v>
      </c>
      <c r="P1089" s="155">
        <f>IF(O1089=1,SUM($O$6:O1089),0)</f>
        <v>0</v>
      </c>
    </row>
    <row r="1090" spans="1:16" ht="15" customHeight="1">
      <c r="A1090" s="15"/>
      <c r="B1090" s="174">
        <v>2</v>
      </c>
      <c r="C1090" s="109" t="s">
        <v>825</v>
      </c>
      <c r="D1090" s="226" t="s">
        <v>47</v>
      </c>
      <c r="E1090" s="227" t="s">
        <v>14</v>
      </c>
      <c r="F1090" s="228">
        <v>31920</v>
      </c>
      <c r="G1090" s="228">
        <v>31920</v>
      </c>
      <c r="H1090" s="171"/>
      <c r="I1090" s="88">
        <f t="shared" si="102"/>
        <v>31920</v>
      </c>
      <c r="J1090" s="163">
        <f t="shared" si="98"/>
        <v>0</v>
      </c>
      <c r="K1090" s="155">
        <f t="shared" si="99"/>
        <v>0</v>
      </c>
      <c r="L1090" s="155">
        <f>IF(J1090=1,SUM($J$6:J1090),0)</f>
        <v>0</v>
      </c>
      <c r="M1090" s="155">
        <f>IF(K1090=1,SUM($K$6:K1090),0)</f>
        <v>0</v>
      </c>
      <c r="N1090" s="165">
        <f t="shared" si="100"/>
        <v>0</v>
      </c>
      <c r="O1090" s="155">
        <f t="shared" si="101"/>
        <v>0</v>
      </c>
      <c r="P1090" s="155">
        <f>IF(O1090=1,SUM($O$6:O1090),0)</f>
        <v>0</v>
      </c>
    </row>
    <row r="1091" spans="1:16" ht="15" customHeight="1">
      <c r="A1091" s="15"/>
      <c r="B1091" s="174">
        <v>3</v>
      </c>
      <c r="C1091" s="109" t="s">
        <v>826</v>
      </c>
      <c r="D1091" s="226" t="s">
        <v>47</v>
      </c>
      <c r="E1091" s="227" t="s">
        <v>14</v>
      </c>
      <c r="F1091" s="228">
        <v>31920</v>
      </c>
      <c r="G1091" s="228">
        <v>31920</v>
      </c>
      <c r="H1091" s="171"/>
      <c r="I1091" s="88">
        <f t="shared" si="102"/>
        <v>31920</v>
      </c>
      <c r="J1091" s="163">
        <f t="shared" si="98"/>
        <v>0</v>
      </c>
      <c r="K1091" s="155">
        <f t="shared" si="99"/>
        <v>0</v>
      </c>
      <c r="L1091" s="155">
        <f>IF(J1091=1,SUM($J$6:J1091),0)</f>
        <v>0</v>
      </c>
      <c r="M1091" s="155">
        <f>IF(K1091=1,SUM($K$6:K1091),0)</f>
        <v>0</v>
      </c>
      <c r="N1091" s="165">
        <f t="shared" si="100"/>
        <v>0</v>
      </c>
      <c r="O1091" s="155">
        <f t="shared" si="101"/>
        <v>0</v>
      </c>
      <c r="P1091" s="155">
        <f>IF(O1091=1,SUM($O$6:O1091),0)</f>
        <v>0</v>
      </c>
    </row>
    <row r="1092" spans="1:16" ht="15" customHeight="1">
      <c r="A1092" s="15"/>
      <c r="B1092" s="174">
        <v>4</v>
      </c>
      <c r="C1092" s="109" t="s">
        <v>827</v>
      </c>
      <c r="D1092" s="226" t="s">
        <v>47</v>
      </c>
      <c r="E1092" s="227" t="s">
        <v>14</v>
      </c>
      <c r="F1092" s="228">
        <v>48060</v>
      </c>
      <c r="G1092" s="228">
        <v>48060</v>
      </c>
      <c r="H1092" s="171"/>
      <c r="I1092" s="88">
        <f t="shared" si="102"/>
        <v>48060</v>
      </c>
      <c r="J1092" s="163">
        <f t="shared" si="98"/>
        <v>0</v>
      </c>
      <c r="K1092" s="155">
        <f t="shared" si="99"/>
        <v>0</v>
      </c>
      <c r="L1092" s="155">
        <f>IF(J1092=1,SUM($J$6:J1092),0)</f>
        <v>0</v>
      </c>
      <c r="M1092" s="155">
        <f>IF(K1092=1,SUM($K$6:K1092),0)</f>
        <v>0</v>
      </c>
      <c r="N1092" s="165">
        <f t="shared" si="100"/>
        <v>0</v>
      </c>
      <c r="O1092" s="155">
        <f t="shared" si="101"/>
        <v>0</v>
      </c>
      <c r="P1092" s="155">
        <f>IF(O1092=1,SUM($O$6:O1092),0)</f>
        <v>0</v>
      </c>
    </row>
    <row r="1093" spans="1:16" ht="15" customHeight="1">
      <c r="A1093" s="15"/>
      <c r="B1093" s="174">
        <v>5</v>
      </c>
      <c r="C1093" s="109" t="s">
        <v>828</v>
      </c>
      <c r="D1093" s="226" t="s">
        <v>47</v>
      </c>
      <c r="E1093" s="227" t="s">
        <v>14</v>
      </c>
      <c r="F1093" s="228">
        <v>16200</v>
      </c>
      <c r="G1093" s="228">
        <v>16200</v>
      </c>
      <c r="H1093" s="171"/>
      <c r="I1093" s="88">
        <f t="shared" si="102"/>
        <v>16200</v>
      </c>
      <c r="J1093" s="163">
        <f t="shared" si="98"/>
        <v>0</v>
      </c>
      <c r="K1093" s="155">
        <f t="shared" si="99"/>
        <v>0</v>
      </c>
      <c r="L1093" s="155">
        <f>IF(J1093=1,SUM($J$6:J1093),0)</f>
        <v>0</v>
      </c>
      <c r="M1093" s="155">
        <f>IF(K1093=1,SUM($K$6:K1093),0)</f>
        <v>0</v>
      </c>
      <c r="N1093" s="165">
        <f t="shared" si="100"/>
        <v>0</v>
      </c>
      <c r="O1093" s="155">
        <f t="shared" si="101"/>
        <v>0</v>
      </c>
      <c r="P1093" s="155">
        <f>IF(O1093=1,SUM($O$6:O1093),0)</f>
        <v>0</v>
      </c>
    </row>
    <row r="1094" spans="1:16" ht="15" customHeight="1">
      <c r="A1094" s="15"/>
      <c r="B1094" s="174">
        <v>7</v>
      </c>
      <c r="C1094" s="109" t="s">
        <v>829</v>
      </c>
      <c r="D1094" s="226" t="s">
        <v>47</v>
      </c>
      <c r="E1094" s="227" t="s">
        <v>14</v>
      </c>
      <c r="F1094" s="228">
        <v>48060</v>
      </c>
      <c r="G1094" s="228">
        <v>48060</v>
      </c>
      <c r="H1094" s="171"/>
      <c r="I1094" s="88">
        <f t="shared" si="102"/>
        <v>48060</v>
      </c>
      <c r="J1094" s="163">
        <f t="shared" si="98"/>
        <v>0</v>
      </c>
      <c r="K1094" s="155">
        <f t="shared" si="99"/>
        <v>0</v>
      </c>
      <c r="L1094" s="155">
        <f>IF(J1094=1,SUM($J$6:J1094),0)</f>
        <v>0</v>
      </c>
      <c r="M1094" s="155">
        <f>IF(K1094=1,SUM($K$6:K1094),0)</f>
        <v>0</v>
      </c>
      <c r="N1094" s="165">
        <f t="shared" si="100"/>
        <v>0</v>
      </c>
      <c r="O1094" s="155">
        <f t="shared" si="101"/>
        <v>0</v>
      </c>
      <c r="P1094" s="155">
        <f>IF(O1094=1,SUM($O$6:O1094),0)</f>
        <v>0</v>
      </c>
    </row>
    <row r="1095" spans="1:16" ht="15" customHeight="1">
      <c r="A1095" s="15"/>
      <c r="B1095" s="174">
        <v>8</v>
      </c>
      <c r="C1095" s="109" t="s">
        <v>830</v>
      </c>
      <c r="D1095" s="226" t="s">
        <v>47</v>
      </c>
      <c r="E1095" s="227" t="s">
        <v>14</v>
      </c>
      <c r="F1095" s="228">
        <v>50400</v>
      </c>
      <c r="G1095" s="228">
        <v>50400</v>
      </c>
      <c r="H1095" s="171"/>
      <c r="I1095" s="88">
        <f t="shared" si="102"/>
        <v>50400</v>
      </c>
      <c r="J1095" s="163">
        <f t="shared" si="98"/>
        <v>0</v>
      </c>
      <c r="K1095" s="155">
        <f t="shared" si="99"/>
        <v>0</v>
      </c>
      <c r="L1095" s="155">
        <f>IF(J1095=1,SUM($J$6:J1095),0)</f>
        <v>0</v>
      </c>
      <c r="M1095" s="155">
        <f>IF(K1095=1,SUM($K$6:K1095),0)</f>
        <v>0</v>
      </c>
      <c r="N1095" s="165">
        <f t="shared" si="100"/>
        <v>0</v>
      </c>
      <c r="O1095" s="155">
        <f t="shared" si="101"/>
        <v>0</v>
      </c>
      <c r="P1095" s="155">
        <f>IF(O1095=1,SUM($O$6:O1095),0)</f>
        <v>0</v>
      </c>
    </row>
    <row r="1096" spans="1:16" ht="15" customHeight="1">
      <c r="A1096" s="15"/>
      <c r="B1096" s="174">
        <v>9</v>
      </c>
      <c r="C1096" s="109" t="s">
        <v>831</v>
      </c>
      <c r="D1096" s="226" t="s">
        <v>47</v>
      </c>
      <c r="E1096" s="227" t="s">
        <v>14</v>
      </c>
      <c r="F1096" s="228">
        <v>26400</v>
      </c>
      <c r="G1096" s="228">
        <v>26400</v>
      </c>
      <c r="H1096" s="171"/>
      <c r="I1096" s="88">
        <f t="shared" si="102"/>
        <v>26400</v>
      </c>
      <c r="J1096" s="163">
        <f t="shared" si="98"/>
        <v>0</v>
      </c>
      <c r="K1096" s="155">
        <f t="shared" si="99"/>
        <v>0</v>
      </c>
      <c r="L1096" s="155">
        <f>IF(J1096=1,SUM($J$6:J1096),0)</f>
        <v>0</v>
      </c>
      <c r="M1096" s="155">
        <f>IF(K1096=1,SUM($K$6:K1096),0)</f>
        <v>0</v>
      </c>
      <c r="N1096" s="165">
        <f t="shared" si="100"/>
        <v>0</v>
      </c>
      <c r="O1096" s="155">
        <f t="shared" si="101"/>
        <v>0</v>
      </c>
      <c r="P1096" s="155">
        <f>IF(O1096=1,SUM($O$6:O1096),0)</f>
        <v>0</v>
      </c>
    </row>
    <row r="1097" spans="1:16" ht="15" customHeight="1">
      <c r="A1097" s="15"/>
      <c r="B1097" s="174">
        <v>10</v>
      </c>
      <c r="C1097" s="109" t="s">
        <v>832</v>
      </c>
      <c r="D1097" s="226" t="s">
        <v>47</v>
      </c>
      <c r="E1097" s="227" t="s">
        <v>14</v>
      </c>
      <c r="F1097" s="228">
        <v>42180</v>
      </c>
      <c r="G1097" s="228">
        <v>42180</v>
      </c>
      <c r="H1097" s="171"/>
      <c r="I1097" s="88">
        <f t="shared" si="102"/>
        <v>42180</v>
      </c>
      <c r="J1097" s="163">
        <f t="shared" si="98"/>
        <v>0</v>
      </c>
      <c r="K1097" s="155">
        <f t="shared" si="99"/>
        <v>0</v>
      </c>
      <c r="L1097" s="155">
        <f>IF(J1097=1,SUM($J$6:J1097),0)</f>
        <v>0</v>
      </c>
      <c r="M1097" s="155">
        <f>IF(K1097=1,SUM($K$6:K1097),0)</f>
        <v>0</v>
      </c>
      <c r="N1097" s="165">
        <f t="shared" si="100"/>
        <v>0</v>
      </c>
      <c r="O1097" s="155">
        <f t="shared" si="101"/>
        <v>0</v>
      </c>
      <c r="P1097" s="155">
        <f>IF(O1097=1,SUM($O$6:O1097),0)</f>
        <v>0</v>
      </c>
    </row>
    <row r="1098" spans="1:16" ht="15" customHeight="1">
      <c r="A1098" s="15"/>
      <c r="B1098" s="174">
        <v>11</v>
      </c>
      <c r="C1098" s="109" t="s">
        <v>833</v>
      </c>
      <c r="D1098" s="226" t="s">
        <v>47</v>
      </c>
      <c r="E1098" s="227" t="s">
        <v>14</v>
      </c>
      <c r="F1098" s="228">
        <v>42180</v>
      </c>
      <c r="G1098" s="228">
        <v>42180</v>
      </c>
      <c r="H1098" s="171"/>
      <c r="I1098" s="88">
        <f t="shared" si="102"/>
        <v>42180</v>
      </c>
      <c r="J1098" s="163">
        <f t="shared" si="98"/>
        <v>0</v>
      </c>
      <c r="K1098" s="155">
        <f t="shared" si="99"/>
        <v>0</v>
      </c>
      <c r="L1098" s="155">
        <f>IF(J1098=1,SUM($J$6:J1098),0)</f>
        <v>0</v>
      </c>
      <c r="M1098" s="155">
        <f>IF(K1098=1,SUM($K$6:K1098),0)</f>
        <v>0</v>
      </c>
      <c r="N1098" s="165">
        <f t="shared" si="100"/>
        <v>0</v>
      </c>
      <c r="O1098" s="155">
        <f t="shared" si="101"/>
        <v>0</v>
      </c>
      <c r="P1098" s="155">
        <f>IF(O1098=1,SUM($O$6:O1098),0)</f>
        <v>0</v>
      </c>
    </row>
    <row r="1099" spans="1:16" ht="15" customHeight="1">
      <c r="A1099" s="15"/>
      <c r="B1099" s="174">
        <v>12</v>
      </c>
      <c r="C1099" s="109" t="s">
        <v>834</v>
      </c>
      <c r="D1099" s="226" t="s">
        <v>47</v>
      </c>
      <c r="E1099" s="227" t="s">
        <v>14</v>
      </c>
      <c r="F1099" s="228">
        <v>27120</v>
      </c>
      <c r="G1099" s="228">
        <v>27120</v>
      </c>
      <c r="H1099" s="171"/>
      <c r="I1099" s="88">
        <f t="shared" si="102"/>
        <v>27120</v>
      </c>
      <c r="J1099" s="163">
        <f t="shared" si="98"/>
        <v>0</v>
      </c>
      <c r="K1099" s="155">
        <f t="shared" si="99"/>
        <v>0</v>
      </c>
      <c r="L1099" s="155">
        <f>IF(J1099=1,SUM($J$6:J1099),0)</f>
        <v>0</v>
      </c>
      <c r="M1099" s="155">
        <f>IF(K1099=1,SUM($K$6:K1099),0)</f>
        <v>0</v>
      </c>
      <c r="N1099" s="165">
        <f t="shared" si="100"/>
        <v>0</v>
      </c>
      <c r="O1099" s="155">
        <f t="shared" si="101"/>
        <v>0</v>
      </c>
      <c r="P1099" s="155">
        <f>IF(O1099=1,SUM($O$6:O1099),0)</f>
        <v>0</v>
      </c>
    </row>
    <row r="1100" spans="1:16" ht="15" customHeight="1">
      <c r="A1100" s="15"/>
      <c r="B1100" s="174">
        <v>13</v>
      </c>
      <c r="C1100" s="109" t="s">
        <v>835</v>
      </c>
      <c r="D1100" s="226" t="s">
        <v>47</v>
      </c>
      <c r="E1100" s="227" t="s">
        <v>14</v>
      </c>
      <c r="F1100" s="228">
        <v>46800</v>
      </c>
      <c r="G1100" s="228">
        <v>46800</v>
      </c>
      <c r="H1100" s="171"/>
      <c r="I1100" s="88">
        <f t="shared" si="102"/>
        <v>46800</v>
      </c>
      <c r="J1100" s="163">
        <f t="shared" ref="J1100:J1163" si="103">IF(D1100="MDU-KD",1,0)</f>
        <v>0</v>
      </c>
      <c r="K1100" s="155">
        <f t="shared" ref="K1100:K1163" si="104">IF(D1100="HDW",1,0)</f>
        <v>0</v>
      </c>
      <c r="L1100" s="155">
        <f>IF(J1100=1,SUM($J$6:J1100),0)</f>
        <v>0</v>
      </c>
      <c r="M1100" s="155">
        <f>IF(K1100=1,SUM($K$6:K1100),0)</f>
        <v>0</v>
      </c>
      <c r="N1100" s="165">
        <f t="shared" ref="N1100:N1163" si="105">IF(L1100=0,M1100,L1100)</f>
        <v>0</v>
      </c>
      <c r="O1100" s="155">
        <f t="shared" ref="O1100:O1163" si="106">IF(E1100=0,0,IF(LEFT(C1100,11)="Tiang Beton",1,0))</f>
        <v>0</v>
      </c>
      <c r="P1100" s="155">
        <f>IF(O1100=1,SUM($O$6:O1100),0)</f>
        <v>0</v>
      </c>
    </row>
    <row r="1101" spans="1:16" ht="15" customHeight="1">
      <c r="A1101" s="15"/>
      <c r="B1101" s="174">
        <v>14</v>
      </c>
      <c r="C1101" s="109" t="s">
        <v>836</v>
      </c>
      <c r="D1101" s="226" t="s">
        <v>47</v>
      </c>
      <c r="E1101" s="227" t="s">
        <v>14</v>
      </c>
      <c r="F1101" s="228">
        <v>46800</v>
      </c>
      <c r="G1101" s="228">
        <v>46800</v>
      </c>
      <c r="H1101" s="171"/>
      <c r="I1101" s="88">
        <f t="shared" si="102"/>
        <v>46800</v>
      </c>
      <c r="J1101" s="163">
        <f t="shared" si="103"/>
        <v>0</v>
      </c>
      <c r="K1101" s="155">
        <f t="shared" si="104"/>
        <v>0</v>
      </c>
      <c r="L1101" s="155">
        <f>IF(J1101=1,SUM($J$6:J1101),0)</f>
        <v>0</v>
      </c>
      <c r="M1101" s="155">
        <f>IF(K1101=1,SUM($K$6:K1101),0)</f>
        <v>0</v>
      </c>
      <c r="N1101" s="165">
        <f t="shared" si="105"/>
        <v>0</v>
      </c>
      <c r="O1101" s="155">
        <f t="shared" si="106"/>
        <v>0</v>
      </c>
      <c r="P1101" s="155">
        <f>IF(O1101=1,SUM($O$6:O1101),0)</f>
        <v>0</v>
      </c>
    </row>
    <row r="1102" spans="1:16" ht="15" customHeight="1">
      <c r="A1102" s="15"/>
      <c r="B1102" s="174">
        <v>15</v>
      </c>
      <c r="C1102" s="109" t="s">
        <v>837</v>
      </c>
      <c r="D1102" s="226" t="s">
        <v>47</v>
      </c>
      <c r="E1102" s="227" t="s">
        <v>14</v>
      </c>
      <c r="F1102" s="228">
        <v>45240</v>
      </c>
      <c r="G1102" s="228">
        <v>45240</v>
      </c>
      <c r="H1102" s="171"/>
      <c r="I1102" s="88">
        <f t="shared" si="102"/>
        <v>45240</v>
      </c>
      <c r="J1102" s="163">
        <f t="shared" si="103"/>
        <v>0</v>
      </c>
      <c r="K1102" s="155">
        <f t="shared" si="104"/>
        <v>0</v>
      </c>
      <c r="L1102" s="155">
        <f>IF(J1102=1,SUM($J$6:J1102),0)</f>
        <v>0</v>
      </c>
      <c r="M1102" s="155">
        <f>IF(K1102=1,SUM($K$6:K1102),0)</f>
        <v>0</v>
      </c>
      <c r="N1102" s="165">
        <f t="shared" si="105"/>
        <v>0</v>
      </c>
      <c r="O1102" s="155">
        <f t="shared" si="106"/>
        <v>0</v>
      </c>
      <c r="P1102" s="155">
        <f>IF(O1102=1,SUM($O$6:O1102),0)</f>
        <v>0</v>
      </c>
    </row>
    <row r="1103" spans="1:16" ht="15" customHeight="1">
      <c r="A1103" s="15"/>
      <c r="B1103" s="174">
        <v>16</v>
      </c>
      <c r="C1103" s="109" t="s">
        <v>838</v>
      </c>
      <c r="D1103" s="226" t="s">
        <v>47</v>
      </c>
      <c r="E1103" s="227" t="s">
        <v>14</v>
      </c>
      <c r="F1103" s="228">
        <v>22740</v>
      </c>
      <c r="G1103" s="228">
        <v>22740</v>
      </c>
      <c r="H1103" s="171"/>
      <c r="I1103" s="88">
        <f t="shared" si="102"/>
        <v>22740</v>
      </c>
      <c r="J1103" s="163">
        <f t="shared" si="103"/>
        <v>0</v>
      </c>
      <c r="K1103" s="155">
        <f t="shared" si="104"/>
        <v>0</v>
      </c>
      <c r="L1103" s="155">
        <f>IF(J1103=1,SUM($J$6:J1103),0)</f>
        <v>0</v>
      </c>
      <c r="M1103" s="155">
        <f>IF(K1103=1,SUM($K$6:K1103),0)</f>
        <v>0</v>
      </c>
      <c r="N1103" s="165">
        <f t="shared" si="105"/>
        <v>0</v>
      </c>
      <c r="O1103" s="155">
        <f t="shared" si="106"/>
        <v>0</v>
      </c>
      <c r="P1103" s="155">
        <f>IF(O1103=1,SUM($O$6:O1103),0)</f>
        <v>0</v>
      </c>
    </row>
    <row r="1104" spans="1:16" ht="15" customHeight="1">
      <c r="A1104" s="15"/>
      <c r="B1104" s="174">
        <v>17</v>
      </c>
      <c r="C1104" s="109" t="s">
        <v>839</v>
      </c>
      <c r="D1104" s="226" t="s">
        <v>47</v>
      </c>
      <c r="E1104" s="227" t="s">
        <v>14</v>
      </c>
      <c r="F1104" s="228">
        <v>22740</v>
      </c>
      <c r="G1104" s="228">
        <v>22740</v>
      </c>
      <c r="H1104" s="171"/>
      <c r="I1104" s="88">
        <f t="shared" si="102"/>
        <v>22740</v>
      </c>
      <c r="J1104" s="163">
        <f t="shared" si="103"/>
        <v>0</v>
      </c>
      <c r="K1104" s="155">
        <f t="shared" si="104"/>
        <v>0</v>
      </c>
      <c r="L1104" s="155">
        <f>IF(J1104=1,SUM($J$6:J1104),0)</f>
        <v>0</v>
      </c>
      <c r="M1104" s="155">
        <f>IF(K1104=1,SUM($K$6:K1104),0)</f>
        <v>0</v>
      </c>
      <c r="N1104" s="165">
        <f t="shared" si="105"/>
        <v>0</v>
      </c>
      <c r="O1104" s="155">
        <f t="shared" si="106"/>
        <v>0</v>
      </c>
      <c r="P1104" s="155">
        <f>IF(O1104=1,SUM($O$6:O1104),0)</f>
        <v>0</v>
      </c>
    </row>
    <row r="1105" spans="1:16" ht="15" customHeight="1">
      <c r="A1105" s="15"/>
      <c r="B1105" s="174">
        <v>18</v>
      </c>
      <c r="C1105" s="109" t="s">
        <v>840</v>
      </c>
      <c r="D1105" s="226" t="s">
        <v>47</v>
      </c>
      <c r="E1105" s="227" t="s">
        <v>14</v>
      </c>
      <c r="F1105" s="228">
        <v>24420</v>
      </c>
      <c r="G1105" s="228">
        <v>24420</v>
      </c>
      <c r="H1105" s="171"/>
      <c r="I1105" s="88">
        <f t="shared" si="102"/>
        <v>24420</v>
      </c>
      <c r="J1105" s="163">
        <f t="shared" si="103"/>
        <v>0</v>
      </c>
      <c r="K1105" s="155">
        <f t="shared" si="104"/>
        <v>0</v>
      </c>
      <c r="L1105" s="155">
        <f>IF(J1105=1,SUM($J$6:J1105),0)</f>
        <v>0</v>
      </c>
      <c r="M1105" s="155">
        <f>IF(K1105=1,SUM($K$6:K1105),0)</f>
        <v>0</v>
      </c>
      <c r="N1105" s="165">
        <f t="shared" si="105"/>
        <v>0</v>
      </c>
      <c r="O1105" s="155">
        <f t="shared" si="106"/>
        <v>0</v>
      </c>
      <c r="P1105" s="155">
        <f>IF(O1105=1,SUM($O$6:O1105),0)</f>
        <v>0</v>
      </c>
    </row>
    <row r="1106" spans="1:16" ht="15" customHeight="1">
      <c r="A1106" s="15"/>
      <c r="B1106" s="174">
        <v>19</v>
      </c>
      <c r="C1106" s="109" t="s">
        <v>841</v>
      </c>
      <c r="D1106" s="226" t="s">
        <v>47</v>
      </c>
      <c r="E1106" s="227" t="s">
        <v>14</v>
      </c>
      <c r="F1106" s="228">
        <v>24420</v>
      </c>
      <c r="G1106" s="228">
        <v>24420</v>
      </c>
      <c r="H1106" s="171"/>
      <c r="I1106" s="88">
        <f t="shared" si="102"/>
        <v>24420</v>
      </c>
      <c r="J1106" s="163">
        <f t="shared" si="103"/>
        <v>0</v>
      </c>
      <c r="K1106" s="155">
        <f t="shared" si="104"/>
        <v>0</v>
      </c>
      <c r="L1106" s="155">
        <f>IF(J1106=1,SUM($J$6:J1106),0)</f>
        <v>0</v>
      </c>
      <c r="M1106" s="155">
        <f>IF(K1106=1,SUM($K$6:K1106),0)</f>
        <v>0</v>
      </c>
      <c r="N1106" s="165">
        <f t="shared" si="105"/>
        <v>0</v>
      </c>
      <c r="O1106" s="155">
        <f t="shared" si="106"/>
        <v>0</v>
      </c>
      <c r="P1106" s="155">
        <f>IF(O1106=1,SUM($O$6:O1106),0)</f>
        <v>0</v>
      </c>
    </row>
    <row r="1107" spans="1:16" ht="15" customHeight="1">
      <c r="A1107" s="15"/>
      <c r="B1107" s="174">
        <v>20</v>
      </c>
      <c r="C1107" s="109" t="s">
        <v>842</v>
      </c>
      <c r="D1107" s="226" t="s">
        <v>47</v>
      </c>
      <c r="E1107" s="227" t="s">
        <v>14</v>
      </c>
      <c r="F1107" s="228">
        <v>24420</v>
      </c>
      <c r="G1107" s="228">
        <v>24420</v>
      </c>
      <c r="H1107" s="171"/>
      <c r="I1107" s="88">
        <f t="shared" si="102"/>
        <v>24420</v>
      </c>
      <c r="J1107" s="163">
        <f t="shared" si="103"/>
        <v>0</v>
      </c>
      <c r="K1107" s="155">
        <f t="shared" si="104"/>
        <v>0</v>
      </c>
      <c r="L1107" s="155">
        <f>IF(J1107=1,SUM($J$6:J1107),0)</f>
        <v>0</v>
      </c>
      <c r="M1107" s="155">
        <f>IF(K1107=1,SUM($K$6:K1107),0)</f>
        <v>0</v>
      </c>
      <c r="N1107" s="165">
        <f t="shared" si="105"/>
        <v>0</v>
      </c>
      <c r="O1107" s="155">
        <f t="shared" si="106"/>
        <v>0</v>
      </c>
      <c r="P1107" s="155">
        <f>IF(O1107=1,SUM($O$6:O1107),0)</f>
        <v>0</v>
      </c>
    </row>
    <row r="1108" spans="1:16" ht="15" customHeight="1">
      <c r="A1108" s="15"/>
      <c r="B1108" s="174">
        <v>21</v>
      </c>
      <c r="C1108" s="109" t="s">
        <v>843</v>
      </c>
      <c r="D1108" s="226" t="s">
        <v>47</v>
      </c>
      <c r="E1108" s="227" t="s">
        <v>14</v>
      </c>
      <c r="F1108" s="228">
        <v>24420</v>
      </c>
      <c r="G1108" s="228">
        <v>24420</v>
      </c>
      <c r="H1108" s="171"/>
      <c r="I1108" s="88">
        <f t="shared" si="102"/>
        <v>24420</v>
      </c>
      <c r="J1108" s="163">
        <f t="shared" si="103"/>
        <v>0</v>
      </c>
      <c r="K1108" s="155">
        <f t="shared" si="104"/>
        <v>0</v>
      </c>
      <c r="L1108" s="155">
        <f>IF(J1108=1,SUM($J$6:J1108),0)</f>
        <v>0</v>
      </c>
      <c r="M1108" s="155">
        <f>IF(K1108=1,SUM($K$6:K1108),0)</f>
        <v>0</v>
      </c>
      <c r="N1108" s="165">
        <f t="shared" si="105"/>
        <v>0</v>
      </c>
      <c r="O1108" s="155">
        <f t="shared" si="106"/>
        <v>0</v>
      </c>
      <c r="P1108" s="155">
        <f>IF(O1108=1,SUM($O$6:O1108),0)</f>
        <v>0</v>
      </c>
    </row>
    <row r="1109" spans="1:16" ht="15" customHeight="1">
      <c r="A1109" s="15"/>
      <c r="B1109" s="174">
        <v>22</v>
      </c>
      <c r="C1109" s="109" t="s">
        <v>844</v>
      </c>
      <c r="D1109" s="226" t="s">
        <v>47</v>
      </c>
      <c r="E1109" s="227" t="s">
        <v>14</v>
      </c>
      <c r="F1109" s="228">
        <v>21720</v>
      </c>
      <c r="G1109" s="228">
        <v>21720</v>
      </c>
      <c r="H1109" s="171"/>
      <c r="I1109" s="88">
        <f t="shared" si="102"/>
        <v>21720</v>
      </c>
      <c r="J1109" s="163">
        <f t="shared" si="103"/>
        <v>0</v>
      </c>
      <c r="K1109" s="155">
        <f t="shared" si="104"/>
        <v>0</v>
      </c>
      <c r="L1109" s="155">
        <f>IF(J1109=1,SUM($J$6:J1109),0)</f>
        <v>0</v>
      </c>
      <c r="M1109" s="155">
        <f>IF(K1109=1,SUM($K$6:K1109),0)</f>
        <v>0</v>
      </c>
      <c r="N1109" s="165">
        <f t="shared" si="105"/>
        <v>0</v>
      </c>
      <c r="O1109" s="155">
        <f t="shared" si="106"/>
        <v>0</v>
      </c>
      <c r="P1109" s="155">
        <f>IF(O1109=1,SUM($O$6:O1109),0)</f>
        <v>0</v>
      </c>
    </row>
    <row r="1110" spans="1:16" ht="15" customHeight="1">
      <c r="A1110" s="15"/>
      <c r="B1110" s="174">
        <v>23</v>
      </c>
      <c r="C1110" s="109" t="s">
        <v>845</v>
      </c>
      <c r="D1110" s="226" t="s">
        <v>47</v>
      </c>
      <c r="E1110" s="227" t="s">
        <v>14</v>
      </c>
      <c r="F1110" s="228">
        <v>20100</v>
      </c>
      <c r="G1110" s="228">
        <v>20100</v>
      </c>
      <c r="H1110" s="171"/>
      <c r="I1110" s="88">
        <f t="shared" si="102"/>
        <v>20100</v>
      </c>
      <c r="J1110" s="163">
        <f t="shared" si="103"/>
        <v>0</v>
      </c>
      <c r="K1110" s="155">
        <f t="shared" si="104"/>
        <v>0</v>
      </c>
      <c r="L1110" s="155">
        <f>IF(J1110=1,SUM($J$6:J1110),0)</f>
        <v>0</v>
      </c>
      <c r="M1110" s="155">
        <f>IF(K1110=1,SUM($K$6:K1110),0)</f>
        <v>0</v>
      </c>
      <c r="N1110" s="165">
        <f t="shared" si="105"/>
        <v>0</v>
      </c>
      <c r="O1110" s="155">
        <f t="shared" si="106"/>
        <v>0</v>
      </c>
      <c r="P1110" s="155">
        <f>IF(O1110=1,SUM($O$6:O1110),0)</f>
        <v>0</v>
      </c>
    </row>
    <row r="1111" spans="1:16" ht="15" customHeight="1">
      <c r="A1111" s="15"/>
      <c r="B1111" s="174">
        <v>24</v>
      </c>
      <c r="C1111" s="109" t="s">
        <v>846</v>
      </c>
      <c r="D1111" s="226" t="s">
        <v>47</v>
      </c>
      <c r="E1111" s="227" t="s">
        <v>14</v>
      </c>
      <c r="F1111" s="228">
        <v>20100</v>
      </c>
      <c r="G1111" s="228">
        <v>20100</v>
      </c>
      <c r="H1111" s="171"/>
      <c r="I1111" s="88">
        <f t="shared" si="102"/>
        <v>20100</v>
      </c>
      <c r="J1111" s="163">
        <f t="shared" si="103"/>
        <v>0</v>
      </c>
      <c r="K1111" s="155">
        <f t="shared" si="104"/>
        <v>0</v>
      </c>
      <c r="L1111" s="155">
        <f>IF(J1111=1,SUM($J$6:J1111),0)</f>
        <v>0</v>
      </c>
      <c r="M1111" s="155">
        <f>IF(K1111=1,SUM($K$6:K1111),0)</f>
        <v>0</v>
      </c>
      <c r="N1111" s="165">
        <f t="shared" si="105"/>
        <v>0</v>
      </c>
      <c r="O1111" s="155">
        <f t="shared" si="106"/>
        <v>0</v>
      </c>
      <c r="P1111" s="155">
        <f>IF(O1111=1,SUM($O$6:O1111),0)</f>
        <v>0</v>
      </c>
    </row>
    <row r="1112" spans="1:16" ht="15" customHeight="1">
      <c r="A1112" s="15"/>
      <c r="B1112" s="174">
        <v>25</v>
      </c>
      <c r="C1112" s="109" t="s">
        <v>847</v>
      </c>
      <c r="D1112" s="226" t="s">
        <v>47</v>
      </c>
      <c r="E1112" s="227" t="s">
        <v>14</v>
      </c>
      <c r="F1112" s="228">
        <v>20100</v>
      </c>
      <c r="G1112" s="228">
        <v>20100</v>
      </c>
      <c r="H1112" s="171"/>
      <c r="I1112" s="88">
        <f t="shared" si="102"/>
        <v>20100</v>
      </c>
      <c r="J1112" s="163">
        <f t="shared" si="103"/>
        <v>0</v>
      </c>
      <c r="K1112" s="155">
        <f t="shared" si="104"/>
        <v>0</v>
      </c>
      <c r="L1112" s="155">
        <f>IF(J1112=1,SUM($J$6:J1112),0)</f>
        <v>0</v>
      </c>
      <c r="M1112" s="155">
        <f>IF(K1112=1,SUM($K$6:K1112),0)</f>
        <v>0</v>
      </c>
      <c r="N1112" s="165">
        <f t="shared" si="105"/>
        <v>0</v>
      </c>
      <c r="O1112" s="155">
        <f t="shared" si="106"/>
        <v>0</v>
      </c>
      <c r="P1112" s="155">
        <f>IF(O1112=1,SUM($O$6:O1112),0)</f>
        <v>0</v>
      </c>
    </row>
    <row r="1113" spans="1:16" ht="15" customHeight="1">
      <c r="A1113" s="15"/>
      <c r="B1113" s="174">
        <v>26</v>
      </c>
      <c r="C1113" s="109" t="s">
        <v>848</v>
      </c>
      <c r="D1113" s="226" t="s">
        <v>47</v>
      </c>
      <c r="E1113" s="227" t="s">
        <v>14</v>
      </c>
      <c r="F1113" s="228">
        <v>20100</v>
      </c>
      <c r="G1113" s="228">
        <v>20100</v>
      </c>
      <c r="H1113" s="171"/>
      <c r="I1113" s="88">
        <f t="shared" si="102"/>
        <v>20100</v>
      </c>
      <c r="J1113" s="163">
        <f t="shared" si="103"/>
        <v>0</v>
      </c>
      <c r="K1113" s="155">
        <f t="shared" si="104"/>
        <v>0</v>
      </c>
      <c r="L1113" s="155">
        <f>IF(J1113=1,SUM($J$6:J1113),0)</f>
        <v>0</v>
      </c>
      <c r="M1113" s="155">
        <f>IF(K1113=1,SUM($K$6:K1113),0)</f>
        <v>0</v>
      </c>
      <c r="N1113" s="165">
        <f t="shared" si="105"/>
        <v>0</v>
      </c>
      <c r="O1113" s="155">
        <f t="shared" si="106"/>
        <v>0</v>
      </c>
      <c r="P1113" s="155">
        <f>IF(O1113=1,SUM($O$6:O1113),0)</f>
        <v>0</v>
      </c>
    </row>
    <row r="1114" spans="1:16" ht="15" customHeight="1">
      <c r="A1114" s="15"/>
      <c r="B1114" s="174">
        <v>27</v>
      </c>
      <c r="C1114" s="109" t="s">
        <v>849</v>
      </c>
      <c r="D1114" s="226" t="s">
        <v>47</v>
      </c>
      <c r="E1114" s="227" t="s">
        <v>14</v>
      </c>
      <c r="F1114" s="228">
        <v>42240</v>
      </c>
      <c r="G1114" s="228">
        <v>42240</v>
      </c>
      <c r="H1114" s="171"/>
      <c r="I1114" s="88">
        <f t="shared" si="102"/>
        <v>42240</v>
      </c>
      <c r="J1114" s="163">
        <f t="shared" si="103"/>
        <v>0</v>
      </c>
      <c r="K1114" s="155">
        <f t="shared" si="104"/>
        <v>0</v>
      </c>
      <c r="L1114" s="155">
        <f>IF(J1114=1,SUM($J$6:J1114),0)</f>
        <v>0</v>
      </c>
      <c r="M1114" s="155">
        <f>IF(K1114=1,SUM($K$6:K1114),0)</f>
        <v>0</v>
      </c>
      <c r="N1114" s="165">
        <f t="shared" si="105"/>
        <v>0</v>
      </c>
      <c r="O1114" s="155">
        <f t="shared" si="106"/>
        <v>0</v>
      </c>
      <c r="P1114" s="155">
        <f>IF(O1114=1,SUM($O$6:O1114),0)</f>
        <v>0</v>
      </c>
    </row>
    <row r="1115" spans="1:16" ht="15" customHeight="1">
      <c r="A1115" s="15"/>
      <c r="B1115" s="174">
        <v>28</v>
      </c>
      <c r="C1115" s="109" t="s">
        <v>850</v>
      </c>
      <c r="D1115" s="226" t="s">
        <v>47</v>
      </c>
      <c r="E1115" s="227" t="s">
        <v>14</v>
      </c>
      <c r="F1115" s="228">
        <v>42240</v>
      </c>
      <c r="G1115" s="228">
        <v>42240</v>
      </c>
      <c r="H1115" s="171"/>
      <c r="I1115" s="88">
        <f t="shared" si="102"/>
        <v>42240</v>
      </c>
      <c r="J1115" s="163">
        <f t="shared" si="103"/>
        <v>0</v>
      </c>
      <c r="K1115" s="155">
        <f t="shared" si="104"/>
        <v>0</v>
      </c>
      <c r="L1115" s="155">
        <f>IF(J1115=1,SUM($J$6:J1115),0)</f>
        <v>0</v>
      </c>
      <c r="M1115" s="155">
        <f>IF(K1115=1,SUM($K$6:K1115),0)</f>
        <v>0</v>
      </c>
      <c r="N1115" s="165">
        <f t="shared" si="105"/>
        <v>0</v>
      </c>
      <c r="O1115" s="155">
        <f t="shared" si="106"/>
        <v>0</v>
      </c>
      <c r="P1115" s="155">
        <f>IF(O1115=1,SUM($O$6:O1115),0)</f>
        <v>0</v>
      </c>
    </row>
    <row r="1116" spans="1:16" ht="15" customHeight="1">
      <c r="A1116" s="15"/>
      <c r="B1116" s="174">
        <v>29</v>
      </c>
      <c r="C1116" s="109" t="s">
        <v>851</v>
      </c>
      <c r="D1116" s="226" t="s">
        <v>47</v>
      </c>
      <c r="E1116" s="227" t="s">
        <v>14</v>
      </c>
      <c r="F1116" s="228">
        <v>40260</v>
      </c>
      <c r="G1116" s="228">
        <v>40260</v>
      </c>
      <c r="H1116" s="171"/>
      <c r="I1116" s="88">
        <f t="shared" si="102"/>
        <v>40260</v>
      </c>
      <c r="J1116" s="163">
        <f t="shared" si="103"/>
        <v>0</v>
      </c>
      <c r="K1116" s="155">
        <f t="shared" si="104"/>
        <v>0</v>
      </c>
      <c r="L1116" s="155">
        <f>IF(J1116=1,SUM($J$6:J1116),0)</f>
        <v>0</v>
      </c>
      <c r="M1116" s="155">
        <f>IF(K1116=1,SUM($K$6:K1116),0)</f>
        <v>0</v>
      </c>
      <c r="N1116" s="165">
        <f t="shared" si="105"/>
        <v>0</v>
      </c>
      <c r="O1116" s="155">
        <f t="shared" si="106"/>
        <v>0</v>
      </c>
      <c r="P1116" s="155">
        <f>IF(O1116=1,SUM($O$6:O1116),0)</f>
        <v>0</v>
      </c>
    </row>
    <row r="1117" spans="1:16" ht="15" customHeight="1">
      <c r="A1117" s="15"/>
      <c r="B1117" s="174">
        <v>30</v>
      </c>
      <c r="C1117" s="109" t="s">
        <v>852</v>
      </c>
      <c r="D1117" s="226" t="s">
        <v>47</v>
      </c>
      <c r="E1117" s="227" t="s">
        <v>14</v>
      </c>
      <c r="F1117" s="228">
        <v>28020</v>
      </c>
      <c r="G1117" s="228">
        <v>28020</v>
      </c>
      <c r="H1117" s="171"/>
      <c r="I1117" s="88">
        <f t="shared" si="102"/>
        <v>28020</v>
      </c>
      <c r="J1117" s="163">
        <f t="shared" si="103"/>
        <v>0</v>
      </c>
      <c r="K1117" s="155">
        <f t="shared" si="104"/>
        <v>0</v>
      </c>
      <c r="L1117" s="155">
        <f>IF(J1117=1,SUM($J$6:J1117),0)</f>
        <v>0</v>
      </c>
      <c r="M1117" s="155">
        <f>IF(K1117=1,SUM($K$6:K1117),0)</f>
        <v>0</v>
      </c>
      <c r="N1117" s="165">
        <f t="shared" si="105"/>
        <v>0</v>
      </c>
      <c r="O1117" s="155">
        <f t="shared" si="106"/>
        <v>0</v>
      </c>
      <c r="P1117" s="155">
        <f>IF(O1117=1,SUM($O$6:O1117),0)</f>
        <v>0</v>
      </c>
    </row>
    <row r="1118" spans="1:16" ht="15" customHeight="1">
      <c r="A1118" s="15"/>
      <c r="B1118" s="174">
        <v>31</v>
      </c>
      <c r="C1118" s="109" t="s">
        <v>853</v>
      </c>
      <c r="D1118" s="226" t="s">
        <v>47</v>
      </c>
      <c r="E1118" s="227" t="s">
        <v>14</v>
      </c>
      <c r="F1118" s="228">
        <v>28020</v>
      </c>
      <c r="G1118" s="228">
        <v>28020</v>
      </c>
      <c r="H1118" s="171"/>
      <c r="I1118" s="88">
        <f t="shared" si="102"/>
        <v>28020</v>
      </c>
      <c r="J1118" s="163">
        <f t="shared" si="103"/>
        <v>0</v>
      </c>
      <c r="K1118" s="155">
        <f t="shared" si="104"/>
        <v>0</v>
      </c>
      <c r="L1118" s="155">
        <f>IF(J1118=1,SUM($J$6:J1118),0)</f>
        <v>0</v>
      </c>
      <c r="M1118" s="155">
        <f>IF(K1118=1,SUM($K$6:K1118),0)</f>
        <v>0</v>
      </c>
      <c r="N1118" s="165">
        <f t="shared" si="105"/>
        <v>0</v>
      </c>
      <c r="O1118" s="155">
        <f t="shared" si="106"/>
        <v>0</v>
      </c>
      <c r="P1118" s="155">
        <f>IF(O1118=1,SUM($O$6:O1118),0)</f>
        <v>0</v>
      </c>
    </row>
    <row r="1119" spans="1:16" ht="15" customHeight="1">
      <c r="A1119" s="15"/>
      <c r="B1119" s="174">
        <v>32</v>
      </c>
      <c r="C1119" s="109" t="s">
        <v>854</v>
      </c>
      <c r="D1119" s="226" t="s">
        <v>47</v>
      </c>
      <c r="E1119" s="227" t="s">
        <v>14</v>
      </c>
      <c r="F1119" s="228">
        <v>45360</v>
      </c>
      <c r="G1119" s="228">
        <v>45360</v>
      </c>
      <c r="H1119" s="171"/>
      <c r="I1119" s="88">
        <f t="shared" si="102"/>
        <v>45360</v>
      </c>
      <c r="J1119" s="163">
        <f t="shared" si="103"/>
        <v>0</v>
      </c>
      <c r="K1119" s="155">
        <f t="shared" si="104"/>
        <v>0</v>
      </c>
      <c r="L1119" s="155">
        <f>IF(J1119=1,SUM($J$6:J1119),0)</f>
        <v>0</v>
      </c>
      <c r="M1119" s="155">
        <f>IF(K1119=1,SUM($K$6:K1119),0)</f>
        <v>0</v>
      </c>
      <c r="N1119" s="165">
        <f t="shared" si="105"/>
        <v>0</v>
      </c>
      <c r="O1119" s="155">
        <f t="shared" si="106"/>
        <v>0</v>
      </c>
      <c r="P1119" s="155">
        <f>IF(O1119=1,SUM($O$6:O1119),0)</f>
        <v>0</v>
      </c>
    </row>
    <row r="1120" spans="1:16" ht="15" customHeight="1">
      <c r="A1120" s="15"/>
      <c r="B1120" s="174">
        <v>33</v>
      </c>
      <c r="C1120" s="109" t="s">
        <v>855</v>
      </c>
      <c r="D1120" s="226" t="s">
        <v>47</v>
      </c>
      <c r="E1120" s="227" t="s">
        <v>14</v>
      </c>
      <c r="F1120" s="228">
        <v>45360</v>
      </c>
      <c r="G1120" s="228">
        <v>45360</v>
      </c>
      <c r="H1120" s="171"/>
      <c r="I1120" s="88">
        <f t="shared" si="102"/>
        <v>45360</v>
      </c>
      <c r="J1120" s="163">
        <f t="shared" si="103"/>
        <v>0</v>
      </c>
      <c r="K1120" s="155">
        <f t="shared" si="104"/>
        <v>0</v>
      </c>
      <c r="L1120" s="155">
        <f>IF(J1120=1,SUM($J$6:J1120),0)</f>
        <v>0</v>
      </c>
      <c r="M1120" s="155">
        <f>IF(K1120=1,SUM($K$6:K1120),0)</f>
        <v>0</v>
      </c>
      <c r="N1120" s="165">
        <f t="shared" si="105"/>
        <v>0</v>
      </c>
      <c r="O1120" s="155">
        <f t="shared" si="106"/>
        <v>0</v>
      </c>
      <c r="P1120" s="155">
        <f>IF(O1120=1,SUM($O$6:O1120),0)</f>
        <v>0</v>
      </c>
    </row>
    <row r="1121" spans="1:16" ht="15" customHeight="1">
      <c r="A1121" s="15"/>
      <c r="B1121" s="174">
        <v>34</v>
      </c>
      <c r="C1121" s="109" t="s">
        <v>856</v>
      </c>
      <c r="D1121" s="226" t="s">
        <v>47</v>
      </c>
      <c r="E1121" s="227" t="s">
        <v>14</v>
      </c>
      <c r="F1121" s="228">
        <v>36060</v>
      </c>
      <c r="G1121" s="228">
        <v>36060</v>
      </c>
      <c r="H1121" s="171"/>
      <c r="I1121" s="88">
        <f t="shared" si="102"/>
        <v>36060</v>
      </c>
      <c r="J1121" s="163">
        <f t="shared" si="103"/>
        <v>0</v>
      </c>
      <c r="K1121" s="155">
        <f t="shared" si="104"/>
        <v>0</v>
      </c>
      <c r="L1121" s="155">
        <f>IF(J1121=1,SUM($J$6:J1121),0)</f>
        <v>0</v>
      </c>
      <c r="M1121" s="155">
        <f>IF(K1121=1,SUM($K$6:K1121),0)</f>
        <v>0</v>
      </c>
      <c r="N1121" s="165">
        <f t="shared" si="105"/>
        <v>0</v>
      </c>
      <c r="O1121" s="155">
        <f t="shared" si="106"/>
        <v>0</v>
      </c>
      <c r="P1121" s="155">
        <f>IF(O1121=1,SUM($O$6:O1121),0)</f>
        <v>0</v>
      </c>
    </row>
    <row r="1122" spans="1:16" ht="15" customHeight="1">
      <c r="A1122" s="15"/>
      <c r="B1122" s="174">
        <v>35</v>
      </c>
      <c r="C1122" s="109" t="s">
        <v>857</v>
      </c>
      <c r="D1122" s="226" t="s">
        <v>47</v>
      </c>
      <c r="E1122" s="227" t="s">
        <v>14</v>
      </c>
      <c r="F1122" s="228">
        <v>33660</v>
      </c>
      <c r="G1122" s="228">
        <v>33660</v>
      </c>
      <c r="H1122" s="171"/>
      <c r="I1122" s="88">
        <f t="shared" si="102"/>
        <v>33660</v>
      </c>
      <c r="J1122" s="163">
        <f t="shared" si="103"/>
        <v>0</v>
      </c>
      <c r="K1122" s="155">
        <f t="shared" si="104"/>
        <v>0</v>
      </c>
      <c r="L1122" s="155">
        <f>IF(J1122=1,SUM($J$6:J1122),0)</f>
        <v>0</v>
      </c>
      <c r="M1122" s="155">
        <f>IF(K1122=1,SUM($K$6:K1122),0)</f>
        <v>0</v>
      </c>
      <c r="N1122" s="165">
        <f t="shared" si="105"/>
        <v>0</v>
      </c>
      <c r="O1122" s="155">
        <f t="shared" si="106"/>
        <v>0</v>
      </c>
      <c r="P1122" s="155">
        <f>IF(O1122=1,SUM($O$6:O1122),0)</f>
        <v>0</v>
      </c>
    </row>
    <row r="1123" spans="1:16" ht="15" customHeight="1">
      <c r="A1123" s="15"/>
      <c r="B1123" s="183"/>
      <c r="C1123" s="109" t="s">
        <v>48</v>
      </c>
      <c r="D1123" s="226" t="s">
        <v>48</v>
      </c>
      <c r="E1123" s="227"/>
      <c r="F1123" s="228">
        <v>0</v>
      </c>
      <c r="G1123" s="228">
        <v>0</v>
      </c>
      <c r="H1123" s="171"/>
      <c r="I1123" s="88">
        <f t="shared" si="102"/>
        <v>0</v>
      </c>
      <c r="J1123" s="163">
        <f t="shared" si="103"/>
        <v>0</v>
      </c>
      <c r="K1123" s="155">
        <f t="shared" si="104"/>
        <v>0</v>
      </c>
      <c r="L1123" s="155">
        <f>IF(J1123=1,SUM($J$6:J1123),0)</f>
        <v>0</v>
      </c>
      <c r="M1123" s="155">
        <f>IF(K1123=1,SUM($K$6:K1123),0)</f>
        <v>0</v>
      </c>
      <c r="N1123" s="165">
        <f t="shared" si="105"/>
        <v>0</v>
      </c>
      <c r="O1123" s="155">
        <f t="shared" si="106"/>
        <v>0</v>
      </c>
      <c r="P1123" s="155">
        <f>IF(O1123=1,SUM($O$6:O1123),0)</f>
        <v>0</v>
      </c>
    </row>
    <row r="1124" spans="1:16" ht="15" customHeight="1">
      <c r="A1124" s="15"/>
      <c r="B1124" s="183" t="s">
        <v>1031</v>
      </c>
      <c r="C1124" s="109" t="s">
        <v>675</v>
      </c>
      <c r="D1124" s="226" t="s">
        <v>48</v>
      </c>
      <c r="E1124" s="227"/>
      <c r="F1124" s="228">
        <v>0</v>
      </c>
      <c r="G1124" s="228">
        <v>0</v>
      </c>
      <c r="H1124" s="171"/>
      <c r="I1124" s="88">
        <f t="shared" ref="I1124:I1187" si="107">IF($I$5=$G$4,G1124,(IF($I$5=$F$4,F1124,0)))</f>
        <v>0</v>
      </c>
      <c r="J1124" s="163">
        <f t="shared" si="103"/>
        <v>0</v>
      </c>
      <c r="K1124" s="155">
        <f t="shared" si="104"/>
        <v>0</v>
      </c>
      <c r="L1124" s="155">
        <f>IF(J1124=1,SUM($J$6:J1124),0)</f>
        <v>0</v>
      </c>
      <c r="M1124" s="155">
        <f>IF(K1124=1,SUM($K$6:K1124),0)</f>
        <v>0</v>
      </c>
      <c r="N1124" s="165">
        <f t="shared" si="105"/>
        <v>0</v>
      </c>
      <c r="O1124" s="155">
        <f t="shared" si="106"/>
        <v>0</v>
      </c>
      <c r="P1124" s="155">
        <f>IF(O1124=1,SUM($O$6:O1124),0)</f>
        <v>0</v>
      </c>
    </row>
    <row r="1125" spans="1:16" ht="15" customHeight="1">
      <c r="A1125" s="15"/>
      <c r="B1125" s="174">
        <v>1</v>
      </c>
      <c r="C1125" s="109" t="s">
        <v>858</v>
      </c>
      <c r="D1125" s="226" t="s">
        <v>47</v>
      </c>
      <c r="E1125" s="227" t="s">
        <v>14</v>
      </c>
      <c r="F1125" s="228">
        <v>38820</v>
      </c>
      <c r="G1125" s="228">
        <v>38820</v>
      </c>
      <c r="H1125" s="171"/>
      <c r="I1125" s="88">
        <f t="shared" si="107"/>
        <v>38820</v>
      </c>
      <c r="J1125" s="163">
        <f t="shared" si="103"/>
        <v>0</v>
      </c>
      <c r="K1125" s="155">
        <f t="shared" si="104"/>
        <v>0</v>
      </c>
      <c r="L1125" s="155">
        <f>IF(J1125=1,SUM($J$6:J1125),0)</f>
        <v>0</v>
      </c>
      <c r="M1125" s="155">
        <f>IF(K1125=1,SUM($K$6:K1125),0)</f>
        <v>0</v>
      </c>
      <c r="N1125" s="165">
        <f t="shared" si="105"/>
        <v>0</v>
      </c>
      <c r="O1125" s="155">
        <f t="shared" si="106"/>
        <v>0</v>
      </c>
      <c r="P1125" s="155">
        <f>IF(O1125=1,SUM($O$6:O1125),0)</f>
        <v>0</v>
      </c>
    </row>
    <row r="1126" spans="1:16" ht="15" customHeight="1">
      <c r="A1126" s="15"/>
      <c r="B1126" s="174">
        <v>2</v>
      </c>
      <c r="C1126" s="109" t="s">
        <v>859</v>
      </c>
      <c r="D1126" s="226" t="s">
        <v>47</v>
      </c>
      <c r="E1126" s="227" t="s">
        <v>14</v>
      </c>
      <c r="F1126" s="228">
        <v>38820</v>
      </c>
      <c r="G1126" s="228">
        <v>38820</v>
      </c>
      <c r="H1126" s="171"/>
      <c r="I1126" s="88">
        <f t="shared" si="107"/>
        <v>38820</v>
      </c>
      <c r="J1126" s="163">
        <f t="shared" si="103"/>
        <v>0</v>
      </c>
      <c r="K1126" s="155">
        <f t="shared" si="104"/>
        <v>0</v>
      </c>
      <c r="L1126" s="155">
        <f>IF(J1126=1,SUM($J$6:J1126),0)</f>
        <v>0</v>
      </c>
      <c r="M1126" s="155">
        <f>IF(K1126=1,SUM($K$6:K1126),0)</f>
        <v>0</v>
      </c>
      <c r="N1126" s="165">
        <f t="shared" si="105"/>
        <v>0</v>
      </c>
      <c r="O1126" s="155">
        <f t="shared" si="106"/>
        <v>0</v>
      </c>
      <c r="P1126" s="155">
        <f>IF(O1126=1,SUM($O$6:O1126),0)</f>
        <v>0</v>
      </c>
    </row>
    <row r="1127" spans="1:16" ht="15" customHeight="1">
      <c r="A1127" s="15"/>
      <c r="B1127" s="174">
        <v>3</v>
      </c>
      <c r="C1127" s="109" t="s">
        <v>860</v>
      </c>
      <c r="D1127" s="226" t="s">
        <v>47</v>
      </c>
      <c r="E1127" s="227" t="s">
        <v>14</v>
      </c>
      <c r="F1127" s="228">
        <v>47880</v>
      </c>
      <c r="G1127" s="228">
        <v>47880</v>
      </c>
      <c r="H1127" s="171"/>
      <c r="I1127" s="88">
        <f t="shared" si="107"/>
        <v>47880</v>
      </c>
      <c r="J1127" s="163">
        <f t="shared" si="103"/>
        <v>0</v>
      </c>
      <c r="K1127" s="155">
        <f t="shared" si="104"/>
        <v>0</v>
      </c>
      <c r="L1127" s="155">
        <f>IF(J1127=1,SUM($J$6:J1127),0)</f>
        <v>0</v>
      </c>
      <c r="M1127" s="155">
        <f>IF(K1127=1,SUM($K$6:K1127),0)</f>
        <v>0</v>
      </c>
      <c r="N1127" s="165">
        <f t="shared" si="105"/>
        <v>0</v>
      </c>
      <c r="O1127" s="155">
        <f t="shared" si="106"/>
        <v>0</v>
      </c>
      <c r="P1127" s="155">
        <f>IF(O1127=1,SUM($O$6:O1127),0)</f>
        <v>0</v>
      </c>
    </row>
    <row r="1128" spans="1:16" ht="15" customHeight="1">
      <c r="A1128" s="15"/>
      <c r="B1128" s="174">
        <v>4</v>
      </c>
      <c r="C1128" s="109" t="s">
        <v>861</v>
      </c>
      <c r="D1128" s="226" t="s">
        <v>47</v>
      </c>
      <c r="E1128" s="227" t="s">
        <v>14</v>
      </c>
      <c r="F1128" s="228">
        <v>49920</v>
      </c>
      <c r="G1128" s="228">
        <v>49920</v>
      </c>
      <c r="H1128" s="171"/>
      <c r="I1128" s="88">
        <f t="shared" si="107"/>
        <v>49920</v>
      </c>
      <c r="J1128" s="163">
        <f t="shared" si="103"/>
        <v>0</v>
      </c>
      <c r="K1128" s="155">
        <f t="shared" si="104"/>
        <v>0</v>
      </c>
      <c r="L1128" s="155">
        <f>IF(J1128=1,SUM($J$6:J1128),0)</f>
        <v>0</v>
      </c>
      <c r="M1128" s="155">
        <f>IF(K1128=1,SUM($K$6:K1128),0)</f>
        <v>0</v>
      </c>
      <c r="N1128" s="165">
        <f t="shared" si="105"/>
        <v>0</v>
      </c>
      <c r="O1128" s="155">
        <f t="shared" si="106"/>
        <v>0</v>
      </c>
      <c r="P1128" s="155">
        <f>IF(O1128=1,SUM($O$6:O1128),0)</f>
        <v>0</v>
      </c>
    </row>
    <row r="1129" spans="1:16" ht="15" customHeight="1">
      <c r="A1129" s="15"/>
      <c r="B1129" s="174">
        <v>5</v>
      </c>
      <c r="C1129" s="109" t="s">
        <v>862</v>
      </c>
      <c r="D1129" s="226" t="s">
        <v>47</v>
      </c>
      <c r="E1129" s="227" t="s">
        <v>14</v>
      </c>
      <c r="F1129" s="228">
        <v>64260</v>
      </c>
      <c r="G1129" s="228">
        <v>64260</v>
      </c>
      <c r="H1129" s="171"/>
      <c r="I1129" s="88">
        <f t="shared" si="107"/>
        <v>64260</v>
      </c>
      <c r="J1129" s="163">
        <f t="shared" si="103"/>
        <v>0</v>
      </c>
      <c r="K1129" s="155">
        <f t="shared" si="104"/>
        <v>0</v>
      </c>
      <c r="L1129" s="155">
        <f>IF(J1129=1,SUM($J$6:J1129),0)</f>
        <v>0</v>
      </c>
      <c r="M1129" s="155">
        <f>IF(K1129=1,SUM($K$6:K1129),0)</f>
        <v>0</v>
      </c>
      <c r="N1129" s="165">
        <f t="shared" si="105"/>
        <v>0</v>
      </c>
      <c r="O1129" s="155">
        <f t="shared" si="106"/>
        <v>0</v>
      </c>
      <c r="P1129" s="155">
        <f>IF(O1129=1,SUM($O$6:O1129),0)</f>
        <v>0</v>
      </c>
    </row>
    <row r="1130" spans="1:16" ht="15" customHeight="1">
      <c r="A1130" s="15"/>
      <c r="B1130" s="174">
        <v>6</v>
      </c>
      <c r="C1130" s="109" t="s">
        <v>863</v>
      </c>
      <c r="D1130" s="226" t="s">
        <v>47</v>
      </c>
      <c r="E1130" s="227" t="s">
        <v>14</v>
      </c>
      <c r="F1130" s="228">
        <v>110640</v>
      </c>
      <c r="G1130" s="228">
        <v>110640</v>
      </c>
      <c r="H1130" s="171"/>
      <c r="I1130" s="88">
        <f t="shared" si="107"/>
        <v>110640</v>
      </c>
      <c r="J1130" s="163">
        <f t="shared" si="103"/>
        <v>0</v>
      </c>
      <c r="K1130" s="155">
        <f t="shared" si="104"/>
        <v>0</v>
      </c>
      <c r="L1130" s="155">
        <f>IF(J1130=1,SUM($J$6:J1130),0)</f>
        <v>0</v>
      </c>
      <c r="M1130" s="155">
        <f>IF(K1130=1,SUM($K$6:K1130),0)</f>
        <v>0</v>
      </c>
      <c r="N1130" s="165">
        <f t="shared" si="105"/>
        <v>0</v>
      </c>
      <c r="O1130" s="155">
        <f t="shared" si="106"/>
        <v>0</v>
      </c>
      <c r="P1130" s="155">
        <f>IF(O1130=1,SUM($O$6:O1130),0)</f>
        <v>0</v>
      </c>
    </row>
    <row r="1131" spans="1:16" ht="15" customHeight="1">
      <c r="A1131" s="15"/>
      <c r="B1131" s="183"/>
      <c r="C1131" s="109" t="s">
        <v>48</v>
      </c>
      <c r="D1131" s="226" t="s">
        <v>48</v>
      </c>
      <c r="E1131" s="227"/>
      <c r="F1131" s="228">
        <v>0</v>
      </c>
      <c r="G1131" s="228">
        <v>0</v>
      </c>
      <c r="H1131" s="171"/>
      <c r="I1131" s="88">
        <f t="shared" si="107"/>
        <v>0</v>
      </c>
      <c r="J1131" s="163">
        <f t="shared" si="103"/>
        <v>0</v>
      </c>
      <c r="K1131" s="155">
        <f t="shared" si="104"/>
        <v>0</v>
      </c>
      <c r="L1131" s="155">
        <f>IF(J1131=1,SUM($J$6:J1131),0)</f>
        <v>0</v>
      </c>
      <c r="M1131" s="155">
        <f>IF(K1131=1,SUM($K$6:K1131),0)</f>
        <v>0</v>
      </c>
      <c r="N1131" s="165">
        <f t="shared" si="105"/>
        <v>0</v>
      </c>
      <c r="O1131" s="155">
        <f t="shared" si="106"/>
        <v>0</v>
      </c>
      <c r="P1131" s="155">
        <f>IF(O1131=1,SUM($O$6:O1131),0)</f>
        <v>0</v>
      </c>
    </row>
    <row r="1132" spans="1:16" ht="15" customHeight="1">
      <c r="A1132" s="15"/>
      <c r="B1132" s="183" t="s">
        <v>1031</v>
      </c>
      <c r="C1132" s="109" t="s">
        <v>682</v>
      </c>
      <c r="D1132" s="226" t="s">
        <v>48</v>
      </c>
      <c r="E1132" s="227"/>
      <c r="F1132" s="228">
        <v>0</v>
      </c>
      <c r="G1132" s="228">
        <v>0</v>
      </c>
      <c r="H1132" s="171"/>
      <c r="I1132" s="88">
        <f t="shared" si="107"/>
        <v>0</v>
      </c>
      <c r="J1132" s="163">
        <f t="shared" si="103"/>
        <v>0</v>
      </c>
      <c r="K1132" s="155">
        <f t="shared" si="104"/>
        <v>0</v>
      </c>
      <c r="L1132" s="155">
        <f>IF(J1132=1,SUM($J$6:J1132),0)</f>
        <v>0</v>
      </c>
      <c r="M1132" s="155">
        <f>IF(K1132=1,SUM($K$6:K1132),0)</f>
        <v>0</v>
      </c>
      <c r="N1132" s="165">
        <f t="shared" si="105"/>
        <v>0</v>
      </c>
      <c r="O1132" s="155">
        <f t="shared" si="106"/>
        <v>0</v>
      </c>
      <c r="P1132" s="155">
        <f>IF(O1132=1,SUM($O$6:O1132),0)</f>
        <v>0</v>
      </c>
    </row>
    <row r="1133" spans="1:16" ht="15" customHeight="1">
      <c r="A1133" s="15"/>
      <c r="B1133" s="174">
        <v>1</v>
      </c>
      <c r="C1133" s="109" t="s">
        <v>864</v>
      </c>
      <c r="D1133" s="226" t="s">
        <v>47</v>
      </c>
      <c r="E1133" s="227" t="s">
        <v>14</v>
      </c>
      <c r="F1133" s="228">
        <v>45120</v>
      </c>
      <c r="G1133" s="228">
        <v>45120</v>
      </c>
      <c r="H1133" s="171"/>
      <c r="I1133" s="88">
        <f t="shared" si="107"/>
        <v>45120</v>
      </c>
      <c r="J1133" s="163">
        <f t="shared" si="103"/>
        <v>0</v>
      </c>
      <c r="K1133" s="155">
        <f t="shared" si="104"/>
        <v>0</v>
      </c>
      <c r="L1133" s="155">
        <f>IF(J1133=1,SUM($J$6:J1133),0)</f>
        <v>0</v>
      </c>
      <c r="M1133" s="155">
        <f>IF(K1133=1,SUM($K$6:K1133),0)</f>
        <v>0</v>
      </c>
      <c r="N1133" s="165">
        <f t="shared" si="105"/>
        <v>0</v>
      </c>
      <c r="O1133" s="155">
        <f t="shared" si="106"/>
        <v>0</v>
      </c>
      <c r="P1133" s="155">
        <f>IF(O1133=1,SUM($O$6:O1133),0)</f>
        <v>0</v>
      </c>
    </row>
    <row r="1134" spans="1:16" ht="15" customHeight="1">
      <c r="A1134" s="15"/>
      <c r="B1134" s="174">
        <v>2</v>
      </c>
      <c r="C1134" s="109" t="s">
        <v>865</v>
      </c>
      <c r="D1134" s="226" t="s">
        <v>47</v>
      </c>
      <c r="E1134" s="227" t="s">
        <v>14</v>
      </c>
      <c r="F1134" s="228">
        <v>45120</v>
      </c>
      <c r="G1134" s="228">
        <v>45120</v>
      </c>
      <c r="H1134" s="171"/>
      <c r="I1134" s="88">
        <f t="shared" si="107"/>
        <v>45120</v>
      </c>
      <c r="J1134" s="163">
        <f t="shared" si="103"/>
        <v>0</v>
      </c>
      <c r="K1134" s="155">
        <f t="shared" si="104"/>
        <v>0</v>
      </c>
      <c r="L1134" s="155">
        <f>IF(J1134=1,SUM($J$6:J1134),0)</f>
        <v>0</v>
      </c>
      <c r="M1134" s="155">
        <f>IF(K1134=1,SUM($K$6:K1134),0)</f>
        <v>0</v>
      </c>
      <c r="N1134" s="165">
        <f t="shared" si="105"/>
        <v>0</v>
      </c>
      <c r="O1134" s="155">
        <f t="shared" si="106"/>
        <v>0</v>
      </c>
      <c r="P1134" s="155">
        <f>IF(O1134=1,SUM($O$6:O1134),0)</f>
        <v>0</v>
      </c>
    </row>
    <row r="1135" spans="1:16" ht="15" customHeight="1">
      <c r="A1135" s="15"/>
      <c r="B1135" s="174">
        <v>3</v>
      </c>
      <c r="C1135" s="109" t="s">
        <v>866</v>
      </c>
      <c r="D1135" s="226" t="s">
        <v>47</v>
      </c>
      <c r="E1135" s="227" t="s">
        <v>14</v>
      </c>
      <c r="F1135" s="228">
        <v>44940</v>
      </c>
      <c r="G1135" s="228">
        <v>44940</v>
      </c>
      <c r="H1135" s="171"/>
      <c r="I1135" s="88">
        <f t="shared" si="107"/>
        <v>44940</v>
      </c>
      <c r="J1135" s="163">
        <f t="shared" si="103"/>
        <v>0</v>
      </c>
      <c r="K1135" s="155">
        <f t="shared" si="104"/>
        <v>0</v>
      </c>
      <c r="L1135" s="155">
        <f>IF(J1135=1,SUM($J$6:J1135),0)</f>
        <v>0</v>
      </c>
      <c r="M1135" s="155">
        <f>IF(K1135=1,SUM($K$6:K1135),0)</f>
        <v>0</v>
      </c>
      <c r="N1135" s="165">
        <f t="shared" si="105"/>
        <v>0</v>
      </c>
      <c r="O1135" s="155">
        <f t="shared" si="106"/>
        <v>0</v>
      </c>
      <c r="P1135" s="155">
        <f>IF(O1135=1,SUM($O$6:O1135),0)</f>
        <v>0</v>
      </c>
    </row>
    <row r="1136" spans="1:16" ht="15" customHeight="1">
      <c r="A1136" s="15"/>
      <c r="B1136" s="174">
        <v>4</v>
      </c>
      <c r="C1136" s="109" t="s">
        <v>867</v>
      </c>
      <c r="D1136" s="226" t="s">
        <v>47</v>
      </c>
      <c r="E1136" s="227" t="s">
        <v>14</v>
      </c>
      <c r="F1136" s="228">
        <v>47640</v>
      </c>
      <c r="G1136" s="228">
        <v>47640</v>
      </c>
      <c r="H1136" s="171"/>
      <c r="I1136" s="88">
        <f t="shared" si="107"/>
        <v>47640</v>
      </c>
      <c r="J1136" s="163">
        <f t="shared" si="103"/>
        <v>0</v>
      </c>
      <c r="K1136" s="155">
        <f t="shared" si="104"/>
        <v>0</v>
      </c>
      <c r="L1136" s="155">
        <f>IF(J1136=1,SUM($J$6:J1136),0)</f>
        <v>0</v>
      </c>
      <c r="M1136" s="155">
        <f>IF(K1136=1,SUM($K$6:K1136),0)</f>
        <v>0</v>
      </c>
      <c r="N1136" s="165">
        <f t="shared" si="105"/>
        <v>0</v>
      </c>
      <c r="O1136" s="155">
        <f t="shared" si="106"/>
        <v>0</v>
      </c>
      <c r="P1136" s="155">
        <f>IF(O1136=1,SUM($O$6:O1136),0)</f>
        <v>0</v>
      </c>
    </row>
    <row r="1137" spans="1:16" ht="15" customHeight="1">
      <c r="A1137" s="15"/>
      <c r="B1137" s="174">
        <v>5</v>
      </c>
      <c r="C1137" s="109" t="s">
        <v>868</v>
      </c>
      <c r="D1137" s="226" t="s">
        <v>47</v>
      </c>
      <c r="E1137" s="227" t="s">
        <v>14</v>
      </c>
      <c r="F1137" s="228">
        <v>50340</v>
      </c>
      <c r="G1137" s="228">
        <v>50340</v>
      </c>
      <c r="H1137" s="171"/>
      <c r="I1137" s="88">
        <f t="shared" si="107"/>
        <v>50340</v>
      </c>
      <c r="J1137" s="163">
        <f t="shared" si="103"/>
        <v>0</v>
      </c>
      <c r="K1137" s="155">
        <f t="shared" si="104"/>
        <v>0</v>
      </c>
      <c r="L1137" s="155">
        <f>IF(J1137=1,SUM($J$6:J1137),0)</f>
        <v>0</v>
      </c>
      <c r="M1137" s="155">
        <f>IF(K1137=1,SUM($K$6:K1137),0)</f>
        <v>0</v>
      </c>
      <c r="N1137" s="165">
        <f t="shared" si="105"/>
        <v>0</v>
      </c>
      <c r="O1137" s="155">
        <f t="shared" si="106"/>
        <v>0</v>
      </c>
      <c r="P1137" s="155">
        <f>IF(O1137=1,SUM($O$6:O1137),0)</f>
        <v>0</v>
      </c>
    </row>
    <row r="1138" spans="1:16" ht="15" customHeight="1">
      <c r="A1138" s="15"/>
      <c r="B1138" s="174">
        <v>6</v>
      </c>
      <c r="C1138" s="109" t="s">
        <v>869</v>
      </c>
      <c r="D1138" s="226" t="s">
        <v>47</v>
      </c>
      <c r="E1138" s="227" t="s">
        <v>14</v>
      </c>
      <c r="F1138" s="228">
        <v>43860</v>
      </c>
      <c r="G1138" s="228">
        <v>43860</v>
      </c>
      <c r="H1138" s="171"/>
      <c r="I1138" s="88">
        <f t="shared" si="107"/>
        <v>43860</v>
      </c>
      <c r="J1138" s="163">
        <f t="shared" si="103"/>
        <v>0</v>
      </c>
      <c r="K1138" s="155">
        <f t="shared" si="104"/>
        <v>0</v>
      </c>
      <c r="L1138" s="155">
        <f>IF(J1138=1,SUM($J$6:J1138),0)</f>
        <v>0</v>
      </c>
      <c r="M1138" s="155">
        <f>IF(K1138=1,SUM($K$6:K1138),0)</f>
        <v>0</v>
      </c>
      <c r="N1138" s="165">
        <f t="shared" si="105"/>
        <v>0</v>
      </c>
      <c r="O1138" s="155">
        <f t="shared" si="106"/>
        <v>0</v>
      </c>
      <c r="P1138" s="155">
        <f>IF(O1138=1,SUM($O$6:O1138),0)</f>
        <v>0</v>
      </c>
    </row>
    <row r="1139" spans="1:16" ht="15" customHeight="1">
      <c r="A1139" s="15"/>
      <c r="B1139" s="174">
        <v>7</v>
      </c>
      <c r="C1139" s="109" t="s">
        <v>870</v>
      </c>
      <c r="D1139" s="226" t="s">
        <v>47</v>
      </c>
      <c r="E1139" s="227" t="s">
        <v>14</v>
      </c>
      <c r="F1139" s="228">
        <v>50940</v>
      </c>
      <c r="G1139" s="228">
        <v>50940</v>
      </c>
      <c r="H1139" s="171"/>
      <c r="I1139" s="88">
        <f t="shared" si="107"/>
        <v>50940</v>
      </c>
      <c r="J1139" s="163">
        <f t="shared" si="103"/>
        <v>0</v>
      </c>
      <c r="K1139" s="155">
        <f t="shared" si="104"/>
        <v>0</v>
      </c>
      <c r="L1139" s="155">
        <f>IF(J1139=1,SUM($J$6:J1139),0)</f>
        <v>0</v>
      </c>
      <c r="M1139" s="155">
        <f>IF(K1139=1,SUM($K$6:K1139),0)</f>
        <v>0</v>
      </c>
      <c r="N1139" s="165">
        <f t="shared" si="105"/>
        <v>0</v>
      </c>
      <c r="O1139" s="155">
        <f t="shared" si="106"/>
        <v>0</v>
      </c>
      <c r="P1139" s="155">
        <f>IF(O1139=1,SUM($O$6:O1139),0)</f>
        <v>0</v>
      </c>
    </row>
    <row r="1140" spans="1:16" ht="15" customHeight="1">
      <c r="A1140" s="15"/>
      <c r="B1140" s="174">
        <v>8</v>
      </c>
      <c r="C1140" s="109" t="s">
        <v>871</v>
      </c>
      <c r="D1140" s="226" t="s">
        <v>47</v>
      </c>
      <c r="E1140" s="227" t="s">
        <v>14</v>
      </c>
      <c r="F1140" s="228">
        <v>50940</v>
      </c>
      <c r="G1140" s="228">
        <v>50940</v>
      </c>
      <c r="H1140" s="171"/>
      <c r="I1140" s="88">
        <f t="shared" si="107"/>
        <v>50940</v>
      </c>
      <c r="J1140" s="163">
        <f t="shared" si="103"/>
        <v>0</v>
      </c>
      <c r="K1140" s="155">
        <f t="shared" si="104"/>
        <v>0</v>
      </c>
      <c r="L1140" s="155">
        <f>IF(J1140=1,SUM($J$6:J1140),0)</f>
        <v>0</v>
      </c>
      <c r="M1140" s="155">
        <f>IF(K1140=1,SUM($K$6:K1140),0)</f>
        <v>0</v>
      </c>
      <c r="N1140" s="165">
        <f t="shared" si="105"/>
        <v>0</v>
      </c>
      <c r="O1140" s="155">
        <f t="shared" si="106"/>
        <v>0</v>
      </c>
      <c r="P1140" s="155">
        <f>IF(O1140=1,SUM($O$6:O1140),0)</f>
        <v>0</v>
      </c>
    </row>
    <row r="1141" spans="1:16" ht="15" customHeight="1">
      <c r="A1141" s="15"/>
      <c r="B1141" s="174">
        <v>9</v>
      </c>
      <c r="C1141" s="109" t="s">
        <v>872</v>
      </c>
      <c r="D1141" s="226" t="s">
        <v>47</v>
      </c>
      <c r="E1141" s="227" t="s">
        <v>14</v>
      </c>
      <c r="F1141" s="228">
        <v>48240</v>
      </c>
      <c r="G1141" s="228">
        <v>48240</v>
      </c>
      <c r="H1141" s="171"/>
      <c r="I1141" s="88">
        <f t="shared" si="107"/>
        <v>48240</v>
      </c>
      <c r="J1141" s="163">
        <f t="shared" si="103"/>
        <v>0</v>
      </c>
      <c r="K1141" s="155">
        <f t="shared" si="104"/>
        <v>0</v>
      </c>
      <c r="L1141" s="155">
        <f>IF(J1141=1,SUM($J$6:J1141),0)</f>
        <v>0</v>
      </c>
      <c r="M1141" s="155">
        <f>IF(K1141=1,SUM($K$6:K1141),0)</f>
        <v>0</v>
      </c>
      <c r="N1141" s="165">
        <f t="shared" si="105"/>
        <v>0</v>
      </c>
      <c r="O1141" s="155">
        <f t="shared" si="106"/>
        <v>0</v>
      </c>
      <c r="P1141" s="155">
        <f>IF(O1141=1,SUM($O$6:O1141),0)</f>
        <v>0</v>
      </c>
    </row>
    <row r="1142" spans="1:16" ht="15" customHeight="1">
      <c r="A1142" s="15"/>
      <c r="B1142" s="174">
        <v>10</v>
      </c>
      <c r="C1142" s="109" t="s">
        <v>873</v>
      </c>
      <c r="D1142" s="226" t="s">
        <v>47</v>
      </c>
      <c r="E1142" s="227" t="s">
        <v>14</v>
      </c>
      <c r="F1142" s="228">
        <v>47280</v>
      </c>
      <c r="G1142" s="228">
        <v>47280</v>
      </c>
      <c r="H1142" s="171"/>
      <c r="I1142" s="88">
        <f t="shared" si="107"/>
        <v>47280</v>
      </c>
      <c r="J1142" s="163">
        <f t="shared" si="103"/>
        <v>0</v>
      </c>
      <c r="K1142" s="155">
        <f t="shared" si="104"/>
        <v>0</v>
      </c>
      <c r="L1142" s="155">
        <f>IF(J1142=1,SUM($J$6:J1142),0)</f>
        <v>0</v>
      </c>
      <c r="M1142" s="155">
        <f>IF(K1142=1,SUM($K$6:K1142),0)</f>
        <v>0</v>
      </c>
      <c r="N1142" s="165">
        <f t="shared" si="105"/>
        <v>0</v>
      </c>
      <c r="O1142" s="155">
        <f t="shared" si="106"/>
        <v>0</v>
      </c>
      <c r="P1142" s="155">
        <f>IF(O1142=1,SUM($O$6:O1142),0)</f>
        <v>0</v>
      </c>
    </row>
    <row r="1143" spans="1:16" ht="15" customHeight="1">
      <c r="A1143" s="15"/>
      <c r="B1143" s="174">
        <v>11</v>
      </c>
      <c r="C1143" s="109" t="s">
        <v>874</v>
      </c>
      <c r="D1143" s="226" t="s">
        <v>47</v>
      </c>
      <c r="E1143" s="227" t="s">
        <v>14</v>
      </c>
      <c r="F1143" s="228">
        <v>59940</v>
      </c>
      <c r="G1143" s="228">
        <v>59940</v>
      </c>
      <c r="H1143" s="171"/>
      <c r="I1143" s="88">
        <f t="shared" si="107"/>
        <v>59940</v>
      </c>
      <c r="J1143" s="163">
        <f t="shared" si="103"/>
        <v>0</v>
      </c>
      <c r="K1143" s="155">
        <f t="shared" si="104"/>
        <v>0</v>
      </c>
      <c r="L1143" s="155">
        <f>IF(J1143=1,SUM($J$6:J1143),0)</f>
        <v>0</v>
      </c>
      <c r="M1143" s="155">
        <f>IF(K1143=1,SUM($K$6:K1143),0)</f>
        <v>0</v>
      </c>
      <c r="N1143" s="165">
        <f t="shared" si="105"/>
        <v>0</v>
      </c>
      <c r="O1143" s="155">
        <f t="shared" si="106"/>
        <v>0</v>
      </c>
      <c r="P1143" s="155">
        <f>IF(O1143=1,SUM($O$6:O1143),0)</f>
        <v>0</v>
      </c>
    </row>
    <row r="1144" spans="1:16" ht="15" customHeight="1">
      <c r="A1144" s="15"/>
      <c r="B1144" s="174">
        <v>12</v>
      </c>
      <c r="C1144" s="109" t="s">
        <v>875</v>
      </c>
      <c r="D1144" s="226" t="s">
        <v>47</v>
      </c>
      <c r="E1144" s="227" t="s">
        <v>14</v>
      </c>
      <c r="F1144" s="228">
        <v>55080</v>
      </c>
      <c r="G1144" s="228">
        <v>55080</v>
      </c>
      <c r="H1144" s="171"/>
      <c r="I1144" s="88">
        <f t="shared" si="107"/>
        <v>55080</v>
      </c>
      <c r="J1144" s="163">
        <f t="shared" si="103"/>
        <v>0</v>
      </c>
      <c r="K1144" s="155">
        <f t="shared" si="104"/>
        <v>0</v>
      </c>
      <c r="L1144" s="155">
        <f>IF(J1144=1,SUM($J$6:J1144),0)</f>
        <v>0</v>
      </c>
      <c r="M1144" s="155">
        <f>IF(K1144=1,SUM($K$6:K1144),0)</f>
        <v>0</v>
      </c>
      <c r="N1144" s="165">
        <f t="shared" si="105"/>
        <v>0</v>
      </c>
      <c r="O1144" s="155">
        <f t="shared" si="106"/>
        <v>0</v>
      </c>
      <c r="P1144" s="155">
        <f>IF(O1144=1,SUM($O$6:O1144),0)</f>
        <v>0</v>
      </c>
    </row>
    <row r="1145" spans="1:16" ht="15" customHeight="1">
      <c r="A1145" s="15"/>
      <c r="B1145" s="174">
        <v>13</v>
      </c>
      <c r="C1145" s="109" t="s">
        <v>876</v>
      </c>
      <c r="D1145" s="226" t="s">
        <v>47</v>
      </c>
      <c r="E1145" s="227" t="s">
        <v>14</v>
      </c>
      <c r="F1145" s="228">
        <v>44640</v>
      </c>
      <c r="G1145" s="228">
        <v>44640</v>
      </c>
      <c r="H1145" s="171"/>
      <c r="I1145" s="88">
        <f t="shared" si="107"/>
        <v>44640</v>
      </c>
      <c r="J1145" s="163">
        <f t="shared" si="103"/>
        <v>0</v>
      </c>
      <c r="K1145" s="155">
        <f t="shared" si="104"/>
        <v>0</v>
      </c>
      <c r="L1145" s="155">
        <f>IF(J1145=1,SUM($J$6:J1145),0)</f>
        <v>0</v>
      </c>
      <c r="M1145" s="155">
        <f>IF(K1145=1,SUM($K$6:K1145),0)</f>
        <v>0</v>
      </c>
      <c r="N1145" s="165">
        <f t="shared" si="105"/>
        <v>0</v>
      </c>
      <c r="O1145" s="155">
        <f t="shared" si="106"/>
        <v>0</v>
      </c>
      <c r="P1145" s="155">
        <f>IF(O1145=1,SUM($O$6:O1145),0)</f>
        <v>0</v>
      </c>
    </row>
    <row r="1146" spans="1:16" ht="15" customHeight="1">
      <c r="A1146" s="15"/>
      <c r="B1146" s="174">
        <v>14</v>
      </c>
      <c r="C1146" s="109" t="s">
        <v>877</v>
      </c>
      <c r="D1146" s="226" t="s">
        <v>47</v>
      </c>
      <c r="E1146" s="227" t="s">
        <v>14</v>
      </c>
      <c r="F1146" s="228">
        <v>58920</v>
      </c>
      <c r="G1146" s="228">
        <v>58920</v>
      </c>
      <c r="H1146" s="171"/>
      <c r="I1146" s="88">
        <f t="shared" si="107"/>
        <v>58920</v>
      </c>
      <c r="J1146" s="163">
        <f t="shared" si="103"/>
        <v>0</v>
      </c>
      <c r="K1146" s="155">
        <f t="shared" si="104"/>
        <v>0</v>
      </c>
      <c r="L1146" s="155">
        <f>IF(J1146=1,SUM($J$6:J1146),0)</f>
        <v>0</v>
      </c>
      <c r="M1146" s="155">
        <f>IF(K1146=1,SUM($K$6:K1146),0)</f>
        <v>0</v>
      </c>
      <c r="N1146" s="165">
        <f t="shared" si="105"/>
        <v>0</v>
      </c>
      <c r="O1146" s="155">
        <f t="shared" si="106"/>
        <v>0</v>
      </c>
      <c r="P1146" s="155">
        <f>IF(O1146=1,SUM($O$6:O1146),0)</f>
        <v>0</v>
      </c>
    </row>
    <row r="1147" spans="1:16" ht="15" customHeight="1">
      <c r="A1147" s="15"/>
      <c r="B1147" s="174">
        <v>15</v>
      </c>
      <c r="C1147" s="109" t="s">
        <v>878</v>
      </c>
      <c r="D1147" s="226" t="s">
        <v>47</v>
      </c>
      <c r="E1147" s="227" t="s">
        <v>14</v>
      </c>
      <c r="F1147" s="228">
        <v>58920</v>
      </c>
      <c r="G1147" s="228">
        <v>58920</v>
      </c>
      <c r="H1147" s="171"/>
      <c r="I1147" s="88">
        <f t="shared" si="107"/>
        <v>58920</v>
      </c>
      <c r="J1147" s="163">
        <f t="shared" si="103"/>
        <v>0</v>
      </c>
      <c r="K1147" s="155">
        <f t="shared" si="104"/>
        <v>0</v>
      </c>
      <c r="L1147" s="155">
        <f>IF(J1147=1,SUM($J$6:J1147),0)</f>
        <v>0</v>
      </c>
      <c r="M1147" s="155">
        <f>IF(K1147=1,SUM($K$6:K1147),0)</f>
        <v>0</v>
      </c>
      <c r="N1147" s="165">
        <f t="shared" si="105"/>
        <v>0</v>
      </c>
      <c r="O1147" s="155">
        <f t="shared" si="106"/>
        <v>0</v>
      </c>
      <c r="P1147" s="155">
        <f>IF(O1147=1,SUM($O$6:O1147),0)</f>
        <v>0</v>
      </c>
    </row>
    <row r="1148" spans="1:16" ht="15" customHeight="1">
      <c r="A1148" s="15"/>
      <c r="B1148" s="174">
        <v>16</v>
      </c>
      <c r="C1148" s="109" t="s">
        <v>879</v>
      </c>
      <c r="D1148" s="226" t="s">
        <v>47</v>
      </c>
      <c r="E1148" s="227" t="s">
        <v>14</v>
      </c>
      <c r="F1148" s="228">
        <v>58140</v>
      </c>
      <c r="G1148" s="228">
        <v>58140</v>
      </c>
      <c r="H1148" s="171"/>
      <c r="I1148" s="88">
        <f t="shared" si="107"/>
        <v>58140</v>
      </c>
      <c r="J1148" s="163">
        <f t="shared" si="103"/>
        <v>0</v>
      </c>
      <c r="K1148" s="155">
        <f t="shared" si="104"/>
        <v>0</v>
      </c>
      <c r="L1148" s="155">
        <f>IF(J1148=1,SUM($J$6:J1148),0)</f>
        <v>0</v>
      </c>
      <c r="M1148" s="155">
        <f>IF(K1148=1,SUM($K$6:K1148),0)</f>
        <v>0</v>
      </c>
      <c r="N1148" s="165">
        <f t="shared" si="105"/>
        <v>0</v>
      </c>
      <c r="O1148" s="155">
        <f t="shared" si="106"/>
        <v>0</v>
      </c>
      <c r="P1148" s="155">
        <f>IF(O1148=1,SUM($O$6:O1148),0)</f>
        <v>0</v>
      </c>
    </row>
    <row r="1149" spans="1:16" ht="15" customHeight="1">
      <c r="A1149" s="15"/>
      <c r="B1149" s="174">
        <v>17</v>
      </c>
      <c r="C1149" s="109" t="s">
        <v>880</v>
      </c>
      <c r="D1149" s="226" t="s">
        <v>47</v>
      </c>
      <c r="E1149" s="227" t="s">
        <v>14</v>
      </c>
      <c r="F1149" s="228">
        <v>58140</v>
      </c>
      <c r="G1149" s="228">
        <v>58140</v>
      </c>
      <c r="H1149" s="171"/>
      <c r="I1149" s="88">
        <f t="shared" si="107"/>
        <v>58140</v>
      </c>
      <c r="J1149" s="163">
        <f t="shared" si="103"/>
        <v>0</v>
      </c>
      <c r="K1149" s="155">
        <f t="shared" si="104"/>
        <v>0</v>
      </c>
      <c r="L1149" s="155">
        <f>IF(J1149=1,SUM($J$6:J1149),0)</f>
        <v>0</v>
      </c>
      <c r="M1149" s="155">
        <f>IF(K1149=1,SUM($K$6:K1149),0)</f>
        <v>0</v>
      </c>
      <c r="N1149" s="165">
        <f t="shared" si="105"/>
        <v>0</v>
      </c>
      <c r="O1149" s="155">
        <f t="shared" si="106"/>
        <v>0</v>
      </c>
      <c r="P1149" s="155">
        <f>IF(O1149=1,SUM($O$6:O1149),0)</f>
        <v>0</v>
      </c>
    </row>
    <row r="1150" spans="1:16" ht="15" customHeight="1">
      <c r="A1150" s="15"/>
      <c r="B1150" s="174">
        <v>18</v>
      </c>
      <c r="C1150" s="109" t="s">
        <v>881</v>
      </c>
      <c r="D1150" s="226" t="s">
        <v>47</v>
      </c>
      <c r="E1150" s="227" t="s">
        <v>14</v>
      </c>
      <c r="F1150" s="228">
        <v>56340</v>
      </c>
      <c r="G1150" s="228">
        <v>56340</v>
      </c>
      <c r="H1150" s="171"/>
      <c r="I1150" s="88">
        <f t="shared" si="107"/>
        <v>56340</v>
      </c>
      <c r="J1150" s="163">
        <f t="shared" si="103"/>
        <v>0</v>
      </c>
      <c r="K1150" s="155">
        <f t="shared" si="104"/>
        <v>0</v>
      </c>
      <c r="L1150" s="155">
        <f>IF(J1150=1,SUM($J$6:J1150),0)</f>
        <v>0</v>
      </c>
      <c r="M1150" s="155">
        <f>IF(K1150=1,SUM($K$6:K1150),0)</f>
        <v>0</v>
      </c>
      <c r="N1150" s="165">
        <f t="shared" si="105"/>
        <v>0</v>
      </c>
      <c r="O1150" s="155">
        <f t="shared" si="106"/>
        <v>0</v>
      </c>
      <c r="P1150" s="155">
        <f>IF(O1150=1,SUM($O$6:O1150),0)</f>
        <v>0</v>
      </c>
    </row>
    <row r="1151" spans="1:16" ht="15" customHeight="1">
      <c r="A1151" s="15"/>
      <c r="B1151" s="174">
        <v>19</v>
      </c>
      <c r="C1151" s="109" t="s">
        <v>882</v>
      </c>
      <c r="D1151" s="226" t="s">
        <v>47</v>
      </c>
      <c r="E1151" s="227" t="s">
        <v>14</v>
      </c>
      <c r="F1151" s="228">
        <v>105060</v>
      </c>
      <c r="G1151" s="228">
        <v>105060</v>
      </c>
      <c r="H1151" s="171"/>
      <c r="I1151" s="88">
        <f t="shared" si="107"/>
        <v>105060</v>
      </c>
      <c r="J1151" s="163">
        <f t="shared" si="103"/>
        <v>0</v>
      </c>
      <c r="K1151" s="155">
        <f t="shared" si="104"/>
        <v>0</v>
      </c>
      <c r="L1151" s="155">
        <f>IF(J1151=1,SUM($J$6:J1151),0)</f>
        <v>0</v>
      </c>
      <c r="M1151" s="155">
        <f>IF(K1151=1,SUM($K$6:K1151),0)</f>
        <v>0</v>
      </c>
      <c r="N1151" s="165">
        <f t="shared" si="105"/>
        <v>0</v>
      </c>
      <c r="O1151" s="155">
        <f t="shared" si="106"/>
        <v>0</v>
      </c>
      <c r="P1151" s="155">
        <f>IF(O1151=1,SUM($O$6:O1151),0)</f>
        <v>0</v>
      </c>
    </row>
    <row r="1152" spans="1:16" ht="15" customHeight="1">
      <c r="A1152" s="15"/>
      <c r="B1152" s="174">
        <v>20</v>
      </c>
      <c r="C1152" s="109" t="s">
        <v>883</v>
      </c>
      <c r="D1152" s="226" t="s">
        <v>47</v>
      </c>
      <c r="E1152" s="227" t="s">
        <v>14</v>
      </c>
      <c r="F1152" s="228">
        <v>57540</v>
      </c>
      <c r="G1152" s="228">
        <v>57540</v>
      </c>
      <c r="H1152" s="171"/>
      <c r="I1152" s="88">
        <f t="shared" si="107"/>
        <v>57540</v>
      </c>
      <c r="J1152" s="163">
        <f t="shared" si="103"/>
        <v>0</v>
      </c>
      <c r="K1152" s="155">
        <f t="shared" si="104"/>
        <v>0</v>
      </c>
      <c r="L1152" s="155">
        <f>IF(J1152=1,SUM($J$6:J1152),0)</f>
        <v>0</v>
      </c>
      <c r="M1152" s="155">
        <f>IF(K1152=1,SUM($K$6:K1152),0)</f>
        <v>0</v>
      </c>
      <c r="N1152" s="165">
        <f t="shared" si="105"/>
        <v>0</v>
      </c>
      <c r="O1152" s="155">
        <f t="shared" si="106"/>
        <v>0</v>
      </c>
      <c r="P1152" s="155">
        <f>IF(O1152=1,SUM($O$6:O1152),0)</f>
        <v>0</v>
      </c>
    </row>
    <row r="1153" spans="1:16" ht="15" customHeight="1">
      <c r="A1153" s="15"/>
      <c r="B1153" s="174">
        <v>21</v>
      </c>
      <c r="C1153" s="109" t="s">
        <v>884</v>
      </c>
      <c r="D1153" s="226" t="s">
        <v>47</v>
      </c>
      <c r="E1153" s="227" t="s">
        <v>14</v>
      </c>
      <c r="F1153" s="228">
        <v>61080</v>
      </c>
      <c r="G1153" s="228">
        <v>61080</v>
      </c>
      <c r="H1153" s="171"/>
      <c r="I1153" s="88">
        <f t="shared" si="107"/>
        <v>61080</v>
      </c>
      <c r="J1153" s="163">
        <f t="shared" si="103"/>
        <v>0</v>
      </c>
      <c r="K1153" s="155">
        <f t="shared" si="104"/>
        <v>0</v>
      </c>
      <c r="L1153" s="155">
        <f>IF(J1153=1,SUM($J$6:J1153),0)</f>
        <v>0</v>
      </c>
      <c r="M1153" s="155">
        <f>IF(K1153=1,SUM($K$6:K1153),0)</f>
        <v>0</v>
      </c>
      <c r="N1153" s="165">
        <f t="shared" si="105"/>
        <v>0</v>
      </c>
      <c r="O1153" s="155">
        <f t="shared" si="106"/>
        <v>0</v>
      </c>
      <c r="P1153" s="155">
        <f>IF(O1153=1,SUM($O$6:O1153),0)</f>
        <v>0</v>
      </c>
    </row>
    <row r="1154" spans="1:16" ht="15" customHeight="1">
      <c r="A1154" s="15"/>
      <c r="B1154" s="174">
        <v>22</v>
      </c>
      <c r="C1154" s="109" t="s">
        <v>885</v>
      </c>
      <c r="D1154" s="226" t="s">
        <v>47</v>
      </c>
      <c r="E1154" s="227" t="s">
        <v>14</v>
      </c>
      <c r="F1154" s="228">
        <v>71880</v>
      </c>
      <c r="G1154" s="228">
        <v>71880</v>
      </c>
      <c r="H1154" s="171"/>
      <c r="I1154" s="88">
        <f t="shared" si="107"/>
        <v>71880</v>
      </c>
      <c r="J1154" s="163">
        <f t="shared" si="103"/>
        <v>0</v>
      </c>
      <c r="K1154" s="155">
        <f t="shared" si="104"/>
        <v>0</v>
      </c>
      <c r="L1154" s="155">
        <f>IF(J1154=1,SUM($J$6:J1154),0)</f>
        <v>0</v>
      </c>
      <c r="M1154" s="155">
        <f>IF(K1154=1,SUM($K$6:K1154),0)</f>
        <v>0</v>
      </c>
      <c r="N1154" s="165">
        <f t="shared" si="105"/>
        <v>0</v>
      </c>
      <c r="O1154" s="155">
        <f t="shared" si="106"/>
        <v>0</v>
      </c>
      <c r="P1154" s="155">
        <f>IF(O1154=1,SUM($O$6:O1154),0)</f>
        <v>0</v>
      </c>
    </row>
    <row r="1155" spans="1:16" ht="15" customHeight="1">
      <c r="A1155" s="15"/>
      <c r="B1155" s="174">
        <v>23</v>
      </c>
      <c r="C1155" s="109" t="s">
        <v>886</v>
      </c>
      <c r="D1155" s="226" t="s">
        <v>47</v>
      </c>
      <c r="E1155" s="227" t="s">
        <v>14</v>
      </c>
      <c r="F1155" s="228">
        <v>61080</v>
      </c>
      <c r="G1155" s="228">
        <v>61080</v>
      </c>
      <c r="H1155" s="171"/>
      <c r="I1155" s="88">
        <f t="shared" si="107"/>
        <v>61080</v>
      </c>
      <c r="J1155" s="163">
        <f t="shared" si="103"/>
        <v>0</v>
      </c>
      <c r="K1155" s="155">
        <f t="shared" si="104"/>
        <v>0</v>
      </c>
      <c r="L1155" s="155">
        <f>IF(J1155=1,SUM($J$6:J1155),0)</f>
        <v>0</v>
      </c>
      <c r="M1155" s="155">
        <f>IF(K1155=1,SUM($K$6:K1155),0)</f>
        <v>0</v>
      </c>
      <c r="N1155" s="165">
        <f t="shared" si="105"/>
        <v>0</v>
      </c>
      <c r="O1155" s="155">
        <f t="shared" si="106"/>
        <v>0</v>
      </c>
      <c r="P1155" s="155">
        <f>IF(O1155=1,SUM($O$6:O1155),0)</f>
        <v>0</v>
      </c>
    </row>
    <row r="1156" spans="1:16" ht="15" customHeight="1">
      <c r="A1156" s="15"/>
      <c r="B1156" s="174">
        <v>24</v>
      </c>
      <c r="C1156" s="109" t="s">
        <v>887</v>
      </c>
      <c r="D1156" s="226" t="s">
        <v>47</v>
      </c>
      <c r="E1156" s="227" t="s">
        <v>14</v>
      </c>
      <c r="F1156" s="228">
        <v>55860</v>
      </c>
      <c r="G1156" s="228">
        <v>55860</v>
      </c>
      <c r="H1156" s="171"/>
      <c r="I1156" s="88">
        <f t="shared" si="107"/>
        <v>55860</v>
      </c>
      <c r="J1156" s="163">
        <f t="shared" si="103"/>
        <v>0</v>
      </c>
      <c r="K1156" s="155">
        <f t="shared" si="104"/>
        <v>0</v>
      </c>
      <c r="L1156" s="155">
        <f>IF(J1156=1,SUM($J$6:J1156),0)</f>
        <v>0</v>
      </c>
      <c r="M1156" s="155">
        <f>IF(K1156=1,SUM($K$6:K1156),0)</f>
        <v>0</v>
      </c>
      <c r="N1156" s="165">
        <f t="shared" si="105"/>
        <v>0</v>
      </c>
      <c r="O1156" s="155">
        <f t="shared" si="106"/>
        <v>0</v>
      </c>
      <c r="P1156" s="155">
        <f>IF(O1156=1,SUM($O$6:O1156),0)</f>
        <v>0</v>
      </c>
    </row>
    <row r="1157" spans="1:16" ht="15" customHeight="1">
      <c r="A1157" s="15"/>
      <c r="B1157" s="174">
        <v>25</v>
      </c>
      <c r="C1157" s="109" t="s">
        <v>888</v>
      </c>
      <c r="D1157" s="226" t="s">
        <v>47</v>
      </c>
      <c r="E1157" s="227" t="s">
        <v>14</v>
      </c>
      <c r="F1157" s="228">
        <v>58680</v>
      </c>
      <c r="G1157" s="228">
        <v>58680</v>
      </c>
      <c r="H1157" s="171"/>
      <c r="I1157" s="88">
        <f t="shared" si="107"/>
        <v>58680</v>
      </c>
      <c r="J1157" s="163">
        <f t="shared" si="103"/>
        <v>0</v>
      </c>
      <c r="K1157" s="155">
        <f t="shared" si="104"/>
        <v>0</v>
      </c>
      <c r="L1157" s="155">
        <f>IF(J1157=1,SUM($J$6:J1157),0)</f>
        <v>0</v>
      </c>
      <c r="M1157" s="155">
        <f>IF(K1157=1,SUM($K$6:K1157),0)</f>
        <v>0</v>
      </c>
      <c r="N1157" s="165">
        <f t="shared" si="105"/>
        <v>0</v>
      </c>
      <c r="O1157" s="155">
        <f t="shared" si="106"/>
        <v>0</v>
      </c>
      <c r="P1157" s="155">
        <f>IF(O1157=1,SUM($O$6:O1157),0)</f>
        <v>0</v>
      </c>
    </row>
    <row r="1158" spans="1:16" ht="15" customHeight="1">
      <c r="A1158" s="15"/>
      <c r="B1158" s="174">
        <v>26</v>
      </c>
      <c r="C1158" s="109" t="s">
        <v>889</v>
      </c>
      <c r="D1158" s="226" t="s">
        <v>47</v>
      </c>
      <c r="E1158" s="227" t="s">
        <v>14</v>
      </c>
      <c r="F1158" s="228">
        <v>115680</v>
      </c>
      <c r="G1158" s="228">
        <v>115680</v>
      </c>
      <c r="H1158" s="171"/>
      <c r="I1158" s="88">
        <f t="shared" si="107"/>
        <v>115680</v>
      </c>
      <c r="J1158" s="163">
        <f t="shared" si="103"/>
        <v>0</v>
      </c>
      <c r="K1158" s="155">
        <f t="shared" si="104"/>
        <v>0</v>
      </c>
      <c r="L1158" s="155">
        <f>IF(J1158=1,SUM($J$6:J1158),0)</f>
        <v>0</v>
      </c>
      <c r="M1158" s="155">
        <f>IF(K1158=1,SUM($K$6:K1158),0)</f>
        <v>0</v>
      </c>
      <c r="N1158" s="165">
        <f t="shared" si="105"/>
        <v>0</v>
      </c>
      <c r="O1158" s="155">
        <f t="shared" si="106"/>
        <v>0</v>
      </c>
      <c r="P1158" s="155">
        <f>IF(O1158=1,SUM($O$6:O1158),0)</f>
        <v>0</v>
      </c>
    </row>
    <row r="1159" spans="1:16" ht="15" customHeight="1">
      <c r="A1159" s="15"/>
      <c r="B1159" s="174">
        <v>27</v>
      </c>
      <c r="C1159" s="109" t="s">
        <v>890</v>
      </c>
      <c r="D1159" s="226" t="s">
        <v>47</v>
      </c>
      <c r="E1159" s="227" t="s">
        <v>14</v>
      </c>
      <c r="F1159" s="228">
        <v>118500</v>
      </c>
      <c r="G1159" s="228">
        <v>118500</v>
      </c>
      <c r="H1159" s="171"/>
      <c r="I1159" s="88">
        <f t="shared" si="107"/>
        <v>118500</v>
      </c>
      <c r="J1159" s="163">
        <f t="shared" si="103"/>
        <v>0</v>
      </c>
      <c r="K1159" s="155">
        <f t="shared" si="104"/>
        <v>0</v>
      </c>
      <c r="L1159" s="155">
        <f>IF(J1159=1,SUM($J$6:J1159),0)</f>
        <v>0</v>
      </c>
      <c r="M1159" s="155">
        <f>IF(K1159=1,SUM($K$6:K1159),0)</f>
        <v>0</v>
      </c>
      <c r="N1159" s="165">
        <f t="shared" si="105"/>
        <v>0</v>
      </c>
      <c r="O1159" s="155">
        <f t="shared" si="106"/>
        <v>0</v>
      </c>
      <c r="P1159" s="155">
        <f>IF(O1159=1,SUM($O$6:O1159),0)</f>
        <v>0</v>
      </c>
    </row>
    <row r="1160" spans="1:16" ht="15" customHeight="1">
      <c r="A1160" s="15"/>
      <c r="B1160" s="174">
        <v>28</v>
      </c>
      <c r="C1160" s="109" t="s">
        <v>891</v>
      </c>
      <c r="D1160" s="226" t="s">
        <v>47</v>
      </c>
      <c r="E1160" s="227" t="s">
        <v>14</v>
      </c>
      <c r="F1160" s="228">
        <v>118500</v>
      </c>
      <c r="G1160" s="228">
        <v>118500</v>
      </c>
      <c r="H1160" s="171"/>
      <c r="I1160" s="88">
        <f t="shared" si="107"/>
        <v>118500</v>
      </c>
      <c r="J1160" s="163">
        <f t="shared" si="103"/>
        <v>0</v>
      </c>
      <c r="K1160" s="155">
        <f t="shared" si="104"/>
        <v>0</v>
      </c>
      <c r="L1160" s="155">
        <f>IF(J1160=1,SUM($J$6:J1160),0)</f>
        <v>0</v>
      </c>
      <c r="M1160" s="155">
        <f>IF(K1160=1,SUM($K$6:K1160),0)</f>
        <v>0</v>
      </c>
      <c r="N1160" s="165">
        <f t="shared" si="105"/>
        <v>0</v>
      </c>
      <c r="O1160" s="155">
        <f t="shared" si="106"/>
        <v>0</v>
      </c>
      <c r="P1160" s="155">
        <f>IF(O1160=1,SUM($O$6:O1160),0)</f>
        <v>0</v>
      </c>
    </row>
    <row r="1161" spans="1:16" ht="15" customHeight="1">
      <c r="A1161" s="15"/>
      <c r="B1161" s="174">
        <v>29</v>
      </c>
      <c r="C1161" s="109" t="s">
        <v>892</v>
      </c>
      <c r="D1161" s="226" t="s">
        <v>47</v>
      </c>
      <c r="E1161" s="227" t="s">
        <v>14</v>
      </c>
      <c r="F1161" s="228">
        <v>117900</v>
      </c>
      <c r="G1161" s="228">
        <v>117900</v>
      </c>
      <c r="H1161" s="171"/>
      <c r="I1161" s="88">
        <f t="shared" si="107"/>
        <v>117900</v>
      </c>
      <c r="J1161" s="163">
        <f t="shared" si="103"/>
        <v>0</v>
      </c>
      <c r="K1161" s="155">
        <f t="shared" si="104"/>
        <v>0</v>
      </c>
      <c r="L1161" s="155">
        <f>IF(J1161=1,SUM($J$6:J1161),0)</f>
        <v>0</v>
      </c>
      <c r="M1161" s="155">
        <f>IF(K1161=1,SUM($K$6:K1161),0)</f>
        <v>0</v>
      </c>
      <c r="N1161" s="165">
        <f t="shared" si="105"/>
        <v>0</v>
      </c>
      <c r="O1161" s="155">
        <f t="shared" si="106"/>
        <v>0</v>
      </c>
      <c r="P1161" s="155">
        <f>IF(O1161=1,SUM($O$6:O1161),0)</f>
        <v>0</v>
      </c>
    </row>
    <row r="1162" spans="1:16" ht="15" customHeight="1">
      <c r="A1162" s="15"/>
      <c r="B1162" s="174">
        <v>30</v>
      </c>
      <c r="C1162" s="109" t="s">
        <v>893</v>
      </c>
      <c r="D1162" s="226" t="s">
        <v>47</v>
      </c>
      <c r="E1162" s="227" t="s">
        <v>14</v>
      </c>
      <c r="F1162" s="228">
        <v>120120</v>
      </c>
      <c r="G1162" s="228">
        <v>120120</v>
      </c>
      <c r="H1162" s="171"/>
      <c r="I1162" s="88">
        <f t="shared" si="107"/>
        <v>120120</v>
      </c>
      <c r="J1162" s="163">
        <f t="shared" si="103"/>
        <v>0</v>
      </c>
      <c r="K1162" s="155">
        <f t="shared" si="104"/>
        <v>0</v>
      </c>
      <c r="L1162" s="155">
        <f>IF(J1162=1,SUM($J$6:J1162),0)</f>
        <v>0</v>
      </c>
      <c r="M1162" s="155">
        <f>IF(K1162=1,SUM($K$6:K1162),0)</f>
        <v>0</v>
      </c>
      <c r="N1162" s="165">
        <f t="shared" si="105"/>
        <v>0</v>
      </c>
      <c r="O1162" s="155">
        <f t="shared" si="106"/>
        <v>0</v>
      </c>
      <c r="P1162" s="155">
        <f>IF(O1162=1,SUM($O$6:O1162),0)</f>
        <v>0</v>
      </c>
    </row>
    <row r="1163" spans="1:16" ht="15" customHeight="1">
      <c r="A1163" s="15"/>
      <c r="B1163" s="174">
        <v>31</v>
      </c>
      <c r="C1163" s="109" t="s">
        <v>894</v>
      </c>
      <c r="D1163" s="226" t="s">
        <v>47</v>
      </c>
      <c r="E1163" s="227" t="s">
        <v>14</v>
      </c>
      <c r="F1163" s="228">
        <v>50460</v>
      </c>
      <c r="G1163" s="228">
        <v>50460</v>
      </c>
      <c r="H1163" s="171"/>
      <c r="I1163" s="88">
        <f t="shared" si="107"/>
        <v>50460</v>
      </c>
      <c r="J1163" s="163">
        <f t="shared" si="103"/>
        <v>0</v>
      </c>
      <c r="K1163" s="155">
        <f t="shared" si="104"/>
        <v>0</v>
      </c>
      <c r="L1163" s="155">
        <f>IF(J1163=1,SUM($J$6:J1163),0)</f>
        <v>0</v>
      </c>
      <c r="M1163" s="155">
        <f>IF(K1163=1,SUM($K$6:K1163),0)</f>
        <v>0</v>
      </c>
      <c r="N1163" s="165">
        <f t="shared" si="105"/>
        <v>0</v>
      </c>
      <c r="O1163" s="155">
        <f t="shared" si="106"/>
        <v>0</v>
      </c>
      <c r="P1163" s="155">
        <f>IF(O1163=1,SUM($O$6:O1163),0)</f>
        <v>0</v>
      </c>
    </row>
    <row r="1164" spans="1:16" ht="15" customHeight="1">
      <c r="A1164" s="15"/>
      <c r="B1164" s="174">
        <v>32</v>
      </c>
      <c r="C1164" s="109" t="s">
        <v>895</v>
      </c>
      <c r="D1164" s="226" t="s">
        <v>47</v>
      </c>
      <c r="E1164" s="227" t="s">
        <v>14</v>
      </c>
      <c r="F1164" s="228">
        <v>50460</v>
      </c>
      <c r="G1164" s="228">
        <v>50460</v>
      </c>
      <c r="H1164" s="171"/>
      <c r="I1164" s="88">
        <f t="shared" si="107"/>
        <v>50460</v>
      </c>
      <c r="J1164" s="163">
        <f t="shared" ref="J1164:J1227" si="108">IF(D1164="MDU-KD",1,0)</f>
        <v>0</v>
      </c>
      <c r="K1164" s="155">
        <f t="shared" ref="K1164:K1227" si="109">IF(D1164="HDW",1,0)</f>
        <v>0</v>
      </c>
      <c r="L1164" s="155">
        <f>IF(J1164=1,SUM($J$6:J1164),0)</f>
        <v>0</v>
      </c>
      <c r="M1164" s="155">
        <f>IF(K1164=1,SUM($K$6:K1164),0)</f>
        <v>0</v>
      </c>
      <c r="N1164" s="165">
        <f t="shared" ref="N1164:N1227" si="110">IF(L1164=0,M1164,L1164)</f>
        <v>0</v>
      </c>
      <c r="O1164" s="155">
        <f t="shared" ref="O1164:O1227" si="111">IF(E1164=0,0,IF(LEFT(C1164,11)="Tiang Beton",1,0))</f>
        <v>0</v>
      </c>
      <c r="P1164" s="155">
        <f>IF(O1164=1,SUM($O$6:O1164),0)</f>
        <v>0</v>
      </c>
    </row>
    <row r="1165" spans="1:16" ht="15" customHeight="1">
      <c r="A1165" s="15"/>
      <c r="B1165" s="174">
        <v>33</v>
      </c>
      <c r="C1165" s="109" t="s">
        <v>896</v>
      </c>
      <c r="D1165" s="226" t="s">
        <v>47</v>
      </c>
      <c r="E1165" s="227" t="s">
        <v>14</v>
      </c>
      <c r="F1165" s="228">
        <v>41400</v>
      </c>
      <c r="G1165" s="228">
        <v>41400</v>
      </c>
      <c r="H1165" s="171"/>
      <c r="I1165" s="88">
        <f t="shared" si="107"/>
        <v>41400</v>
      </c>
      <c r="J1165" s="163">
        <f t="shared" si="108"/>
        <v>0</v>
      </c>
      <c r="K1165" s="155">
        <f t="shared" si="109"/>
        <v>0</v>
      </c>
      <c r="L1165" s="155">
        <f>IF(J1165=1,SUM($J$6:J1165),0)</f>
        <v>0</v>
      </c>
      <c r="M1165" s="155">
        <f>IF(K1165=1,SUM($K$6:K1165),0)</f>
        <v>0</v>
      </c>
      <c r="N1165" s="165">
        <f t="shared" si="110"/>
        <v>0</v>
      </c>
      <c r="O1165" s="155">
        <f t="shared" si="111"/>
        <v>0</v>
      </c>
      <c r="P1165" s="155">
        <f>IF(O1165=1,SUM($O$6:O1165),0)</f>
        <v>0</v>
      </c>
    </row>
    <row r="1166" spans="1:16" ht="15" customHeight="1">
      <c r="A1166" s="15"/>
      <c r="B1166" s="174">
        <v>34</v>
      </c>
      <c r="C1166" s="109" t="s">
        <v>897</v>
      </c>
      <c r="D1166" s="226" t="s">
        <v>47</v>
      </c>
      <c r="E1166" s="227" t="s">
        <v>14</v>
      </c>
      <c r="F1166" s="228">
        <v>61140</v>
      </c>
      <c r="G1166" s="228">
        <v>61140</v>
      </c>
      <c r="H1166" s="171"/>
      <c r="I1166" s="88">
        <f t="shared" si="107"/>
        <v>61140</v>
      </c>
      <c r="J1166" s="163">
        <f t="shared" si="108"/>
        <v>0</v>
      </c>
      <c r="K1166" s="155">
        <f t="shared" si="109"/>
        <v>0</v>
      </c>
      <c r="L1166" s="155">
        <f>IF(J1166=1,SUM($J$6:J1166),0)</f>
        <v>0</v>
      </c>
      <c r="M1166" s="155">
        <f>IF(K1166=1,SUM($K$6:K1166),0)</f>
        <v>0</v>
      </c>
      <c r="N1166" s="165">
        <f t="shared" si="110"/>
        <v>0</v>
      </c>
      <c r="O1166" s="155">
        <f t="shared" si="111"/>
        <v>0</v>
      </c>
      <c r="P1166" s="155">
        <f>IF(O1166=1,SUM($O$6:O1166),0)</f>
        <v>0</v>
      </c>
    </row>
    <row r="1167" spans="1:16" ht="15" customHeight="1">
      <c r="A1167" s="15"/>
      <c r="B1167" s="174">
        <v>35</v>
      </c>
      <c r="C1167" s="109" t="s">
        <v>898</v>
      </c>
      <c r="D1167" s="226" t="s">
        <v>47</v>
      </c>
      <c r="E1167" s="227" t="s">
        <v>14</v>
      </c>
      <c r="F1167" s="228">
        <v>61140</v>
      </c>
      <c r="G1167" s="228">
        <v>61140</v>
      </c>
      <c r="H1167" s="171"/>
      <c r="I1167" s="88">
        <f t="shared" si="107"/>
        <v>61140</v>
      </c>
      <c r="J1167" s="163">
        <f t="shared" si="108"/>
        <v>0</v>
      </c>
      <c r="K1167" s="155">
        <f t="shared" si="109"/>
        <v>0</v>
      </c>
      <c r="L1167" s="155">
        <f>IF(J1167=1,SUM($J$6:J1167),0)</f>
        <v>0</v>
      </c>
      <c r="M1167" s="155">
        <f>IF(K1167=1,SUM($K$6:K1167),0)</f>
        <v>0</v>
      </c>
      <c r="N1167" s="165">
        <f t="shared" si="110"/>
        <v>0</v>
      </c>
      <c r="O1167" s="155">
        <f t="shared" si="111"/>
        <v>0</v>
      </c>
      <c r="P1167" s="155">
        <f>IF(O1167=1,SUM($O$6:O1167),0)</f>
        <v>0</v>
      </c>
    </row>
    <row r="1168" spans="1:16" ht="15" customHeight="1">
      <c r="A1168" s="15"/>
      <c r="B1168" s="174">
        <v>36</v>
      </c>
      <c r="C1168" s="109" t="s">
        <v>899</v>
      </c>
      <c r="D1168" s="226" t="s">
        <v>47</v>
      </c>
      <c r="E1168" s="227" t="s">
        <v>14</v>
      </c>
      <c r="F1168" s="228">
        <v>55380</v>
      </c>
      <c r="G1168" s="228">
        <v>55380</v>
      </c>
      <c r="H1168" s="171"/>
      <c r="I1168" s="88">
        <f t="shared" si="107"/>
        <v>55380</v>
      </c>
      <c r="J1168" s="163">
        <f t="shared" si="108"/>
        <v>0</v>
      </c>
      <c r="K1168" s="155">
        <f t="shared" si="109"/>
        <v>0</v>
      </c>
      <c r="L1168" s="155">
        <f>IF(J1168=1,SUM($J$6:J1168),0)</f>
        <v>0</v>
      </c>
      <c r="M1168" s="155">
        <f>IF(K1168=1,SUM($K$6:K1168),0)</f>
        <v>0</v>
      </c>
      <c r="N1168" s="165">
        <f t="shared" si="110"/>
        <v>0</v>
      </c>
      <c r="O1168" s="155">
        <f t="shared" si="111"/>
        <v>0</v>
      </c>
      <c r="P1168" s="155">
        <f>IF(O1168=1,SUM($O$6:O1168),0)</f>
        <v>0</v>
      </c>
    </row>
    <row r="1169" spans="1:16" ht="15" customHeight="1">
      <c r="A1169" s="15"/>
      <c r="B1169" s="174">
        <v>37</v>
      </c>
      <c r="C1169" s="109" t="s">
        <v>900</v>
      </c>
      <c r="D1169" s="226" t="s">
        <v>47</v>
      </c>
      <c r="E1169" s="227" t="s">
        <v>14</v>
      </c>
      <c r="F1169" s="228">
        <v>61860</v>
      </c>
      <c r="G1169" s="228">
        <v>61860</v>
      </c>
      <c r="H1169" s="171"/>
      <c r="I1169" s="88">
        <f t="shared" si="107"/>
        <v>61860</v>
      </c>
      <c r="J1169" s="163">
        <f t="shared" si="108"/>
        <v>0</v>
      </c>
      <c r="K1169" s="155">
        <f t="shared" si="109"/>
        <v>0</v>
      </c>
      <c r="L1169" s="155">
        <f>IF(J1169=1,SUM($J$6:J1169),0)</f>
        <v>0</v>
      </c>
      <c r="M1169" s="155">
        <f>IF(K1169=1,SUM($K$6:K1169),0)</f>
        <v>0</v>
      </c>
      <c r="N1169" s="165">
        <f t="shared" si="110"/>
        <v>0</v>
      </c>
      <c r="O1169" s="155">
        <f t="shared" si="111"/>
        <v>0</v>
      </c>
      <c r="P1169" s="155">
        <f>IF(O1169=1,SUM($O$6:O1169),0)</f>
        <v>0</v>
      </c>
    </row>
    <row r="1170" spans="1:16" ht="15" customHeight="1">
      <c r="A1170" s="15"/>
      <c r="B1170" s="174">
        <v>38</v>
      </c>
      <c r="C1170" s="109" t="s">
        <v>901</v>
      </c>
      <c r="D1170" s="226" t="s">
        <v>47</v>
      </c>
      <c r="E1170" s="227" t="s">
        <v>14</v>
      </c>
      <c r="F1170" s="228">
        <v>63900</v>
      </c>
      <c r="G1170" s="228">
        <v>63900</v>
      </c>
      <c r="H1170" s="171"/>
      <c r="I1170" s="88">
        <f t="shared" si="107"/>
        <v>63900</v>
      </c>
      <c r="J1170" s="163">
        <f t="shared" si="108"/>
        <v>0</v>
      </c>
      <c r="K1170" s="155">
        <f t="shared" si="109"/>
        <v>0</v>
      </c>
      <c r="L1170" s="155">
        <f>IF(J1170=1,SUM($J$6:J1170),0)</f>
        <v>0</v>
      </c>
      <c r="M1170" s="155">
        <f>IF(K1170=1,SUM($K$6:K1170),0)</f>
        <v>0</v>
      </c>
      <c r="N1170" s="165">
        <f t="shared" si="110"/>
        <v>0</v>
      </c>
      <c r="O1170" s="155">
        <f t="shared" si="111"/>
        <v>0</v>
      </c>
      <c r="P1170" s="155">
        <f>IF(O1170=1,SUM($O$6:O1170),0)</f>
        <v>0</v>
      </c>
    </row>
    <row r="1171" spans="1:16" ht="15" customHeight="1">
      <c r="A1171" s="15"/>
      <c r="B1171" s="174">
        <v>39</v>
      </c>
      <c r="C1171" s="109" t="s">
        <v>902</v>
      </c>
      <c r="D1171" s="226" t="s">
        <v>47</v>
      </c>
      <c r="E1171" s="227" t="s">
        <v>14</v>
      </c>
      <c r="F1171" s="228">
        <v>59220</v>
      </c>
      <c r="G1171" s="228">
        <v>59220</v>
      </c>
      <c r="H1171" s="171"/>
      <c r="I1171" s="88">
        <f t="shared" si="107"/>
        <v>59220</v>
      </c>
      <c r="J1171" s="163">
        <f t="shared" si="108"/>
        <v>0</v>
      </c>
      <c r="K1171" s="155">
        <f t="shared" si="109"/>
        <v>0</v>
      </c>
      <c r="L1171" s="155">
        <f>IF(J1171=1,SUM($J$6:J1171),0)</f>
        <v>0</v>
      </c>
      <c r="M1171" s="155">
        <f>IF(K1171=1,SUM($K$6:K1171),0)</f>
        <v>0</v>
      </c>
      <c r="N1171" s="165">
        <f t="shared" si="110"/>
        <v>0</v>
      </c>
      <c r="O1171" s="155">
        <f t="shared" si="111"/>
        <v>0</v>
      </c>
      <c r="P1171" s="155">
        <f>IF(O1171=1,SUM($O$6:O1171),0)</f>
        <v>0</v>
      </c>
    </row>
    <row r="1172" spans="1:16" ht="15" customHeight="1">
      <c r="A1172" s="15"/>
      <c r="B1172" s="183"/>
      <c r="C1172" s="109" t="s">
        <v>48</v>
      </c>
      <c r="D1172" s="226" t="s">
        <v>48</v>
      </c>
      <c r="E1172" s="227"/>
      <c r="F1172" s="228">
        <v>0</v>
      </c>
      <c r="G1172" s="228">
        <v>0</v>
      </c>
      <c r="H1172" s="171"/>
      <c r="I1172" s="88">
        <f t="shared" si="107"/>
        <v>0</v>
      </c>
      <c r="J1172" s="163">
        <f t="shared" si="108"/>
        <v>0</v>
      </c>
      <c r="K1172" s="155">
        <f t="shared" si="109"/>
        <v>0</v>
      </c>
      <c r="L1172" s="155">
        <f>IF(J1172=1,SUM($J$6:J1172),0)</f>
        <v>0</v>
      </c>
      <c r="M1172" s="155">
        <f>IF(K1172=1,SUM($K$6:K1172),0)</f>
        <v>0</v>
      </c>
      <c r="N1172" s="165">
        <f t="shared" si="110"/>
        <v>0</v>
      </c>
      <c r="O1172" s="155">
        <f t="shared" si="111"/>
        <v>0</v>
      </c>
      <c r="P1172" s="155">
        <f>IF(O1172=1,SUM($O$6:O1172),0)</f>
        <v>0</v>
      </c>
    </row>
    <row r="1173" spans="1:16" ht="15" customHeight="1">
      <c r="A1173" s="15"/>
      <c r="B1173" s="183" t="s">
        <v>1031</v>
      </c>
      <c r="C1173" s="109" t="s">
        <v>722</v>
      </c>
      <c r="D1173" s="226" t="s">
        <v>48</v>
      </c>
      <c r="E1173" s="227"/>
      <c r="F1173" s="228">
        <v>0</v>
      </c>
      <c r="G1173" s="228">
        <v>0</v>
      </c>
      <c r="H1173" s="171"/>
      <c r="I1173" s="88">
        <f t="shared" si="107"/>
        <v>0</v>
      </c>
      <c r="J1173" s="163">
        <f t="shared" si="108"/>
        <v>0</v>
      </c>
      <c r="K1173" s="155">
        <f t="shared" si="109"/>
        <v>0</v>
      </c>
      <c r="L1173" s="155">
        <f>IF(J1173=1,SUM($J$6:J1173),0)</f>
        <v>0</v>
      </c>
      <c r="M1173" s="155">
        <f>IF(K1173=1,SUM($K$6:K1173),0)</f>
        <v>0</v>
      </c>
      <c r="N1173" s="165">
        <f t="shared" si="110"/>
        <v>0</v>
      </c>
      <c r="O1173" s="155">
        <f t="shared" si="111"/>
        <v>0</v>
      </c>
      <c r="P1173" s="155">
        <f>IF(O1173=1,SUM($O$6:O1173),0)</f>
        <v>0</v>
      </c>
    </row>
    <row r="1174" spans="1:16" ht="15" customHeight="1">
      <c r="A1174" s="15"/>
      <c r="B1174" s="174">
        <v>1</v>
      </c>
      <c r="C1174" s="109" t="s">
        <v>903</v>
      </c>
      <c r="D1174" s="226" t="s">
        <v>47</v>
      </c>
      <c r="E1174" s="227" t="s">
        <v>14</v>
      </c>
      <c r="F1174" s="228">
        <v>89700</v>
      </c>
      <c r="G1174" s="228">
        <v>89700</v>
      </c>
      <c r="H1174" s="171"/>
      <c r="I1174" s="88">
        <f t="shared" si="107"/>
        <v>89700</v>
      </c>
      <c r="J1174" s="163">
        <f t="shared" si="108"/>
        <v>0</v>
      </c>
      <c r="K1174" s="155">
        <f t="shared" si="109"/>
        <v>0</v>
      </c>
      <c r="L1174" s="155">
        <f>IF(J1174=1,SUM($J$6:J1174),0)</f>
        <v>0</v>
      </c>
      <c r="M1174" s="155">
        <f>IF(K1174=1,SUM($K$6:K1174),0)</f>
        <v>0</v>
      </c>
      <c r="N1174" s="165">
        <f t="shared" si="110"/>
        <v>0</v>
      </c>
      <c r="O1174" s="155">
        <f t="shared" si="111"/>
        <v>0</v>
      </c>
      <c r="P1174" s="155">
        <f>IF(O1174=1,SUM($O$6:O1174),0)</f>
        <v>0</v>
      </c>
    </row>
    <row r="1175" spans="1:16" ht="15" customHeight="1">
      <c r="A1175" s="15"/>
      <c r="B1175" s="174">
        <v>2</v>
      </c>
      <c r="C1175" s="109" t="s">
        <v>904</v>
      </c>
      <c r="D1175" s="226" t="s">
        <v>47</v>
      </c>
      <c r="E1175" s="227" t="s">
        <v>14</v>
      </c>
      <c r="F1175" s="228">
        <v>91200</v>
      </c>
      <c r="G1175" s="228">
        <v>91200</v>
      </c>
      <c r="H1175" s="171"/>
      <c r="I1175" s="88">
        <f t="shared" si="107"/>
        <v>91200</v>
      </c>
      <c r="J1175" s="163">
        <f t="shared" si="108"/>
        <v>0</v>
      </c>
      <c r="K1175" s="155">
        <f t="shared" si="109"/>
        <v>0</v>
      </c>
      <c r="L1175" s="155">
        <f>IF(J1175=1,SUM($J$6:J1175),0)</f>
        <v>0</v>
      </c>
      <c r="M1175" s="155">
        <f>IF(K1175=1,SUM($K$6:K1175),0)</f>
        <v>0</v>
      </c>
      <c r="N1175" s="165">
        <f t="shared" si="110"/>
        <v>0</v>
      </c>
      <c r="O1175" s="155">
        <f t="shared" si="111"/>
        <v>0</v>
      </c>
      <c r="P1175" s="155">
        <f>IF(O1175=1,SUM($O$6:O1175),0)</f>
        <v>0</v>
      </c>
    </row>
    <row r="1176" spans="1:16" ht="15" customHeight="1">
      <c r="A1176" s="15"/>
      <c r="B1176" s="174">
        <v>3</v>
      </c>
      <c r="C1176" s="109" t="s">
        <v>905</v>
      </c>
      <c r="D1176" s="226" t="s">
        <v>47</v>
      </c>
      <c r="E1176" s="227" t="s">
        <v>14</v>
      </c>
      <c r="F1176" s="228">
        <v>95640</v>
      </c>
      <c r="G1176" s="228">
        <v>95640</v>
      </c>
      <c r="H1176" s="171"/>
      <c r="I1176" s="88">
        <f t="shared" si="107"/>
        <v>95640</v>
      </c>
      <c r="J1176" s="163">
        <f t="shared" si="108"/>
        <v>0</v>
      </c>
      <c r="K1176" s="155">
        <f t="shared" si="109"/>
        <v>0</v>
      </c>
      <c r="L1176" s="155">
        <f>IF(J1176=1,SUM($J$6:J1176),0)</f>
        <v>0</v>
      </c>
      <c r="M1176" s="155">
        <f>IF(K1176=1,SUM($K$6:K1176),0)</f>
        <v>0</v>
      </c>
      <c r="N1176" s="165">
        <f t="shared" si="110"/>
        <v>0</v>
      </c>
      <c r="O1176" s="155">
        <f t="shared" si="111"/>
        <v>0</v>
      </c>
      <c r="P1176" s="155">
        <f>IF(O1176=1,SUM($O$6:O1176),0)</f>
        <v>0</v>
      </c>
    </row>
    <row r="1177" spans="1:16" ht="15" customHeight="1">
      <c r="A1177" s="15"/>
      <c r="B1177" s="174">
        <v>4</v>
      </c>
      <c r="C1177" s="109" t="s">
        <v>906</v>
      </c>
      <c r="D1177" s="226" t="s">
        <v>47</v>
      </c>
      <c r="E1177" s="227" t="s">
        <v>14</v>
      </c>
      <c r="F1177" s="228">
        <v>95640</v>
      </c>
      <c r="G1177" s="228">
        <v>95640</v>
      </c>
      <c r="H1177" s="171"/>
      <c r="I1177" s="88">
        <f t="shared" si="107"/>
        <v>95640</v>
      </c>
      <c r="J1177" s="163">
        <f t="shared" si="108"/>
        <v>0</v>
      </c>
      <c r="K1177" s="155">
        <f t="shared" si="109"/>
        <v>0</v>
      </c>
      <c r="L1177" s="155">
        <f>IF(J1177=1,SUM($J$6:J1177),0)</f>
        <v>0</v>
      </c>
      <c r="M1177" s="155">
        <f>IF(K1177=1,SUM($K$6:K1177),0)</f>
        <v>0</v>
      </c>
      <c r="N1177" s="165">
        <f t="shared" si="110"/>
        <v>0</v>
      </c>
      <c r="O1177" s="155">
        <f t="shared" si="111"/>
        <v>0</v>
      </c>
      <c r="P1177" s="155">
        <f>IF(O1177=1,SUM($O$6:O1177),0)</f>
        <v>0</v>
      </c>
    </row>
    <row r="1178" spans="1:16" ht="15" customHeight="1">
      <c r="A1178" s="15"/>
      <c r="B1178" s="174">
        <v>5</v>
      </c>
      <c r="C1178" s="109" t="s">
        <v>907</v>
      </c>
      <c r="D1178" s="226" t="s">
        <v>47</v>
      </c>
      <c r="E1178" s="227" t="s">
        <v>14</v>
      </c>
      <c r="F1178" s="228">
        <v>116340</v>
      </c>
      <c r="G1178" s="228">
        <v>116340</v>
      </c>
      <c r="H1178" s="171"/>
      <c r="I1178" s="88">
        <f t="shared" si="107"/>
        <v>116340</v>
      </c>
      <c r="J1178" s="163">
        <f t="shared" si="108"/>
        <v>0</v>
      </c>
      <c r="K1178" s="155">
        <f t="shared" si="109"/>
        <v>0</v>
      </c>
      <c r="L1178" s="155">
        <f>IF(J1178=1,SUM($J$6:J1178),0)</f>
        <v>0</v>
      </c>
      <c r="M1178" s="155">
        <f>IF(K1178=1,SUM($K$6:K1178),0)</f>
        <v>0</v>
      </c>
      <c r="N1178" s="165">
        <f t="shared" si="110"/>
        <v>0</v>
      </c>
      <c r="O1178" s="155">
        <f t="shared" si="111"/>
        <v>0</v>
      </c>
      <c r="P1178" s="155">
        <f>IF(O1178=1,SUM($O$6:O1178),0)</f>
        <v>0</v>
      </c>
    </row>
    <row r="1179" spans="1:16" ht="15" customHeight="1">
      <c r="A1179" s="15"/>
      <c r="B1179" s="174">
        <v>6</v>
      </c>
      <c r="C1179" s="109" t="s">
        <v>908</v>
      </c>
      <c r="D1179" s="226" t="s">
        <v>47</v>
      </c>
      <c r="E1179" s="227" t="s">
        <v>14</v>
      </c>
      <c r="F1179" s="228">
        <v>115020</v>
      </c>
      <c r="G1179" s="228">
        <v>115020</v>
      </c>
      <c r="H1179" s="171"/>
      <c r="I1179" s="88">
        <f t="shared" si="107"/>
        <v>115020</v>
      </c>
      <c r="J1179" s="163">
        <f t="shared" si="108"/>
        <v>0</v>
      </c>
      <c r="K1179" s="155">
        <f t="shared" si="109"/>
        <v>0</v>
      </c>
      <c r="L1179" s="155">
        <f>IF(J1179=1,SUM($J$6:J1179),0)</f>
        <v>0</v>
      </c>
      <c r="M1179" s="155">
        <f>IF(K1179=1,SUM($K$6:K1179),0)</f>
        <v>0</v>
      </c>
      <c r="N1179" s="165">
        <f t="shared" si="110"/>
        <v>0</v>
      </c>
      <c r="O1179" s="155">
        <f t="shared" si="111"/>
        <v>0</v>
      </c>
      <c r="P1179" s="155">
        <f>IF(O1179=1,SUM($O$6:O1179),0)</f>
        <v>0</v>
      </c>
    </row>
    <row r="1180" spans="1:16" ht="15" customHeight="1">
      <c r="A1180" s="15"/>
      <c r="B1180" s="174">
        <v>7</v>
      </c>
      <c r="C1180" s="109" t="s">
        <v>909</v>
      </c>
      <c r="D1180" s="226" t="s">
        <v>47</v>
      </c>
      <c r="E1180" s="227" t="s">
        <v>14</v>
      </c>
      <c r="F1180" s="228">
        <v>115020</v>
      </c>
      <c r="G1180" s="228">
        <v>115020</v>
      </c>
      <c r="H1180" s="171"/>
      <c r="I1180" s="88">
        <f t="shared" si="107"/>
        <v>115020</v>
      </c>
      <c r="J1180" s="163">
        <f t="shared" si="108"/>
        <v>0</v>
      </c>
      <c r="K1180" s="155">
        <f t="shared" si="109"/>
        <v>0</v>
      </c>
      <c r="L1180" s="155">
        <f>IF(J1180=1,SUM($J$6:J1180),0)</f>
        <v>0</v>
      </c>
      <c r="M1180" s="155">
        <f>IF(K1180=1,SUM($K$6:K1180),0)</f>
        <v>0</v>
      </c>
      <c r="N1180" s="165">
        <f t="shared" si="110"/>
        <v>0</v>
      </c>
      <c r="O1180" s="155">
        <f t="shared" si="111"/>
        <v>0</v>
      </c>
      <c r="P1180" s="155">
        <f>IF(O1180=1,SUM($O$6:O1180),0)</f>
        <v>0</v>
      </c>
    </row>
    <row r="1181" spans="1:16" ht="15" customHeight="1">
      <c r="A1181" s="15"/>
      <c r="B1181" s="174">
        <v>8</v>
      </c>
      <c r="C1181" s="109" t="s">
        <v>910</v>
      </c>
      <c r="D1181" s="226" t="s">
        <v>47</v>
      </c>
      <c r="E1181" s="227" t="s">
        <v>14</v>
      </c>
      <c r="F1181" s="228">
        <v>115020</v>
      </c>
      <c r="G1181" s="228">
        <v>115020</v>
      </c>
      <c r="H1181" s="171"/>
      <c r="I1181" s="88">
        <f t="shared" si="107"/>
        <v>115020</v>
      </c>
      <c r="J1181" s="163">
        <f t="shared" si="108"/>
        <v>0</v>
      </c>
      <c r="K1181" s="155">
        <f t="shared" si="109"/>
        <v>0</v>
      </c>
      <c r="L1181" s="155">
        <f>IF(J1181=1,SUM($J$6:J1181),0)</f>
        <v>0</v>
      </c>
      <c r="M1181" s="155">
        <f>IF(K1181=1,SUM($K$6:K1181),0)</f>
        <v>0</v>
      </c>
      <c r="N1181" s="165">
        <f t="shared" si="110"/>
        <v>0</v>
      </c>
      <c r="O1181" s="155">
        <f t="shared" si="111"/>
        <v>0</v>
      </c>
      <c r="P1181" s="155">
        <f>IF(O1181=1,SUM($O$6:O1181),0)</f>
        <v>0</v>
      </c>
    </row>
    <row r="1182" spans="1:16" ht="15" customHeight="1">
      <c r="A1182" s="15"/>
      <c r="B1182" s="174">
        <v>9</v>
      </c>
      <c r="C1182" s="109" t="s">
        <v>911</v>
      </c>
      <c r="D1182" s="226" t="s">
        <v>47</v>
      </c>
      <c r="E1182" s="227" t="s">
        <v>14</v>
      </c>
      <c r="F1182" s="228">
        <v>117900</v>
      </c>
      <c r="G1182" s="228">
        <v>117900</v>
      </c>
      <c r="H1182" s="171"/>
      <c r="I1182" s="88">
        <f t="shared" si="107"/>
        <v>117900</v>
      </c>
      <c r="J1182" s="163">
        <f t="shared" si="108"/>
        <v>0</v>
      </c>
      <c r="K1182" s="155">
        <f t="shared" si="109"/>
        <v>0</v>
      </c>
      <c r="L1182" s="155">
        <f>IF(J1182=1,SUM($J$6:J1182),0)</f>
        <v>0</v>
      </c>
      <c r="M1182" s="155">
        <f>IF(K1182=1,SUM($K$6:K1182),0)</f>
        <v>0</v>
      </c>
      <c r="N1182" s="165">
        <f t="shared" si="110"/>
        <v>0</v>
      </c>
      <c r="O1182" s="155">
        <f t="shared" si="111"/>
        <v>0</v>
      </c>
      <c r="P1182" s="155">
        <f>IF(O1182=1,SUM($O$6:O1182),0)</f>
        <v>0</v>
      </c>
    </row>
    <row r="1183" spans="1:16" ht="15" customHeight="1">
      <c r="A1183" s="15"/>
      <c r="B1183" s="174">
        <v>10</v>
      </c>
      <c r="C1183" s="109" t="s">
        <v>912</v>
      </c>
      <c r="D1183" s="226" t="s">
        <v>47</v>
      </c>
      <c r="E1183" s="227" t="s">
        <v>14</v>
      </c>
      <c r="F1183" s="228">
        <v>136860</v>
      </c>
      <c r="G1183" s="228">
        <v>136860</v>
      </c>
      <c r="H1183" s="171"/>
      <c r="I1183" s="88">
        <f t="shared" si="107"/>
        <v>136860</v>
      </c>
      <c r="J1183" s="163">
        <f t="shared" si="108"/>
        <v>0</v>
      </c>
      <c r="K1183" s="155">
        <f t="shared" si="109"/>
        <v>0</v>
      </c>
      <c r="L1183" s="155">
        <f>IF(J1183=1,SUM($J$6:J1183),0)</f>
        <v>0</v>
      </c>
      <c r="M1183" s="155">
        <f>IF(K1183=1,SUM($K$6:K1183),0)</f>
        <v>0</v>
      </c>
      <c r="N1183" s="165">
        <f t="shared" si="110"/>
        <v>0</v>
      </c>
      <c r="O1183" s="155">
        <f t="shared" si="111"/>
        <v>0</v>
      </c>
      <c r="P1183" s="155">
        <f>IF(O1183=1,SUM($O$6:O1183),0)</f>
        <v>0</v>
      </c>
    </row>
    <row r="1184" spans="1:16" ht="15" customHeight="1">
      <c r="A1184" s="15"/>
      <c r="B1184" s="174">
        <v>11</v>
      </c>
      <c r="C1184" s="109" t="s">
        <v>913</v>
      </c>
      <c r="D1184" s="226" t="s">
        <v>47</v>
      </c>
      <c r="E1184" s="227" t="s">
        <v>14</v>
      </c>
      <c r="F1184" s="228">
        <v>220920</v>
      </c>
      <c r="G1184" s="228">
        <v>220920</v>
      </c>
      <c r="H1184" s="171"/>
      <c r="I1184" s="88">
        <f t="shared" si="107"/>
        <v>220920</v>
      </c>
      <c r="J1184" s="163">
        <f t="shared" si="108"/>
        <v>0</v>
      </c>
      <c r="K1184" s="155">
        <f t="shared" si="109"/>
        <v>0</v>
      </c>
      <c r="L1184" s="155">
        <f>IF(J1184=1,SUM($J$6:J1184),0)</f>
        <v>0</v>
      </c>
      <c r="M1184" s="155">
        <f>IF(K1184=1,SUM($K$6:K1184),0)</f>
        <v>0</v>
      </c>
      <c r="N1184" s="165">
        <f t="shared" si="110"/>
        <v>0</v>
      </c>
      <c r="O1184" s="155">
        <f t="shared" si="111"/>
        <v>0</v>
      </c>
      <c r="P1184" s="155">
        <f>IF(O1184=1,SUM($O$6:O1184),0)</f>
        <v>0</v>
      </c>
    </row>
    <row r="1185" spans="1:16" ht="15" customHeight="1">
      <c r="A1185" s="15"/>
      <c r="B1185" s="174">
        <v>12</v>
      </c>
      <c r="C1185" s="109" t="s">
        <v>914</v>
      </c>
      <c r="D1185" s="226" t="s">
        <v>47</v>
      </c>
      <c r="E1185" s="227" t="s">
        <v>14</v>
      </c>
      <c r="F1185" s="228">
        <v>220920</v>
      </c>
      <c r="G1185" s="228">
        <v>220920</v>
      </c>
      <c r="H1185" s="171"/>
      <c r="I1185" s="88">
        <f t="shared" si="107"/>
        <v>220920</v>
      </c>
      <c r="J1185" s="163">
        <f t="shared" si="108"/>
        <v>0</v>
      </c>
      <c r="K1185" s="155">
        <f t="shared" si="109"/>
        <v>0</v>
      </c>
      <c r="L1185" s="155">
        <f>IF(J1185=1,SUM($J$6:J1185),0)</f>
        <v>0</v>
      </c>
      <c r="M1185" s="155">
        <f>IF(K1185=1,SUM($K$6:K1185),0)</f>
        <v>0</v>
      </c>
      <c r="N1185" s="165">
        <f t="shared" si="110"/>
        <v>0</v>
      </c>
      <c r="O1185" s="155">
        <f t="shared" si="111"/>
        <v>0</v>
      </c>
      <c r="P1185" s="155">
        <f>IF(O1185=1,SUM($O$6:O1185),0)</f>
        <v>0</v>
      </c>
    </row>
    <row r="1186" spans="1:16" ht="15" customHeight="1">
      <c r="A1186" s="15"/>
      <c r="B1186" s="183"/>
      <c r="C1186" s="109"/>
      <c r="D1186" s="226" t="s">
        <v>48</v>
      </c>
      <c r="E1186" s="227"/>
      <c r="F1186" s="228">
        <v>0</v>
      </c>
      <c r="G1186" s="228">
        <v>0</v>
      </c>
      <c r="H1186" s="171"/>
      <c r="I1186" s="88">
        <f t="shared" si="107"/>
        <v>0</v>
      </c>
      <c r="J1186" s="163">
        <f t="shared" si="108"/>
        <v>0</v>
      </c>
      <c r="K1186" s="155">
        <f t="shared" si="109"/>
        <v>0</v>
      </c>
      <c r="L1186" s="155">
        <f>IF(J1186=1,SUM($J$6:J1186),0)</f>
        <v>0</v>
      </c>
      <c r="M1186" s="155">
        <f>IF(K1186=1,SUM($K$6:K1186),0)</f>
        <v>0</v>
      </c>
      <c r="N1186" s="165">
        <f t="shared" si="110"/>
        <v>0</v>
      </c>
      <c r="O1186" s="155">
        <f t="shared" si="111"/>
        <v>0</v>
      </c>
      <c r="P1186" s="155">
        <f>IF(O1186=1,SUM($O$6:O1186),0)</f>
        <v>0</v>
      </c>
    </row>
    <row r="1187" spans="1:16" ht="15" customHeight="1">
      <c r="A1187" s="15"/>
      <c r="B1187" s="183" t="s">
        <v>1031</v>
      </c>
      <c r="C1187" s="109" t="s">
        <v>1059</v>
      </c>
      <c r="D1187" s="226" t="s">
        <v>48</v>
      </c>
      <c r="E1187" s="227"/>
      <c r="F1187" s="228">
        <v>0</v>
      </c>
      <c r="G1187" s="228">
        <v>0</v>
      </c>
      <c r="H1187" s="171"/>
      <c r="I1187" s="88">
        <f t="shared" si="107"/>
        <v>0</v>
      </c>
      <c r="J1187" s="163">
        <f t="shared" si="108"/>
        <v>0</v>
      </c>
      <c r="K1187" s="155">
        <f t="shared" si="109"/>
        <v>0</v>
      </c>
      <c r="L1187" s="155">
        <f>IF(J1187=1,SUM($J$6:J1187),0)</f>
        <v>0</v>
      </c>
      <c r="M1187" s="155">
        <f>IF(K1187=1,SUM($K$6:K1187),0)</f>
        <v>0</v>
      </c>
      <c r="N1187" s="165">
        <f t="shared" si="110"/>
        <v>0</v>
      </c>
      <c r="O1187" s="155">
        <f t="shared" si="111"/>
        <v>0</v>
      </c>
      <c r="P1187" s="155">
        <f>IF(O1187=1,SUM($O$6:O1187),0)</f>
        <v>0</v>
      </c>
    </row>
    <row r="1188" spans="1:16" ht="15" customHeight="1">
      <c r="A1188" s="15"/>
      <c r="B1188" s="183">
        <v>1</v>
      </c>
      <c r="C1188" s="109" t="s">
        <v>1172</v>
      </c>
      <c r="D1188" s="226" t="s">
        <v>47</v>
      </c>
      <c r="E1188" s="227" t="s">
        <v>14</v>
      </c>
      <c r="F1188" s="228">
        <v>19440</v>
      </c>
      <c r="G1188" s="228">
        <v>19440</v>
      </c>
      <c r="H1188" s="171"/>
      <c r="I1188" s="88">
        <f t="shared" ref="I1188:I1252" si="112">IF($I$5=$G$4,G1188,(IF($I$5=$F$4,F1188,0)))</f>
        <v>19440</v>
      </c>
      <c r="J1188" s="163">
        <f t="shared" si="108"/>
        <v>0</v>
      </c>
      <c r="K1188" s="155">
        <f t="shared" si="109"/>
        <v>0</v>
      </c>
      <c r="L1188" s="155">
        <f>IF(J1188=1,SUM($J$6:J1188),0)</f>
        <v>0</v>
      </c>
      <c r="M1188" s="155">
        <f>IF(K1188=1,SUM($K$6:K1188),0)</f>
        <v>0</v>
      </c>
      <c r="N1188" s="165">
        <f t="shared" si="110"/>
        <v>0</v>
      </c>
      <c r="O1188" s="155">
        <f t="shared" si="111"/>
        <v>0</v>
      </c>
      <c r="P1188" s="155">
        <f>IF(O1188=1,SUM($O$6:O1188),0)</f>
        <v>0</v>
      </c>
    </row>
    <row r="1189" spans="1:16" ht="15" customHeight="1">
      <c r="A1189" s="15"/>
      <c r="B1189" s="183">
        <v>2</v>
      </c>
      <c r="C1189" s="109" t="s">
        <v>1173</v>
      </c>
      <c r="D1189" s="226" t="s">
        <v>47</v>
      </c>
      <c r="E1189" s="227" t="s">
        <v>14</v>
      </c>
      <c r="F1189" s="228">
        <v>28860</v>
      </c>
      <c r="G1189" s="228">
        <v>28860</v>
      </c>
      <c r="H1189" s="171"/>
      <c r="I1189" s="88">
        <f t="shared" si="112"/>
        <v>28860</v>
      </c>
      <c r="J1189" s="163">
        <f t="shared" si="108"/>
        <v>0</v>
      </c>
      <c r="K1189" s="155">
        <f t="shared" si="109"/>
        <v>0</v>
      </c>
      <c r="L1189" s="155">
        <f>IF(J1189=1,SUM($J$6:J1189),0)</f>
        <v>0</v>
      </c>
      <c r="M1189" s="155">
        <f>IF(K1189=1,SUM($K$6:K1189),0)</f>
        <v>0</v>
      </c>
      <c r="N1189" s="165">
        <f t="shared" si="110"/>
        <v>0</v>
      </c>
      <c r="O1189" s="155">
        <f t="shared" si="111"/>
        <v>0</v>
      </c>
      <c r="P1189" s="155">
        <f>IF(O1189=1,SUM($O$6:O1189),0)</f>
        <v>0</v>
      </c>
    </row>
    <row r="1190" spans="1:16" ht="15" customHeight="1">
      <c r="A1190" s="15"/>
      <c r="B1190" s="183">
        <v>3</v>
      </c>
      <c r="C1190" s="109" t="s">
        <v>1174</v>
      </c>
      <c r="D1190" s="226" t="s">
        <v>47</v>
      </c>
      <c r="E1190" s="227" t="s">
        <v>14</v>
      </c>
      <c r="F1190" s="228">
        <v>33180</v>
      </c>
      <c r="G1190" s="228">
        <v>33180</v>
      </c>
      <c r="H1190" s="171"/>
      <c r="I1190" s="88">
        <f t="shared" si="112"/>
        <v>33180</v>
      </c>
      <c r="J1190" s="163">
        <f t="shared" si="108"/>
        <v>0</v>
      </c>
      <c r="K1190" s="155">
        <f t="shared" si="109"/>
        <v>0</v>
      </c>
      <c r="L1190" s="155">
        <f>IF(J1190=1,SUM($J$6:J1190),0)</f>
        <v>0</v>
      </c>
      <c r="M1190" s="155">
        <f>IF(K1190=1,SUM($K$6:K1190),0)</f>
        <v>0</v>
      </c>
      <c r="N1190" s="165">
        <f t="shared" si="110"/>
        <v>0</v>
      </c>
      <c r="O1190" s="155">
        <f t="shared" si="111"/>
        <v>0</v>
      </c>
      <c r="P1190" s="155">
        <f>IF(O1190=1,SUM($O$6:O1190),0)</f>
        <v>0</v>
      </c>
    </row>
    <row r="1191" spans="1:16" ht="15" customHeight="1">
      <c r="A1191" s="15"/>
      <c r="B1191" s="183">
        <v>4</v>
      </c>
      <c r="C1191" s="109" t="s">
        <v>1175</v>
      </c>
      <c r="D1191" s="226" t="s">
        <v>47</v>
      </c>
      <c r="E1191" s="227" t="s">
        <v>14</v>
      </c>
      <c r="F1191" s="228">
        <v>30900</v>
      </c>
      <c r="G1191" s="228">
        <v>30900</v>
      </c>
      <c r="H1191" s="171"/>
      <c r="I1191" s="88">
        <f t="shared" si="112"/>
        <v>30900</v>
      </c>
      <c r="J1191" s="163">
        <f t="shared" si="108"/>
        <v>0</v>
      </c>
      <c r="K1191" s="155">
        <f t="shared" si="109"/>
        <v>0</v>
      </c>
      <c r="L1191" s="155">
        <f>IF(J1191=1,SUM($J$6:J1191),0)</f>
        <v>0</v>
      </c>
      <c r="M1191" s="155">
        <f>IF(K1191=1,SUM($K$6:K1191),0)</f>
        <v>0</v>
      </c>
      <c r="N1191" s="165">
        <f t="shared" si="110"/>
        <v>0</v>
      </c>
      <c r="O1191" s="155">
        <f t="shared" si="111"/>
        <v>0</v>
      </c>
      <c r="P1191" s="155">
        <f>IF(O1191=1,SUM($O$6:O1191),0)</f>
        <v>0</v>
      </c>
    </row>
    <row r="1192" spans="1:16" ht="15" customHeight="1">
      <c r="A1192" s="15"/>
      <c r="B1192" s="183">
        <v>5</v>
      </c>
      <c r="C1192" s="109" t="s">
        <v>1176</v>
      </c>
      <c r="D1192" s="226" t="s">
        <v>47</v>
      </c>
      <c r="E1192" s="227" t="s">
        <v>14</v>
      </c>
      <c r="F1192" s="228">
        <v>40740</v>
      </c>
      <c r="G1192" s="228">
        <v>40740</v>
      </c>
      <c r="H1192" s="171"/>
      <c r="I1192" s="88">
        <f t="shared" si="112"/>
        <v>40740</v>
      </c>
      <c r="J1192" s="163">
        <f t="shared" si="108"/>
        <v>0</v>
      </c>
      <c r="K1192" s="155">
        <f t="shared" si="109"/>
        <v>0</v>
      </c>
      <c r="L1192" s="155">
        <f>IF(J1192=1,SUM($J$6:J1192),0)</f>
        <v>0</v>
      </c>
      <c r="M1192" s="155">
        <f>IF(K1192=1,SUM($K$6:K1192),0)</f>
        <v>0</v>
      </c>
      <c r="N1192" s="165">
        <f t="shared" si="110"/>
        <v>0</v>
      </c>
      <c r="O1192" s="155">
        <f t="shared" si="111"/>
        <v>0</v>
      </c>
      <c r="P1192" s="155">
        <f>IF(O1192=1,SUM($O$6:O1192),0)</f>
        <v>0</v>
      </c>
    </row>
    <row r="1193" spans="1:16" ht="15" customHeight="1">
      <c r="A1193" s="15"/>
      <c r="B1193" s="183">
        <v>6</v>
      </c>
      <c r="C1193" s="109" t="s">
        <v>1177</v>
      </c>
      <c r="D1193" s="226" t="s">
        <v>47</v>
      </c>
      <c r="E1193" s="227" t="s">
        <v>14</v>
      </c>
      <c r="F1193" s="228">
        <v>34020</v>
      </c>
      <c r="G1193" s="228">
        <v>34020</v>
      </c>
      <c r="H1193" s="171"/>
      <c r="I1193" s="88">
        <f t="shared" si="112"/>
        <v>34020</v>
      </c>
      <c r="J1193" s="163">
        <f t="shared" si="108"/>
        <v>0</v>
      </c>
      <c r="K1193" s="155">
        <f t="shared" si="109"/>
        <v>0</v>
      </c>
      <c r="L1193" s="155">
        <f>IF(J1193=1,SUM($J$6:J1193),0)</f>
        <v>0</v>
      </c>
      <c r="M1193" s="155">
        <f>IF(K1193=1,SUM($K$6:K1193),0)</f>
        <v>0</v>
      </c>
      <c r="N1193" s="165">
        <f t="shared" si="110"/>
        <v>0</v>
      </c>
      <c r="O1193" s="155">
        <f t="shared" si="111"/>
        <v>0</v>
      </c>
      <c r="P1193" s="155">
        <f>IF(O1193=1,SUM($O$6:O1193),0)</f>
        <v>0</v>
      </c>
    </row>
    <row r="1194" spans="1:16" ht="15" customHeight="1">
      <c r="A1194" s="15"/>
      <c r="B1194" s="183">
        <v>7</v>
      </c>
      <c r="C1194" s="109" t="s">
        <v>1178</v>
      </c>
      <c r="D1194" s="226" t="s">
        <v>47</v>
      </c>
      <c r="E1194" s="227" t="s">
        <v>14</v>
      </c>
      <c r="F1194" s="228">
        <v>358140</v>
      </c>
      <c r="G1194" s="228">
        <v>358140</v>
      </c>
      <c r="H1194" s="171"/>
      <c r="I1194" s="88">
        <f t="shared" si="112"/>
        <v>358140</v>
      </c>
      <c r="J1194" s="163">
        <f t="shared" si="108"/>
        <v>0</v>
      </c>
      <c r="K1194" s="155">
        <f t="shared" si="109"/>
        <v>0</v>
      </c>
      <c r="L1194" s="155">
        <f>IF(J1194=1,SUM($J$6:J1194),0)</f>
        <v>0</v>
      </c>
      <c r="M1194" s="155">
        <f>IF(K1194=1,SUM($K$6:K1194),0)</f>
        <v>0</v>
      </c>
      <c r="N1194" s="165">
        <f t="shared" si="110"/>
        <v>0</v>
      </c>
      <c r="O1194" s="155">
        <f t="shared" si="111"/>
        <v>0</v>
      </c>
      <c r="P1194" s="155">
        <f>IF(O1194=1,SUM($O$6:O1194),0)</f>
        <v>0</v>
      </c>
    </row>
    <row r="1195" spans="1:16" ht="15" customHeight="1">
      <c r="A1195" s="15"/>
      <c r="B1195" s="183">
        <v>8</v>
      </c>
      <c r="C1195" s="109" t="s">
        <v>1179</v>
      </c>
      <c r="D1195" s="226" t="s">
        <v>47</v>
      </c>
      <c r="E1195" s="227" t="s">
        <v>14</v>
      </c>
      <c r="F1195" s="228">
        <v>240900</v>
      </c>
      <c r="G1195" s="228">
        <v>240900</v>
      </c>
      <c r="H1195" s="171"/>
      <c r="I1195" s="88">
        <f t="shared" si="112"/>
        <v>240900</v>
      </c>
      <c r="J1195" s="163">
        <f t="shared" si="108"/>
        <v>0</v>
      </c>
      <c r="K1195" s="155">
        <f t="shared" si="109"/>
        <v>0</v>
      </c>
      <c r="L1195" s="155">
        <f>IF(J1195=1,SUM($J$6:J1195),0)</f>
        <v>0</v>
      </c>
      <c r="M1195" s="155">
        <f>IF(K1195=1,SUM($K$6:K1195),0)</f>
        <v>0</v>
      </c>
      <c r="N1195" s="165">
        <f t="shared" si="110"/>
        <v>0</v>
      </c>
      <c r="O1195" s="155">
        <f t="shared" si="111"/>
        <v>0</v>
      </c>
      <c r="P1195" s="155">
        <f>IF(O1195=1,SUM($O$6:O1195),0)</f>
        <v>0</v>
      </c>
    </row>
    <row r="1196" spans="1:16" ht="15" customHeight="1">
      <c r="A1196" s="15"/>
      <c r="B1196" s="183"/>
      <c r="C1196" s="109"/>
      <c r="D1196" s="226" t="s">
        <v>48</v>
      </c>
      <c r="E1196" s="227"/>
      <c r="F1196" s="228">
        <v>0</v>
      </c>
      <c r="G1196" s="228">
        <v>0</v>
      </c>
      <c r="H1196" s="171"/>
      <c r="I1196" s="88">
        <f t="shared" si="112"/>
        <v>0</v>
      </c>
      <c r="J1196" s="163">
        <f t="shared" si="108"/>
        <v>0</v>
      </c>
      <c r="K1196" s="155">
        <f t="shared" si="109"/>
        <v>0</v>
      </c>
      <c r="L1196" s="155">
        <f>IF(J1196=1,SUM($J$6:J1196),0)</f>
        <v>0</v>
      </c>
      <c r="M1196" s="155">
        <f>IF(K1196=1,SUM($K$6:K1196),0)</f>
        <v>0</v>
      </c>
      <c r="N1196" s="165">
        <f t="shared" si="110"/>
        <v>0</v>
      </c>
      <c r="O1196" s="155">
        <f t="shared" si="111"/>
        <v>0</v>
      </c>
      <c r="P1196" s="155">
        <f>IF(O1196=1,SUM($O$6:O1196),0)</f>
        <v>0</v>
      </c>
    </row>
    <row r="1197" spans="1:16" ht="15" customHeight="1">
      <c r="A1197" s="15"/>
      <c r="B1197" s="183" t="s">
        <v>1031</v>
      </c>
      <c r="C1197" s="109" t="s">
        <v>734</v>
      </c>
      <c r="D1197" s="226" t="s">
        <v>48</v>
      </c>
      <c r="E1197" s="227"/>
      <c r="F1197" s="228">
        <v>0</v>
      </c>
      <c r="G1197" s="228">
        <v>0</v>
      </c>
      <c r="H1197" s="171"/>
      <c r="I1197" s="88">
        <f t="shared" si="112"/>
        <v>0</v>
      </c>
      <c r="J1197" s="163">
        <f t="shared" si="108"/>
        <v>0</v>
      </c>
      <c r="K1197" s="155">
        <f t="shared" si="109"/>
        <v>0</v>
      </c>
      <c r="L1197" s="155">
        <f>IF(J1197=1,SUM($J$6:J1197),0)</f>
        <v>0</v>
      </c>
      <c r="M1197" s="155">
        <f>IF(K1197=1,SUM($K$6:K1197),0)</f>
        <v>0</v>
      </c>
      <c r="N1197" s="165">
        <f t="shared" si="110"/>
        <v>0</v>
      </c>
      <c r="O1197" s="155">
        <f t="shared" si="111"/>
        <v>0</v>
      </c>
      <c r="P1197" s="155">
        <f>IF(O1197=1,SUM($O$6:O1197),0)</f>
        <v>0</v>
      </c>
    </row>
    <row r="1198" spans="1:16" ht="15" customHeight="1">
      <c r="A1198" s="15"/>
      <c r="B1198" s="183">
        <v>1</v>
      </c>
      <c r="C1198" s="109" t="s">
        <v>915</v>
      </c>
      <c r="D1198" s="226" t="s">
        <v>47</v>
      </c>
      <c r="E1198" s="227" t="s">
        <v>14</v>
      </c>
      <c r="F1198" s="228">
        <v>33840</v>
      </c>
      <c r="G1198" s="228">
        <v>33840</v>
      </c>
      <c r="H1198" s="171"/>
      <c r="I1198" s="88">
        <f t="shared" si="112"/>
        <v>33840</v>
      </c>
      <c r="J1198" s="163">
        <f t="shared" si="108"/>
        <v>0</v>
      </c>
      <c r="K1198" s="155">
        <f t="shared" si="109"/>
        <v>0</v>
      </c>
      <c r="L1198" s="155">
        <f>IF(J1198=1,SUM($J$6:J1198),0)</f>
        <v>0</v>
      </c>
      <c r="M1198" s="155">
        <f>IF(K1198=1,SUM($K$6:K1198),0)</f>
        <v>0</v>
      </c>
      <c r="N1198" s="165">
        <f t="shared" si="110"/>
        <v>0</v>
      </c>
      <c r="O1198" s="155">
        <f t="shared" si="111"/>
        <v>0</v>
      </c>
      <c r="P1198" s="155">
        <f>IF(O1198=1,SUM($O$6:O1198),0)</f>
        <v>0</v>
      </c>
    </row>
    <row r="1199" spans="1:16" ht="15" customHeight="1">
      <c r="A1199" s="15"/>
      <c r="B1199" s="183">
        <v>2</v>
      </c>
      <c r="C1199" s="109" t="s">
        <v>916</v>
      </c>
      <c r="D1199" s="226" t="s">
        <v>47</v>
      </c>
      <c r="E1199" s="227" t="s">
        <v>14</v>
      </c>
      <c r="F1199" s="228">
        <v>39240</v>
      </c>
      <c r="G1199" s="228">
        <v>39240</v>
      </c>
      <c r="H1199" s="171"/>
      <c r="I1199" s="88">
        <f t="shared" si="112"/>
        <v>39240</v>
      </c>
      <c r="J1199" s="163">
        <f t="shared" si="108"/>
        <v>0</v>
      </c>
      <c r="K1199" s="155">
        <f t="shared" si="109"/>
        <v>0</v>
      </c>
      <c r="L1199" s="155">
        <f>IF(J1199=1,SUM($J$6:J1199),0)</f>
        <v>0</v>
      </c>
      <c r="M1199" s="155">
        <f>IF(K1199=1,SUM($K$6:K1199),0)</f>
        <v>0</v>
      </c>
      <c r="N1199" s="165">
        <f t="shared" si="110"/>
        <v>0</v>
      </c>
      <c r="O1199" s="155">
        <f t="shared" si="111"/>
        <v>0</v>
      </c>
      <c r="P1199" s="155">
        <f>IF(O1199=1,SUM($O$6:O1199),0)</f>
        <v>0</v>
      </c>
    </row>
    <row r="1200" spans="1:16" ht="15" customHeight="1">
      <c r="A1200" s="15"/>
      <c r="B1200" s="183">
        <v>3</v>
      </c>
      <c r="C1200" s="109" t="s">
        <v>917</v>
      </c>
      <c r="D1200" s="226" t="s">
        <v>47</v>
      </c>
      <c r="E1200" s="227" t="s">
        <v>14</v>
      </c>
      <c r="F1200" s="228">
        <v>7320</v>
      </c>
      <c r="G1200" s="228">
        <v>7320</v>
      </c>
      <c r="H1200" s="171"/>
      <c r="I1200" s="88">
        <f t="shared" si="112"/>
        <v>7320</v>
      </c>
      <c r="J1200" s="163">
        <f t="shared" si="108"/>
        <v>0</v>
      </c>
      <c r="K1200" s="155">
        <f t="shared" si="109"/>
        <v>0</v>
      </c>
      <c r="L1200" s="155">
        <f>IF(J1200=1,SUM($J$6:J1200),0)</f>
        <v>0</v>
      </c>
      <c r="M1200" s="155">
        <f>IF(K1200=1,SUM($K$6:K1200),0)</f>
        <v>0</v>
      </c>
      <c r="N1200" s="165">
        <f t="shared" si="110"/>
        <v>0</v>
      </c>
      <c r="O1200" s="155">
        <f t="shared" si="111"/>
        <v>0</v>
      </c>
      <c r="P1200" s="155">
        <f>IF(O1200=1,SUM($O$6:O1200),0)</f>
        <v>0</v>
      </c>
    </row>
    <row r="1201" spans="1:16" ht="15" customHeight="1">
      <c r="A1201" s="15"/>
      <c r="B1201" s="183">
        <v>4</v>
      </c>
      <c r="C1201" s="109" t="s">
        <v>918</v>
      </c>
      <c r="D1201" s="226" t="s">
        <v>47</v>
      </c>
      <c r="E1201" s="227" t="s">
        <v>14</v>
      </c>
      <c r="F1201" s="228">
        <v>9600</v>
      </c>
      <c r="G1201" s="228">
        <v>9600</v>
      </c>
      <c r="H1201" s="171"/>
      <c r="I1201" s="88">
        <f t="shared" si="112"/>
        <v>9600</v>
      </c>
      <c r="J1201" s="163">
        <f t="shared" si="108"/>
        <v>0</v>
      </c>
      <c r="K1201" s="155">
        <f t="shared" si="109"/>
        <v>0</v>
      </c>
      <c r="L1201" s="155">
        <f>IF(J1201=1,SUM($J$6:J1201),0)</f>
        <v>0</v>
      </c>
      <c r="M1201" s="155">
        <f>IF(K1201=1,SUM($K$6:K1201),0)</f>
        <v>0</v>
      </c>
      <c r="N1201" s="165">
        <f t="shared" si="110"/>
        <v>0</v>
      </c>
      <c r="O1201" s="155">
        <f t="shared" si="111"/>
        <v>0</v>
      </c>
      <c r="P1201" s="155">
        <f>IF(O1201=1,SUM($O$6:O1201),0)</f>
        <v>0</v>
      </c>
    </row>
    <row r="1202" spans="1:16" ht="15" customHeight="1">
      <c r="A1202" s="15"/>
      <c r="B1202" s="183">
        <v>5</v>
      </c>
      <c r="C1202" s="109" t="s">
        <v>919</v>
      </c>
      <c r="D1202" s="226" t="s">
        <v>47</v>
      </c>
      <c r="E1202" s="227" t="s">
        <v>14</v>
      </c>
      <c r="F1202" s="228">
        <v>103860</v>
      </c>
      <c r="G1202" s="228">
        <v>103860</v>
      </c>
      <c r="H1202" s="171"/>
      <c r="I1202" s="88">
        <f t="shared" si="112"/>
        <v>103860</v>
      </c>
      <c r="J1202" s="163">
        <f t="shared" si="108"/>
        <v>0</v>
      </c>
      <c r="K1202" s="155">
        <f t="shared" si="109"/>
        <v>0</v>
      </c>
      <c r="L1202" s="155">
        <f>IF(J1202=1,SUM($J$6:J1202),0)</f>
        <v>0</v>
      </c>
      <c r="M1202" s="155">
        <f>IF(K1202=1,SUM($K$6:K1202),0)</f>
        <v>0</v>
      </c>
      <c r="N1202" s="165">
        <f t="shared" si="110"/>
        <v>0</v>
      </c>
      <c r="O1202" s="155">
        <f t="shared" si="111"/>
        <v>0</v>
      </c>
      <c r="P1202" s="155">
        <f>IF(O1202=1,SUM($O$6:O1202),0)</f>
        <v>0</v>
      </c>
    </row>
    <row r="1203" spans="1:16" ht="15" customHeight="1">
      <c r="A1203" s="15"/>
      <c r="B1203" s="183">
        <v>6</v>
      </c>
      <c r="C1203" s="109" t="s">
        <v>920</v>
      </c>
      <c r="D1203" s="226" t="s">
        <v>47</v>
      </c>
      <c r="E1203" s="227" t="s">
        <v>14</v>
      </c>
      <c r="F1203" s="228">
        <v>923940</v>
      </c>
      <c r="G1203" s="228">
        <v>923940</v>
      </c>
      <c r="H1203" s="171"/>
      <c r="I1203" s="88">
        <f t="shared" si="112"/>
        <v>923940</v>
      </c>
      <c r="J1203" s="163">
        <f t="shared" si="108"/>
        <v>0</v>
      </c>
      <c r="K1203" s="155">
        <f t="shared" si="109"/>
        <v>0</v>
      </c>
      <c r="L1203" s="155">
        <f>IF(J1203=1,SUM($J$6:J1203),0)</f>
        <v>0</v>
      </c>
      <c r="M1203" s="155">
        <f>IF(K1203=1,SUM($K$6:K1203),0)</f>
        <v>0</v>
      </c>
      <c r="N1203" s="165">
        <f t="shared" si="110"/>
        <v>0</v>
      </c>
      <c r="O1203" s="155">
        <f t="shared" si="111"/>
        <v>0</v>
      </c>
      <c r="P1203" s="155">
        <f>IF(O1203=1,SUM($O$6:O1203),0)</f>
        <v>0</v>
      </c>
    </row>
    <row r="1204" spans="1:16" ht="15" customHeight="1">
      <c r="A1204" s="15"/>
      <c r="B1204" s="183">
        <v>7</v>
      </c>
      <c r="C1204" s="109" t="s">
        <v>921</v>
      </c>
      <c r="D1204" s="226" t="s">
        <v>47</v>
      </c>
      <c r="E1204" s="227" t="s">
        <v>14</v>
      </c>
      <c r="F1204" s="228">
        <v>14160</v>
      </c>
      <c r="G1204" s="228">
        <v>14160</v>
      </c>
      <c r="H1204" s="171"/>
      <c r="I1204" s="88">
        <f t="shared" si="112"/>
        <v>14160</v>
      </c>
      <c r="J1204" s="163">
        <f t="shared" si="108"/>
        <v>0</v>
      </c>
      <c r="K1204" s="155">
        <f t="shared" si="109"/>
        <v>0</v>
      </c>
      <c r="L1204" s="155">
        <f>IF(J1204=1,SUM($J$6:J1204),0)</f>
        <v>0</v>
      </c>
      <c r="M1204" s="155">
        <f>IF(K1204=1,SUM($K$6:K1204),0)</f>
        <v>0</v>
      </c>
      <c r="N1204" s="165">
        <f t="shared" si="110"/>
        <v>0</v>
      </c>
      <c r="O1204" s="155">
        <f t="shared" si="111"/>
        <v>0</v>
      </c>
      <c r="P1204" s="155">
        <f>IF(O1204=1,SUM($O$6:O1204),0)</f>
        <v>0</v>
      </c>
    </row>
    <row r="1205" spans="1:16" ht="15" customHeight="1">
      <c r="A1205" s="15"/>
      <c r="B1205" s="183">
        <v>8</v>
      </c>
      <c r="C1205" s="109" t="s">
        <v>922</v>
      </c>
      <c r="D1205" s="226" t="s">
        <v>47</v>
      </c>
      <c r="E1205" s="227" t="s">
        <v>14</v>
      </c>
      <c r="F1205" s="228">
        <v>12060</v>
      </c>
      <c r="G1205" s="228">
        <v>12060</v>
      </c>
      <c r="H1205" s="171"/>
      <c r="I1205" s="88">
        <f t="shared" si="112"/>
        <v>12060</v>
      </c>
      <c r="J1205" s="163">
        <f t="shared" si="108"/>
        <v>0</v>
      </c>
      <c r="K1205" s="155">
        <f t="shared" si="109"/>
        <v>0</v>
      </c>
      <c r="L1205" s="155">
        <f>IF(J1205=1,SUM($J$6:J1205),0)</f>
        <v>0</v>
      </c>
      <c r="M1205" s="155">
        <f>IF(K1205=1,SUM($K$6:K1205),0)</f>
        <v>0</v>
      </c>
      <c r="N1205" s="165">
        <f t="shared" si="110"/>
        <v>0</v>
      </c>
      <c r="O1205" s="155">
        <f t="shared" si="111"/>
        <v>0</v>
      </c>
      <c r="P1205" s="155">
        <f>IF(O1205=1,SUM($O$6:O1205),0)</f>
        <v>0</v>
      </c>
    </row>
    <row r="1206" spans="1:16" ht="15" customHeight="1">
      <c r="A1206" s="15"/>
      <c r="B1206" s="183">
        <v>9</v>
      </c>
      <c r="C1206" s="109" t="s">
        <v>923</v>
      </c>
      <c r="D1206" s="226" t="s">
        <v>47</v>
      </c>
      <c r="E1206" s="227" t="s">
        <v>14</v>
      </c>
      <c r="F1206" s="228">
        <v>14160</v>
      </c>
      <c r="G1206" s="228">
        <v>14160</v>
      </c>
      <c r="H1206" s="171"/>
      <c r="I1206" s="88">
        <f t="shared" si="112"/>
        <v>14160</v>
      </c>
      <c r="J1206" s="163">
        <f t="shared" si="108"/>
        <v>0</v>
      </c>
      <c r="K1206" s="155">
        <f t="shared" si="109"/>
        <v>0</v>
      </c>
      <c r="L1206" s="155">
        <f>IF(J1206=1,SUM($J$6:J1206),0)</f>
        <v>0</v>
      </c>
      <c r="M1206" s="155">
        <f>IF(K1206=1,SUM($K$6:K1206),0)</f>
        <v>0</v>
      </c>
      <c r="N1206" s="165">
        <f t="shared" si="110"/>
        <v>0</v>
      </c>
      <c r="O1206" s="155">
        <f t="shared" si="111"/>
        <v>0</v>
      </c>
      <c r="P1206" s="155">
        <f>IF(O1206=1,SUM($O$6:O1206),0)</f>
        <v>0</v>
      </c>
    </row>
    <row r="1207" spans="1:16" ht="15" customHeight="1">
      <c r="A1207" s="15"/>
      <c r="B1207" s="183">
        <v>10</v>
      </c>
      <c r="C1207" s="109" t="s">
        <v>924</v>
      </c>
      <c r="D1207" s="226" t="s">
        <v>47</v>
      </c>
      <c r="E1207" s="227" t="s">
        <v>14</v>
      </c>
      <c r="F1207" s="228">
        <v>14160</v>
      </c>
      <c r="G1207" s="228">
        <v>14160</v>
      </c>
      <c r="H1207" s="171"/>
      <c r="I1207" s="88">
        <f t="shared" si="112"/>
        <v>14160</v>
      </c>
      <c r="J1207" s="163">
        <f t="shared" si="108"/>
        <v>0</v>
      </c>
      <c r="K1207" s="155">
        <f t="shared" si="109"/>
        <v>0</v>
      </c>
      <c r="L1207" s="155">
        <f>IF(J1207=1,SUM($J$6:J1207),0)</f>
        <v>0</v>
      </c>
      <c r="M1207" s="155">
        <f>IF(K1207=1,SUM($K$6:K1207),0)</f>
        <v>0</v>
      </c>
      <c r="N1207" s="165">
        <f t="shared" si="110"/>
        <v>0</v>
      </c>
      <c r="O1207" s="155">
        <f t="shared" si="111"/>
        <v>0</v>
      </c>
      <c r="P1207" s="155">
        <f>IF(O1207=1,SUM($O$6:O1207),0)</f>
        <v>0</v>
      </c>
    </row>
    <row r="1208" spans="1:16" ht="15" customHeight="1">
      <c r="A1208" s="15"/>
      <c r="B1208" s="183">
        <v>11</v>
      </c>
      <c r="C1208" s="109" t="s">
        <v>925</v>
      </c>
      <c r="D1208" s="226" t="s">
        <v>47</v>
      </c>
      <c r="E1208" s="227" t="s">
        <v>14</v>
      </c>
      <c r="F1208" s="228">
        <v>35040</v>
      </c>
      <c r="G1208" s="228">
        <v>35040</v>
      </c>
      <c r="H1208" s="171"/>
      <c r="I1208" s="88">
        <f t="shared" si="112"/>
        <v>35040</v>
      </c>
      <c r="J1208" s="163">
        <f t="shared" si="108"/>
        <v>0</v>
      </c>
      <c r="K1208" s="155">
        <f t="shared" si="109"/>
        <v>0</v>
      </c>
      <c r="L1208" s="155">
        <f>IF(J1208=1,SUM($J$6:J1208),0)</f>
        <v>0</v>
      </c>
      <c r="M1208" s="155">
        <f>IF(K1208=1,SUM($K$6:K1208),0)</f>
        <v>0</v>
      </c>
      <c r="N1208" s="165">
        <f t="shared" si="110"/>
        <v>0</v>
      </c>
      <c r="O1208" s="155">
        <f t="shared" si="111"/>
        <v>0</v>
      </c>
      <c r="P1208" s="155">
        <f>IF(O1208=1,SUM($O$6:O1208),0)</f>
        <v>0</v>
      </c>
    </row>
    <row r="1209" spans="1:16" ht="15" customHeight="1">
      <c r="A1209" s="15"/>
      <c r="B1209" s="183">
        <v>12</v>
      </c>
      <c r="C1209" s="109" t="s">
        <v>926</v>
      </c>
      <c r="D1209" s="226" t="s">
        <v>47</v>
      </c>
      <c r="E1209" s="227" t="s">
        <v>14</v>
      </c>
      <c r="F1209" s="228">
        <v>25860</v>
      </c>
      <c r="G1209" s="228">
        <v>25860</v>
      </c>
      <c r="H1209" s="171"/>
      <c r="I1209" s="88">
        <f t="shared" si="112"/>
        <v>25860</v>
      </c>
      <c r="J1209" s="163">
        <f t="shared" si="108"/>
        <v>0</v>
      </c>
      <c r="K1209" s="155">
        <f t="shared" si="109"/>
        <v>0</v>
      </c>
      <c r="L1209" s="155">
        <f>IF(J1209=1,SUM($J$6:J1209),0)</f>
        <v>0</v>
      </c>
      <c r="M1209" s="155">
        <f>IF(K1209=1,SUM($K$6:K1209),0)</f>
        <v>0</v>
      </c>
      <c r="N1209" s="165">
        <f t="shared" si="110"/>
        <v>0</v>
      </c>
      <c r="O1209" s="155">
        <f t="shared" si="111"/>
        <v>0</v>
      </c>
      <c r="P1209" s="155">
        <f>IF(O1209=1,SUM($O$6:O1209),0)</f>
        <v>0</v>
      </c>
    </row>
    <row r="1210" spans="1:16" ht="15" customHeight="1">
      <c r="A1210" s="15"/>
      <c r="B1210" s="183">
        <v>13</v>
      </c>
      <c r="C1210" s="109" t="s">
        <v>927</v>
      </c>
      <c r="D1210" s="226" t="s">
        <v>47</v>
      </c>
      <c r="E1210" s="227" t="s">
        <v>14</v>
      </c>
      <c r="F1210" s="228">
        <v>35040</v>
      </c>
      <c r="G1210" s="228">
        <v>35040</v>
      </c>
      <c r="H1210" s="171"/>
      <c r="I1210" s="88">
        <f t="shared" si="112"/>
        <v>35040</v>
      </c>
      <c r="J1210" s="163">
        <f t="shared" si="108"/>
        <v>0</v>
      </c>
      <c r="K1210" s="155">
        <f t="shared" si="109"/>
        <v>0</v>
      </c>
      <c r="L1210" s="155">
        <f>IF(J1210=1,SUM($J$6:J1210),0)</f>
        <v>0</v>
      </c>
      <c r="M1210" s="155">
        <f>IF(K1210=1,SUM($K$6:K1210),0)</f>
        <v>0</v>
      </c>
      <c r="N1210" s="165">
        <f t="shared" si="110"/>
        <v>0</v>
      </c>
      <c r="O1210" s="155">
        <f t="shared" si="111"/>
        <v>0</v>
      </c>
      <c r="P1210" s="155">
        <f>IF(O1210=1,SUM($O$6:O1210),0)</f>
        <v>0</v>
      </c>
    </row>
    <row r="1211" spans="1:16" ht="15" customHeight="1">
      <c r="A1211" s="15"/>
      <c r="B1211" s="183">
        <v>14</v>
      </c>
      <c r="C1211" s="109" t="s">
        <v>928</v>
      </c>
      <c r="D1211" s="226" t="s">
        <v>47</v>
      </c>
      <c r="E1211" s="227" t="s">
        <v>14</v>
      </c>
      <c r="F1211" s="228">
        <v>35040</v>
      </c>
      <c r="G1211" s="228">
        <v>35040</v>
      </c>
      <c r="H1211" s="171"/>
      <c r="I1211" s="88">
        <f t="shared" si="112"/>
        <v>35040</v>
      </c>
      <c r="J1211" s="163">
        <f t="shared" si="108"/>
        <v>0</v>
      </c>
      <c r="K1211" s="155">
        <f t="shared" si="109"/>
        <v>0</v>
      </c>
      <c r="L1211" s="155">
        <f>IF(J1211=1,SUM($J$6:J1211),0)</f>
        <v>0</v>
      </c>
      <c r="M1211" s="155">
        <f>IF(K1211=1,SUM($K$6:K1211),0)</f>
        <v>0</v>
      </c>
      <c r="N1211" s="165">
        <f t="shared" si="110"/>
        <v>0</v>
      </c>
      <c r="O1211" s="155">
        <f t="shared" si="111"/>
        <v>0</v>
      </c>
      <c r="P1211" s="155">
        <f>IF(O1211=1,SUM($O$6:O1211),0)</f>
        <v>0</v>
      </c>
    </row>
    <row r="1212" spans="1:16" ht="15" customHeight="1">
      <c r="A1212" s="15"/>
      <c r="B1212" s="183">
        <v>15</v>
      </c>
      <c r="C1212" s="109" t="s">
        <v>929</v>
      </c>
      <c r="D1212" s="226" t="s">
        <v>47</v>
      </c>
      <c r="E1212" s="227" t="s">
        <v>14</v>
      </c>
      <c r="F1212" s="228">
        <v>25860</v>
      </c>
      <c r="G1212" s="228">
        <v>25860</v>
      </c>
      <c r="H1212" s="171"/>
      <c r="I1212" s="88">
        <f t="shared" si="112"/>
        <v>25860</v>
      </c>
      <c r="J1212" s="163">
        <f t="shared" si="108"/>
        <v>0</v>
      </c>
      <c r="K1212" s="155">
        <f t="shared" si="109"/>
        <v>0</v>
      </c>
      <c r="L1212" s="155">
        <f>IF(J1212=1,SUM($J$6:J1212),0)</f>
        <v>0</v>
      </c>
      <c r="M1212" s="155">
        <f>IF(K1212=1,SUM($K$6:K1212),0)</f>
        <v>0</v>
      </c>
      <c r="N1212" s="165">
        <f t="shared" si="110"/>
        <v>0</v>
      </c>
      <c r="O1212" s="155">
        <f t="shared" si="111"/>
        <v>0</v>
      </c>
      <c r="P1212" s="155">
        <f>IF(O1212=1,SUM($O$6:O1212),0)</f>
        <v>0</v>
      </c>
    </row>
    <row r="1213" spans="1:16" ht="15" customHeight="1">
      <c r="A1213" s="15"/>
      <c r="B1213" s="183">
        <v>16</v>
      </c>
      <c r="C1213" s="109" t="s">
        <v>930</v>
      </c>
      <c r="D1213" s="226" t="s">
        <v>47</v>
      </c>
      <c r="E1213" s="227" t="s">
        <v>14</v>
      </c>
      <c r="F1213" s="228">
        <v>25860</v>
      </c>
      <c r="G1213" s="228">
        <v>25860</v>
      </c>
      <c r="H1213" s="171"/>
      <c r="I1213" s="88">
        <f t="shared" si="112"/>
        <v>25860</v>
      </c>
      <c r="J1213" s="163">
        <f t="shared" si="108"/>
        <v>0</v>
      </c>
      <c r="K1213" s="155">
        <f t="shared" si="109"/>
        <v>0</v>
      </c>
      <c r="L1213" s="155">
        <f>IF(J1213=1,SUM($J$6:J1213),0)</f>
        <v>0</v>
      </c>
      <c r="M1213" s="155">
        <f>IF(K1213=1,SUM($K$6:K1213),0)</f>
        <v>0</v>
      </c>
      <c r="N1213" s="165">
        <f t="shared" si="110"/>
        <v>0</v>
      </c>
      <c r="O1213" s="155">
        <f t="shared" si="111"/>
        <v>0</v>
      </c>
      <c r="P1213" s="155">
        <f>IF(O1213=1,SUM($O$6:O1213),0)</f>
        <v>0</v>
      </c>
    </row>
    <row r="1214" spans="1:16" ht="15" customHeight="1">
      <c r="A1214" s="15"/>
      <c r="B1214" s="183">
        <v>17</v>
      </c>
      <c r="C1214" s="109" t="s">
        <v>931</v>
      </c>
      <c r="D1214" s="226" t="s">
        <v>47</v>
      </c>
      <c r="E1214" s="227" t="s">
        <v>14</v>
      </c>
      <c r="F1214" s="228">
        <v>30960</v>
      </c>
      <c r="G1214" s="228">
        <v>30960</v>
      </c>
      <c r="H1214" s="171"/>
      <c r="I1214" s="88">
        <f t="shared" si="112"/>
        <v>30960</v>
      </c>
      <c r="J1214" s="163">
        <f t="shared" si="108"/>
        <v>0</v>
      </c>
      <c r="K1214" s="155">
        <f t="shared" si="109"/>
        <v>0</v>
      </c>
      <c r="L1214" s="155">
        <f>IF(J1214=1,SUM($J$6:J1214),0)</f>
        <v>0</v>
      </c>
      <c r="M1214" s="155">
        <f>IF(K1214=1,SUM($K$6:K1214),0)</f>
        <v>0</v>
      </c>
      <c r="N1214" s="165">
        <f t="shared" si="110"/>
        <v>0</v>
      </c>
      <c r="O1214" s="155">
        <f t="shared" si="111"/>
        <v>0</v>
      </c>
      <c r="P1214" s="155">
        <f>IF(O1214=1,SUM($O$6:O1214),0)</f>
        <v>0</v>
      </c>
    </row>
    <row r="1215" spans="1:16" ht="15" customHeight="1">
      <c r="A1215" s="15"/>
      <c r="B1215" s="183">
        <v>18</v>
      </c>
      <c r="C1215" s="109" t="s">
        <v>932</v>
      </c>
      <c r="D1215" s="226" t="s">
        <v>47</v>
      </c>
      <c r="E1215" s="227" t="s">
        <v>14</v>
      </c>
      <c r="F1215" s="228">
        <v>25860</v>
      </c>
      <c r="G1215" s="228">
        <v>25860</v>
      </c>
      <c r="H1215" s="171"/>
      <c r="I1215" s="88">
        <f t="shared" si="112"/>
        <v>25860</v>
      </c>
      <c r="J1215" s="163">
        <f t="shared" si="108"/>
        <v>0</v>
      </c>
      <c r="K1215" s="155">
        <f t="shared" si="109"/>
        <v>0</v>
      </c>
      <c r="L1215" s="155">
        <f>IF(J1215=1,SUM($J$6:J1215),0)</f>
        <v>0</v>
      </c>
      <c r="M1215" s="155">
        <f>IF(K1215=1,SUM($K$6:K1215),0)</f>
        <v>0</v>
      </c>
      <c r="N1215" s="165">
        <f t="shared" si="110"/>
        <v>0</v>
      </c>
      <c r="O1215" s="155">
        <f t="shared" si="111"/>
        <v>0</v>
      </c>
      <c r="P1215" s="155">
        <f>IF(O1215=1,SUM($O$6:O1215),0)</f>
        <v>0</v>
      </c>
    </row>
    <row r="1216" spans="1:16" ht="15" customHeight="1">
      <c r="A1216" s="15"/>
      <c r="B1216" s="183">
        <v>19</v>
      </c>
      <c r="C1216" s="109" t="s">
        <v>933</v>
      </c>
      <c r="D1216" s="226" t="s">
        <v>47</v>
      </c>
      <c r="E1216" s="227" t="s">
        <v>14</v>
      </c>
      <c r="F1216" s="228">
        <v>2305860</v>
      </c>
      <c r="G1216" s="228">
        <v>2305860</v>
      </c>
      <c r="H1216" s="171"/>
      <c r="I1216" s="88">
        <f t="shared" si="112"/>
        <v>2305860</v>
      </c>
      <c r="J1216" s="163">
        <f t="shared" si="108"/>
        <v>0</v>
      </c>
      <c r="K1216" s="155">
        <f t="shared" si="109"/>
        <v>0</v>
      </c>
      <c r="L1216" s="155">
        <f>IF(J1216=1,SUM($J$6:J1216),0)</f>
        <v>0</v>
      </c>
      <c r="M1216" s="155">
        <f>IF(K1216=1,SUM($K$6:K1216),0)</f>
        <v>0</v>
      </c>
      <c r="N1216" s="165">
        <f t="shared" si="110"/>
        <v>0</v>
      </c>
      <c r="O1216" s="155">
        <f t="shared" si="111"/>
        <v>0</v>
      </c>
      <c r="P1216" s="155">
        <f>IF(O1216=1,SUM($O$6:O1216),0)</f>
        <v>0</v>
      </c>
    </row>
    <row r="1217" spans="1:16" ht="15" customHeight="1">
      <c r="A1217" s="15"/>
      <c r="B1217" s="183">
        <v>20</v>
      </c>
      <c r="C1217" s="109" t="s">
        <v>934</v>
      </c>
      <c r="D1217" s="226" t="s">
        <v>47</v>
      </c>
      <c r="E1217" s="227" t="s">
        <v>14</v>
      </c>
      <c r="F1217" s="228">
        <v>18780</v>
      </c>
      <c r="G1217" s="228">
        <v>18780</v>
      </c>
      <c r="H1217" s="171"/>
      <c r="I1217" s="88">
        <f t="shared" si="112"/>
        <v>18780</v>
      </c>
      <c r="J1217" s="163">
        <f t="shared" si="108"/>
        <v>0</v>
      </c>
      <c r="K1217" s="155">
        <f t="shared" si="109"/>
        <v>0</v>
      </c>
      <c r="L1217" s="155">
        <f>IF(J1217=1,SUM($J$6:J1217),0)</f>
        <v>0</v>
      </c>
      <c r="M1217" s="155">
        <f>IF(K1217=1,SUM($K$6:K1217),0)</f>
        <v>0</v>
      </c>
      <c r="N1217" s="165">
        <f t="shared" si="110"/>
        <v>0</v>
      </c>
      <c r="O1217" s="155">
        <f t="shared" si="111"/>
        <v>0</v>
      </c>
      <c r="P1217" s="155">
        <f>IF(O1217=1,SUM($O$6:O1217),0)</f>
        <v>0</v>
      </c>
    </row>
    <row r="1218" spans="1:16" ht="15" customHeight="1">
      <c r="A1218" s="15"/>
      <c r="B1218" s="183">
        <v>21</v>
      </c>
      <c r="C1218" s="109" t="s">
        <v>935</v>
      </c>
      <c r="D1218" s="226" t="s">
        <v>47</v>
      </c>
      <c r="E1218" s="227" t="s">
        <v>14</v>
      </c>
      <c r="F1218" s="228">
        <v>27360</v>
      </c>
      <c r="G1218" s="228">
        <v>27360</v>
      </c>
      <c r="H1218" s="175"/>
      <c r="I1218" s="88">
        <f t="shared" si="112"/>
        <v>27360</v>
      </c>
      <c r="J1218" s="163">
        <f t="shared" si="108"/>
        <v>0</v>
      </c>
      <c r="K1218" s="155">
        <f t="shared" si="109"/>
        <v>0</v>
      </c>
      <c r="L1218" s="155">
        <f>IF(J1218=1,SUM($J$6:J1218),0)</f>
        <v>0</v>
      </c>
      <c r="M1218" s="155">
        <f>IF(K1218=1,SUM($K$6:K1218),0)</f>
        <v>0</v>
      </c>
      <c r="N1218" s="165">
        <f t="shared" si="110"/>
        <v>0</v>
      </c>
      <c r="O1218" s="155">
        <f t="shared" si="111"/>
        <v>0</v>
      </c>
      <c r="P1218" s="155">
        <f>IF(O1218=1,SUM($O$6:O1218),0)</f>
        <v>0</v>
      </c>
    </row>
    <row r="1219" spans="1:16" ht="15" customHeight="1">
      <c r="A1219" s="15"/>
      <c r="B1219" s="183">
        <v>22</v>
      </c>
      <c r="C1219" s="109" t="s">
        <v>936</v>
      </c>
      <c r="D1219" s="226" t="s">
        <v>47</v>
      </c>
      <c r="E1219" s="227" t="s">
        <v>14</v>
      </c>
      <c r="F1219" s="228">
        <v>18780</v>
      </c>
      <c r="G1219" s="228">
        <v>18780</v>
      </c>
      <c r="H1219" s="175"/>
      <c r="I1219" s="88">
        <f t="shared" si="112"/>
        <v>18780</v>
      </c>
      <c r="J1219" s="163">
        <f t="shared" si="108"/>
        <v>0</v>
      </c>
      <c r="K1219" s="155">
        <f t="shared" si="109"/>
        <v>0</v>
      </c>
      <c r="L1219" s="155">
        <f>IF(J1219=1,SUM($J$6:J1219),0)</f>
        <v>0</v>
      </c>
      <c r="M1219" s="155">
        <f>IF(K1219=1,SUM($K$6:K1219),0)</f>
        <v>0</v>
      </c>
      <c r="N1219" s="165">
        <f t="shared" si="110"/>
        <v>0</v>
      </c>
      <c r="O1219" s="155">
        <f t="shared" si="111"/>
        <v>0</v>
      </c>
      <c r="P1219" s="155">
        <f>IF(O1219=1,SUM($O$6:O1219),0)</f>
        <v>0</v>
      </c>
    </row>
    <row r="1220" spans="1:16" ht="15" customHeight="1">
      <c r="A1220" s="15"/>
      <c r="B1220" s="183">
        <v>23</v>
      </c>
      <c r="C1220" s="109" t="s">
        <v>937</v>
      </c>
      <c r="D1220" s="226" t="s">
        <v>47</v>
      </c>
      <c r="E1220" s="227" t="s">
        <v>14</v>
      </c>
      <c r="F1220" s="228">
        <v>27360</v>
      </c>
      <c r="G1220" s="228">
        <v>27360</v>
      </c>
      <c r="H1220" s="175"/>
      <c r="I1220" s="88">
        <f t="shared" si="112"/>
        <v>27360</v>
      </c>
      <c r="J1220" s="163">
        <f t="shared" si="108"/>
        <v>0</v>
      </c>
      <c r="K1220" s="155">
        <f t="shared" si="109"/>
        <v>0</v>
      </c>
      <c r="L1220" s="155">
        <f>IF(J1220=1,SUM($J$6:J1220),0)</f>
        <v>0</v>
      </c>
      <c r="M1220" s="155">
        <f>IF(K1220=1,SUM($K$6:K1220),0)</f>
        <v>0</v>
      </c>
      <c r="N1220" s="165">
        <f t="shared" si="110"/>
        <v>0</v>
      </c>
      <c r="O1220" s="155">
        <f t="shared" si="111"/>
        <v>0</v>
      </c>
      <c r="P1220" s="155">
        <f>IF(O1220=1,SUM($O$6:O1220),0)</f>
        <v>0</v>
      </c>
    </row>
    <row r="1221" spans="1:16" ht="15" customHeight="1">
      <c r="A1221" s="15"/>
      <c r="B1221" s="183">
        <v>24</v>
      </c>
      <c r="C1221" s="109" t="s">
        <v>938</v>
      </c>
      <c r="D1221" s="226" t="s">
        <v>47</v>
      </c>
      <c r="E1221" s="227" t="s">
        <v>14</v>
      </c>
      <c r="F1221" s="228">
        <v>18720</v>
      </c>
      <c r="G1221" s="228">
        <v>18720</v>
      </c>
      <c r="H1221" s="175"/>
      <c r="I1221" s="88">
        <f t="shared" si="112"/>
        <v>18720</v>
      </c>
      <c r="J1221" s="163">
        <f t="shared" si="108"/>
        <v>0</v>
      </c>
      <c r="K1221" s="155">
        <f t="shared" si="109"/>
        <v>0</v>
      </c>
      <c r="L1221" s="155">
        <f>IF(J1221=1,SUM($J$6:J1221),0)</f>
        <v>0</v>
      </c>
      <c r="M1221" s="155">
        <f>IF(K1221=1,SUM($K$6:K1221),0)</f>
        <v>0</v>
      </c>
      <c r="N1221" s="165">
        <f t="shared" si="110"/>
        <v>0</v>
      </c>
      <c r="O1221" s="155">
        <f t="shared" si="111"/>
        <v>0</v>
      </c>
      <c r="P1221" s="155">
        <f>IF(O1221=1,SUM($O$6:O1221),0)</f>
        <v>0</v>
      </c>
    </row>
    <row r="1222" spans="1:16" ht="15" customHeight="1">
      <c r="A1222" s="15"/>
      <c r="B1222" s="183">
        <v>25</v>
      </c>
      <c r="C1222" s="109" t="s">
        <v>939</v>
      </c>
      <c r="D1222" s="226" t="s">
        <v>47</v>
      </c>
      <c r="E1222" s="227" t="s">
        <v>14</v>
      </c>
      <c r="F1222" s="228">
        <v>18720</v>
      </c>
      <c r="G1222" s="228">
        <v>18720</v>
      </c>
      <c r="H1222" s="175"/>
      <c r="I1222" s="88">
        <f t="shared" si="112"/>
        <v>18720</v>
      </c>
      <c r="J1222" s="163">
        <f t="shared" si="108"/>
        <v>0</v>
      </c>
      <c r="K1222" s="155">
        <f t="shared" si="109"/>
        <v>0</v>
      </c>
      <c r="L1222" s="155">
        <f>IF(J1222=1,SUM($J$6:J1222),0)</f>
        <v>0</v>
      </c>
      <c r="M1222" s="155">
        <f>IF(K1222=1,SUM($K$6:K1222),0)</f>
        <v>0</v>
      </c>
      <c r="N1222" s="165">
        <f t="shared" si="110"/>
        <v>0</v>
      </c>
      <c r="O1222" s="155">
        <f t="shared" si="111"/>
        <v>0</v>
      </c>
      <c r="P1222" s="155">
        <f>IF(O1222=1,SUM($O$6:O1222),0)</f>
        <v>0</v>
      </c>
    </row>
    <row r="1223" spans="1:16" ht="15" customHeight="1">
      <c r="A1223" s="15"/>
      <c r="B1223" s="183">
        <v>26</v>
      </c>
      <c r="C1223" s="109" t="s">
        <v>940</v>
      </c>
      <c r="D1223" s="226" t="s">
        <v>47</v>
      </c>
      <c r="E1223" s="227" t="s">
        <v>14</v>
      </c>
      <c r="F1223" s="228">
        <v>18720</v>
      </c>
      <c r="G1223" s="228">
        <v>18720</v>
      </c>
      <c r="H1223" s="175"/>
      <c r="I1223" s="88">
        <f t="shared" si="112"/>
        <v>18720</v>
      </c>
      <c r="J1223" s="163">
        <f t="shared" si="108"/>
        <v>0</v>
      </c>
      <c r="K1223" s="155">
        <f t="shared" si="109"/>
        <v>0</v>
      </c>
      <c r="L1223" s="155">
        <f>IF(J1223=1,SUM($J$6:J1223),0)</f>
        <v>0</v>
      </c>
      <c r="M1223" s="155">
        <f>IF(K1223=1,SUM($K$6:K1223),0)</f>
        <v>0</v>
      </c>
      <c r="N1223" s="165">
        <f t="shared" si="110"/>
        <v>0</v>
      </c>
      <c r="O1223" s="155">
        <f t="shared" si="111"/>
        <v>0</v>
      </c>
      <c r="P1223" s="155">
        <f>IF(O1223=1,SUM($O$6:O1223),0)</f>
        <v>0</v>
      </c>
    </row>
    <row r="1224" spans="1:16" ht="15" customHeight="1">
      <c r="A1224" s="15"/>
      <c r="B1224" s="183">
        <v>27</v>
      </c>
      <c r="C1224" s="109" t="s">
        <v>941</v>
      </c>
      <c r="D1224" s="226" t="s">
        <v>47</v>
      </c>
      <c r="E1224" s="227" t="s">
        <v>14</v>
      </c>
      <c r="F1224" s="228">
        <v>25260</v>
      </c>
      <c r="G1224" s="228">
        <v>25260</v>
      </c>
      <c r="H1224" s="175"/>
      <c r="I1224" s="88">
        <f t="shared" si="112"/>
        <v>25260</v>
      </c>
      <c r="J1224" s="163">
        <f t="shared" si="108"/>
        <v>0</v>
      </c>
      <c r="K1224" s="155">
        <f t="shared" si="109"/>
        <v>0</v>
      </c>
      <c r="L1224" s="155">
        <f>IF(J1224=1,SUM($J$6:J1224),0)</f>
        <v>0</v>
      </c>
      <c r="M1224" s="155">
        <f>IF(K1224=1,SUM($K$6:K1224),0)</f>
        <v>0</v>
      </c>
      <c r="N1224" s="165">
        <f t="shared" si="110"/>
        <v>0</v>
      </c>
      <c r="O1224" s="155">
        <f t="shared" si="111"/>
        <v>0</v>
      </c>
      <c r="P1224" s="155">
        <f>IF(O1224=1,SUM($O$6:O1224),0)</f>
        <v>0</v>
      </c>
    </row>
    <row r="1225" spans="1:16" ht="15" customHeight="1">
      <c r="A1225" s="15"/>
      <c r="B1225" s="183">
        <v>28</v>
      </c>
      <c r="C1225" s="109" t="s">
        <v>942</v>
      </c>
      <c r="D1225" s="226" t="s">
        <v>47</v>
      </c>
      <c r="E1225" s="227" t="s">
        <v>14</v>
      </c>
      <c r="F1225" s="228">
        <v>25260</v>
      </c>
      <c r="G1225" s="228">
        <v>25260</v>
      </c>
      <c r="H1225" s="175"/>
      <c r="I1225" s="88">
        <f t="shared" si="112"/>
        <v>25260</v>
      </c>
      <c r="J1225" s="163">
        <f t="shared" si="108"/>
        <v>0</v>
      </c>
      <c r="K1225" s="155">
        <f t="shared" si="109"/>
        <v>0</v>
      </c>
      <c r="L1225" s="155">
        <f>IF(J1225=1,SUM($J$6:J1225),0)</f>
        <v>0</v>
      </c>
      <c r="M1225" s="155">
        <f>IF(K1225=1,SUM($K$6:K1225),0)</f>
        <v>0</v>
      </c>
      <c r="N1225" s="165">
        <f t="shared" si="110"/>
        <v>0</v>
      </c>
      <c r="O1225" s="155">
        <f t="shared" si="111"/>
        <v>0</v>
      </c>
      <c r="P1225" s="155">
        <f>IF(O1225=1,SUM($O$6:O1225),0)</f>
        <v>0</v>
      </c>
    </row>
    <row r="1226" spans="1:16" ht="15" customHeight="1">
      <c r="A1226" s="15"/>
      <c r="B1226" s="183">
        <v>29</v>
      </c>
      <c r="C1226" s="109" t="s">
        <v>943</v>
      </c>
      <c r="D1226" s="226" t="s">
        <v>47</v>
      </c>
      <c r="E1226" s="227" t="s">
        <v>14</v>
      </c>
      <c r="F1226" s="228">
        <v>22860</v>
      </c>
      <c r="G1226" s="228">
        <v>22860</v>
      </c>
      <c r="H1226" s="175"/>
      <c r="I1226" s="88">
        <f t="shared" si="112"/>
        <v>22860</v>
      </c>
      <c r="J1226" s="163">
        <f t="shared" si="108"/>
        <v>0</v>
      </c>
      <c r="K1226" s="155">
        <f t="shared" si="109"/>
        <v>0</v>
      </c>
      <c r="L1226" s="155">
        <f>IF(J1226=1,SUM($J$6:J1226),0)</f>
        <v>0</v>
      </c>
      <c r="M1226" s="155">
        <f>IF(K1226=1,SUM($K$6:K1226),0)</f>
        <v>0</v>
      </c>
      <c r="N1226" s="165">
        <f t="shared" si="110"/>
        <v>0</v>
      </c>
      <c r="O1226" s="155">
        <f t="shared" si="111"/>
        <v>0</v>
      </c>
      <c r="P1226" s="155">
        <f>IF(O1226=1,SUM($O$6:O1226),0)</f>
        <v>0</v>
      </c>
    </row>
    <row r="1227" spans="1:16" ht="15" customHeight="1">
      <c r="A1227" s="15"/>
      <c r="B1227" s="183">
        <v>30</v>
      </c>
      <c r="C1227" s="109" t="s">
        <v>944</v>
      </c>
      <c r="D1227" s="226" t="s">
        <v>47</v>
      </c>
      <c r="E1227" s="227" t="s">
        <v>14</v>
      </c>
      <c r="F1227" s="228">
        <v>74340</v>
      </c>
      <c r="G1227" s="228">
        <v>74340</v>
      </c>
      <c r="H1227" s="175"/>
      <c r="I1227" s="88">
        <f t="shared" si="112"/>
        <v>74340</v>
      </c>
      <c r="J1227" s="163">
        <f t="shared" si="108"/>
        <v>0</v>
      </c>
      <c r="K1227" s="155">
        <f t="shared" si="109"/>
        <v>0</v>
      </c>
      <c r="L1227" s="155">
        <f>IF(J1227=1,SUM($J$6:J1227),0)</f>
        <v>0</v>
      </c>
      <c r="M1227" s="155">
        <f>IF(K1227=1,SUM($K$6:K1227),0)</f>
        <v>0</v>
      </c>
      <c r="N1227" s="165">
        <f t="shared" si="110"/>
        <v>0</v>
      </c>
      <c r="O1227" s="155">
        <f t="shared" si="111"/>
        <v>0</v>
      </c>
      <c r="P1227" s="155">
        <f>IF(O1227=1,SUM($O$6:O1227),0)</f>
        <v>0</v>
      </c>
    </row>
    <row r="1228" spans="1:16" ht="15" customHeight="1">
      <c r="A1228" s="15"/>
      <c r="B1228" s="183">
        <v>31</v>
      </c>
      <c r="C1228" s="109" t="s">
        <v>945</v>
      </c>
      <c r="D1228" s="226" t="s">
        <v>47</v>
      </c>
      <c r="E1228" s="227" t="s">
        <v>14</v>
      </c>
      <c r="F1228" s="228">
        <v>74340</v>
      </c>
      <c r="G1228" s="228">
        <v>74340</v>
      </c>
      <c r="H1228" s="175"/>
      <c r="I1228" s="88">
        <f t="shared" si="112"/>
        <v>74340</v>
      </c>
      <c r="J1228" s="163">
        <f t="shared" ref="J1228:J1291" si="113">IF(D1228="MDU-KD",1,0)</f>
        <v>0</v>
      </c>
      <c r="K1228" s="155">
        <f t="shared" ref="K1228:K1291" si="114">IF(D1228="HDW",1,0)</f>
        <v>0</v>
      </c>
      <c r="L1228" s="155">
        <f>IF(J1228=1,SUM($J$6:J1228),0)</f>
        <v>0</v>
      </c>
      <c r="M1228" s="155">
        <f>IF(K1228=1,SUM($K$6:K1228),0)</f>
        <v>0</v>
      </c>
      <c r="N1228" s="165">
        <f t="shared" ref="N1228:N1291" si="115">IF(L1228=0,M1228,L1228)</f>
        <v>0</v>
      </c>
      <c r="O1228" s="155">
        <f t="shared" ref="O1228:O1291" si="116">IF(E1228=0,0,IF(LEFT(C1228,11)="Tiang Beton",1,0))</f>
        <v>0</v>
      </c>
      <c r="P1228" s="155">
        <f>IF(O1228=1,SUM($O$6:O1228),0)</f>
        <v>0</v>
      </c>
    </row>
    <row r="1229" spans="1:16" ht="15" customHeight="1">
      <c r="A1229" s="15"/>
      <c r="B1229" s="183">
        <v>32</v>
      </c>
      <c r="C1229" s="109" t="s">
        <v>946</v>
      </c>
      <c r="D1229" s="226" t="s">
        <v>47</v>
      </c>
      <c r="E1229" s="227" t="s">
        <v>14</v>
      </c>
      <c r="F1229" s="228">
        <v>27540</v>
      </c>
      <c r="G1229" s="228">
        <v>27540</v>
      </c>
      <c r="H1229" s="175"/>
      <c r="I1229" s="88">
        <f t="shared" si="112"/>
        <v>27540</v>
      </c>
      <c r="J1229" s="163">
        <f t="shared" si="113"/>
        <v>0</v>
      </c>
      <c r="K1229" s="155">
        <f t="shared" si="114"/>
        <v>0</v>
      </c>
      <c r="L1229" s="155">
        <f>IF(J1229=1,SUM($J$6:J1229),0)</f>
        <v>0</v>
      </c>
      <c r="M1229" s="155">
        <f>IF(K1229=1,SUM($K$6:K1229),0)</f>
        <v>0</v>
      </c>
      <c r="N1229" s="165">
        <f t="shared" si="115"/>
        <v>0</v>
      </c>
      <c r="O1229" s="155">
        <f t="shared" si="116"/>
        <v>0</v>
      </c>
      <c r="P1229" s="155">
        <f>IF(O1229=1,SUM($O$6:O1229),0)</f>
        <v>0</v>
      </c>
    </row>
    <row r="1230" spans="1:16" ht="15" customHeight="1">
      <c r="A1230" s="15"/>
      <c r="B1230" s="183">
        <v>33</v>
      </c>
      <c r="C1230" s="109" t="s">
        <v>947</v>
      </c>
      <c r="D1230" s="226" t="s">
        <v>47</v>
      </c>
      <c r="E1230" s="227" t="s">
        <v>14</v>
      </c>
      <c r="F1230" s="228">
        <v>21480</v>
      </c>
      <c r="G1230" s="228">
        <v>21480</v>
      </c>
      <c r="H1230" s="175"/>
      <c r="I1230" s="88">
        <f t="shared" si="112"/>
        <v>21480</v>
      </c>
      <c r="J1230" s="163">
        <f t="shared" si="113"/>
        <v>0</v>
      </c>
      <c r="K1230" s="155">
        <f t="shared" si="114"/>
        <v>0</v>
      </c>
      <c r="L1230" s="155">
        <f>IF(J1230=1,SUM($J$6:J1230),0)</f>
        <v>0</v>
      </c>
      <c r="M1230" s="155">
        <f>IF(K1230=1,SUM($K$6:K1230),0)</f>
        <v>0</v>
      </c>
      <c r="N1230" s="165">
        <f t="shared" si="115"/>
        <v>0</v>
      </c>
      <c r="O1230" s="155">
        <f t="shared" si="116"/>
        <v>0</v>
      </c>
      <c r="P1230" s="155">
        <f>IF(O1230=1,SUM($O$6:O1230),0)</f>
        <v>0</v>
      </c>
    </row>
    <row r="1231" spans="1:16" ht="15" customHeight="1">
      <c r="A1231" s="15"/>
      <c r="B1231" s="183">
        <v>34</v>
      </c>
      <c r="C1231" s="109" t="s">
        <v>948</v>
      </c>
      <c r="D1231" s="226" t="s">
        <v>47</v>
      </c>
      <c r="E1231" s="227" t="s">
        <v>14</v>
      </c>
      <c r="F1231" s="228">
        <v>25560</v>
      </c>
      <c r="G1231" s="228">
        <v>25560</v>
      </c>
      <c r="H1231" s="175"/>
      <c r="I1231" s="88">
        <f t="shared" si="112"/>
        <v>25560</v>
      </c>
      <c r="J1231" s="163">
        <f t="shared" si="113"/>
        <v>0</v>
      </c>
      <c r="K1231" s="155">
        <f t="shared" si="114"/>
        <v>0</v>
      </c>
      <c r="L1231" s="155">
        <f>IF(J1231=1,SUM($J$6:J1231),0)</f>
        <v>0</v>
      </c>
      <c r="M1231" s="155">
        <f>IF(K1231=1,SUM($K$6:K1231),0)</f>
        <v>0</v>
      </c>
      <c r="N1231" s="165">
        <f t="shared" si="115"/>
        <v>0</v>
      </c>
      <c r="O1231" s="155">
        <f t="shared" si="116"/>
        <v>0</v>
      </c>
      <c r="P1231" s="155">
        <f>IF(O1231=1,SUM($O$6:O1231),0)</f>
        <v>0</v>
      </c>
    </row>
    <row r="1232" spans="1:16" ht="15" customHeight="1">
      <c r="A1232" s="15"/>
      <c r="B1232" s="183">
        <v>35</v>
      </c>
      <c r="C1232" s="109" t="s">
        <v>949</v>
      </c>
      <c r="D1232" s="226" t="s">
        <v>47</v>
      </c>
      <c r="E1232" s="227" t="s">
        <v>14</v>
      </c>
      <c r="F1232" s="228">
        <v>457260</v>
      </c>
      <c r="G1232" s="228">
        <v>457260</v>
      </c>
      <c r="H1232" s="175"/>
      <c r="I1232" s="88">
        <f t="shared" si="112"/>
        <v>457260</v>
      </c>
      <c r="J1232" s="163">
        <f t="shared" si="113"/>
        <v>0</v>
      </c>
      <c r="K1232" s="155">
        <f t="shared" si="114"/>
        <v>0</v>
      </c>
      <c r="L1232" s="155">
        <f>IF(J1232=1,SUM($J$6:J1232),0)</f>
        <v>0</v>
      </c>
      <c r="M1232" s="155">
        <f>IF(K1232=1,SUM($K$6:K1232),0)</f>
        <v>0</v>
      </c>
      <c r="N1232" s="165">
        <f t="shared" si="115"/>
        <v>0</v>
      </c>
      <c r="O1232" s="155">
        <f t="shared" si="116"/>
        <v>0</v>
      </c>
      <c r="P1232" s="155">
        <f>IF(O1232=1,SUM($O$6:O1232),0)</f>
        <v>0</v>
      </c>
    </row>
    <row r="1233" spans="1:16" ht="15" customHeight="1">
      <c r="A1233" s="15"/>
      <c r="B1233" s="183">
        <v>36</v>
      </c>
      <c r="C1233" s="109" t="s">
        <v>377</v>
      </c>
      <c r="D1233" s="226" t="s">
        <v>47</v>
      </c>
      <c r="E1233" s="227" t="s">
        <v>14</v>
      </c>
      <c r="F1233" s="228">
        <v>6360</v>
      </c>
      <c r="G1233" s="228">
        <v>6360</v>
      </c>
      <c r="H1233" s="175"/>
      <c r="I1233" s="88">
        <f t="shared" si="112"/>
        <v>6360</v>
      </c>
      <c r="J1233" s="163">
        <f t="shared" si="113"/>
        <v>0</v>
      </c>
      <c r="K1233" s="155">
        <f t="shared" si="114"/>
        <v>0</v>
      </c>
      <c r="L1233" s="155">
        <f>IF(J1233=1,SUM($J$6:J1233),0)</f>
        <v>0</v>
      </c>
      <c r="M1233" s="155">
        <f>IF(K1233=1,SUM($K$6:K1233),0)</f>
        <v>0</v>
      </c>
      <c r="N1233" s="165">
        <f t="shared" si="115"/>
        <v>0</v>
      </c>
      <c r="O1233" s="155">
        <f t="shared" si="116"/>
        <v>0</v>
      </c>
      <c r="P1233" s="155">
        <f>IF(O1233=1,SUM($O$6:O1233),0)</f>
        <v>0</v>
      </c>
    </row>
    <row r="1234" spans="1:16" ht="15" customHeight="1">
      <c r="A1234" s="15"/>
      <c r="B1234" s="183">
        <v>38</v>
      </c>
      <c r="C1234" s="109" t="s">
        <v>1180</v>
      </c>
      <c r="D1234" s="226" t="s">
        <v>47</v>
      </c>
      <c r="E1234" s="227" t="s">
        <v>14</v>
      </c>
      <c r="F1234" s="228">
        <v>368820</v>
      </c>
      <c r="G1234" s="228">
        <v>368820</v>
      </c>
      <c r="H1234" s="175"/>
      <c r="I1234" s="88">
        <f t="shared" si="112"/>
        <v>368820</v>
      </c>
      <c r="J1234" s="163">
        <f t="shared" si="113"/>
        <v>0</v>
      </c>
      <c r="K1234" s="155">
        <f t="shared" si="114"/>
        <v>0</v>
      </c>
      <c r="L1234" s="155">
        <f>IF(J1234=1,SUM($J$6:J1234),0)</f>
        <v>0</v>
      </c>
      <c r="M1234" s="155">
        <f>IF(K1234=1,SUM($K$6:K1234),0)</f>
        <v>0</v>
      </c>
      <c r="N1234" s="165">
        <f t="shared" si="115"/>
        <v>0</v>
      </c>
      <c r="O1234" s="155">
        <f t="shared" si="116"/>
        <v>0</v>
      </c>
      <c r="P1234" s="155">
        <f>IF(O1234=1,SUM($O$6:O1234),0)</f>
        <v>0</v>
      </c>
    </row>
    <row r="1235" spans="1:16" ht="15" customHeight="1">
      <c r="A1235" s="15"/>
      <c r="B1235" s="183">
        <v>39</v>
      </c>
      <c r="C1235" s="109" t="s">
        <v>1181</v>
      </c>
      <c r="D1235" s="226" t="s">
        <v>47</v>
      </c>
      <c r="E1235" s="227" t="s">
        <v>14</v>
      </c>
      <c r="F1235" s="228">
        <v>497400</v>
      </c>
      <c r="G1235" s="228">
        <v>497400</v>
      </c>
      <c r="H1235" s="175"/>
      <c r="I1235" s="88">
        <f t="shared" si="112"/>
        <v>497400</v>
      </c>
      <c r="J1235" s="163">
        <f t="shared" si="113"/>
        <v>0</v>
      </c>
      <c r="K1235" s="155">
        <f t="shared" si="114"/>
        <v>0</v>
      </c>
      <c r="L1235" s="155">
        <f>IF(J1235=1,SUM($J$6:J1235),0)</f>
        <v>0</v>
      </c>
      <c r="M1235" s="155">
        <f>IF(K1235=1,SUM($K$6:K1235),0)</f>
        <v>0</v>
      </c>
      <c r="N1235" s="165">
        <f t="shared" si="115"/>
        <v>0</v>
      </c>
      <c r="O1235" s="155">
        <f t="shared" si="116"/>
        <v>0</v>
      </c>
      <c r="P1235" s="155">
        <f>IF(O1235=1,SUM($O$6:O1235),0)</f>
        <v>0</v>
      </c>
    </row>
    <row r="1236" spans="1:16" ht="15" customHeight="1">
      <c r="A1236" s="15"/>
      <c r="B1236" s="183">
        <v>41</v>
      </c>
      <c r="C1236" s="109" t="s">
        <v>1022</v>
      </c>
      <c r="D1236" s="226" t="s">
        <v>47</v>
      </c>
      <c r="E1236" s="227" t="s">
        <v>14</v>
      </c>
      <c r="F1236" s="228">
        <v>107520</v>
      </c>
      <c r="G1236" s="228">
        <v>107520</v>
      </c>
      <c r="H1236" s="175"/>
      <c r="I1236" s="88">
        <f t="shared" si="112"/>
        <v>107520</v>
      </c>
      <c r="J1236" s="163">
        <f t="shared" si="113"/>
        <v>0</v>
      </c>
      <c r="K1236" s="155">
        <f t="shared" si="114"/>
        <v>0</v>
      </c>
      <c r="L1236" s="155">
        <f>IF(J1236=1,SUM($J$6:J1236),0)</f>
        <v>0</v>
      </c>
      <c r="M1236" s="155">
        <f>IF(K1236=1,SUM($K$6:K1236),0)</f>
        <v>0</v>
      </c>
      <c r="N1236" s="165">
        <f t="shared" si="115"/>
        <v>0</v>
      </c>
      <c r="O1236" s="155">
        <f t="shared" si="116"/>
        <v>0</v>
      </c>
      <c r="P1236" s="155">
        <f>IF(O1236=1,SUM($O$6:O1236),0)</f>
        <v>0</v>
      </c>
    </row>
    <row r="1237" spans="1:16" ht="15" customHeight="1">
      <c r="A1237" s="15"/>
      <c r="B1237" s="183">
        <v>42</v>
      </c>
      <c r="C1237" s="109" t="s">
        <v>1182</v>
      </c>
      <c r="D1237" s="226" t="s">
        <v>47</v>
      </c>
      <c r="E1237" s="227" t="s">
        <v>473</v>
      </c>
      <c r="F1237" s="228">
        <v>8622.4599999999991</v>
      </c>
      <c r="G1237" s="228">
        <v>8622.4599999999991</v>
      </c>
      <c r="H1237" s="175"/>
      <c r="I1237" s="88">
        <f t="shared" si="112"/>
        <v>8622.4599999999991</v>
      </c>
      <c r="J1237" s="163">
        <f t="shared" si="113"/>
        <v>0</v>
      </c>
      <c r="K1237" s="155">
        <f t="shared" si="114"/>
        <v>0</v>
      </c>
      <c r="L1237" s="155">
        <f>IF(J1237=1,SUM($J$6:J1237),0)</f>
        <v>0</v>
      </c>
      <c r="M1237" s="155">
        <f>IF(K1237=1,SUM($K$6:K1237),0)</f>
        <v>0</v>
      </c>
      <c r="N1237" s="165">
        <f t="shared" si="115"/>
        <v>0</v>
      </c>
      <c r="O1237" s="155">
        <f t="shared" si="116"/>
        <v>0</v>
      </c>
      <c r="P1237" s="155">
        <f>IF(O1237=1,SUM($O$6:O1237),0)</f>
        <v>0</v>
      </c>
    </row>
    <row r="1238" spans="1:16" ht="15" customHeight="1">
      <c r="A1238" s="15"/>
      <c r="B1238" s="183"/>
      <c r="C1238" s="109"/>
      <c r="D1238" s="226" t="s">
        <v>48</v>
      </c>
      <c r="E1238" s="227"/>
      <c r="F1238" s="228">
        <v>0</v>
      </c>
      <c r="G1238" s="228">
        <v>0</v>
      </c>
      <c r="H1238" s="175"/>
      <c r="I1238" s="88">
        <f t="shared" si="112"/>
        <v>0</v>
      </c>
      <c r="J1238" s="163">
        <f t="shared" si="113"/>
        <v>0</v>
      </c>
      <c r="K1238" s="155">
        <f t="shared" si="114"/>
        <v>0</v>
      </c>
      <c r="L1238" s="155">
        <f>IF(J1238=1,SUM($J$6:J1238),0)</f>
        <v>0</v>
      </c>
      <c r="M1238" s="155">
        <f>IF(K1238=1,SUM($K$6:K1238),0)</f>
        <v>0</v>
      </c>
      <c r="N1238" s="165">
        <f t="shared" si="115"/>
        <v>0</v>
      </c>
      <c r="O1238" s="155">
        <f t="shared" si="116"/>
        <v>0</v>
      </c>
      <c r="P1238" s="155">
        <f>IF(O1238=1,SUM($O$6:O1238),0)</f>
        <v>0</v>
      </c>
    </row>
    <row r="1239" spans="1:16" ht="15" customHeight="1">
      <c r="A1239" s="15"/>
      <c r="B1239" s="183" t="s">
        <v>1031</v>
      </c>
      <c r="C1239" s="109" t="s">
        <v>1167</v>
      </c>
      <c r="D1239" s="226" t="s">
        <v>48</v>
      </c>
      <c r="E1239" s="227"/>
      <c r="F1239" s="228">
        <v>0</v>
      </c>
      <c r="G1239" s="228">
        <v>0</v>
      </c>
      <c r="H1239" s="175"/>
      <c r="I1239" s="88">
        <f t="shared" si="112"/>
        <v>0</v>
      </c>
      <c r="J1239" s="163">
        <f t="shared" si="113"/>
        <v>0</v>
      </c>
      <c r="K1239" s="155">
        <f t="shared" si="114"/>
        <v>0</v>
      </c>
      <c r="L1239" s="155">
        <f>IF(J1239=1,SUM($J$6:J1239),0)</f>
        <v>0</v>
      </c>
      <c r="M1239" s="155">
        <f>IF(K1239=1,SUM($K$6:K1239),0)</f>
        <v>0</v>
      </c>
      <c r="N1239" s="165">
        <f t="shared" si="115"/>
        <v>0</v>
      </c>
      <c r="O1239" s="155">
        <f t="shared" si="116"/>
        <v>0</v>
      </c>
      <c r="P1239" s="155">
        <f>IF(O1239=1,SUM($O$6:O1239),0)</f>
        <v>0</v>
      </c>
    </row>
    <row r="1240" spans="1:16" ht="15" customHeight="1">
      <c r="A1240" s="15"/>
      <c r="B1240" s="183">
        <v>1</v>
      </c>
      <c r="C1240" s="109" t="s">
        <v>1183</v>
      </c>
      <c r="D1240" s="226" t="s">
        <v>47</v>
      </c>
      <c r="E1240" s="227" t="s">
        <v>14</v>
      </c>
      <c r="F1240" s="228">
        <v>940920</v>
      </c>
      <c r="G1240" s="228">
        <v>940920</v>
      </c>
      <c r="H1240" s="171"/>
      <c r="I1240" s="88">
        <f t="shared" si="112"/>
        <v>940920</v>
      </c>
      <c r="J1240" s="163">
        <f t="shared" si="113"/>
        <v>0</v>
      </c>
      <c r="K1240" s="155">
        <f t="shared" si="114"/>
        <v>0</v>
      </c>
      <c r="L1240" s="155">
        <f>IF(J1240=1,SUM($J$6:J1240),0)</f>
        <v>0</v>
      </c>
      <c r="M1240" s="155">
        <f>IF(K1240=1,SUM($K$6:K1240),0)</f>
        <v>0</v>
      </c>
      <c r="N1240" s="165">
        <f t="shared" si="115"/>
        <v>0</v>
      </c>
      <c r="O1240" s="155">
        <f t="shared" si="116"/>
        <v>0</v>
      </c>
      <c r="P1240" s="155">
        <f>IF(O1240=1,SUM($O$6:O1240),0)</f>
        <v>0</v>
      </c>
    </row>
    <row r="1241" spans="1:16" ht="15" customHeight="1">
      <c r="A1241" s="15"/>
      <c r="B1241" s="183">
        <v>2</v>
      </c>
      <c r="C1241" s="109" t="s">
        <v>1184</v>
      </c>
      <c r="D1241" s="226" t="s">
        <v>47</v>
      </c>
      <c r="E1241" s="227" t="s">
        <v>14</v>
      </c>
      <c r="F1241" s="228">
        <v>2080260</v>
      </c>
      <c r="G1241" s="228">
        <v>2080260</v>
      </c>
      <c r="H1241" s="175"/>
      <c r="I1241" s="88">
        <f t="shared" si="112"/>
        <v>2080260</v>
      </c>
      <c r="J1241" s="163">
        <f t="shared" si="113"/>
        <v>0</v>
      </c>
      <c r="K1241" s="155">
        <f t="shared" si="114"/>
        <v>0</v>
      </c>
      <c r="L1241" s="155">
        <f>IF(J1241=1,SUM($J$6:J1241),0)</f>
        <v>0</v>
      </c>
      <c r="M1241" s="155">
        <f>IF(K1241=1,SUM($K$6:K1241),0)</f>
        <v>0</v>
      </c>
      <c r="N1241" s="165">
        <f t="shared" si="115"/>
        <v>0</v>
      </c>
      <c r="O1241" s="155">
        <f t="shared" si="116"/>
        <v>0</v>
      </c>
      <c r="P1241" s="155">
        <f>IF(O1241=1,SUM($O$6:O1241),0)</f>
        <v>0</v>
      </c>
    </row>
    <row r="1242" spans="1:16" ht="15" customHeight="1">
      <c r="A1242" s="15"/>
      <c r="B1242" s="183">
        <v>3</v>
      </c>
      <c r="C1242" s="109" t="s">
        <v>1185</v>
      </c>
      <c r="D1242" s="226" t="s">
        <v>47</v>
      </c>
      <c r="E1242" s="227" t="s">
        <v>14</v>
      </c>
      <c r="F1242" s="228">
        <v>2080260</v>
      </c>
      <c r="G1242" s="228">
        <v>2080260</v>
      </c>
      <c r="H1242" s="175"/>
      <c r="I1242" s="88">
        <f t="shared" si="112"/>
        <v>2080260</v>
      </c>
      <c r="J1242" s="163">
        <f t="shared" si="113"/>
        <v>0</v>
      </c>
      <c r="K1242" s="155">
        <f t="shared" si="114"/>
        <v>0</v>
      </c>
      <c r="L1242" s="155">
        <f>IF(J1242=1,SUM($J$6:J1242),0)</f>
        <v>0</v>
      </c>
      <c r="M1242" s="155">
        <f>IF(K1242=1,SUM($K$6:K1242),0)</f>
        <v>0</v>
      </c>
      <c r="N1242" s="165">
        <f t="shared" si="115"/>
        <v>0</v>
      </c>
      <c r="O1242" s="155">
        <f t="shared" si="116"/>
        <v>0</v>
      </c>
      <c r="P1242" s="155">
        <f>IF(O1242=1,SUM($O$6:O1242),0)</f>
        <v>0</v>
      </c>
    </row>
    <row r="1243" spans="1:16" ht="15" customHeight="1">
      <c r="A1243" s="15"/>
      <c r="B1243" s="183">
        <v>4</v>
      </c>
      <c r="C1243" s="109" t="s">
        <v>1186</v>
      </c>
      <c r="D1243" s="226" t="s">
        <v>47</v>
      </c>
      <c r="E1243" s="227" t="s">
        <v>14</v>
      </c>
      <c r="F1243" s="228">
        <v>909420</v>
      </c>
      <c r="G1243" s="228">
        <v>909420</v>
      </c>
      <c r="H1243" s="175"/>
      <c r="I1243" s="88">
        <f t="shared" si="112"/>
        <v>909420</v>
      </c>
      <c r="J1243" s="163">
        <f t="shared" si="113"/>
        <v>0</v>
      </c>
      <c r="K1243" s="155">
        <f t="shared" si="114"/>
        <v>0</v>
      </c>
      <c r="L1243" s="155">
        <f>IF(J1243=1,SUM($J$6:J1243),0)</f>
        <v>0</v>
      </c>
      <c r="M1243" s="155">
        <f>IF(K1243=1,SUM($K$6:K1243),0)</f>
        <v>0</v>
      </c>
      <c r="N1243" s="165">
        <f t="shared" si="115"/>
        <v>0</v>
      </c>
      <c r="O1243" s="155">
        <f t="shared" si="116"/>
        <v>0</v>
      </c>
      <c r="P1243" s="155">
        <f>IF(O1243=1,SUM($O$6:O1243),0)</f>
        <v>0</v>
      </c>
    </row>
    <row r="1244" spans="1:16" ht="15" customHeight="1">
      <c r="A1244" s="15"/>
      <c r="B1244" s="183"/>
      <c r="C1244" s="109"/>
      <c r="D1244" s="226"/>
      <c r="E1244" s="227"/>
      <c r="F1244" s="228">
        <v>0</v>
      </c>
      <c r="G1244" s="228">
        <v>0</v>
      </c>
      <c r="H1244" s="175"/>
      <c r="I1244" s="88">
        <f t="shared" si="112"/>
        <v>0</v>
      </c>
      <c r="J1244" s="163">
        <f t="shared" si="113"/>
        <v>0</v>
      </c>
      <c r="K1244" s="155">
        <f t="shared" si="114"/>
        <v>0</v>
      </c>
      <c r="L1244" s="155">
        <f>IF(J1244=1,SUM($J$6:J1244),0)</f>
        <v>0</v>
      </c>
      <c r="M1244" s="155">
        <f>IF(K1244=1,SUM($K$6:K1244),0)</f>
        <v>0</v>
      </c>
      <c r="N1244" s="165">
        <f t="shared" si="115"/>
        <v>0</v>
      </c>
      <c r="O1244" s="155">
        <f t="shared" si="116"/>
        <v>0</v>
      </c>
      <c r="P1244" s="155">
        <f>IF(O1244=1,SUM($O$6:O1244),0)</f>
        <v>0</v>
      </c>
    </row>
    <row r="1245" spans="1:16" ht="15" customHeight="1">
      <c r="A1245" s="15"/>
      <c r="B1245" s="183" t="s">
        <v>1031</v>
      </c>
      <c r="C1245" s="109" t="s">
        <v>770</v>
      </c>
      <c r="D1245" s="226" t="s">
        <v>48</v>
      </c>
      <c r="E1245" s="227"/>
      <c r="F1245" s="228">
        <v>0</v>
      </c>
      <c r="G1245" s="228">
        <v>0</v>
      </c>
      <c r="H1245" s="175"/>
      <c r="I1245" s="88">
        <f t="shared" si="112"/>
        <v>0</v>
      </c>
      <c r="J1245" s="163">
        <f t="shared" si="113"/>
        <v>0</v>
      </c>
      <c r="K1245" s="155">
        <f t="shared" si="114"/>
        <v>0</v>
      </c>
      <c r="L1245" s="155">
        <f>IF(J1245=1,SUM($J$6:J1245),0)</f>
        <v>0</v>
      </c>
      <c r="M1245" s="155">
        <f>IF(K1245=1,SUM($K$6:K1245),0)</f>
        <v>0</v>
      </c>
      <c r="N1245" s="165">
        <f t="shared" si="115"/>
        <v>0</v>
      </c>
      <c r="O1245" s="155">
        <f t="shared" si="116"/>
        <v>0</v>
      </c>
      <c r="P1245" s="155">
        <f>IF(O1245=1,SUM($O$6:O1245),0)</f>
        <v>0</v>
      </c>
    </row>
    <row r="1246" spans="1:16" ht="15" customHeight="1">
      <c r="A1246" s="15"/>
      <c r="B1246" s="183">
        <v>1</v>
      </c>
      <c r="C1246" s="109" t="s">
        <v>950</v>
      </c>
      <c r="D1246" s="226" t="s">
        <v>47</v>
      </c>
      <c r="E1246" s="227" t="s">
        <v>297</v>
      </c>
      <c r="F1246" s="228">
        <v>285420</v>
      </c>
      <c r="G1246" s="228">
        <v>285420</v>
      </c>
      <c r="H1246" s="175"/>
      <c r="I1246" s="88">
        <f t="shared" si="112"/>
        <v>285420</v>
      </c>
      <c r="J1246" s="163">
        <f t="shared" si="113"/>
        <v>0</v>
      </c>
      <c r="K1246" s="155">
        <f t="shared" si="114"/>
        <v>0</v>
      </c>
      <c r="L1246" s="155">
        <f>IF(J1246=1,SUM($J$6:J1246),0)</f>
        <v>0</v>
      </c>
      <c r="M1246" s="155">
        <f>IF(K1246=1,SUM($K$6:K1246),0)</f>
        <v>0</v>
      </c>
      <c r="N1246" s="165">
        <f t="shared" si="115"/>
        <v>0</v>
      </c>
      <c r="O1246" s="155">
        <f t="shared" si="116"/>
        <v>0</v>
      </c>
      <c r="P1246" s="155">
        <f>IF(O1246=1,SUM($O$6:O1246),0)</f>
        <v>0</v>
      </c>
    </row>
    <row r="1247" spans="1:16" ht="15" customHeight="1">
      <c r="A1247" s="15"/>
      <c r="B1247" s="183">
        <v>2</v>
      </c>
      <c r="C1247" s="109" t="s">
        <v>378</v>
      </c>
      <c r="D1247" s="226" t="s">
        <v>47</v>
      </c>
      <c r="E1247" s="227" t="s">
        <v>297</v>
      </c>
      <c r="F1247" s="228">
        <v>285420</v>
      </c>
      <c r="G1247" s="228">
        <v>285420</v>
      </c>
      <c r="H1247" s="175"/>
      <c r="I1247" s="88">
        <f t="shared" si="112"/>
        <v>285420</v>
      </c>
      <c r="J1247" s="163">
        <f t="shared" si="113"/>
        <v>0</v>
      </c>
      <c r="K1247" s="155">
        <f t="shared" si="114"/>
        <v>0</v>
      </c>
      <c r="L1247" s="155">
        <f>IF(J1247=1,SUM($J$6:J1247),0)</f>
        <v>0</v>
      </c>
      <c r="M1247" s="155">
        <f>IF(K1247=1,SUM($K$6:K1247),0)</f>
        <v>0</v>
      </c>
      <c r="N1247" s="165">
        <f t="shared" si="115"/>
        <v>0</v>
      </c>
      <c r="O1247" s="155">
        <f t="shared" si="116"/>
        <v>0</v>
      </c>
      <c r="P1247" s="155">
        <f>IF(O1247=1,SUM($O$6:O1247),0)</f>
        <v>0</v>
      </c>
    </row>
    <row r="1248" spans="1:16" ht="15" customHeight="1">
      <c r="A1248" s="15"/>
      <c r="B1248" s="183">
        <v>3</v>
      </c>
      <c r="C1248" s="109" t="s">
        <v>379</v>
      </c>
      <c r="D1248" s="226" t="s">
        <v>47</v>
      </c>
      <c r="E1248" s="227" t="s">
        <v>297</v>
      </c>
      <c r="F1248" s="228">
        <v>222780</v>
      </c>
      <c r="G1248" s="228">
        <v>222780</v>
      </c>
      <c r="H1248" s="175"/>
      <c r="I1248" s="88">
        <f t="shared" si="112"/>
        <v>222780</v>
      </c>
      <c r="J1248" s="163">
        <f t="shared" si="113"/>
        <v>0</v>
      </c>
      <c r="K1248" s="155">
        <f t="shared" si="114"/>
        <v>0</v>
      </c>
      <c r="L1248" s="155">
        <f>IF(J1248=1,SUM($J$6:J1248),0)</f>
        <v>0</v>
      </c>
      <c r="M1248" s="155">
        <f>IF(K1248=1,SUM($K$6:K1248),0)</f>
        <v>0</v>
      </c>
      <c r="N1248" s="165">
        <f t="shared" si="115"/>
        <v>0</v>
      </c>
      <c r="O1248" s="155">
        <f t="shared" si="116"/>
        <v>0</v>
      </c>
      <c r="P1248" s="155">
        <f>IF(O1248=1,SUM($O$6:O1248),0)</f>
        <v>0</v>
      </c>
    </row>
    <row r="1249" spans="1:16" ht="15" customHeight="1">
      <c r="A1249" s="15"/>
      <c r="B1249" s="183">
        <v>4</v>
      </c>
      <c r="C1249" s="109" t="s">
        <v>380</v>
      </c>
      <c r="D1249" s="226" t="s">
        <v>47</v>
      </c>
      <c r="E1249" s="227" t="s">
        <v>297</v>
      </c>
      <c r="F1249" s="228">
        <v>211020</v>
      </c>
      <c r="G1249" s="228">
        <v>211020</v>
      </c>
      <c r="H1249" s="175"/>
      <c r="I1249" s="88">
        <f t="shared" si="112"/>
        <v>211020</v>
      </c>
      <c r="J1249" s="163">
        <f t="shared" si="113"/>
        <v>0</v>
      </c>
      <c r="K1249" s="155">
        <f t="shared" si="114"/>
        <v>0</v>
      </c>
      <c r="L1249" s="155">
        <f>IF(J1249=1,SUM($J$6:J1249),0)</f>
        <v>0</v>
      </c>
      <c r="M1249" s="155">
        <f>IF(K1249=1,SUM($K$6:K1249),0)</f>
        <v>0</v>
      </c>
      <c r="N1249" s="165">
        <f t="shared" si="115"/>
        <v>0</v>
      </c>
      <c r="O1249" s="155">
        <f t="shared" si="116"/>
        <v>0</v>
      </c>
      <c r="P1249" s="155">
        <f>IF(O1249=1,SUM($O$6:O1249),0)</f>
        <v>0</v>
      </c>
    </row>
    <row r="1250" spans="1:16" ht="15" customHeight="1">
      <c r="A1250" s="15"/>
      <c r="B1250" s="183">
        <v>5</v>
      </c>
      <c r="C1250" s="109" t="s">
        <v>381</v>
      </c>
      <c r="D1250" s="226" t="s">
        <v>47</v>
      </c>
      <c r="E1250" s="227" t="s">
        <v>297</v>
      </c>
      <c r="F1250" s="228">
        <v>180060</v>
      </c>
      <c r="G1250" s="228">
        <v>180060</v>
      </c>
      <c r="H1250" s="175"/>
      <c r="I1250" s="88">
        <f t="shared" si="112"/>
        <v>180060</v>
      </c>
      <c r="J1250" s="163">
        <f t="shared" si="113"/>
        <v>0</v>
      </c>
      <c r="K1250" s="155">
        <f t="shared" si="114"/>
        <v>0</v>
      </c>
      <c r="L1250" s="155">
        <f>IF(J1250=1,SUM($J$6:J1250),0)</f>
        <v>0</v>
      </c>
      <c r="M1250" s="155">
        <f>IF(K1250=1,SUM($K$6:K1250),0)</f>
        <v>0</v>
      </c>
      <c r="N1250" s="165">
        <f t="shared" si="115"/>
        <v>0</v>
      </c>
      <c r="O1250" s="155">
        <f t="shared" si="116"/>
        <v>0</v>
      </c>
      <c r="P1250" s="155">
        <f>IF(O1250=1,SUM($O$6:O1250),0)</f>
        <v>0</v>
      </c>
    </row>
    <row r="1251" spans="1:16" ht="15" customHeight="1">
      <c r="A1251" s="15"/>
      <c r="B1251" s="183">
        <v>6</v>
      </c>
      <c r="C1251" s="109" t="s">
        <v>382</v>
      </c>
      <c r="D1251" s="226" t="s">
        <v>47</v>
      </c>
      <c r="E1251" s="227" t="s">
        <v>297</v>
      </c>
      <c r="F1251" s="228">
        <v>174540</v>
      </c>
      <c r="G1251" s="228">
        <v>174540</v>
      </c>
      <c r="H1251" s="175"/>
      <c r="I1251" s="88">
        <f t="shared" si="112"/>
        <v>174540</v>
      </c>
      <c r="J1251" s="163">
        <f t="shared" si="113"/>
        <v>0</v>
      </c>
      <c r="K1251" s="155">
        <f t="shared" si="114"/>
        <v>0</v>
      </c>
      <c r="L1251" s="155">
        <f>IF(J1251=1,SUM($J$6:J1251),0)</f>
        <v>0</v>
      </c>
      <c r="M1251" s="155">
        <f>IF(K1251=1,SUM($K$6:K1251),0)</f>
        <v>0</v>
      </c>
      <c r="N1251" s="165">
        <f t="shared" si="115"/>
        <v>0</v>
      </c>
      <c r="O1251" s="155">
        <f t="shared" si="116"/>
        <v>0</v>
      </c>
      <c r="P1251" s="155">
        <f>IF(O1251=1,SUM($O$6:O1251),0)</f>
        <v>0</v>
      </c>
    </row>
    <row r="1252" spans="1:16" ht="15" customHeight="1">
      <c r="A1252" s="15"/>
      <c r="B1252" s="183">
        <v>7</v>
      </c>
      <c r="C1252" s="109" t="s">
        <v>383</v>
      </c>
      <c r="D1252" s="226" t="s">
        <v>47</v>
      </c>
      <c r="E1252" s="227" t="s">
        <v>297</v>
      </c>
      <c r="F1252" s="228">
        <v>174360</v>
      </c>
      <c r="G1252" s="228">
        <v>174360</v>
      </c>
      <c r="H1252" s="175"/>
      <c r="I1252" s="88">
        <f t="shared" si="112"/>
        <v>174360</v>
      </c>
      <c r="J1252" s="163">
        <f t="shared" si="113"/>
        <v>0</v>
      </c>
      <c r="K1252" s="155">
        <f t="shared" si="114"/>
        <v>0</v>
      </c>
      <c r="L1252" s="155">
        <f>IF(J1252=1,SUM($J$6:J1252),0)</f>
        <v>0</v>
      </c>
      <c r="M1252" s="155">
        <f>IF(K1252=1,SUM($K$6:K1252),0)</f>
        <v>0</v>
      </c>
      <c r="N1252" s="165">
        <f t="shared" si="115"/>
        <v>0</v>
      </c>
      <c r="O1252" s="155">
        <f t="shared" si="116"/>
        <v>0</v>
      </c>
      <c r="P1252" s="155">
        <f>IF(O1252=1,SUM($O$6:O1252),0)</f>
        <v>0</v>
      </c>
    </row>
    <row r="1253" spans="1:16" ht="15" customHeight="1">
      <c r="A1253" s="15"/>
      <c r="B1253" s="183">
        <v>8</v>
      </c>
      <c r="C1253" s="109" t="s">
        <v>384</v>
      </c>
      <c r="D1253" s="226" t="s">
        <v>47</v>
      </c>
      <c r="E1253" s="227" t="s">
        <v>297</v>
      </c>
      <c r="F1253" s="228">
        <v>148200</v>
      </c>
      <c r="G1253" s="228">
        <v>148200</v>
      </c>
      <c r="H1253" s="175"/>
      <c r="I1253" s="88">
        <f t="shared" ref="I1253:I1317" si="117">IF($I$5=$G$4,G1253,(IF($I$5=$F$4,F1253,0)))</f>
        <v>148200</v>
      </c>
      <c r="J1253" s="163">
        <f t="shared" si="113"/>
        <v>0</v>
      </c>
      <c r="K1253" s="155">
        <f t="shared" si="114"/>
        <v>0</v>
      </c>
      <c r="L1253" s="155">
        <f>IF(J1253=1,SUM($J$6:J1253),0)</f>
        <v>0</v>
      </c>
      <c r="M1253" s="155">
        <f>IF(K1253=1,SUM($K$6:K1253),0)</f>
        <v>0</v>
      </c>
      <c r="N1253" s="165">
        <f t="shared" si="115"/>
        <v>0</v>
      </c>
      <c r="O1253" s="155">
        <f t="shared" si="116"/>
        <v>0</v>
      </c>
      <c r="P1253" s="155">
        <f>IF(O1253=1,SUM($O$6:O1253),0)</f>
        <v>0</v>
      </c>
    </row>
    <row r="1254" spans="1:16" ht="15" customHeight="1">
      <c r="A1254" s="15"/>
      <c r="B1254" s="183">
        <v>9</v>
      </c>
      <c r="C1254" s="109" t="s">
        <v>385</v>
      </c>
      <c r="D1254" s="226" t="s">
        <v>47</v>
      </c>
      <c r="E1254" s="227" t="s">
        <v>297</v>
      </c>
      <c r="F1254" s="228">
        <v>165600</v>
      </c>
      <c r="G1254" s="228">
        <v>165600</v>
      </c>
      <c r="H1254" s="175"/>
      <c r="I1254" s="88">
        <f t="shared" si="117"/>
        <v>165600</v>
      </c>
      <c r="J1254" s="163">
        <f t="shared" si="113"/>
        <v>0</v>
      </c>
      <c r="K1254" s="155">
        <f t="shared" si="114"/>
        <v>0</v>
      </c>
      <c r="L1254" s="155">
        <f>IF(J1254=1,SUM($J$6:J1254),0)</f>
        <v>0</v>
      </c>
      <c r="M1254" s="155">
        <f>IF(K1254=1,SUM($K$6:K1254),0)</f>
        <v>0</v>
      </c>
      <c r="N1254" s="165">
        <f t="shared" si="115"/>
        <v>0</v>
      </c>
      <c r="O1254" s="155">
        <f t="shared" si="116"/>
        <v>0</v>
      </c>
      <c r="P1254" s="155">
        <f>IF(O1254=1,SUM($O$6:O1254),0)</f>
        <v>0</v>
      </c>
    </row>
    <row r="1255" spans="1:16" ht="15" customHeight="1">
      <c r="A1255" s="15"/>
      <c r="B1255" s="183">
        <v>10</v>
      </c>
      <c r="C1255" s="109" t="s">
        <v>386</v>
      </c>
      <c r="D1255" s="226" t="s">
        <v>47</v>
      </c>
      <c r="E1255" s="227" t="s">
        <v>297</v>
      </c>
      <c r="F1255" s="228">
        <v>160860</v>
      </c>
      <c r="G1255" s="228">
        <v>160860</v>
      </c>
      <c r="H1255" s="175"/>
      <c r="I1255" s="88">
        <f t="shared" si="117"/>
        <v>160860</v>
      </c>
      <c r="J1255" s="163">
        <f t="shared" si="113"/>
        <v>0</v>
      </c>
      <c r="K1255" s="155">
        <f t="shared" si="114"/>
        <v>0</v>
      </c>
      <c r="L1255" s="155">
        <f>IF(J1255=1,SUM($J$6:J1255),0)</f>
        <v>0</v>
      </c>
      <c r="M1255" s="155">
        <f>IF(K1255=1,SUM($K$6:K1255),0)</f>
        <v>0</v>
      </c>
      <c r="N1255" s="165">
        <f t="shared" si="115"/>
        <v>0</v>
      </c>
      <c r="O1255" s="155">
        <f t="shared" si="116"/>
        <v>0</v>
      </c>
      <c r="P1255" s="155">
        <f>IF(O1255=1,SUM($O$6:O1255),0)</f>
        <v>0</v>
      </c>
    </row>
    <row r="1256" spans="1:16" ht="15" customHeight="1">
      <c r="A1256" s="15"/>
      <c r="B1256" s="183">
        <v>11</v>
      </c>
      <c r="C1256" s="109" t="s">
        <v>387</v>
      </c>
      <c r="D1256" s="226" t="s">
        <v>47</v>
      </c>
      <c r="E1256" s="227" t="s">
        <v>297</v>
      </c>
      <c r="F1256" s="228">
        <v>133440</v>
      </c>
      <c r="G1256" s="228">
        <v>133440</v>
      </c>
      <c r="H1256" s="175"/>
      <c r="I1256" s="88">
        <f t="shared" si="117"/>
        <v>133440</v>
      </c>
      <c r="J1256" s="163">
        <f t="shared" si="113"/>
        <v>0</v>
      </c>
      <c r="K1256" s="155">
        <f t="shared" si="114"/>
        <v>0</v>
      </c>
      <c r="L1256" s="155">
        <f>IF(J1256=1,SUM($J$6:J1256),0)</f>
        <v>0</v>
      </c>
      <c r="M1256" s="155">
        <f>IF(K1256=1,SUM($K$6:K1256),0)</f>
        <v>0</v>
      </c>
      <c r="N1256" s="165">
        <f t="shared" si="115"/>
        <v>0</v>
      </c>
      <c r="O1256" s="155">
        <f t="shared" si="116"/>
        <v>0</v>
      </c>
      <c r="P1256" s="155">
        <f>IF(O1256=1,SUM($O$6:O1256),0)</f>
        <v>0</v>
      </c>
    </row>
    <row r="1257" spans="1:16" ht="15" customHeight="1">
      <c r="A1257" s="15"/>
      <c r="B1257" s="183">
        <v>12</v>
      </c>
      <c r="C1257" s="109" t="s">
        <v>388</v>
      </c>
      <c r="D1257" s="226" t="s">
        <v>47</v>
      </c>
      <c r="E1257" s="227" t="s">
        <v>297</v>
      </c>
      <c r="F1257" s="228">
        <v>133440</v>
      </c>
      <c r="G1257" s="228">
        <v>133440</v>
      </c>
      <c r="H1257" s="175"/>
      <c r="I1257" s="88">
        <f t="shared" si="117"/>
        <v>133440</v>
      </c>
      <c r="J1257" s="163">
        <f t="shared" si="113"/>
        <v>0</v>
      </c>
      <c r="K1257" s="155">
        <f t="shared" si="114"/>
        <v>0</v>
      </c>
      <c r="L1257" s="155">
        <f>IF(J1257=1,SUM($J$6:J1257),0)</f>
        <v>0</v>
      </c>
      <c r="M1257" s="155">
        <f>IF(K1257=1,SUM($K$6:K1257),0)</f>
        <v>0</v>
      </c>
      <c r="N1257" s="165">
        <f t="shared" si="115"/>
        <v>0</v>
      </c>
      <c r="O1257" s="155">
        <f t="shared" si="116"/>
        <v>0</v>
      </c>
      <c r="P1257" s="155">
        <f>IF(O1257=1,SUM($O$6:O1257),0)</f>
        <v>0</v>
      </c>
    </row>
    <row r="1258" spans="1:16" ht="15" customHeight="1">
      <c r="A1258" s="15"/>
      <c r="B1258" s="183">
        <v>13</v>
      </c>
      <c r="C1258" s="109" t="s">
        <v>389</v>
      </c>
      <c r="D1258" s="226" t="s">
        <v>47</v>
      </c>
      <c r="E1258" s="227" t="s">
        <v>297</v>
      </c>
      <c r="F1258" s="228">
        <v>118380</v>
      </c>
      <c r="G1258" s="228">
        <v>118380</v>
      </c>
      <c r="H1258" s="175"/>
      <c r="I1258" s="88">
        <f t="shared" si="117"/>
        <v>118380</v>
      </c>
      <c r="J1258" s="163">
        <f t="shared" si="113"/>
        <v>0</v>
      </c>
      <c r="K1258" s="155">
        <f t="shared" si="114"/>
        <v>0</v>
      </c>
      <c r="L1258" s="155">
        <f>IF(J1258=1,SUM($J$6:J1258),0)</f>
        <v>0</v>
      </c>
      <c r="M1258" s="155">
        <f>IF(K1258=1,SUM($K$6:K1258),0)</f>
        <v>0</v>
      </c>
      <c r="N1258" s="165">
        <f t="shared" si="115"/>
        <v>0</v>
      </c>
      <c r="O1258" s="155">
        <f t="shared" si="116"/>
        <v>0</v>
      </c>
      <c r="P1258" s="155">
        <f>IF(O1258=1,SUM($O$6:O1258),0)</f>
        <v>0</v>
      </c>
    </row>
    <row r="1259" spans="1:16" ht="15" customHeight="1">
      <c r="A1259" s="15"/>
      <c r="B1259" s="183">
        <v>14</v>
      </c>
      <c r="C1259" s="109" t="s">
        <v>390</v>
      </c>
      <c r="D1259" s="226" t="s">
        <v>47</v>
      </c>
      <c r="E1259" s="227" t="s">
        <v>297</v>
      </c>
      <c r="F1259" s="228">
        <v>89520</v>
      </c>
      <c r="G1259" s="228">
        <v>89520</v>
      </c>
      <c r="H1259" s="175"/>
      <c r="I1259" s="88">
        <f t="shared" si="117"/>
        <v>89520</v>
      </c>
      <c r="J1259" s="163">
        <f t="shared" si="113"/>
        <v>0</v>
      </c>
      <c r="K1259" s="155">
        <f t="shared" si="114"/>
        <v>0</v>
      </c>
      <c r="L1259" s="155">
        <f>IF(J1259=1,SUM($J$6:J1259),0)</f>
        <v>0</v>
      </c>
      <c r="M1259" s="155">
        <f>IF(K1259=1,SUM($K$6:K1259),0)</f>
        <v>0</v>
      </c>
      <c r="N1259" s="165">
        <f t="shared" si="115"/>
        <v>0</v>
      </c>
      <c r="O1259" s="155">
        <f t="shared" si="116"/>
        <v>0</v>
      </c>
      <c r="P1259" s="155">
        <f>IF(O1259=1,SUM($O$6:O1259),0)</f>
        <v>0</v>
      </c>
    </row>
    <row r="1260" spans="1:16" ht="15" customHeight="1">
      <c r="A1260" s="15"/>
      <c r="B1260" s="183">
        <v>15</v>
      </c>
      <c r="C1260" s="109" t="s">
        <v>391</v>
      </c>
      <c r="D1260" s="226" t="s">
        <v>47</v>
      </c>
      <c r="E1260" s="227" t="s">
        <v>297</v>
      </c>
      <c r="F1260" s="228">
        <v>234120</v>
      </c>
      <c r="G1260" s="228">
        <v>234120</v>
      </c>
      <c r="H1260" s="175"/>
      <c r="I1260" s="88">
        <f t="shared" si="117"/>
        <v>234120</v>
      </c>
      <c r="J1260" s="163">
        <f t="shared" si="113"/>
        <v>0</v>
      </c>
      <c r="K1260" s="155">
        <f t="shared" si="114"/>
        <v>0</v>
      </c>
      <c r="L1260" s="155">
        <f>IF(J1260=1,SUM($J$6:J1260),0)</f>
        <v>0</v>
      </c>
      <c r="M1260" s="155">
        <f>IF(K1260=1,SUM($K$6:K1260),0)</f>
        <v>0</v>
      </c>
      <c r="N1260" s="165">
        <f t="shared" si="115"/>
        <v>0</v>
      </c>
      <c r="O1260" s="155">
        <f t="shared" si="116"/>
        <v>0</v>
      </c>
      <c r="P1260" s="155">
        <f>IF(O1260=1,SUM($O$6:O1260),0)</f>
        <v>0</v>
      </c>
    </row>
    <row r="1261" spans="1:16" ht="15" customHeight="1">
      <c r="A1261" s="15"/>
      <c r="B1261" s="183">
        <v>16</v>
      </c>
      <c r="C1261" s="109" t="s">
        <v>393</v>
      </c>
      <c r="D1261" s="226" t="s">
        <v>47</v>
      </c>
      <c r="E1261" s="227" t="s">
        <v>297</v>
      </c>
      <c r="F1261" s="228">
        <v>184560</v>
      </c>
      <c r="G1261" s="228">
        <v>184560</v>
      </c>
      <c r="H1261" s="175"/>
      <c r="I1261" s="88">
        <f t="shared" si="117"/>
        <v>184560</v>
      </c>
      <c r="J1261" s="163">
        <f t="shared" si="113"/>
        <v>0</v>
      </c>
      <c r="K1261" s="155">
        <f t="shared" si="114"/>
        <v>0</v>
      </c>
      <c r="L1261" s="155">
        <f>IF(J1261=1,SUM($J$6:J1261),0)</f>
        <v>0</v>
      </c>
      <c r="M1261" s="155">
        <f>IF(K1261=1,SUM($K$6:K1261),0)</f>
        <v>0</v>
      </c>
      <c r="N1261" s="165">
        <f t="shared" si="115"/>
        <v>0</v>
      </c>
      <c r="O1261" s="155">
        <f t="shared" si="116"/>
        <v>0</v>
      </c>
      <c r="P1261" s="155">
        <f>IF(O1261=1,SUM($O$6:O1261),0)</f>
        <v>0</v>
      </c>
    </row>
    <row r="1262" spans="1:16" ht="15" customHeight="1">
      <c r="A1262" s="15"/>
      <c r="B1262" s="183">
        <v>17</v>
      </c>
      <c r="C1262" s="109" t="s">
        <v>395</v>
      </c>
      <c r="D1262" s="226" t="s">
        <v>47</v>
      </c>
      <c r="E1262" s="227" t="s">
        <v>297</v>
      </c>
      <c r="F1262" s="228">
        <v>156960</v>
      </c>
      <c r="G1262" s="228">
        <v>156960</v>
      </c>
      <c r="H1262" s="175"/>
      <c r="I1262" s="88">
        <f t="shared" si="117"/>
        <v>156960</v>
      </c>
      <c r="J1262" s="163">
        <f t="shared" si="113"/>
        <v>0</v>
      </c>
      <c r="K1262" s="155">
        <f t="shared" si="114"/>
        <v>0</v>
      </c>
      <c r="L1262" s="155">
        <f>IF(J1262=1,SUM($J$6:J1262),0)</f>
        <v>0</v>
      </c>
      <c r="M1262" s="155">
        <f>IF(K1262=1,SUM($K$6:K1262),0)</f>
        <v>0</v>
      </c>
      <c r="N1262" s="165">
        <f t="shared" si="115"/>
        <v>0</v>
      </c>
      <c r="O1262" s="155">
        <f t="shared" si="116"/>
        <v>0</v>
      </c>
      <c r="P1262" s="155">
        <f>IF(O1262=1,SUM($O$6:O1262),0)</f>
        <v>0</v>
      </c>
    </row>
    <row r="1263" spans="1:16" ht="15" customHeight="1">
      <c r="A1263" s="15"/>
      <c r="B1263" s="183">
        <v>18</v>
      </c>
      <c r="C1263" s="109" t="s">
        <v>397</v>
      </c>
      <c r="D1263" s="226" t="s">
        <v>47</v>
      </c>
      <c r="E1263" s="227" t="s">
        <v>297</v>
      </c>
      <c r="F1263" s="228">
        <v>119220</v>
      </c>
      <c r="G1263" s="228">
        <v>119220</v>
      </c>
      <c r="H1263" s="171"/>
      <c r="I1263" s="88">
        <f t="shared" si="117"/>
        <v>119220</v>
      </c>
      <c r="J1263" s="163">
        <f t="shared" si="113"/>
        <v>0</v>
      </c>
      <c r="K1263" s="155">
        <f t="shared" si="114"/>
        <v>0</v>
      </c>
      <c r="L1263" s="155">
        <f>IF(J1263=1,SUM($J$6:J1263),0)</f>
        <v>0</v>
      </c>
      <c r="M1263" s="155">
        <f>IF(K1263=1,SUM($K$6:K1263),0)</f>
        <v>0</v>
      </c>
      <c r="N1263" s="165">
        <f t="shared" si="115"/>
        <v>0</v>
      </c>
      <c r="O1263" s="155">
        <f t="shared" si="116"/>
        <v>0</v>
      </c>
      <c r="P1263" s="155">
        <f>IF(O1263=1,SUM($O$6:O1263),0)</f>
        <v>0</v>
      </c>
    </row>
    <row r="1264" spans="1:16" ht="15" customHeight="1">
      <c r="A1264" s="15"/>
      <c r="B1264" s="183">
        <v>19</v>
      </c>
      <c r="C1264" s="109" t="s">
        <v>392</v>
      </c>
      <c r="D1264" s="226" t="s">
        <v>47</v>
      </c>
      <c r="E1264" s="227" t="s">
        <v>297</v>
      </c>
      <c r="F1264" s="228">
        <v>163560</v>
      </c>
      <c r="G1264" s="228">
        <v>163560</v>
      </c>
      <c r="H1264" s="171"/>
      <c r="I1264" s="88">
        <f t="shared" si="117"/>
        <v>163560</v>
      </c>
      <c r="J1264" s="163">
        <f t="shared" si="113"/>
        <v>0</v>
      </c>
      <c r="K1264" s="155">
        <f t="shared" si="114"/>
        <v>0</v>
      </c>
      <c r="L1264" s="155">
        <f>IF(J1264=1,SUM($J$6:J1264),0)</f>
        <v>0</v>
      </c>
      <c r="M1264" s="155">
        <f>IF(K1264=1,SUM($K$6:K1264),0)</f>
        <v>0</v>
      </c>
      <c r="N1264" s="165">
        <f t="shared" si="115"/>
        <v>0</v>
      </c>
      <c r="O1264" s="155">
        <f t="shared" si="116"/>
        <v>0</v>
      </c>
      <c r="P1264" s="155">
        <f>IF(O1264=1,SUM($O$6:O1264),0)</f>
        <v>0</v>
      </c>
    </row>
    <row r="1265" spans="1:16" ht="15" customHeight="1">
      <c r="A1265" s="15"/>
      <c r="B1265" s="183">
        <v>20</v>
      </c>
      <c r="C1265" s="109" t="s">
        <v>394</v>
      </c>
      <c r="D1265" s="226" t="s">
        <v>47</v>
      </c>
      <c r="E1265" s="227" t="s">
        <v>297</v>
      </c>
      <c r="F1265" s="228">
        <v>146040</v>
      </c>
      <c r="G1265" s="228">
        <v>146040</v>
      </c>
      <c r="H1265" s="171"/>
      <c r="I1265" s="88">
        <f t="shared" si="117"/>
        <v>146040</v>
      </c>
      <c r="J1265" s="163">
        <f t="shared" si="113"/>
        <v>0</v>
      </c>
      <c r="K1265" s="155">
        <f t="shared" si="114"/>
        <v>0</v>
      </c>
      <c r="L1265" s="155">
        <f>IF(J1265=1,SUM($J$6:J1265),0)</f>
        <v>0</v>
      </c>
      <c r="M1265" s="155">
        <f>IF(K1265=1,SUM($K$6:K1265),0)</f>
        <v>0</v>
      </c>
      <c r="N1265" s="165">
        <f t="shared" si="115"/>
        <v>0</v>
      </c>
      <c r="O1265" s="155">
        <f t="shared" si="116"/>
        <v>0</v>
      </c>
      <c r="P1265" s="155">
        <f>IF(O1265=1,SUM($O$6:O1265),0)</f>
        <v>0</v>
      </c>
    </row>
    <row r="1266" spans="1:16" ht="15" customHeight="1">
      <c r="A1266" s="15"/>
      <c r="B1266" s="183">
        <v>21</v>
      </c>
      <c r="C1266" s="109" t="s">
        <v>396</v>
      </c>
      <c r="D1266" s="226" t="s">
        <v>47</v>
      </c>
      <c r="E1266" s="227" t="s">
        <v>297</v>
      </c>
      <c r="F1266" s="228">
        <v>107580</v>
      </c>
      <c r="G1266" s="228">
        <v>107580</v>
      </c>
      <c r="H1266" s="171"/>
      <c r="I1266" s="88">
        <f t="shared" si="117"/>
        <v>107580</v>
      </c>
      <c r="J1266" s="163">
        <f t="shared" si="113"/>
        <v>0</v>
      </c>
      <c r="K1266" s="155">
        <f t="shared" si="114"/>
        <v>0</v>
      </c>
      <c r="L1266" s="155">
        <f>IF(J1266=1,SUM($J$6:J1266),0)</f>
        <v>0</v>
      </c>
      <c r="M1266" s="155">
        <f>IF(K1266=1,SUM($K$6:K1266),0)</f>
        <v>0</v>
      </c>
      <c r="N1266" s="165">
        <f t="shared" si="115"/>
        <v>0</v>
      </c>
      <c r="O1266" s="155">
        <f t="shared" si="116"/>
        <v>0</v>
      </c>
      <c r="P1266" s="155">
        <f>IF(O1266=1,SUM($O$6:O1266),0)</f>
        <v>0</v>
      </c>
    </row>
    <row r="1267" spans="1:16" ht="15" customHeight="1">
      <c r="A1267" s="15"/>
      <c r="B1267" s="183">
        <v>22</v>
      </c>
      <c r="C1267" s="109" t="s">
        <v>398</v>
      </c>
      <c r="D1267" s="226" t="s">
        <v>47</v>
      </c>
      <c r="E1267" s="227" t="s">
        <v>297</v>
      </c>
      <c r="F1267" s="228">
        <v>91140</v>
      </c>
      <c r="G1267" s="228">
        <v>91140</v>
      </c>
      <c r="H1267" s="171"/>
      <c r="I1267" s="88">
        <f t="shared" si="117"/>
        <v>91140</v>
      </c>
      <c r="J1267" s="163">
        <f t="shared" si="113"/>
        <v>0</v>
      </c>
      <c r="K1267" s="155">
        <f t="shared" si="114"/>
        <v>0</v>
      </c>
      <c r="L1267" s="155">
        <f>IF(J1267=1,SUM($J$6:J1267),0)</f>
        <v>0</v>
      </c>
      <c r="M1267" s="155">
        <f>IF(K1267=1,SUM($K$6:K1267),0)</f>
        <v>0</v>
      </c>
      <c r="N1267" s="165">
        <f t="shared" si="115"/>
        <v>0</v>
      </c>
      <c r="O1267" s="155">
        <f t="shared" si="116"/>
        <v>0</v>
      </c>
      <c r="P1267" s="155">
        <f>IF(O1267=1,SUM($O$6:O1267),0)</f>
        <v>0</v>
      </c>
    </row>
    <row r="1268" spans="1:16" ht="15" customHeight="1">
      <c r="A1268" s="15"/>
      <c r="B1268" s="183">
        <v>23</v>
      </c>
      <c r="C1268" s="109" t="s">
        <v>951</v>
      </c>
      <c r="D1268" s="226" t="s">
        <v>47</v>
      </c>
      <c r="E1268" s="227" t="s">
        <v>297</v>
      </c>
      <c r="F1268" s="228">
        <v>81891.065868368882</v>
      </c>
      <c r="G1268" s="228">
        <v>81891.065868368882</v>
      </c>
      <c r="H1268" s="171"/>
      <c r="I1268" s="88">
        <f t="shared" si="117"/>
        <v>81891.065868368882</v>
      </c>
      <c r="J1268" s="163">
        <f t="shared" si="113"/>
        <v>0</v>
      </c>
      <c r="K1268" s="155">
        <f t="shared" si="114"/>
        <v>0</v>
      </c>
      <c r="L1268" s="155">
        <f>IF(J1268=1,SUM($J$6:J1268),0)</f>
        <v>0</v>
      </c>
      <c r="M1268" s="155">
        <f>IF(K1268=1,SUM($K$6:K1268),0)</f>
        <v>0</v>
      </c>
      <c r="N1268" s="165">
        <f t="shared" si="115"/>
        <v>0</v>
      </c>
      <c r="O1268" s="155">
        <f t="shared" si="116"/>
        <v>0</v>
      </c>
      <c r="P1268" s="155">
        <f>IF(O1268=1,SUM($O$6:O1268),0)</f>
        <v>0</v>
      </c>
    </row>
    <row r="1269" spans="1:16" ht="15" customHeight="1">
      <c r="A1269" s="15"/>
      <c r="B1269" s="183">
        <v>24</v>
      </c>
      <c r="C1269" s="109" t="s">
        <v>952</v>
      </c>
      <c r="D1269" s="226" t="s">
        <v>47</v>
      </c>
      <c r="E1269" s="227" t="s">
        <v>297</v>
      </c>
      <c r="F1269" s="228">
        <v>75288.699780185358</v>
      </c>
      <c r="G1269" s="228">
        <v>75288.699780185358</v>
      </c>
      <c r="H1269" s="171"/>
      <c r="I1269" s="88">
        <f t="shared" si="117"/>
        <v>75288.699780185358</v>
      </c>
      <c r="J1269" s="163">
        <f t="shared" si="113"/>
        <v>0</v>
      </c>
      <c r="K1269" s="155">
        <f t="shared" si="114"/>
        <v>0</v>
      </c>
      <c r="L1269" s="155">
        <f>IF(J1269=1,SUM($J$6:J1269),0)</f>
        <v>0</v>
      </c>
      <c r="M1269" s="155">
        <f>IF(K1269=1,SUM($K$6:K1269),0)</f>
        <v>0</v>
      </c>
      <c r="N1269" s="165">
        <f t="shared" si="115"/>
        <v>0</v>
      </c>
      <c r="O1269" s="155">
        <f t="shared" si="116"/>
        <v>0</v>
      </c>
      <c r="P1269" s="155">
        <f>IF(O1269=1,SUM($O$6:O1269),0)</f>
        <v>0</v>
      </c>
    </row>
    <row r="1270" spans="1:16" ht="15" customHeight="1">
      <c r="A1270" s="15"/>
      <c r="B1270" s="183">
        <v>25</v>
      </c>
      <c r="C1270" s="109" t="s">
        <v>953</v>
      </c>
      <c r="D1270" s="226" t="s">
        <v>47</v>
      </c>
      <c r="E1270" s="227" t="s">
        <v>297</v>
      </c>
      <c r="F1270" s="228">
        <v>69120</v>
      </c>
      <c r="G1270" s="228">
        <v>69120</v>
      </c>
      <c r="H1270" s="171"/>
      <c r="I1270" s="88">
        <f t="shared" si="117"/>
        <v>69120</v>
      </c>
      <c r="J1270" s="163">
        <f t="shared" si="113"/>
        <v>0</v>
      </c>
      <c r="K1270" s="155">
        <f t="shared" si="114"/>
        <v>0</v>
      </c>
      <c r="L1270" s="155">
        <f>IF(J1270=1,SUM($J$6:J1270),0)</f>
        <v>0</v>
      </c>
      <c r="M1270" s="155">
        <f>IF(K1270=1,SUM($K$6:K1270),0)</f>
        <v>0</v>
      </c>
      <c r="N1270" s="165">
        <f t="shared" si="115"/>
        <v>0</v>
      </c>
      <c r="O1270" s="155">
        <f t="shared" si="116"/>
        <v>0</v>
      </c>
      <c r="P1270" s="155">
        <f>IF(O1270=1,SUM($O$6:O1270),0)</f>
        <v>0</v>
      </c>
    </row>
    <row r="1271" spans="1:16" ht="15" customHeight="1">
      <c r="A1271" s="15"/>
      <c r="B1271" s="183">
        <v>26</v>
      </c>
      <c r="C1271" s="109" t="s">
        <v>954</v>
      </c>
      <c r="D1271" s="226" t="s">
        <v>47</v>
      </c>
      <c r="E1271" s="227" t="s">
        <v>297</v>
      </c>
      <c r="F1271" s="228">
        <v>69000</v>
      </c>
      <c r="G1271" s="228">
        <v>69000</v>
      </c>
      <c r="H1271" s="171"/>
      <c r="I1271" s="88">
        <f t="shared" si="117"/>
        <v>69000</v>
      </c>
      <c r="J1271" s="163">
        <f t="shared" si="113"/>
        <v>0</v>
      </c>
      <c r="K1271" s="155">
        <f t="shared" si="114"/>
        <v>0</v>
      </c>
      <c r="L1271" s="155">
        <f>IF(J1271=1,SUM($J$6:J1271),0)</f>
        <v>0</v>
      </c>
      <c r="M1271" s="155">
        <f>IF(K1271=1,SUM($K$6:K1271),0)</f>
        <v>0</v>
      </c>
      <c r="N1271" s="165">
        <f t="shared" si="115"/>
        <v>0</v>
      </c>
      <c r="O1271" s="155">
        <f t="shared" si="116"/>
        <v>0</v>
      </c>
      <c r="P1271" s="155">
        <f>IF(O1271=1,SUM($O$6:O1271),0)</f>
        <v>0</v>
      </c>
    </row>
    <row r="1272" spans="1:16" ht="15" customHeight="1">
      <c r="A1272" s="15"/>
      <c r="B1272" s="183">
        <v>27</v>
      </c>
      <c r="C1272" s="109" t="s">
        <v>955</v>
      </c>
      <c r="D1272" s="226" t="s">
        <v>47</v>
      </c>
      <c r="E1272" s="227" t="s">
        <v>297</v>
      </c>
      <c r="F1272" s="228">
        <v>61080</v>
      </c>
      <c r="G1272" s="228">
        <v>61080</v>
      </c>
      <c r="H1272" s="171"/>
      <c r="I1272" s="88">
        <f t="shared" si="117"/>
        <v>61080</v>
      </c>
      <c r="J1272" s="163">
        <f t="shared" si="113"/>
        <v>0</v>
      </c>
      <c r="K1272" s="155">
        <f t="shared" si="114"/>
        <v>0</v>
      </c>
      <c r="L1272" s="155">
        <f>IF(J1272=1,SUM($J$6:J1272),0)</f>
        <v>0</v>
      </c>
      <c r="M1272" s="155">
        <f>IF(K1272=1,SUM($K$6:K1272),0)</f>
        <v>0</v>
      </c>
      <c r="N1272" s="165">
        <f t="shared" si="115"/>
        <v>0</v>
      </c>
      <c r="O1272" s="155">
        <f t="shared" si="116"/>
        <v>0</v>
      </c>
      <c r="P1272" s="155">
        <f>IF(O1272=1,SUM($O$6:O1272),0)</f>
        <v>0</v>
      </c>
    </row>
    <row r="1273" spans="1:16" ht="15" customHeight="1">
      <c r="A1273" s="15"/>
      <c r="B1273" s="183">
        <v>28</v>
      </c>
      <c r="C1273" s="109" t="s">
        <v>399</v>
      </c>
      <c r="D1273" s="226" t="s">
        <v>47</v>
      </c>
      <c r="E1273" s="227" t="s">
        <v>297</v>
      </c>
      <c r="F1273" s="228">
        <v>313962</v>
      </c>
      <c r="G1273" s="228">
        <v>313962</v>
      </c>
      <c r="H1273" s="171"/>
      <c r="I1273" s="88">
        <f t="shared" si="117"/>
        <v>313962</v>
      </c>
      <c r="J1273" s="163">
        <f t="shared" si="113"/>
        <v>0</v>
      </c>
      <c r="K1273" s="155">
        <f t="shared" si="114"/>
        <v>0</v>
      </c>
      <c r="L1273" s="155">
        <f>IF(J1273=1,SUM($J$6:J1273),0)</f>
        <v>0</v>
      </c>
      <c r="M1273" s="155">
        <f>IF(K1273=1,SUM($K$6:K1273),0)</f>
        <v>0</v>
      </c>
      <c r="N1273" s="165">
        <f t="shared" si="115"/>
        <v>0</v>
      </c>
      <c r="O1273" s="155">
        <f t="shared" si="116"/>
        <v>0</v>
      </c>
      <c r="P1273" s="155">
        <f>IF(O1273=1,SUM($O$6:O1273),0)</f>
        <v>0</v>
      </c>
    </row>
    <row r="1274" spans="1:16" ht="15" customHeight="1">
      <c r="A1274" s="15"/>
      <c r="B1274" s="183">
        <v>29</v>
      </c>
      <c r="C1274" s="109" t="s">
        <v>400</v>
      </c>
      <c r="D1274" s="226" t="s">
        <v>47</v>
      </c>
      <c r="E1274" s="227" t="s">
        <v>297</v>
      </c>
      <c r="F1274" s="228">
        <v>313962</v>
      </c>
      <c r="G1274" s="228">
        <v>313962</v>
      </c>
      <c r="H1274" s="171"/>
      <c r="I1274" s="88">
        <f t="shared" si="117"/>
        <v>313962</v>
      </c>
      <c r="J1274" s="163">
        <f t="shared" si="113"/>
        <v>0</v>
      </c>
      <c r="K1274" s="155">
        <f t="shared" si="114"/>
        <v>0</v>
      </c>
      <c r="L1274" s="155">
        <f>IF(J1274=1,SUM($J$6:J1274),0)</f>
        <v>0</v>
      </c>
      <c r="M1274" s="155">
        <f>IF(K1274=1,SUM($K$6:K1274),0)</f>
        <v>0</v>
      </c>
      <c r="N1274" s="165">
        <f t="shared" si="115"/>
        <v>0</v>
      </c>
      <c r="O1274" s="155">
        <f t="shared" si="116"/>
        <v>0</v>
      </c>
      <c r="P1274" s="155">
        <f>IF(O1274=1,SUM($O$6:O1274),0)</f>
        <v>0</v>
      </c>
    </row>
    <row r="1275" spans="1:16" ht="15" customHeight="1">
      <c r="A1275" s="15"/>
      <c r="B1275" s="183">
        <v>30</v>
      </c>
      <c r="C1275" s="109" t="s">
        <v>401</v>
      </c>
      <c r="D1275" s="226" t="s">
        <v>47</v>
      </c>
      <c r="E1275" s="227" t="s">
        <v>297</v>
      </c>
      <c r="F1275" s="228">
        <v>245058.00000000003</v>
      </c>
      <c r="G1275" s="228">
        <v>245058.00000000003</v>
      </c>
      <c r="H1275" s="171"/>
      <c r="I1275" s="88">
        <f t="shared" si="117"/>
        <v>245058.00000000003</v>
      </c>
      <c r="J1275" s="163">
        <f t="shared" si="113"/>
        <v>0</v>
      </c>
      <c r="K1275" s="155">
        <f t="shared" si="114"/>
        <v>0</v>
      </c>
      <c r="L1275" s="155">
        <f>IF(J1275=1,SUM($J$6:J1275),0)</f>
        <v>0</v>
      </c>
      <c r="M1275" s="155">
        <f>IF(K1275=1,SUM($K$6:K1275),0)</f>
        <v>0</v>
      </c>
      <c r="N1275" s="165">
        <f t="shared" si="115"/>
        <v>0</v>
      </c>
      <c r="O1275" s="155">
        <f t="shared" si="116"/>
        <v>0</v>
      </c>
      <c r="P1275" s="155">
        <f>IF(O1275=1,SUM($O$6:O1275),0)</f>
        <v>0</v>
      </c>
    </row>
    <row r="1276" spans="1:16" ht="15" customHeight="1">
      <c r="A1276" s="15"/>
      <c r="B1276" s="183">
        <v>31</v>
      </c>
      <c r="C1276" s="109" t="s">
        <v>402</v>
      </c>
      <c r="D1276" s="226" t="s">
        <v>47</v>
      </c>
      <c r="E1276" s="227" t="s">
        <v>297</v>
      </c>
      <c r="F1276" s="228">
        <v>232122.00000000003</v>
      </c>
      <c r="G1276" s="228">
        <v>232122.00000000003</v>
      </c>
      <c r="H1276" s="171"/>
      <c r="I1276" s="88">
        <f t="shared" si="117"/>
        <v>232122.00000000003</v>
      </c>
      <c r="J1276" s="163">
        <f t="shared" si="113"/>
        <v>0</v>
      </c>
      <c r="K1276" s="155">
        <f t="shared" si="114"/>
        <v>0</v>
      </c>
      <c r="L1276" s="155">
        <f>IF(J1276=1,SUM($J$6:J1276),0)</f>
        <v>0</v>
      </c>
      <c r="M1276" s="155">
        <f>IF(K1276=1,SUM($K$6:K1276),0)</f>
        <v>0</v>
      </c>
      <c r="N1276" s="165">
        <f t="shared" si="115"/>
        <v>0</v>
      </c>
      <c r="O1276" s="155">
        <f t="shared" si="116"/>
        <v>0</v>
      </c>
      <c r="P1276" s="155">
        <f>IF(O1276=1,SUM($O$6:O1276),0)</f>
        <v>0</v>
      </c>
    </row>
    <row r="1277" spans="1:16" ht="15" customHeight="1">
      <c r="A1277" s="15"/>
      <c r="B1277" s="183">
        <v>32</v>
      </c>
      <c r="C1277" s="109" t="s">
        <v>403</v>
      </c>
      <c r="D1277" s="226" t="s">
        <v>47</v>
      </c>
      <c r="E1277" s="227" t="s">
        <v>297</v>
      </c>
      <c r="F1277" s="228">
        <v>198066</v>
      </c>
      <c r="G1277" s="228">
        <v>198066</v>
      </c>
      <c r="H1277" s="171"/>
      <c r="I1277" s="88">
        <f t="shared" si="117"/>
        <v>198066</v>
      </c>
      <c r="J1277" s="163">
        <f t="shared" si="113"/>
        <v>0</v>
      </c>
      <c r="K1277" s="155">
        <f t="shared" si="114"/>
        <v>0</v>
      </c>
      <c r="L1277" s="155">
        <f>IF(J1277=1,SUM($J$6:J1277),0)</f>
        <v>0</v>
      </c>
      <c r="M1277" s="155">
        <f>IF(K1277=1,SUM($K$6:K1277),0)</f>
        <v>0</v>
      </c>
      <c r="N1277" s="165">
        <f t="shared" si="115"/>
        <v>0</v>
      </c>
      <c r="O1277" s="155">
        <f t="shared" si="116"/>
        <v>0</v>
      </c>
      <c r="P1277" s="155">
        <f>IF(O1277=1,SUM($O$6:O1277),0)</f>
        <v>0</v>
      </c>
    </row>
    <row r="1278" spans="1:16" ht="15" customHeight="1">
      <c r="A1278" s="15"/>
      <c r="B1278" s="183">
        <v>33</v>
      </c>
      <c r="C1278" s="109" t="s">
        <v>404</v>
      </c>
      <c r="D1278" s="226" t="s">
        <v>47</v>
      </c>
      <c r="E1278" s="227" t="s">
        <v>297</v>
      </c>
      <c r="F1278" s="228">
        <v>191994</v>
      </c>
      <c r="G1278" s="228">
        <v>191994</v>
      </c>
      <c r="H1278" s="171"/>
      <c r="I1278" s="88">
        <f t="shared" si="117"/>
        <v>191994</v>
      </c>
      <c r="J1278" s="163">
        <f t="shared" si="113"/>
        <v>0</v>
      </c>
      <c r="K1278" s="155">
        <f t="shared" si="114"/>
        <v>0</v>
      </c>
      <c r="L1278" s="155">
        <f>IF(J1278=1,SUM($J$6:J1278),0)</f>
        <v>0</v>
      </c>
      <c r="M1278" s="155">
        <f>IF(K1278=1,SUM($K$6:K1278),0)</f>
        <v>0</v>
      </c>
      <c r="N1278" s="165">
        <f t="shared" si="115"/>
        <v>0</v>
      </c>
      <c r="O1278" s="155">
        <f t="shared" si="116"/>
        <v>0</v>
      </c>
      <c r="P1278" s="155">
        <f>IF(O1278=1,SUM($O$6:O1278),0)</f>
        <v>0</v>
      </c>
    </row>
    <row r="1279" spans="1:16" ht="15" customHeight="1">
      <c r="A1279" s="15"/>
      <c r="B1279" s="183">
        <v>34</v>
      </c>
      <c r="C1279" s="109" t="s">
        <v>405</v>
      </c>
      <c r="D1279" s="226" t="s">
        <v>47</v>
      </c>
      <c r="E1279" s="227" t="s">
        <v>297</v>
      </c>
      <c r="F1279" s="228">
        <v>191796</v>
      </c>
      <c r="G1279" s="228">
        <v>191796</v>
      </c>
      <c r="H1279" s="171"/>
      <c r="I1279" s="88">
        <f t="shared" si="117"/>
        <v>191796</v>
      </c>
      <c r="J1279" s="163">
        <f t="shared" si="113"/>
        <v>0</v>
      </c>
      <c r="K1279" s="155">
        <f t="shared" si="114"/>
        <v>0</v>
      </c>
      <c r="L1279" s="155">
        <f>IF(J1279=1,SUM($J$6:J1279),0)</f>
        <v>0</v>
      </c>
      <c r="M1279" s="155">
        <f>IF(K1279=1,SUM($K$6:K1279),0)</f>
        <v>0</v>
      </c>
      <c r="N1279" s="165">
        <f t="shared" si="115"/>
        <v>0</v>
      </c>
      <c r="O1279" s="155">
        <f t="shared" si="116"/>
        <v>0</v>
      </c>
      <c r="P1279" s="155">
        <f>IF(O1279=1,SUM($O$6:O1279),0)</f>
        <v>0</v>
      </c>
    </row>
    <row r="1280" spans="1:16" ht="15" customHeight="1">
      <c r="A1280" s="15"/>
      <c r="B1280" s="183">
        <v>35</v>
      </c>
      <c r="C1280" s="109" t="s">
        <v>406</v>
      </c>
      <c r="D1280" s="226" t="s">
        <v>47</v>
      </c>
      <c r="E1280" s="227" t="s">
        <v>297</v>
      </c>
      <c r="F1280" s="228">
        <v>163020</v>
      </c>
      <c r="G1280" s="228">
        <v>163020</v>
      </c>
      <c r="H1280" s="171"/>
      <c r="I1280" s="88">
        <f t="shared" si="117"/>
        <v>163020</v>
      </c>
      <c r="J1280" s="163">
        <f t="shared" si="113"/>
        <v>0</v>
      </c>
      <c r="K1280" s="155">
        <f t="shared" si="114"/>
        <v>0</v>
      </c>
      <c r="L1280" s="155">
        <f>IF(J1280=1,SUM($J$6:J1280),0)</f>
        <v>0</v>
      </c>
      <c r="M1280" s="155">
        <f>IF(K1280=1,SUM($K$6:K1280),0)</f>
        <v>0</v>
      </c>
      <c r="N1280" s="165">
        <f t="shared" si="115"/>
        <v>0</v>
      </c>
      <c r="O1280" s="155">
        <f t="shared" si="116"/>
        <v>0</v>
      </c>
      <c r="P1280" s="155">
        <f>IF(O1280=1,SUM($O$6:O1280),0)</f>
        <v>0</v>
      </c>
    </row>
    <row r="1281" spans="1:16" ht="15" customHeight="1">
      <c r="A1281" s="15"/>
      <c r="B1281" s="183">
        <v>36</v>
      </c>
      <c r="C1281" s="109" t="s">
        <v>407</v>
      </c>
      <c r="D1281" s="226" t="s">
        <v>47</v>
      </c>
      <c r="E1281" s="227" t="s">
        <v>297</v>
      </c>
      <c r="F1281" s="228">
        <v>182160</v>
      </c>
      <c r="G1281" s="228">
        <v>182160</v>
      </c>
      <c r="H1281" s="171"/>
      <c r="I1281" s="88">
        <f t="shared" si="117"/>
        <v>182160</v>
      </c>
      <c r="J1281" s="163">
        <f t="shared" si="113"/>
        <v>0</v>
      </c>
      <c r="K1281" s="155">
        <f t="shared" si="114"/>
        <v>0</v>
      </c>
      <c r="L1281" s="155">
        <f>IF(J1281=1,SUM($J$6:J1281),0)</f>
        <v>0</v>
      </c>
      <c r="M1281" s="155">
        <f>IF(K1281=1,SUM($K$6:K1281),0)</f>
        <v>0</v>
      </c>
      <c r="N1281" s="165">
        <f t="shared" si="115"/>
        <v>0</v>
      </c>
      <c r="O1281" s="155">
        <f t="shared" si="116"/>
        <v>0</v>
      </c>
      <c r="P1281" s="155">
        <f>IF(O1281=1,SUM($O$6:O1281),0)</f>
        <v>0</v>
      </c>
    </row>
    <row r="1282" spans="1:16" ht="15" customHeight="1">
      <c r="A1282" s="15"/>
      <c r="B1282" s="183">
        <v>37</v>
      </c>
      <c r="C1282" s="109" t="s">
        <v>408</v>
      </c>
      <c r="D1282" s="226" t="s">
        <v>47</v>
      </c>
      <c r="E1282" s="227" t="s">
        <v>297</v>
      </c>
      <c r="F1282" s="228">
        <v>176946</v>
      </c>
      <c r="G1282" s="228">
        <v>176946</v>
      </c>
      <c r="H1282" s="171"/>
      <c r="I1282" s="88">
        <f>IF($I$5=$G$4,G1282,(IF($I$5=$F$4,F1282,0)))</f>
        <v>176946</v>
      </c>
      <c r="J1282" s="163">
        <f t="shared" si="113"/>
        <v>0</v>
      </c>
      <c r="K1282" s="155">
        <f t="shared" si="114"/>
        <v>0</v>
      </c>
      <c r="L1282" s="155">
        <f>IF(J1282=1,SUM($J$6:J1282),0)</f>
        <v>0</v>
      </c>
      <c r="M1282" s="155">
        <f>IF(K1282=1,SUM($K$6:K1282),0)</f>
        <v>0</v>
      </c>
      <c r="N1282" s="165">
        <f t="shared" si="115"/>
        <v>0</v>
      </c>
      <c r="O1282" s="155">
        <f t="shared" si="116"/>
        <v>0</v>
      </c>
      <c r="P1282" s="155">
        <f>IF(O1282=1,SUM($O$6:O1282),0)</f>
        <v>0</v>
      </c>
    </row>
    <row r="1283" spans="1:16" ht="15" customHeight="1">
      <c r="A1283" s="15"/>
      <c r="B1283" s="183">
        <v>38</v>
      </c>
      <c r="C1283" s="109" t="s">
        <v>409</v>
      </c>
      <c r="D1283" s="226" t="s">
        <v>47</v>
      </c>
      <c r="E1283" s="227" t="s">
        <v>297</v>
      </c>
      <c r="F1283" s="228">
        <v>146784</v>
      </c>
      <c r="G1283" s="228">
        <v>146784</v>
      </c>
      <c r="H1283" s="171"/>
      <c r="I1283" s="88">
        <f t="shared" si="117"/>
        <v>146784</v>
      </c>
      <c r="J1283" s="163">
        <f t="shared" si="113"/>
        <v>0</v>
      </c>
      <c r="K1283" s="155">
        <f t="shared" si="114"/>
        <v>0</v>
      </c>
      <c r="L1283" s="155">
        <f>IF(J1283=1,SUM($J$6:J1283),0)</f>
        <v>0</v>
      </c>
      <c r="M1283" s="155">
        <f>IF(K1283=1,SUM($K$6:K1283),0)</f>
        <v>0</v>
      </c>
      <c r="N1283" s="165">
        <f t="shared" si="115"/>
        <v>0</v>
      </c>
      <c r="O1283" s="155">
        <f t="shared" si="116"/>
        <v>0</v>
      </c>
      <c r="P1283" s="155">
        <f>IF(O1283=1,SUM($O$6:O1283),0)</f>
        <v>0</v>
      </c>
    </row>
    <row r="1284" spans="1:16" ht="15" customHeight="1">
      <c r="A1284" s="15"/>
      <c r="B1284" s="183">
        <v>39</v>
      </c>
      <c r="C1284" s="109" t="s">
        <v>410</v>
      </c>
      <c r="D1284" s="226" t="s">
        <v>47</v>
      </c>
      <c r="E1284" s="227" t="s">
        <v>297</v>
      </c>
      <c r="F1284" s="228">
        <v>146784</v>
      </c>
      <c r="G1284" s="228">
        <v>146784</v>
      </c>
      <c r="H1284" s="171"/>
      <c r="I1284" s="88">
        <f t="shared" si="117"/>
        <v>146784</v>
      </c>
      <c r="J1284" s="163">
        <f t="shared" si="113"/>
        <v>0</v>
      </c>
      <c r="K1284" s="155">
        <f t="shared" si="114"/>
        <v>0</v>
      </c>
      <c r="L1284" s="155">
        <f>IF(J1284=1,SUM($J$6:J1284),0)</f>
        <v>0</v>
      </c>
      <c r="M1284" s="155">
        <f>IF(K1284=1,SUM($K$6:K1284),0)</f>
        <v>0</v>
      </c>
      <c r="N1284" s="165">
        <f t="shared" si="115"/>
        <v>0</v>
      </c>
      <c r="O1284" s="155">
        <f t="shared" si="116"/>
        <v>0</v>
      </c>
      <c r="P1284" s="155">
        <f>IF(O1284=1,SUM($O$6:O1284),0)</f>
        <v>0</v>
      </c>
    </row>
    <row r="1285" spans="1:16" ht="15" customHeight="1">
      <c r="A1285" s="15"/>
      <c r="B1285" s="183">
        <v>40</v>
      </c>
      <c r="C1285" s="109" t="s">
        <v>411</v>
      </c>
      <c r="D1285" s="226" t="s">
        <v>47</v>
      </c>
      <c r="E1285" s="227" t="s">
        <v>297</v>
      </c>
      <c r="F1285" s="228">
        <v>130218.00000000001</v>
      </c>
      <c r="G1285" s="228">
        <v>130218.00000000001</v>
      </c>
      <c r="H1285" s="171"/>
      <c r="I1285" s="88">
        <f t="shared" si="117"/>
        <v>130218.00000000001</v>
      </c>
      <c r="J1285" s="163">
        <f t="shared" si="113"/>
        <v>0</v>
      </c>
      <c r="K1285" s="155">
        <f t="shared" si="114"/>
        <v>0</v>
      </c>
      <c r="L1285" s="155">
        <f>IF(J1285=1,SUM($J$6:J1285),0)</f>
        <v>0</v>
      </c>
      <c r="M1285" s="155">
        <f>IF(K1285=1,SUM($K$6:K1285),0)</f>
        <v>0</v>
      </c>
      <c r="N1285" s="165">
        <f t="shared" si="115"/>
        <v>0</v>
      </c>
      <c r="O1285" s="155">
        <f t="shared" si="116"/>
        <v>0</v>
      </c>
      <c r="P1285" s="155">
        <f>IF(O1285=1,SUM($O$6:O1285),0)</f>
        <v>0</v>
      </c>
    </row>
    <row r="1286" spans="1:16" ht="15" customHeight="1">
      <c r="A1286" s="15"/>
      <c r="B1286" s="183">
        <v>41</v>
      </c>
      <c r="C1286" s="109" t="s">
        <v>412</v>
      </c>
      <c r="D1286" s="226" t="s">
        <v>47</v>
      </c>
      <c r="E1286" s="227" t="s">
        <v>297</v>
      </c>
      <c r="F1286" s="228">
        <v>98472</v>
      </c>
      <c r="G1286" s="228">
        <v>98472</v>
      </c>
      <c r="H1286" s="171"/>
      <c r="I1286" s="88">
        <f t="shared" si="117"/>
        <v>98472</v>
      </c>
      <c r="J1286" s="163">
        <f t="shared" si="113"/>
        <v>0</v>
      </c>
      <c r="K1286" s="155">
        <f t="shared" si="114"/>
        <v>0</v>
      </c>
      <c r="L1286" s="155">
        <f>IF(J1286=1,SUM($J$6:J1286),0)</f>
        <v>0</v>
      </c>
      <c r="M1286" s="155">
        <f>IF(K1286=1,SUM($K$6:K1286),0)</f>
        <v>0</v>
      </c>
      <c r="N1286" s="165">
        <f t="shared" si="115"/>
        <v>0</v>
      </c>
      <c r="O1286" s="155">
        <f t="shared" si="116"/>
        <v>0</v>
      </c>
      <c r="P1286" s="155">
        <f>IF(O1286=1,SUM($O$6:O1286),0)</f>
        <v>0</v>
      </c>
    </row>
    <row r="1287" spans="1:16" ht="15" customHeight="1">
      <c r="A1287" s="15"/>
      <c r="B1287" s="183">
        <v>42</v>
      </c>
      <c r="C1287" s="109" t="s">
        <v>413</v>
      </c>
      <c r="D1287" s="226" t="s">
        <v>47</v>
      </c>
      <c r="E1287" s="227" t="s">
        <v>297</v>
      </c>
      <c r="F1287" s="228">
        <v>257532.00000000003</v>
      </c>
      <c r="G1287" s="228">
        <v>257532.00000000003</v>
      </c>
      <c r="H1287" s="171"/>
      <c r="I1287" s="88">
        <f t="shared" si="117"/>
        <v>257532.00000000003</v>
      </c>
      <c r="J1287" s="163">
        <f t="shared" si="113"/>
        <v>0</v>
      </c>
      <c r="K1287" s="155">
        <f t="shared" si="114"/>
        <v>0</v>
      </c>
      <c r="L1287" s="155">
        <f>IF(J1287=1,SUM($J$6:J1287),0)</f>
        <v>0</v>
      </c>
      <c r="M1287" s="155">
        <f>IF(K1287=1,SUM($K$6:K1287),0)</f>
        <v>0</v>
      </c>
      <c r="N1287" s="165">
        <f t="shared" si="115"/>
        <v>0</v>
      </c>
      <c r="O1287" s="155">
        <f t="shared" si="116"/>
        <v>0</v>
      </c>
      <c r="P1287" s="155">
        <f>IF(O1287=1,SUM($O$6:O1287),0)</f>
        <v>0</v>
      </c>
    </row>
    <row r="1288" spans="1:16" ht="15" customHeight="1">
      <c r="A1288" s="15"/>
      <c r="B1288" s="183">
        <v>43</v>
      </c>
      <c r="C1288" s="109" t="s">
        <v>415</v>
      </c>
      <c r="D1288" s="226" t="s">
        <v>47</v>
      </c>
      <c r="E1288" s="227" t="s">
        <v>297</v>
      </c>
      <c r="F1288" s="228">
        <v>203016</v>
      </c>
      <c r="G1288" s="228">
        <v>203016</v>
      </c>
      <c r="H1288" s="171"/>
      <c r="I1288" s="88">
        <f t="shared" si="117"/>
        <v>203016</v>
      </c>
      <c r="J1288" s="163">
        <f t="shared" si="113"/>
        <v>0</v>
      </c>
      <c r="K1288" s="155">
        <f t="shared" si="114"/>
        <v>0</v>
      </c>
      <c r="L1288" s="155">
        <f>IF(J1288=1,SUM($J$6:J1288),0)</f>
        <v>0</v>
      </c>
      <c r="M1288" s="155">
        <f>IF(K1288=1,SUM($K$6:K1288),0)</f>
        <v>0</v>
      </c>
      <c r="N1288" s="165">
        <f t="shared" si="115"/>
        <v>0</v>
      </c>
      <c r="O1288" s="155">
        <f t="shared" si="116"/>
        <v>0</v>
      </c>
      <c r="P1288" s="155">
        <f>IF(O1288=1,SUM($O$6:O1288),0)</f>
        <v>0</v>
      </c>
    </row>
    <row r="1289" spans="1:16" ht="15" customHeight="1">
      <c r="A1289" s="15"/>
      <c r="B1289" s="183">
        <v>44</v>
      </c>
      <c r="C1289" s="109" t="s">
        <v>417</v>
      </c>
      <c r="D1289" s="226" t="s">
        <v>47</v>
      </c>
      <c r="E1289" s="227" t="s">
        <v>297</v>
      </c>
      <c r="F1289" s="228">
        <v>172656</v>
      </c>
      <c r="G1289" s="228">
        <v>172656</v>
      </c>
      <c r="H1289" s="171"/>
      <c r="I1289" s="88">
        <f t="shared" si="117"/>
        <v>172656</v>
      </c>
      <c r="J1289" s="163">
        <f t="shared" si="113"/>
        <v>0</v>
      </c>
      <c r="K1289" s="155">
        <f t="shared" si="114"/>
        <v>0</v>
      </c>
      <c r="L1289" s="155">
        <f>IF(J1289=1,SUM($J$6:J1289),0)</f>
        <v>0</v>
      </c>
      <c r="M1289" s="155">
        <f>IF(K1289=1,SUM($K$6:K1289),0)</f>
        <v>0</v>
      </c>
      <c r="N1289" s="165">
        <f t="shared" si="115"/>
        <v>0</v>
      </c>
      <c r="O1289" s="155">
        <f t="shared" si="116"/>
        <v>0</v>
      </c>
      <c r="P1289" s="155">
        <f>IF(O1289=1,SUM($O$6:O1289),0)</f>
        <v>0</v>
      </c>
    </row>
    <row r="1290" spans="1:16" ht="15" customHeight="1">
      <c r="A1290" s="15"/>
      <c r="B1290" s="183">
        <v>45</v>
      </c>
      <c r="C1290" s="109" t="s">
        <v>419</v>
      </c>
      <c r="D1290" s="226" t="s">
        <v>47</v>
      </c>
      <c r="E1290" s="227" t="s">
        <v>297</v>
      </c>
      <c r="F1290" s="228">
        <v>131142</v>
      </c>
      <c r="G1290" s="228">
        <v>131142</v>
      </c>
      <c r="H1290" s="171"/>
      <c r="I1290" s="88">
        <f t="shared" si="117"/>
        <v>131142</v>
      </c>
      <c r="J1290" s="163">
        <f t="shared" si="113"/>
        <v>0</v>
      </c>
      <c r="K1290" s="155">
        <f t="shared" si="114"/>
        <v>0</v>
      </c>
      <c r="L1290" s="155">
        <f>IF(J1290=1,SUM($J$6:J1290),0)</f>
        <v>0</v>
      </c>
      <c r="M1290" s="155">
        <f>IF(K1290=1,SUM($K$6:K1290),0)</f>
        <v>0</v>
      </c>
      <c r="N1290" s="165">
        <f t="shared" si="115"/>
        <v>0</v>
      </c>
      <c r="O1290" s="155">
        <f t="shared" si="116"/>
        <v>0</v>
      </c>
      <c r="P1290" s="155">
        <f>IF(O1290=1,SUM($O$6:O1290),0)</f>
        <v>0</v>
      </c>
    </row>
    <row r="1291" spans="1:16" ht="15" customHeight="1">
      <c r="A1291" s="15"/>
      <c r="B1291" s="183">
        <v>46</v>
      </c>
      <c r="C1291" s="109" t="s">
        <v>414</v>
      </c>
      <c r="D1291" s="226" t="s">
        <v>47</v>
      </c>
      <c r="E1291" s="227" t="s">
        <v>297</v>
      </c>
      <c r="F1291" s="228">
        <v>179916</v>
      </c>
      <c r="G1291" s="228">
        <v>179916</v>
      </c>
      <c r="H1291" s="171"/>
      <c r="I1291" s="88">
        <f t="shared" si="117"/>
        <v>179916</v>
      </c>
      <c r="J1291" s="163">
        <f t="shared" si="113"/>
        <v>0</v>
      </c>
      <c r="K1291" s="155">
        <f t="shared" si="114"/>
        <v>0</v>
      </c>
      <c r="L1291" s="155">
        <f>IF(J1291=1,SUM($J$6:J1291),0)</f>
        <v>0</v>
      </c>
      <c r="M1291" s="155">
        <f>IF(K1291=1,SUM($K$6:K1291),0)</f>
        <v>0</v>
      </c>
      <c r="N1291" s="165">
        <f t="shared" si="115"/>
        <v>0</v>
      </c>
      <c r="O1291" s="155">
        <f t="shared" si="116"/>
        <v>0</v>
      </c>
      <c r="P1291" s="155">
        <f>IF(O1291=1,SUM($O$6:O1291),0)</f>
        <v>0</v>
      </c>
    </row>
    <row r="1292" spans="1:16" ht="15" customHeight="1">
      <c r="A1292" s="15"/>
      <c r="B1292" s="183">
        <v>47</v>
      </c>
      <c r="C1292" s="109" t="s">
        <v>416</v>
      </c>
      <c r="D1292" s="226" t="s">
        <v>47</v>
      </c>
      <c r="E1292" s="227" t="s">
        <v>297</v>
      </c>
      <c r="F1292" s="228">
        <v>160644</v>
      </c>
      <c r="G1292" s="228">
        <v>160644</v>
      </c>
      <c r="H1292" s="171"/>
      <c r="I1292" s="88">
        <f t="shared" si="117"/>
        <v>160644</v>
      </c>
      <c r="J1292" s="163">
        <f t="shared" ref="J1292:J1355" si="118">IF(D1292="MDU-KD",1,0)</f>
        <v>0</v>
      </c>
      <c r="K1292" s="155">
        <f t="shared" ref="K1292:K1355" si="119">IF(D1292="HDW",1,0)</f>
        <v>0</v>
      </c>
      <c r="L1292" s="155">
        <f>IF(J1292=1,SUM($J$6:J1292),0)</f>
        <v>0</v>
      </c>
      <c r="M1292" s="155">
        <f>IF(K1292=1,SUM($K$6:K1292),0)</f>
        <v>0</v>
      </c>
      <c r="N1292" s="165">
        <f t="shared" ref="N1292:N1355" si="120">IF(L1292=0,M1292,L1292)</f>
        <v>0</v>
      </c>
      <c r="O1292" s="155">
        <f t="shared" ref="O1292:O1355" si="121">IF(E1292=0,0,IF(LEFT(C1292,11)="Tiang Beton",1,0))</f>
        <v>0</v>
      </c>
      <c r="P1292" s="155">
        <f>IF(O1292=1,SUM($O$6:O1292),0)</f>
        <v>0</v>
      </c>
    </row>
    <row r="1293" spans="1:16" ht="15" customHeight="1">
      <c r="A1293" s="15"/>
      <c r="B1293" s="183">
        <v>48</v>
      </c>
      <c r="C1293" s="109" t="s">
        <v>418</v>
      </c>
      <c r="D1293" s="226" t="s">
        <v>47</v>
      </c>
      <c r="E1293" s="227" t="s">
        <v>297</v>
      </c>
      <c r="F1293" s="228">
        <v>118338.00000000001</v>
      </c>
      <c r="G1293" s="228">
        <v>118338.00000000001</v>
      </c>
      <c r="H1293" s="171"/>
      <c r="I1293" s="88">
        <f t="shared" si="117"/>
        <v>118338.00000000001</v>
      </c>
      <c r="J1293" s="163">
        <f t="shared" si="118"/>
        <v>0</v>
      </c>
      <c r="K1293" s="155">
        <f t="shared" si="119"/>
        <v>0</v>
      </c>
      <c r="L1293" s="155">
        <f>IF(J1293=1,SUM($J$6:J1293),0)</f>
        <v>0</v>
      </c>
      <c r="M1293" s="155">
        <f>IF(K1293=1,SUM($K$6:K1293),0)</f>
        <v>0</v>
      </c>
      <c r="N1293" s="165">
        <f t="shared" si="120"/>
        <v>0</v>
      </c>
      <c r="O1293" s="155">
        <f t="shared" si="121"/>
        <v>0</v>
      </c>
      <c r="P1293" s="155">
        <f>IF(O1293=1,SUM($O$6:O1293),0)</f>
        <v>0</v>
      </c>
    </row>
    <row r="1294" spans="1:16" ht="15" customHeight="1">
      <c r="A1294" s="15"/>
      <c r="B1294" s="183">
        <v>49</v>
      </c>
      <c r="C1294" s="109" t="s">
        <v>420</v>
      </c>
      <c r="D1294" s="226" t="s">
        <v>47</v>
      </c>
      <c r="E1294" s="227" t="s">
        <v>297</v>
      </c>
      <c r="F1294" s="228">
        <v>100254</v>
      </c>
      <c r="G1294" s="228">
        <v>100254</v>
      </c>
      <c r="H1294" s="171"/>
      <c r="I1294" s="88">
        <f t="shared" si="117"/>
        <v>100254</v>
      </c>
      <c r="J1294" s="163">
        <f t="shared" si="118"/>
        <v>0</v>
      </c>
      <c r="K1294" s="155">
        <f t="shared" si="119"/>
        <v>0</v>
      </c>
      <c r="L1294" s="155">
        <f>IF(J1294=1,SUM($J$6:J1294),0)</f>
        <v>0</v>
      </c>
      <c r="M1294" s="155">
        <f>IF(K1294=1,SUM($K$6:K1294),0)</f>
        <v>0</v>
      </c>
      <c r="N1294" s="165">
        <f t="shared" si="120"/>
        <v>0</v>
      </c>
      <c r="O1294" s="155">
        <f t="shared" si="121"/>
        <v>0</v>
      </c>
      <c r="P1294" s="155">
        <f>IF(O1294=1,SUM($O$6:O1294),0)</f>
        <v>0</v>
      </c>
    </row>
    <row r="1295" spans="1:16" ht="15" customHeight="1">
      <c r="A1295" s="15"/>
      <c r="B1295" s="183">
        <v>50</v>
      </c>
      <c r="C1295" s="109" t="s">
        <v>956</v>
      </c>
      <c r="D1295" s="226" t="s">
        <v>47</v>
      </c>
      <c r="E1295" s="227" t="s">
        <v>297</v>
      </c>
      <c r="F1295" s="228">
        <v>90080.172455205786</v>
      </c>
      <c r="G1295" s="228">
        <v>90080.172455205786</v>
      </c>
      <c r="H1295" s="171"/>
      <c r="I1295" s="88">
        <f t="shared" si="117"/>
        <v>90080.172455205786</v>
      </c>
      <c r="J1295" s="163">
        <f t="shared" si="118"/>
        <v>0</v>
      </c>
      <c r="K1295" s="155">
        <f t="shared" si="119"/>
        <v>0</v>
      </c>
      <c r="L1295" s="155">
        <f>IF(J1295=1,SUM($J$6:J1295),0)</f>
        <v>0</v>
      </c>
      <c r="M1295" s="155">
        <f>IF(K1295=1,SUM($K$6:K1295),0)</f>
        <v>0</v>
      </c>
      <c r="N1295" s="165">
        <f t="shared" si="120"/>
        <v>0</v>
      </c>
      <c r="O1295" s="155">
        <f t="shared" si="121"/>
        <v>0</v>
      </c>
      <c r="P1295" s="155">
        <f>IF(O1295=1,SUM($O$6:O1295),0)</f>
        <v>0</v>
      </c>
    </row>
    <row r="1296" spans="1:16" ht="15" customHeight="1">
      <c r="A1296" s="15"/>
      <c r="B1296" s="183">
        <v>51</v>
      </c>
      <c r="C1296" s="109" t="s">
        <v>957</v>
      </c>
      <c r="D1296" s="226" t="s">
        <v>47</v>
      </c>
      <c r="E1296" s="227" t="s">
        <v>297</v>
      </c>
      <c r="F1296" s="228">
        <v>82817.569758203899</v>
      </c>
      <c r="G1296" s="228">
        <v>82817.569758203899</v>
      </c>
      <c r="H1296" s="171"/>
      <c r="I1296" s="88">
        <f t="shared" si="117"/>
        <v>82817.569758203899</v>
      </c>
      <c r="J1296" s="163">
        <f t="shared" si="118"/>
        <v>0</v>
      </c>
      <c r="K1296" s="155">
        <f t="shared" si="119"/>
        <v>0</v>
      </c>
      <c r="L1296" s="155">
        <f>IF(J1296=1,SUM($J$6:J1296),0)</f>
        <v>0</v>
      </c>
      <c r="M1296" s="155">
        <f>IF(K1296=1,SUM($K$6:K1296),0)</f>
        <v>0</v>
      </c>
      <c r="N1296" s="165">
        <f t="shared" si="120"/>
        <v>0</v>
      </c>
      <c r="O1296" s="155">
        <f t="shared" si="121"/>
        <v>0</v>
      </c>
      <c r="P1296" s="155">
        <f>IF(O1296=1,SUM($O$6:O1296),0)</f>
        <v>0</v>
      </c>
    </row>
    <row r="1297" spans="1:16" ht="15" customHeight="1">
      <c r="A1297" s="15"/>
      <c r="B1297" s="183">
        <v>52</v>
      </c>
      <c r="C1297" s="109" t="s">
        <v>958</v>
      </c>
      <c r="D1297" s="226" t="s">
        <v>47</v>
      </c>
      <c r="E1297" s="227" t="s">
        <v>297</v>
      </c>
      <c r="F1297" s="228">
        <v>76032</v>
      </c>
      <c r="G1297" s="228">
        <v>76032</v>
      </c>
      <c r="H1297" s="171"/>
      <c r="I1297" s="88">
        <f t="shared" si="117"/>
        <v>76032</v>
      </c>
      <c r="J1297" s="163">
        <f t="shared" si="118"/>
        <v>0</v>
      </c>
      <c r="K1297" s="155">
        <f t="shared" si="119"/>
        <v>0</v>
      </c>
      <c r="L1297" s="155">
        <f>IF(J1297=1,SUM($J$6:J1297),0)</f>
        <v>0</v>
      </c>
      <c r="M1297" s="155">
        <f>IF(K1297=1,SUM($K$6:K1297),0)</f>
        <v>0</v>
      </c>
      <c r="N1297" s="165">
        <f t="shared" si="120"/>
        <v>0</v>
      </c>
      <c r="O1297" s="155">
        <f t="shared" si="121"/>
        <v>0</v>
      </c>
      <c r="P1297" s="155">
        <f>IF(O1297=1,SUM($O$6:O1297),0)</f>
        <v>0</v>
      </c>
    </row>
    <row r="1298" spans="1:16" ht="15" customHeight="1">
      <c r="A1298" s="15"/>
      <c r="B1298" s="183">
        <v>53</v>
      </c>
      <c r="C1298" s="109" t="s">
        <v>959</v>
      </c>
      <c r="D1298" s="226" t="s">
        <v>47</v>
      </c>
      <c r="E1298" s="227" t="s">
        <v>297</v>
      </c>
      <c r="F1298" s="228">
        <v>75900</v>
      </c>
      <c r="G1298" s="228">
        <v>75900</v>
      </c>
      <c r="H1298" s="171"/>
      <c r="I1298" s="88">
        <f t="shared" si="117"/>
        <v>75900</v>
      </c>
      <c r="J1298" s="163">
        <f t="shared" si="118"/>
        <v>0</v>
      </c>
      <c r="K1298" s="155">
        <f t="shared" si="119"/>
        <v>0</v>
      </c>
      <c r="L1298" s="155">
        <f>IF(J1298=1,SUM($J$6:J1298),0)</f>
        <v>0</v>
      </c>
      <c r="M1298" s="155">
        <f>IF(K1298=1,SUM($K$6:K1298),0)</f>
        <v>0</v>
      </c>
      <c r="N1298" s="165">
        <f t="shared" si="120"/>
        <v>0</v>
      </c>
      <c r="O1298" s="155">
        <f t="shared" si="121"/>
        <v>0</v>
      </c>
      <c r="P1298" s="155">
        <f>IF(O1298=1,SUM($O$6:O1298),0)</f>
        <v>0</v>
      </c>
    </row>
    <row r="1299" spans="1:16" ht="15" customHeight="1">
      <c r="A1299" s="15"/>
      <c r="B1299" s="183">
        <v>54</v>
      </c>
      <c r="C1299" s="109" t="s">
        <v>960</v>
      </c>
      <c r="D1299" s="226" t="s">
        <v>47</v>
      </c>
      <c r="E1299" s="227" t="s">
        <v>297</v>
      </c>
      <c r="F1299" s="228">
        <v>67188</v>
      </c>
      <c r="G1299" s="228">
        <v>67188</v>
      </c>
      <c r="H1299" s="171"/>
      <c r="I1299" s="88">
        <f t="shared" si="117"/>
        <v>67188</v>
      </c>
      <c r="J1299" s="163">
        <f t="shared" si="118"/>
        <v>0</v>
      </c>
      <c r="K1299" s="155">
        <f t="shared" si="119"/>
        <v>0</v>
      </c>
      <c r="L1299" s="155">
        <f>IF(J1299=1,SUM($J$6:J1299),0)</f>
        <v>0</v>
      </c>
      <c r="M1299" s="155">
        <f>IF(K1299=1,SUM($K$6:K1299),0)</f>
        <v>0</v>
      </c>
      <c r="N1299" s="165">
        <f t="shared" si="120"/>
        <v>0</v>
      </c>
      <c r="O1299" s="155">
        <f t="shared" si="121"/>
        <v>0</v>
      </c>
      <c r="P1299" s="155">
        <f>IF(O1299=1,SUM($O$6:O1299),0)</f>
        <v>0</v>
      </c>
    </row>
    <row r="1300" spans="1:16" ht="15" customHeight="1">
      <c r="A1300" s="15"/>
      <c r="B1300" s="183">
        <v>55</v>
      </c>
      <c r="C1300" s="109" t="s">
        <v>1126</v>
      </c>
      <c r="D1300" s="226" t="s">
        <v>47</v>
      </c>
      <c r="E1300" s="227" t="s">
        <v>297</v>
      </c>
      <c r="F1300" s="228">
        <v>397284.97886456642</v>
      </c>
      <c r="G1300" s="228">
        <v>397284.97886456642</v>
      </c>
      <c r="H1300" s="171"/>
      <c r="I1300" s="88">
        <f t="shared" si="117"/>
        <v>397284.97886456642</v>
      </c>
      <c r="J1300" s="163">
        <f t="shared" si="118"/>
        <v>0</v>
      </c>
      <c r="K1300" s="155">
        <f t="shared" si="119"/>
        <v>0</v>
      </c>
      <c r="L1300" s="155">
        <f>IF(J1300=1,SUM($J$6:J1300),0)</f>
        <v>0</v>
      </c>
      <c r="M1300" s="155">
        <f>IF(K1300=1,SUM($K$6:K1300),0)</f>
        <v>0</v>
      </c>
      <c r="N1300" s="165">
        <f t="shared" si="120"/>
        <v>0</v>
      </c>
      <c r="O1300" s="155">
        <f t="shared" si="121"/>
        <v>0</v>
      </c>
      <c r="P1300" s="155">
        <f>IF(O1300=1,SUM($O$6:O1300),0)</f>
        <v>0</v>
      </c>
    </row>
    <row r="1301" spans="1:16" ht="15" customHeight="1">
      <c r="A1301" s="15"/>
      <c r="B1301" s="183"/>
      <c r="C1301" s="109"/>
      <c r="D1301" s="226" t="s">
        <v>48</v>
      </c>
      <c r="E1301" s="227"/>
      <c r="F1301" s="228">
        <v>0</v>
      </c>
      <c r="G1301" s="228">
        <v>0</v>
      </c>
      <c r="H1301" s="171"/>
      <c r="I1301" s="88">
        <f t="shared" si="117"/>
        <v>0</v>
      </c>
      <c r="J1301" s="163">
        <f t="shared" si="118"/>
        <v>0</v>
      </c>
      <c r="K1301" s="155">
        <f t="shared" si="119"/>
        <v>0</v>
      </c>
      <c r="L1301" s="155">
        <f>IF(J1301=1,SUM($J$6:J1301),0)</f>
        <v>0</v>
      </c>
      <c r="M1301" s="155">
        <f>IF(K1301=1,SUM($K$6:K1301),0)</f>
        <v>0</v>
      </c>
      <c r="N1301" s="165">
        <f t="shared" si="120"/>
        <v>0</v>
      </c>
      <c r="O1301" s="155">
        <f t="shared" si="121"/>
        <v>0</v>
      </c>
      <c r="P1301" s="155">
        <f>IF(O1301=1,SUM($O$6:O1301),0)</f>
        <v>0</v>
      </c>
    </row>
    <row r="1302" spans="1:16" ht="15" customHeight="1">
      <c r="A1302" s="15"/>
      <c r="B1302" s="183" t="s">
        <v>1031</v>
      </c>
      <c r="C1302" s="109" t="s">
        <v>779</v>
      </c>
      <c r="D1302" s="226" t="s">
        <v>48</v>
      </c>
      <c r="E1302" s="227"/>
      <c r="F1302" s="228">
        <v>0</v>
      </c>
      <c r="G1302" s="228">
        <v>0</v>
      </c>
      <c r="H1302" s="171"/>
      <c r="I1302" s="88">
        <f t="shared" si="117"/>
        <v>0</v>
      </c>
      <c r="J1302" s="163">
        <f t="shared" si="118"/>
        <v>0</v>
      </c>
      <c r="K1302" s="155">
        <f t="shared" si="119"/>
        <v>0</v>
      </c>
      <c r="L1302" s="155">
        <f>IF(J1302=1,SUM($J$6:J1302),0)</f>
        <v>0</v>
      </c>
      <c r="M1302" s="155">
        <f>IF(K1302=1,SUM($K$6:K1302),0)</f>
        <v>0</v>
      </c>
      <c r="N1302" s="165">
        <f t="shared" si="120"/>
        <v>0</v>
      </c>
      <c r="O1302" s="155">
        <f t="shared" si="121"/>
        <v>0</v>
      </c>
      <c r="P1302" s="155">
        <f>IF(O1302=1,SUM($O$6:O1302),0)</f>
        <v>0</v>
      </c>
    </row>
    <row r="1303" spans="1:16" ht="15" customHeight="1">
      <c r="A1303" s="15"/>
      <c r="B1303" s="183">
        <v>1</v>
      </c>
      <c r="C1303" s="109" t="s">
        <v>421</v>
      </c>
      <c r="D1303" s="226" t="s">
        <v>47</v>
      </c>
      <c r="E1303" s="227" t="s">
        <v>297</v>
      </c>
      <c r="F1303" s="228">
        <v>171300</v>
      </c>
      <c r="G1303" s="228">
        <v>171300</v>
      </c>
      <c r="H1303" s="171"/>
      <c r="I1303" s="88">
        <f t="shared" si="117"/>
        <v>171300</v>
      </c>
      <c r="J1303" s="163">
        <f t="shared" si="118"/>
        <v>0</v>
      </c>
      <c r="K1303" s="155">
        <f t="shared" si="119"/>
        <v>0</v>
      </c>
      <c r="L1303" s="155">
        <f>IF(J1303=1,SUM($J$6:J1303),0)</f>
        <v>0</v>
      </c>
      <c r="M1303" s="155">
        <f>IF(K1303=1,SUM($K$6:K1303),0)</f>
        <v>0</v>
      </c>
      <c r="N1303" s="165">
        <f t="shared" si="120"/>
        <v>0</v>
      </c>
      <c r="O1303" s="155">
        <f t="shared" si="121"/>
        <v>0</v>
      </c>
      <c r="P1303" s="155">
        <f>IF(O1303=1,SUM($O$6:O1303),0)</f>
        <v>0</v>
      </c>
    </row>
    <row r="1304" spans="1:16" ht="15" customHeight="1">
      <c r="A1304" s="15"/>
      <c r="B1304" s="183">
        <v>2</v>
      </c>
      <c r="C1304" s="109" t="s">
        <v>422</v>
      </c>
      <c r="D1304" s="226" t="s">
        <v>47</v>
      </c>
      <c r="E1304" s="227" t="s">
        <v>297</v>
      </c>
      <c r="F1304" s="228">
        <v>144000</v>
      </c>
      <c r="G1304" s="228">
        <v>144000</v>
      </c>
      <c r="H1304" s="171"/>
      <c r="I1304" s="88">
        <f t="shared" si="117"/>
        <v>144000</v>
      </c>
      <c r="J1304" s="163">
        <f t="shared" si="118"/>
        <v>0</v>
      </c>
      <c r="K1304" s="155">
        <f t="shared" si="119"/>
        <v>0</v>
      </c>
      <c r="L1304" s="155">
        <f>IF(J1304=1,SUM($J$6:J1304),0)</f>
        <v>0</v>
      </c>
      <c r="M1304" s="155">
        <f>IF(K1304=1,SUM($K$6:K1304),0)</f>
        <v>0</v>
      </c>
      <c r="N1304" s="165">
        <f t="shared" si="120"/>
        <v>0</v>
      </c>
      <c r="O1304" s="155">
        <f t="shared" si="121"/>
        <v>0</v>
      </c>
      <c r="P1304" s="155">
        <f>IF(O1304=1,SUM($O$6:O1304),0)</f>
        <v>0</v>
      </c>
    </row>
    <row r="1305" spans="1:16" ht="15" customHeight="1">
      <c r="A1305" s="15"/>
      <c r="B1305" s="183">
        <v>3</v>
      </c>
      <c r="C1305" s="109" t="s">
        <v>423</v>
      </c>
      <c r="D1305" s="226" t="s">
        <v>47</v>
      </c>
      <c r="E1305" s="227" t="s">
        <v>297</v>
      </c>
      <c r="F1305" s="228">
        <v>132480</v>
      </c>
      <c r="G1305" s="228">
        <v>132480</v>
      </c>
      <c r="H1305" s="171"/>
      <c r="I1305" s="88">
        <f t="shared" si="117"/>
        <v>132480</v>
      </c>
      <c r="J1305" s="163">
        <f t="shared" si="118"/>
        <v>0</v>
      </c>
      <c r="K1305" s="155">
        <f t="shared" si="119"/>
        <v>0</v>
      </c>
      <c r="L1305" s="155">
        <f>IF(J1305=1,SUM($J$6:J1305),0)</f>
        <v>0</v>
      </c>
      <c r="M1305" s="155">
        <f>IF(K1305=1,SUM($K$6:K1305),0)</f>
        <v>0</v>
      </c>
      <c r="N1305" s="165">
        <f t="shared" si="120"/>
        <v>0</v>
      </c>
      <c r="O1305" s="155">
        <f t="shared" si="121"/>
        <v>0</v>
      </c>
      <c r="P1305" s="155">
        <f>IF(O1305=1,SUM($O$6:O1305),0)</f>
        <v>0</v>
      </c>
    </row>
    <row r="1306" spans="1:16" ht="15" customHeight="1">
      <c r="A1306" s="15"/>
      <c r="B1306" s="183">
        <v>4</v>
      </c>
      <c r="C1306" s="109" t="s">
        <v>424</v>
      </c>
      <c r="D1306" s="226" t="s">
        <v>47</v>
      </c>
      <c r="E1306" s="227" t="s">
        <v>297</v>
      </c>
      <c r="F1306" s="228">
        <v>98580</v>
      </c>
      <c r="G1306" s="228">
        <v>98580</v>
      </c>
      <c r="H1306" s="171"/>
      <c r="I1306" s="88">
        <f t="shared" si="117"/>
        <v>98580</v>
      </c>
      <c r="J1306" s="163">
        <f t="shared" si="118"/>
        <v>0</v>
      </c>
      <c r="K1306" s="155">
        <f t="shared" si="119"/>
        <v>0</v>
      </c>
      <c r="L1306" s="155">
        <f>IF(J1306=1,SUM($J$6:J1306),0)</f>
        <v>0</v>
      </c>
      <c r="M1306" s="155">
        <f>IF(K1306=1,SUM($K$6:K1306),0)</f>
        <v>0</v>
      </c>
      <c r="N1306" s="165">
        <f t="shared" si="120"/>
        <v>0</v>
      </c>
      <c r="O1306" s="155">
        <f t="shared" si="121"/>
        <v>0</v>
      </c>
      <c r="P1306" s="155">
        <f>IF(O1306=1,SUM($O$6:O1306),0)</f>
        <v>0</v>
      </c>
    </row>
    <row r="1307" spans="1:16" ht="15" customHeight="1">
      <c r="A1307" s="15"/>
      <c r="B1307" s="183">
        <v>5</v>
      </c>
      <c r="C1307" s="109" t="s">
        <v>425</v>
      </c>
      <c r="D1307" s="226" t="s">
        <v>47</v>
      </c>
      <c r="E1307" s="227" t="s">
        <v>297</v>
      </c>
      <c r="F1307" s="228">
        <v>67020</v>
      </c>
      <c r="G1307" s="228">
        <v>67020</v>
      </c>
      <c r="H1307" s="171"/>
      <c r="I1307" s="88">
        <f t="shared" si="117"/>
        <v>67020</v>
      </c>
      <c r="J1307" s="163">
        <f t="shared" si="118"/>
        <v>0</v>
      </c>
      <c r="K1307" s="155">
        <f t="shared" si="119"/>
        <v>0</v>
      </c>
      <c r="L1307" s="155">
        <f>IF(J1307=1,SUM($J$6:J1307),0)</f>
        <v>0</v>
      </c>
      <c r="M1307" s="155">
        <f>IF(K1307=1,SUM($K$6:K1307),0)</f>
        <v>0</v>
      </c>
      <c r="N1307" s="165">
        <f t="shared" si="120"/>
        <v>0</v>
      </c>
      <c r="O1307" s="155">
        <f t="shared" si="121"/>
        <v>0</v>
      </c>
      <c r="P1307" s="155">
        <f>IF(O1307=1,SUM($O$6:O1307),0)</f>
        <v>0</v>
      </c>
    </row>
    <row r="1308" spans="1:16" ht="15" customHeight="1">
      <c r="A1308" s="15"/>
      <c r="B1308" s="183">
        <v>6</v>
      </c>
      <c r="C1308" s="109" t="s">
        <v>426</v>
      </c>
      <c r="D1308" s="226" t="s">
        <v>47</v>
      </c>
      <c r="E1308" s="227" t="s">
        <v>297</v>
      </c>
      <c r="F1308" s="228">
        <v>134100</v>
      </c>
      <c r="G1308" s="228">
        <v>134100</v>
      </c>
      <c r="H1308" s="171"/>
      <c r="I1308" s="88">
        <f t="shared" si="117"/>
        <v>134100</v>
      </c>
      <c r="J1308" s="163">
        <f t="shared" si="118"/>
        <v>0</v>
      </c>
      <c r="K1308" s="155">
        <f t="shared" si="119"/>
        <v>0</v>
      </c>
      <c r="L1308" s="155">
        <f>IF(J1308=1,SUM($J$6:J1308),0)</f>
        <v>0</v>
      </c>
      <c r="M1308" s="155">
        <f>IF(K1308=1,SUM($K$6:K1308),0)</f>
        <v>0</v>
      </c>
      <c r="N1308" s="165">
        <f t="shared" si="120"/>
        <v>0</v>
      </c>
      <c r="O1308" s="155">
        <f t="shared" si="121"/>
        <v>0</v>
      </c>
      <c r="P1308" s="155">
        <f>IF(O1308=1,SUM($O$6:O1308),0)</f>
        <v>0</v>
      </c>
    </row>
    <row r="1309" spans="1:16" ht="15" customHeight="1">
      <c r="A1309" s="15"/>
      <c r="B1309" s="183">
        <v>7</v>
      </c>
      <c r="C1309" s="109" t="s">
        <v>427</v>
      </c>
      <c r="D1309" s="226" t="s">
        <v>47</v>
      </c>
      <c r="E1309" s="227" t="s">
        <v>297</v>
      </c>
      <c r="F1309" s="228">
        <v>107400</v>
      </c>
      <c r="G1309" s="228">
        <v>107400</v>
      </c>
      <c r="H1309" s="171"/>
      <c r="I1309" s="88">
        <f t="shared" si="117"/>
        <v>107400</v>
      </c>
      <c r="J1309" s="163">
        <f t="shared" si="118"/>
        <v>0</v>
      </c>
      <c r="K1309" s="155">
        <f t="shared" si="119"/>
        <v>0</v>
      </c>
      <c r="L1309" s="155">
        <f>IF(J1309=1,SUM($J$6:J1309),0)</f>
        <v>0</v>
      </c>
      <c r="M1309" s="155">
        <f>IF(K1309=1,SUM($K$6:K1309),0)</f>
        <v>0</v>
      </c>
      <c r="N1309" s="165">
        <f t="shared" si="120"/>
        <v>0</v>
      </c>
      <c r="O1309" s="155">
        <f t="shared" si="121"/>
        <v>0</v>
      </c>
      <c r="P1309" s="155">
        <f>IF(O1309=1,SUM($O$6:O1309),0)</f>
        <v>0</v>
      </c>
    </row>
    <row r="1310" spans="1:16" ht="15" customHeight="1">
      <c r="A1310" s="15"/>
      <c r="B1310" s="183"/>
      <c r="C1310" s="109"/>
      <c r="D1310" s="226" t="s">
        <v>48</v>
      </c>
      <c r="E1310" s="227"/>
      <c r="F1310" s="228">
        <v>0</v>
      </c>
      <c r="G1310" s="228">
        <v>0</v>
      </c>
      <c r="H1310" s="171"/>
      <c r="I1310" s="88">
        <f t="shared" si="117"/>
        <v>0</v>
      </c>
      <c r="J1310" s="163">
        <f t="shared" si="118"/>
        <v>0</v>
      </c>
      <c r="K1310" s="155">
        <f t="shared" si="119"/>
        <v>0</v>
      </c>
      <c r="L1310" s="155">
        <f>IF(J1310=1,SUM($J$6:J1310),0)</f>
        <v>0</v>
      </c>
      <c r="M1310" s="155">
        <f>IF(K1310=1,SUM($K$6:K1310),0)</f>
        <v>0</v>
      </c>
      <c r="N1310" s="165">
        <f t="shared" si="120"/>
        <v>0</v>
      </c>
      <c r="O1310" s="155">
        <f t="shared" si="121"/>
        <v>0</v>
      </c>
      <c r="P1310" s="155">
        <f>IF(O1310=1,SUM($O$6:O1310),0)</f>
        <v>0</v>
      </c>
    </row>
    <row r="1311" spans="1:16" ht="15" customHeight="1">
      <c r="A1311" s="15"/>
      <c r="B1311" s="183" t="s">
        <v>1031</v>
      </c>
      <c r="C1311" s="109" t="s">
        <v>770</v>
      </c>
      <c r="D1311" s="226" t="s">
        <v>48</v>
      </c>
      <c r="E1311" s="227"/>
      <c r="F1311" s="228">
        <v>0</v>
      </c>
      <c r="G1311" s="228">
        <v>0</v>
      </c>
      <c r="H1311" s="171"/>
      <c r="I1311" s="88">
        <f t="shared" si="117"/>
        <v>0</v>
      </c>
      <c r="J1311" s="163">
        <f t="shared" si="118"/>
        <v>0</v>
      </c>
      <c r="K1311" s="155">
        <f t="shared" si="119"/>
        <v>0</v>
      </c>
      <c r="L1311" s="155">
        <f>IF(J1311=1,SUM($J$6:J1311),0)</f>
        <v>0</v>
      </c>
      <c r="M1311" s="155">
        <f>IF(K1311=1,SUM($K$6:K1311),0)</f>
        <v>0</v>
      </c>
      <c r="N1311" s="165">
        <f t="shared" si="120"/>
        <v>0</v>
      </c>
      <c r="O1311" s="155">
        <f t="shared" si="121"/>
        <v>0</v>
      </c>
      <c r="P1311" s="155">
        <f>IF(O1311=1,SUM($O$6:O1311),0)</f>
        <v>0</v>
      </c>
    </row>
    <row r="1312" spans="1:16" ht="15" customHeight="1">
      <c r="A1312" s="15"/>
      <c r="B1312" s="183">
        <v>1</v>
      </c>
      <c r="C1312" s="109" t="s">
        <v>1260</v>
      </c>
      <c r="D1312" s="226" t="s">
        <v>47</v>
      </c>
      <c r="E1312" s="227" t="s">
        <v>1102</v>
      </c>
      <c r="F1312" s="228">
        <v>5708400</v>
      </c>
      <c r="G1312" s="228">
        <v>5708400</v>
      </c>
      <c r="H1312" s="171"/>
      <c r="I1312" s="88">
        <f t="shared" si="117"/>
        <v>5708400</v>
      </c>
      <c r="J1312" s="163">
        <f t="shared" si="118"/>
        <v>0</v>
      </c>
      <c r="K1312" s="155">
        <f t="shared" si="119"/>
        <v>0</v>
      </c>
      <c r="L1312" s="155">
        <f>IF(J1312=1,SUM($J$6:J1312),0)</f>
        <v>0</v>
      </c>
      <c r="M1312" s="155">
        <f>IF(K1312=1,SUM($K$6:K1312),0)</f>
        <v>0</v>
      </c>
      <c r="N1312" s="165">
        <f t="shared" si="120"/>
        <v>0</v>
      </c>
      <c r="O1312" s="155">
        <f t="shared" si="121"/>
        <v>0</v>
      </c>
      <c r="P1312" s="155">
        <f>IF(O1312=1,SUM($O$6:O1312),0)</f>
        <v>0</v>
      </c>
    </row>
    <row r="1313" spans="1:16" ht="15" customHeight="1">
      <c r="A1313" s="15"/>
      <c r="B1313" s="183">
        <v>2</v>
      </c>
      <c r="C1313" s="109" t="s">
        <v>1261</v>
      </c>
      <c r="D1313" s="226" t="s">
        <v>47</v>
      </c>
      <c r="E1313" s="227" t="s">
        <v>1102</v>
      </c>
      <c r="F1313" s="228">
        <v>5708400</v>
      </c>
      <c r="G1313" s="228">
        <v>5708400</v>
      </c>
      <c r="H1313" s="171"/>
      <c r="I1313" s="88">
        <f t="shared" si="117"/>
        <v>5708400</v>
      </c>
      <c r="J1313" s="163">
        <f t="shared" si="118"/>
        <v>0</v>
      </c>
      <c r="K1313" s="155">
        <f t="shared" si="119"/>
        <v>0</v>
      </c>
      <c r="L1313" s="155">
        <f>IF(J1313=1,SUM($J$6:J1313),0)</f>
        <v>0</v>
      </c>
      <c r="M1313" s="155">
        <f>IF(K1313=1,SUM($K$6:K1313),0)</f>
        <v>0</v>
      </c>
      <c r="N1313" s="165">
        <f t="shared" si="120"/>
        <v>0</v>
      </c>
      <c r="O1313" s="155">
        <f t="shared" si="121"/>
        <v>0</v>
      </c>
      <c r="P1313" s="155">
        <f>IF(O1313=1,SUM($O$6:O1313),0)</f>
        <v>0</v>
      </c>
    </row>
    <row r="1314" spans="1:16" ht="15" customHeight="1">
      <c r="A1314" s="15"/>
      <c r="B1314" s="183">
        <v>3</v>
      </c>
      <c r="C1314" s="109" t="s">
        <v>1262</v>
      </c>
      <c r="D1314" s="226" t="s">
        <v>47</v>
      </c>
      <c r="E1314" s="227" t="s">
        <v>1102</v>
      </c>
      <c r="F1314" s="228">
        <v>4455600</v>
      </c>
      <c r="G1314" s="228">
        <v>4455600</v>
      </c>
      <c r="H1314" s="171"/>
      <c r="I1314" s="88">
        <f t="shared" si="117"/>
        <v>4455600</v>
      </c>
      <c r="J1314" s="163">
        <f t="shared" si="118"/>
        <v>0</v>
      </c>
      <c r="K1314" s="155">
        <f t="shared" si="119"/>
        <v>0</v>
      </c>
      <c r="L1314" s="155">
        <f>IF(J1314=1,SUM($J$6:J1314),0)</f>
        <v>0</v>
      </c>
      <c r="M1314" s="155">
        <f>IF(K1314=1,SUM($K$6:K1314),0)</f>
        <v>0</v>
      </c>
      <c r="N1314" s="165">
        <f t="shared" si="120"/>
        <v>0</v>
      </c>
      <c r="O1314" s="155">
        <f t="shared" si="121"/>
        <v>0</v>
      </c>
      <c r="P1314" s="155">
        <f>IF(O1314=1,SUM($O$6:O1314),0)</f>
        <v>0</v>
      </c>
    </row>
    <row r="1315" spans="1:16" ht="15" customHeight="1">
      <c r="A1315" s="15"/>
      <c r="B1315" s="183">
        <v>4</v>
      </c>
      <c r="C1315" s="109" t="s">
        <v>1263</v>
      </c>
      <c r="D1315" s="226" t="s">
        <v>47</v>
      </c>
      <c r="E1315" s="227" t="s">
        <v>1102</v>
      </c>
      <c r="F1315" s="228">
        <v>4220400</v>
      </c>
      <c r="G1315" s="228">
        <v>4220400</v>
      </c>
      <c r="H1315" s="171"/>
      <c r="I1315" s="88">
        <f t="shared" si="117"/>
        <v>4220400</v>
      </c>
      <c r="J1315" s="163">
        <f t="shared" si="118"/>
        <v>0</v>
      </c>
      <c r="K1315" s="155">
        <f t="shared" si="119"/>
        <v>0</v>
      </c>
      <c r="L1315" s="155">
        <f>IF(J1315=1,SUM($J$6:J1315),0)</f>
        <v>0</v>
      </c>
      <c r="M1315" s="155">
        <f>IF(K1315=1,SUM($K$6:K1315),0)</f>
        <v>0</v>
      </c>
      <c r="N1315" s="165">
        <f t="shared" si="120"/>
        <v>0</v>
      </c>
      <c r="O1315" s="155">
        <f t="shared" si="121"/>
        <v>0</v>
      </c>
      <c r="P1315" s="155">
        <f>IF(O1315=1,SUM($O$6:O1315),0)</f>
        <v>0</v>
      </c>
    </row>
    <row r="1316" spans="1:16" ht="15" customHeight="1">
      <c r="A1316" s="15"/>
      <c r="B1316" s="183">
        <v>5</v>
      </c>
      <c r="C1316" s="109" t="s">
        <v>1264</v>
      </c>
      <c r="D1316" s="226" t="s">
        <v>47</v>
      </c>
      <c r="E1316" s="227" t="s">
        <v>1102</v>
      </c>
      <c r="F1316" s="228">
        <v>3601200</v>
      </c>
      <c r="G1316" s="228">
        <v>3601200</v>
      </c>
      <c r="H1316" s="171"/>
      <c r="I1316" s="88">
        <f t="shared" si="117"/>
        <v>3601200</v>
      </c>
      <c r="J1316" s="163">
        <f t="shared" si="118"/>
        <v>0</v>
      </c>
      <c r="K1316" s="155">
        <f t="shared" si="119"/>
        <v>0</v>
      </c>
      <c r="L1316" s="155">
        <f>IF(J1316=1,SUM($J$6:J1316),0)</f>
        <v>0</v>
      </c>
      <c r="M1316" s="155">
        <f>IF(K1316=1,SUM($K$6:K1316),0)</f>
        <v>0</v>
      </c>
      <c r="N1316" s="165">
        <f t="shared" si="120"/>
        <v>0</v>
      </c>
      <c r="O1316" s="155">
        <f t="shared" si="121"/>
        <v>0</v>
      </c>
      <c r="P1316" s="155">
        <f>IF(O1316=1,SUM($O$6:O1316),0)</f>
        <v>0</v>
      </c>
    </row>
    <row r="1317" spans="1:16" ht="15" customHeight="1">
      <c r="A1317" s="15"/>
      <c r="B1317" s="183">
        <v>6</v>
      </c>
      <c r="C1317" s="109" t="s">
        <v>1265</v>
      </c>
      <c r="D1317" s="226" t="s">
        <v>47</v>
      </c>
      <c r="E1317" s="227" t="s">
        <v>1102</v>
      </c>
      <c r="F1317" s="228">
        <v>3490800</v>
      </c>
      <c r="G1317" s="228">
        <v>3490800</v>
      </c>
      <c r="H1317" s="171"/>
      <c r="I1317" s="88">
        <f t="shared" si="117"/>
        <v>3490800</v>
      </c>
      <c r="J1317" s="163">
        <f t="shared" si="118"/>
        <v>0</v>
      </c>
      <c r="K1317" s="155">
        <f t="shared" si="119"/>
        <v>0</v>
      </c>
      <c r="L1317" s="155">
        <f>IF(J1317=1,SUM($J$6:J1317),0)</f>
        <v>0</v>
      </c>
      <c r="M1317" s="155">
        <f>IF(K1317=1,SUM($K$6:K1317),0)</f>
        <v>0</v>
      </c>
      <c r="N1317" s="165">
        <f t="shared" si="120"/>
        <v>0</v>
      </c>
      <c r="O1317" s="155">
        <f t="shared" si="121"/>
        <v>0</v>
      </c>
      <c r="P1317" s="155">
        <f>IF(O1317=1,SUM($O$6:O1317),0)</f>
        <v>0</v>
      </c>
    </row>
    <row r="1318" spans="1:16" ht="15" customHeight="1">
      <c r="A1318" s="15"/>
      <c r="B1318" s="183">
        <v>7</v>
      </c>
      <c r="C1318" s="109" t="s">
        <v>1266</v>
      </c>
      <c r="D1318" s="226" t="s">
        <v>47</v>
      </c>
      <c r="E1318" s="227" t="s">
        <v>1102</v>
      </c>
      <c r="F1318" s="228">
        <v>3487200</v>
      </c>
      <c r="G1318" s="228">
        <v>3487200</v>
      </c>
      <c r="H1318" s="171"/>
      <c r="I1318" s="88">
        <f>IF($I$5=$G$4,G1318,(IF($I$5=$F$4,F1318,0)))</f>
        <v>3487200</v>
      </c>
      <c r="J1318" s="163">
        <f t="shared" si="118"/>
        <v>0</v>
      </c>
      <c r="K1318" s="155">
        <f t="shared" si="119"/>
        <v>0</v>
      </c>
      <c r="L1318" s="155">
        <f>IF(J1318=1,SUM($J$6:J1318),0)</f>
        <v>0</v>
      </c>
      <c r="M1318" s="155">
        <f>IF(K1318=1,SUM($K$6:K1318),0)</f>
        <v>0</v>
      </c>
      <c r="N1318" s="165">
        <f t="shared" si="120"/>
        <v>0</v>
      </c>
      <c r="O1318" s="155">
        <f t="shared" si="121"/>
        <v>0</v>
      </c>
      <c r="P1318" s="155">
        <f>IF(O1318=1,SUM($O$6:O1318),0)</f>
        <v>0</v>
      </c>
    </row>
    <row r="1319" spans="1:16" ht="15" customHeight="1">
      <c r="A1319" s="15"/>
      <c r="B1319" s="183">
        <v>8</v>
      </c>
      <c r="C1319" s="109" t="s">
        <v>1267</v>
      </c>
      <c r="D1319" s="226" t="s">
        <v>47</v>
      </c>
      <c r="E1319" s="227" t="s">
        <v>1102</v>
      </c>
      <c r="F1319" s="228">
        <v>2964000</v>
      </c>
      <c r="G1319" s="228">
        <v>2964000</v>
      </c>
      <c r="H1319" s="175"/>
      <c r="I1319" s="88">
        <f t="shared" ref="I1319:I1384" si="122">IF($I$5=$G$4,G1319,(IF($I$5=$F$4,F1319,0)))</f>
        <v>2964000</v>
      </c>
      <c r="J1319" s="163">
        <f t="shared" si="118"/>
        <v>0</v>
      </c>
      <c r="K1319" s="155">
        <f t="shared" si="119"/>
        <v>0</v>
      </c>
      <c r="L1319" s="155">
        <f>IF(J1319=1,SUM($J$6:J1319),0)</f>
        <v>0</v>
      </c>
      <c r="M1319" s="155">
        <f>IF(K1319=1,SUM($K$6:K1319),0)</f>
        <v>0</v>
      </c>
      <c r="N1319" s="165">
        <f t="shared" si="120"/>
        <v>0</v>
      </c>
      <c r="O1319" s="155">
        <f t="shared" si="121"/>
        <v>0</v>
      </c>
      <c r="P1319" s="155">
        <f>IF(O1319=1,SUM($O$6:O1319),0)</f>
        <v>0</v>
      </c>
    </row>
    <row r="1320" spans="1:16" ht="15" customHeight="1">
      <c r="A1320" s="15"/>
      <c r="B1320" s="183">
        <v>9</v>
      </c>
      <c r="C1320" s="109" t="s">
        <v>1268</v>
      </c>
      <c r="D1320" s="226" t="s">
        <v>47</v>
      </c>
      <c r="E1320" s="227" t="s">
        <v>1102</v>
      </c>
      <c r="F1320" s="228">
        <v>3312000</v>
      </c>
      <c r="G1320" s="228">
        <v>3312000</v>
      </c>
      <c r="H1320" s="175"/>
      <c r="I1320" s="88">
        <f t="shared" si="122"/>
        <v>3312000</v>
      </c>
      <c r="J1320" s="163">
        <f t="shared" si="118"/>
        <v>0</v>
      </c>
      <c r="K1320" s="155">
        <f t="shared" si="119"/>
        <v>0</v>
      </c>
      <c r="L1320" s="155">
        <f>IF(J1320=1,SUM($J$6:J1320),0)</f>
        <v>0</v>
      </c>
      <c r="M1320" s="155">
        <f>IF(K1320=1,SUM($K$6:K1320),0)</f>
        <v>0</v>
      </c>
      <c r="N1320" s="165">
        <f t="shared" si="120"/>
        <v>0</v>
      </c>
      <c r="O1320" s="155">
        <f t="shared" si="121"/>
        <v>0</v>
      </c>
      <c r="P1320" s="155">
        <f>IF(O1320=1,SUM($O$6:O1320),0)</f>
        <v>0</v>
      </c>
    </row>
    <row r="1321" spans="1:16" ht="15" customHeight="1">
      <c r="A1321" s="15"/>
      <c r="B1321" s="183">
        <v>10</v>
      </c>
      <c r="C1321" s="109" t="s">
        <v>1269</v>
      </c>
      <c r="D1321" s="226" t="s">
        <v>47</v>
      </c>
      <c r="E1321" s="227" t="s">
        <v>1102</v>
      </c>
      <c r="F1321" s="228">
        <v>3217200</v>
      </c>
      <c r="G1321" s="228">
        <v>3217200</v>
      </c>
      <c r="H1321" s="171"/>
      <c r="I1321" s="88">
        <f t="shared" si="122"/>
        <v>3217200</v>
      </c>
      <c r="J1321" s="163">
        <f t="shared" si="118"/>
        <v>0</v>
      </c>
      <c r="K1321" s="155">
        <f t="shared" si="119"/>
        <v>0</v>
      </c>
      <c r="L1321" s="155">
        <f>IF(J1321=1,SUM($J$6:J1321),0)</f>
        <v>0</v>
      </c>
      <c r="M1321" s="155">
        <f>IF(K1321=1,SUM($K$6:K1321),0)</f>
        <v>0</v>
      </c>
      <c r="N1321" s="165">
        <f t="shared" si="120"/>
        <v>0</v>
      </c>
      <c r="O1321" s="155">
        <f t="shared" si="121"/>
        <v>0</v>
      </c>
      <c r="P1321" s="155">
        <f>IF(O1321=1,SUM($O$6:O1321),0)</f>
        <v>0</v>
      </c>
    </row>
    <row r="1322" spans="1:16" ht="15" customHeight="1">
      <c r="A1322" s="15"/>
      <c r="B1322" s="183">
        <v>11</v>
      </c>
      <c r="C1322" s="109" t="s">
        <v>1270</v>
      </c>
      <c r="D1322" s="226" t="s">
        <v>47</v>
      </c>
      <c r="E1322" s="227" t="s">
        <v>1102</v>
      </c>
      <c r="F1322" s="228">
        <v>2668800</v>
      </c>
      <c r="G1322" s="228">
        <v>2668800</v>
      </c>
      <c r="H1322" s="171"/>
      <c r="I1322" s="88">
        <f t="shared" si="122"/>
        <v>2668800</v>
      </c>
      <c r="J1322" s="163">
        <f t="shared" si="118"/>
        <v>0</v>
      </c>
      <c r="K1322" s="155">
        <f t="shared" si="119"/>
        <v>0</v>
      </c>
      <c r="L1322" s="155">
        <f>IF(J1322=1,SUM($J$6:J1322),0)</f>
        <v>0</v>
      </c>
      <c r="M1322" s="155">
        <f>IF(K1322=1,SUM($K$6:K1322),0)</f>
        <v>0</v>
      </c>
      <c r="N1322" s="165">
        <f t="shared" si="120"/>
        <v>0</v>
      </c>
      <c r="O1322" s="155">
        <f t="shared" si="121"/>
        <v>0</v>
      </c>
      <c r="P1322" s="155">
        <f>IF(O1322=1,SUM($O$6:O1322),0)</f>
        <v>0</v>
      </c>
    </row>
    <row r="1323" spans="1:16" ht="15" customHeight="1">
      <c r="A1323" s="15"/>
      <c r="B1323" s="183">
        <v>12</v>
      </c>
      <c r="C1323" s="109" t="s">
        <v>1271</v>
      </c>
      <c r="D1323" s="226" t="s">
        <v>47</v>
      </c>
      <c r="E1323" s="227" t="s">
        <v>1102</v>
      </c>
      <c r="F1323" s="228">
        <v>2668800</v>
      </c>
      <c r="G1323" s="228">
        <v>2668800</v>
      </c>
      <c r="H1323" s="171"/>
      <c r="I1323" s="88">
        <f t="shared" si="122"/>
        <v>2668800</v>
      </c>
      <c r="J1323" s="163">
        <f t="shared" si="118"/>
        <v>0</v>
      </c>
      <c r="K1323" s="155">
        <f t="shared" si="119"/>
        <v>0</v>
      </c>
      <c r="L1323" s="155">
        <f>IF(J1323=1,SUM($J$6:J1323),0)</f>
        <v>0</v>
      </c>
      <c r="M1323" s="155">
        <f>IF(K1323=1,SUM($K$6:K1323),0)</f>
        <v>0</v>
      </c>
      <c r="N1323" s="165">
        <f t="shared" si="120"/>
        <v>0</v>
      </c>
      <c r="O1323" s="155">
        <f t="shared" si="121"/>
        <v>0</v>
      </c>
      <c r="P1323" s="155">
        <f>IF(O1323=1,SUM($O$6:O1323),0)</f>
        <v>0</v>
      </c>
    </row>
    <row r="1324" spans="1:16" ht="15" customHeight="1">
      <c r="A1324" s="15"/>
      <c r="B1324" s="183">
        <v>13</v>
      </c>
      <c r="C1324" s="109" t="s">
        <v>1272</v>
      </c>
      <c r="D1324" s="226" t="s">
        <v>47</v>
      </c>
      <c r="E1324" s="227" t="s">
        <v>1102</v>
      </c>
      <c r="F1324" s="228">
        <v>2367600</v>
      </c>
      <c r="G1324" s="228">
        <v>2367600</v>
      </c>
      <c r="H1324" s="171"/>
      <c r="I1324" s="88">
        <f t="shared" si="122"/>
        <v>2367600</v>
      </c>
      <c r="J1324" s="163">
        <f t="shared" si="118"/>
        <v>0</v>
      </c>
      <c r="K1324" s="155">
        <f t="shared" si="119"/>
        <v>0</v>
      </c>
      <c r="L1324" s="155">
        <f>IF(J1324=1,SUM($J$6:J1324),0)</f>
        <v>0</v>
      </c>
      <c r="M1324" s="155">
        <f>IF(K1324=1,SUM($K$6:K1324),0)</f>
        <v>0</v>
      </c>
      <c r="N1324" s="165">
        <f t="shared" si="120"/>
        <v>0</v>
      </c>
      <c r="O1324" s="155">
        <f t="shared" si="121"/>
        <v>0</v>
      </c>
      <c r="P1324" s="155">
        <f>IF(O1324=1,SUM($O$6:O1324),0)</f>
        <v>0</v>
      </c>
    </row>
    <row r="1325" spans="1:16" ht="15" customHeight="1">
      <c r="A1325" s="15"/>
      <c r="B1325" s="183">
        <v>14</v>
      </c>
      <c r="C1325" s="109" t="s">
        <v>1273</v>
      </c>
      <c r="D1325" s="226" t="s">
        <v>47</v>
      </c>
      <c r="E1325" s="227" t="s">
        <v>1102</v>
      </c>
      <c r="F1325" s="228">
        <v>1790400</v>
      </c>
      <c r="G1325" s="228">
        <v>1790400</v>
      </c>
      <c r="H1325" s="171"/>
      <c r="I1325" s="88">
        <f t="shared" si="122"/>
        <v>1790400</v>
      </c>
      <c r="J1325" s="163">
        <f t="shared" si="118"/>
        <v>0</v>
      </c>
      <c r="K1325" s="155">
        <f t="shared" si="119"/>
        <v>0</v>
      </c>
      <c r="L1325" s="155">
        <f>IF(J1325=1,SUM($J$6:J1325),0)</f>
        <v>0</v>
      </c>
      <c r="M1325" s="155">
        <f>IF(K1325=1,SUM($K$6:K1325),0)</f>
        <v>0</v>
      </c>
      <c r="N1325" s="165">
        <f t="shared" si="120"/>
        <v>0</v>
      </c>
      <c r="O1325" s="155">
        <f t="shared" si="121"/>
        <v>0</v>
      </c>
      <c r="P1325" s="155">
        <f>IF(O1325=1,SUM($O$6:O1325),0)</f>
        <v>0</v>
      </c>
    </row>
    <row r="1326" spans="1:16" ht="15" customHeight="1">
      <c r="A1326" s="15"/>
      <c r="B1326" s="183">
        <v>15</v>
      </c>
      <c r="C1326" s="109" t="s">
        <v>1274</v>
      </c>
      <c r="D1326" s="226" t="s">
        <v>47</v>
      </c>
      <c r="E1326" s="227" t="s">
        <v>1102</v>
      </c>
      <c r="F1326" s="228">
        <v>4682400</v>
      </c>
      <c r="G1326" s="228">
        <v>4682400</v>
      </c>
      <c r="H1326" s="171"/>
      <c r="I1326" s="88">
        <f t="shared" si="122"/>
        <v>4682400</v>
      </c>
      <c r="J1326" s="163">
        <f t="shared" si="118"/>
        <v>0</v>
      </c>
      <c r="K1326" s="155">
        <f t="shared" si="119"/>
        <v>0</v>
      </c>
      <c r="L1326" s="155">
        <f>IF(J1326=1,SUM($J$6:J1326),0)</f>
        <v>0</v>
      </c>
      <c r="M1326" s="155">
        <f>IF(K1326=1,SUM($K$6:K1326),0)</f>
        <v>0</v>
      </c>
      <c r="N1326" s="165">
        <f t="shared" si="120"/>
        <v>0</v>
      </c>
      <c r="O1326" s="155">
        <f t="shared" si="121"/>
        <v>0</v>
      </c>
      <c r="P1326" s="155">
        <f>IF(O1326=1,SUM($O$6:O1326),0)</f>
        <v>0</v>
      </c>
    </row>
    <row r="1327" spans="1:16" ht="15" customHeight="1">
      <c r="A1327" s="15"/>
      <c r="B1327" s="183">
        <v>16</v>
      </c>
      <c r="C1327" s="109" t="s">
        <v>1275</v>
      </c>
      <c r="D1327" s="226" t="s">
        <v>47</v>
      </c>
      <c r="E1327" s="227" t="s">
        <v>1102</v>
      </c>
      <c r="F1327" s="228">
        <v>3691200</v>
      </c>
      <c r="G1327" s="228">
        <v>3691200</v>
      </c>
      <c r="H1327" s="171"/>
      <c r="I1327" s="88">
        <f t="shared" si="122"/>
        <v>3691200</v>
      </c>
      <c r="J1327" s="163">
        <f t="shared" si="118"/>
        <v>0</v>
      </c>
      <c r="K1327" s="155">
        <f t="shared" si="119"/>
        <v>0</v>
      </c>
      <c r="L1327" s="155">
        <f>IF(J1327=1,SUM($J$6:J1327),0)</f>
        <v>0</v>
      </c>
      <c r="M1327" s="155">
        <f>IF(K1327=1,SUM($K$6:K1327),0)</f>
        <v>0</v>
      </c>
      <c r="N1327" s="165">
        <f t="shared" si="120"/>
        <v>0</v>
      </c>
      <c r="O1327" s="155">
        <f t="shared" si="121"/>
        <v>0</v>
      </c>
      <c r="P1327" s="155">
        <f>IF(O1327=1,SUM($O$6:O1327),0)</f>
        <v>0</v>
      </c>
    </row>
    <row r="1328" spans="1:16" ht="15" customHeight="1">
      <c r="A1328" s="15"/>
      <c r="B1328" s="183">
        <v>17</v>
      </c>
      <c r="C1328" s="109" t="s">
        <v>1276</v>
      </c>
      <c r="D1328" s="226" t="s">
        <v>47</v>
      </c>
      <c r="E1328" s="227" t="s">
        <v>1102</v>
      </c>
      <c r="F1328" s="228">
        <v>3139200</v>
      </c>
      <c r="G1328" s="228">
        <v>3139200</v>
      </c>
      <c r="H1328" s="171"/>
      <c r="I1328" s="88">
        <f t="shared" si="122"/>
        <v>3139200</v>
      </c>
      <c r="J1328" s="163">
        <f t="shared" si="118"/>
        <v>0</v>
      </c>
      <c r="K1328" s="155">
        <f t="shared" si="119"/>
        <v>0</v>
      </c>
      <c r="L1328" s="155">
        <f>IF(J1328=1,SUM($J$6:J1328),0)</f>
        <v>0</v>
      </c>
      <c r="M1328" s="155">
        <f>IF(K1328=1,SUM($K$6:K1328),0)</f>
        <v>0</v>
      </c>
      <c r="N1328" s="165">
        <f t="shared" si="120"/>
        <v>0</v>
      </c>
      <c r="O1328" s="155">
        <f t="shared" si="121"/>
        <v>0</v>
      </c>
      <c r="P1328" s="155">
        <f>IF(O1328=1,SUM($O$6:O1328),0)</f>
        <v>0</v>
      </c>
    </row>
    <row r="1329" spans="1:16" ht="15" customHeight="1">
      <c r="A1329" s="15"/>
      <c r="B1329" s="183">
        <v>18</v>
      </c>
      <c r="C1329" s="109" t="s">
        <v>1277</v>
      </c>
      <c r="D1329" s="226" t="s">
        <v>47</v>
      </c>
      <c r="E1329" s="227" t="s">
        <v>1102</v>
      </c>
      <c r="F1329" s="228">
        <v>2384400</v>
      </c>
      <c r="G1329" s="228">
        <v>2384400</v>
      </c>
      <c r="H1329" s="171"/>
      <c r="I1329" s="88">
        <f t="shared" si="122"/>
        <v>2384400</v>
      </c>
      <c r="J1329" s="163">
        <f t="shared" si="118"/>
        <v>0</v>
      </c>
      <c r="K1329" s="155">
        <f t="shared" si="119"/>
        <v>0</v>
      </c>
      <c r="L1329" s="155">
        <f>IF(J1329=1,SUM($J$6:J1329),0)</f>
        <v>0</v>
      </c>
      <c r="M1329" s="155">
        <f>IF(K1329=1,SUM($K$6:K1329),0)</f>
        <v>0</v>
      </c>
      <c r="N1329" s="165">
        <f t="shared" si="120"/>
        <v>0</v>
      </c>
      <c r="O1329" s="155">
        <f t="shared" si="121"/>
        <v>0</v>
      </c>
      <c r="P1329" s="155">
        <f>IF(O1329=1,SUM($O$6:O1329),0)</f>
        <v>0</v>
      </c>
    </row>
    <row r="1330" spans="1:16" ht="15" customHeight="1">
      <c r="A1330" s="15"/>
      <c r="B1330" s="183">
        <v>19</v>
      </c>
      <c r="C1330" s="109" t="s">
        <v>1278</v>
      </c>
      <c r="D1330" s="226" t="s">
        <v>47</v>
      </c>
      <c r="E1330" s="227" t="s">
        <v>1102</v>
      </c>
      <c r="F1330" s="228">
        <v>3271200</v>
      </c>
      <c r="G1330" s="228">
        <v>3271200</v>
      </c>
      <c r="H1330" s="171"/>
      <c r="I1330" s="88">
        <f t="shared" si="122"/>
        <v>3271200</v>
      </c>
      <c r="J1330" s="163">
        <f t="shared" si="118"/>
        <v>0</v>
      </c>
      <c r="K1330" s="155">
        <f t="shared" si="119"/>
        <v>0</v>
      </c>
      <c r="L1330" s="155">
        <f>IF(J1330=1,SUM($J$6:J1330),0)</f>
        <v>0</v>
      </c>
      <c r="M1330" s="155">
        <f>IF(K1330=1,SUM($K$6:K1330),0)</f>
        <v>0</v>
      </c>
      <c r="N1330" s="165">
        <f t="shared" si="120"/>
        <v>0</v>
      </c>
      <c r="O1330" s="155">
        <f t="shared" si="121"/>
        <v>0</v>
      </c>
      <c r="P1330" s="155">
        <f>IF(O1330=1,SUM($O$6:O1330),0)</f>
        <v>0</v>
      </c>
    </row>
    <row r="1331" spans="1:16" ht="15" customHeight="1">
      <c r="A1331" s="15"/>
      <c r="B1331" s="183">
        <v>20</v>
      </c>
      <c r="C1331" s="109" t="s">
        <v>1279</v>
      </c>
      <c r="D1331" s="226" t="s">
        <v>47</v>
      </c>
      <c r="E1331" s="227" t="s">
        <v>1102</v>
      </c>
      <c r="F1331" s="228">
        <v>2920800</v>
      </c>
      <c r="G1331" s="228">
        <v>2920800</v>
      </c>
      <c r="H1331" s="171"/>
      <c r="I1331" s="88">
        <f t="shared" si="122"/>
        <v>2920800</v>
      </c>
      <c r="J1331" s="163">
        <f t="shared" si="118"/>
        <v>0</v>
      </c>
      <c r="K1331" s="155">
        <f t="shared" si="119"/>
        <v>0</v>
      </c>
      <c r="L1331" s="155">
        <f>IF(J1331=1,SUM($J$6:J1331),0)</f>
        <v>0</v>
      </c>
      <c r="M1331" s="155">
        <f>IF(K1331=1,SUM($K$6:K1331),0)</f>
        <v>0</v>
      </c>
      <c r="N1331" s="165">
        <f t="shared" si="120"/>
        <v>0</v>
      </c>
      <c r="O1331" s="155">
        <f t="shared" si="121"/>
        <v>0</v>
      </c>
      <c r="P1331" s="155">
        <f>IF(O1331=1,SUM($O$6:O1331),0)</f>
        <v>0</v>
      </c>
    </row>
    <row r="1332" spans="1:16" ht="15" customHeight="1">
      <c r="A1332" s="15"/>
      <c r="B1332" s="183">
        <v>21</v>
      </c>
      <c r="C1332" s="109" t="s">
        <v>1280</v>
      </c>
      <c r="D1332" s="226" t="s">
        <v>47</v>
      </c>
      <c r="E1332" s="227" t="s">
        <v>1102</v>
      </c>
      <c r="F1332" s="228">
        <v>2151600</v>
      </c>
      <c r="G1332" s="228">
        <v>2151600</v>
      </c>
      <c r="H1332" s="171"/>
      <c r="I1332" s="88">
        <f t="shared" si="122"/>
        <v>2151600</v>
      </c>
      <c r="J1332" s="163">
        <f t="shared" si="118"/>
        <v>0</v>
      </c>
      <c r="K1332" s="155">
        <f t="shared" si="119"/>
        <v>0</v>
      </c>
      <c r="L1332" s="155">
        <f>IF(J1332=1,SUM($J$6:J1332),0)</f>
        <v>0</v>
      </c>
      <c r="M1332" s="155">
        <f>IF(K1332=1,SUM($K$6:K1332),0)</f>
        <v>0</v>
      </c>
      <c r="N1332" s="165">
        <f t="shared" si="120"/>
        <v>0</v>
      </c>
      <c r="O1332" s="155">
        <f t="shared" si="121"/>
        <v>0</v>
      </c>
      <c r="P1332" s="155">
        <f>IF(O1332=1,SUM($O$6:O1332),0)</f>
        <v>0</v>
      </c>
    </row>
    <row r="1333" spans="1:16" ht="15" customHeight="1">
      <c r="A1333" s="15"/>
      <c r="B1333" s="183">
        <v>22</v>
      </c>
      <c r="C1333" s="109" t="s">
        <v>1281</v>
      </c>
      <c r="D1333" s="226" t="s">
        <v>47</v>
      </c>
      <c r="E1333" s="227" t="s">
        <v>1102</v>
      </c>
      <c r="F1333" s="228">
        <v>1822800</v>
      </c>
      <c r="G1333" s="228">
        <v>1822800</v>
      </c>
      <c r="H1333" s="171"/>
      <c r="I1333" s="88">
        <f t="shared" si="122"/>
        <v>1822800</v>
      </c>
      <c r="J1333" s="163">
        <f t="shared" si="118"/>
        <v>0</v>
      </c>
      <c r="K1333" s="155">
        <f t="shared" si="119"/>
        <v>0</v>
      </c>
      <c r="L1333" s="155">
        <f>IF(J1333=1,SUM($J$6:J1333),0)</f>
        <v>0</v>
      </c>
      <c r="M1333" s="155">
        <f>IF(K1333=1,SUM($K$6:K1333),0)</f>
        <v>0</v>
      </c>
      <c r="N1333" s="165">
        <f t="shared" si="120"/>
        <v>0</v>
      </c>
      <c r="O1333" s="155">
        <f t="shared" si="121"/>
        <v>0</v>
      </c>
      <c r="P1333" s="155">
        <f>IF(O1333=1,SUM($O$6:O1333),0)</f>
        <v>0</v>
      </c>
    </row>
    <row r="1334" spans="1:16" ht="15" customHeight="1">
      <c r="A1334" s="15"/>
      <c r="B1334" s="183">
        <v>23</v>
      </c>
      <c r="C1334" s="109" t="s">
        <v>1282</v>
      </c>
      <c r="D1334" s="226" t="s">
        <v>47</v>
      </c>
      <c r="E1334" s="227" t="s">
        <v>1102</v>
      </c>
      <c r="F1334" s="228">
        <v>1637821.3173673779</v>
      </c>
      <c r="G1334" s="228">
        <v>1637821.3173673779</v>
      </c>
      <c r="H1334" s="171"/>
      <c r="I1334" s="88">
        <f t="shared" si="122"/>
        <v>1637821.3173673779</v>
      </c>
      <c r="J1334" s="163">
        <f t="shared" si="118"/>
        <v>0</v>
      </c>
      <c r="K1334" s="155">
        <f t="shared" si="119"/>
        <v>0</v>
      </c>
      <c r="L1334" s="155">
        <f>IF(J1334=1,SUM($J$6:J1334),0)</f>
        <v>0</v>
      </c>
      <c r="M1334" s="155">
        <f>IF(K1334=1,SUM($K$6:K1334),0)</f>
        <v>0</v>
      </c>
      <c r="N1334" s="165">
        <f t="shared" si="120"/>
        <v>0</v>
      </c>
      <c r="O1334" s="155">
        <f t="shared" si="121"/>
        <v>0</v>
      </c>
      <c r="P1334" s="155">
        <f>IF(O1334=1,SUM($O$6:O1334),0)</f>
        <v>0</v>
      </c>
    </row>
    <row r="1335" spans="1:16" ht="15" customHeight="1">
      <c r="A1335" s="15"/>
      <c r="B1335" s="183">
        <v>24</v>
      </c>
      <c r="C1335" s="109" t="s">
        <v>1283</v>
      </c>
      <c r="D1335" s="226" t="s">
        <v>47</v>
      </c>
      <c r="E1335" s="227" t="s">
        <v>1102</v>
      </c>
      <c r="F1335" s="228">
        <v>1505773.9956037072</v>
      </c>
      <c r="G1335" s="228">
        <v>1505773.9956037072</v>
      </c>
      <c r="H1335" s="171"/>
      <c r="I1335" s="88">
        <f t="shared" si="122"/>
        <v>1505773.9956037072</v>
      </c>
      <c r="J1335" s="163">
        <f t="shared" si="118"/>
        <v>0</v>
      </c>
      <c r="K1335" s="155">
        <f t="shared" si="119"/>
        <v>0</v>
      </c>
      <c r="L1335" s="155">
        <f>IF(J1335=1,SUM($J$6:J1335),0)</f>
        <v>0</v>
      </c>
      <c r="M1335" s="155">
        <f>IF(K1335=1,SUM($K$6:K1335),0)</f>
        <v>0</v>
      </c>
      <c r="N1335" s="165">
        <f t="shared" si="120"/>
        <v>0</v>
      </c>
      <c r="O1335" s="155">
        <f t="shared" si="121"/>
        <v>0</v>
      </c>
      <c r="P1335" s="155">
        <f>IF(O1335=1,SUM($O$6:O1335),0)</f>
        <v>0</v>
      </c>
    </row>
    <row r="1336" spans="1:16" ht="15" customHeight="1">
      <c r="A1336" s="15"/>
      <c r="B1336" s="183">
        <v>25</v>
      </c>
      <c r="C1336" s="109" t="s">
        <v>1284</v>
      </c>
      <c r="D1336" s="226" t="s">
        <v>47</v>
      </c>
      <c r="E1336" s="227" t="s">
        <v>1102</v>
      </c>
      <c r="F1336" s="228">
        <v>1382400</v>
      </c>
      <c r="G1336" s="228">
        <v>1382400</v>
      </c>
      <c r="H1336" s="171"/>
      <c r="I1336" s="88">
        <f t="shared" si="122"/>
        <v>1382400</v>
      </c>
      <c r="J1336" s="163">
        <f t="shared" si="118"/>
        <v>0</v>
      </c>
      <c r="K1336" s="155">
        <f t="shared" si="119"/>
        <v>0</v>
      </c>
      <c r="L1336" s="155">
        <f>IF(J1336=1,SUM($J$6:J1336),0)</f>
        <v>0</v>
      </c>
      <c r="M1336" s="155">
        <f>IF(K1336=1,SUM($K$6:K1336),0)</f>
        <v>0</v>
      </c>
      <c r="N1336" s="165">
        <f t="shared" si="120"/>
        <v>0</v>
      </c>
      <c r="O1336" s="155">
        <f t="shared" si="121"/>
        <v>0</v>
      </c>
      <c r="P1336" s="155">
        <f>IF(O1336=1,SUM($O$6:O1336),0)</f>
        <v>0</v>
      </c>
    </row>
    <row r="1337" spans="1:16" ht="15" customHeight="1">
      <c r="A1337" s="15"/>
      <c r="B1337" s="183">
        <v>26</v>
      </c>
      <c r="C1337" s="109" t="s">
        <v>1285</v>
      </c>
      <c r="D1337" s="226" t="s">
        <v>47</v>
      </c>
      <c r="E1337" s="227" t="s">
        <v>1102</v>
      </c>
      <c r="F1337" s="228">
        <v>1380000</v>
      </c>
      <c r="G1337" s="228">
        <v>1380000</v>
      </c>
      <c r="H1337" s="171"/>
      <c r="I1337" s="88">
        <f t="shared" si="122"/>
        <v>1380000</v>
      </c>
      <c r="J1337" s="163">
        <f t="shared" si="118"/>
        <v>0</v>
      </c>
      <c r="K1337" s="155">
        <f t="shared" si="119"/>
        <v>0</v>
      </c>
      <c r="L1337" s="155">
        <f>IF(J1337=1,SUM($J$6:J1337),0)</f>
        <v>0</v>
      </c>
      <c r="M1337" s="155">
        <f>IF(K1337=1,SUM($K$6:K1337),0)</f>
        <v>0</v>
      </c>
      <c r="N1337" s="165">
        <f t="shared" si="120"/>
        <v>0</v>
      </c>
      <c r="O1337" s="155">
        <f t="shared" si="121"/>
        <v>0</v>
      </c>
      <c r="P1337" s="155">
        <f>IF(O1337=1,SUM($O$6:O1337),0)</f>
        <v>0</v>
      </c>
    </row>
    <row r="1338" spans="1:16" ht="15" customHeight="1">
      <c r="A1338" s="15"/>
      <c r="B1338" s="183">
        <v>27</v>
      </c>
      <c r="C1338" s="109" t="s">
        <v>1286</v>
      </c>
      <c r="D1338" s="226" t="s">
        <v>47</v>
      </c>
      <c r="E1338" s="227" t="s">
        <v>1102</v>
      </c>
      <c r="F1338" s="228">
        <v>1221600</v>
      </c>
      <c r="G1338" s="228">
        <v>1221600</v>
      </c>
      <c r="H1338" s="171"/>
      <c r="I1338" s="88">
        <f t="shared" si="122"/>
        <v>1221600</v>
      </c>
      <c r="J1338" s="163">
        <f t="shared" si="118"/>
        <v>0</v>
      </c>
      <c r="K1338" s="155">
        <f t="shared" si="119"/>
        <v>0</v>
      </c>
      <c r="L1338" s="155">
        <f>IF(J1338=1,SUM($J$6:J1338),0)</f>
        <v>0</v>
      </c>
      <c r="M1338" s="155">
        <f>IF(K1338=1,SUM($K$6:K1338),0)</f>
        <v>0</v>
      </c>
      <c r="N1338" s="165">
        <f t="shared" si="120"/>
        <v>0</v>
      </c>
      <c r="O1338" s="155">
        <f t="shared" si="121"/>
        <v>0</v>
      </c>
      <c r="P1338" s="155">
        <f>IF(O1338=1,SUM($O$6:O1338),0)</f>
        <v>0</v>
      </c>
    </row>
    <row r="1339" spans="1:16" ht="15" customHeight="1">
      <c r="A1339" s="15"/>
      <c r="B1339" s="183">
        <v>28</v>
      </c>
      <c r="C1339" s="109" t="s">
        <v>1287</v>
      </c>
      <c r="D1339" s="226" t="s">
        <v>47</v>
      </c>
      <c r="E1339" s="227" t="s">
        <v>1102</v>
      </c>
      <c r="F1339" s="228">
        <v>6279240.0000000009</v>
      </c>
      <c r="G1339" s="228">
        <v>6279240.0000000009</v>
      </c>
      <c r="H1339" s="171"/>
      <c r="I1339" s="88">
        <f t="shared" si="122"/>
        <v>6279240.0000000009</v>
      </c>
      <c r="J1339" s="163">
        <f t="shared" si="118"/>
        <v>0</v>
      </c>
      <c r="K1339" s="155">
        <f t="shared" si="119"/>
        <v>0</v>
      </c>
      <c r="L1339" s="155">
        <f>IF(J1339=1,SUM($J$6:J1339),0)</f>
        <v>0</v>
      </c>
      <c r="M1339" s="155">
        <f>IF(K1339=1,SUM($K$6:K1339),0)</f>
        <v>0</v>
      </c>
      <c r="N1339" s="165">
        <f t="shared" si="120"/>
        <v>0</v>
      </c>
      <c r="O1339" s="155">
        <f t="shared" si="121"/>
        <v>0</v>
      </c>
      <c r="P1339" s="155">
        <f>IF(O1339=1,SUM($O$6:O1339),0)</f>
        <v>0</v>
      </c>
    </row>
    <row r="1340" spans="1:16" ht="15" customHeight="1">
      <c r="A1340" s="15"/>
      <c r="B1340" s="183">
        <v>29</v>
      </c>
      <c r="C1340" s="109" t="s">
        <v>1288</v>
      </c>
      <c r="D1340" s="226" t="s">
        <v>47</v>
      </c>
      <c r="E1340" s="227" t="s">
        <v>1102</v>
      </c>
      <c r="F1340" s="228">
        <v>6279240.0000000009</v>
      </c>
      <c r="G1340" s="228">
        <v>6279240.0000000009</v>
      </c>
      <c r="H1340" s="175"/>
      <c r="I1340" s="88">
        <f t="shared" si="122"/>
        <v>6279240.0000000009</v>
      </c>
      <c r="J1340" s="163">
        <f t="shared" si="118"/>
        <v>0</v>
      </c>
      <c r="K1340" s="155">
        <f t="shared" si="119"/>
        <v>0</v>
      </c>
      <c r="L1340" s="155">
        <f>IF(J1340=1,SUM($J$6:J1340),0)</f>
        <v>0</v>
      </c>
      <c r="M1340" s="155">
        <f>IF(K1340=1,SUM($K$6:K1340),0)</f>
        <v>0</v>
      </c>
      <c r="N1340" s="165">
        <f t="shared" si="120"/>
        <v>0</v>
      </c>
      <c r="O1340" s="155">
        <f t="shared" si="121"/>
        <v>0</v>
      </c>
      <c r="P1340" s="155">
        <f>IF(O1340=1,SUM($O$6:O1340),0)</f>
        <v>0</v>
      </c>
    </row>
    <row r="1341" spans="1:16" ht="15" customHeight="1">
      <c r="A1341" s="15"/>
      <c r="B1341" s="183">
        <v>30</v>
      </c>
      <c r="C1341" s="109" t="s">
        <v>1289</v>
      </c>
      <c r="D1341" s="226" t="s">
        <v>47</v>
      </c>
      <c r="E1341" s="227" t="s">
        <v>1102</v>
      </c>
      <c r="F1341" s="228">
        <v>4901160</v>
      </c>
      <c r="G1341" s="228">
        <v>4901160</v>
      </c>
      <c r="H1341" s="175"/>
      <c r="I1341" s="88">
        <f t="shared" si="122"/>
        <v>4901160</v>
      </c>
      <c r="J1341" s="163">
        <f t="shared" si="118"/>
        <v>0</v>
      </c>
      <c r="K1341" s="155">
        <f t="shared" si="119"/>
        <v>0</v>
      </c>
      <c r="L1341" s="155">
        <f>IF(J1341=1,SUM($J$6:J1341),0)</f>
        <v>0</v>
      </c>
      <c r="M1341" s="155">
        <f>IF(K1341=1,SUM($K$6:K1341),0)</f>
        <v>0</v>
      </c>
      <c r="N1341" s="165">
        <f t="shared" si="120"/>
        <v>0</v>
      </c>
      <c r="O1341" s="155">
        <f t="shared" si="121"/>
        <v>0</v>
      </c>
      <c r="P1341" s="155">
        <f>IF(O1341=1,SUM($O$6:O1341),0)</f>
        <v>0</v>
      </c>
    </row>
    <row r="1342" spans="1:16" ht="15" customHeight="1">
      <c r="A1342" s="15"/>
      <c r="B1342" s="183">
        <v>31</v>
      </c>
      <c r="C1342" s="109" t="s">
        <v>1290</v>
      </c>
      <c r="D1342" s="226" t="s">
        <v>47</v>
      </c>
      <c r="E1342" s="227" t="s">
        <v>1102</v>
      </c>
      <c r="F1342" s="228">
        <v>4642440</v>
      </c>
      <c r="G1342" s="228">
        <v>4642440</v>
      </c>
      <c r="H1342" s="175"/>
      <c r="I1342" s="88">
        <f t="shared" si="122"/>
        <v>4642440</v>
      </c>
      <c r="J1342" s="163">
        <f t="shared" si="118"/>
        <v>0</v>
      </c>
      <c r="K1342" s="155">
        <f t="shared" si="119"/>
        <v>0</v>
      </c>
      <c r="L1342" s="155">
        <f>IF(J1342=1,SUM($J$6:J1342),0)</f>
        <v>0</v>
      </c>
      <c r="M1342" s="155">
        <f>IF(K1342=1,SUM($K$6:K1342),0)</f>
        <v>0</v>
      </c>
      <c r="N1342" s="165">
        <f t="shared" si="120"/>
        <v>0</v>
      </c>
      <c r="O1342" s="155">
        <f t="shared" si="121"/>
        <v>0</v>
      </c>
      <c r="P1342" s="155">
        <f>IF(O1342=1,SUM($O$6:O1342),0)</f>
        <v>0</v>
      </c>
    </row>
    <row r="1343" spans="1:16" ht="15" customHeight="1">
      <c r="A1343" s="15"/>
      <c r="B1343" s="183">
        <v>32</v>
      </c>
      <c r="C1343" s="109" t="s">
        <v>1291</v>
      </c>
      <c r="D1343" s="226" t="s">
        <v>47</v>
      </c>
      <c r="E1343" s="227" t="s">
        <v>1102</v>
      </c>
      <c r="F1343" s="228">
        <v>3961320</v>
      </c>
      <c r="G1343" s="228">
        <v>3961320</v>
      </c>
      <c r="H1343" s="175"/>
      <c r="I1343" s="88">
        <f t="shared" si="122"/>
        <v>3961320</v>
      </c>
      <c r="J1343" s="163">
        <f t="shared" si="118"/>
        <v>0</v>
      </c>
      <c r="K1343" s="155">
        <f t="shared" si="119"/>
        <v>0</v>
      </c>
      <c r="L1343" s="155">
        <f>IF(J1343=1,SUM($J$6:J1343),0)</f>
        <v>0</v>
      </c>
      <c r="M1343" s="155">
        <f>IF(K1343=1,SUM($K$6:K1343),0)</f>
        <v>0</v>
      </c>
      <c r="N1343" s="165">
        <f t="shared" si="120"/>
        <v>0</v>
      </c>
      <c r="O1343" s="155">
        <f t="shared" si="121"/>
        <v>0</v>
      </c>
      <c r="P1343" s="155">
        <f>IF(O1343=1,SUM($O$6:O1343),0)</f>
        <v>0</v>
      </c>
    </row>
    <row r="1344" spans="1:16" ht="15" customHeight="1">
      <c r="A1344" s="15"/>
      <c r="B1344" s="183">
        <v>33</v>
      </c>
      <c r="C1344" s="109" t="s">
        <v>1292</v>
      </c>
      <c r="D1344" s="226" t="s">
        <v>47</v>
      </c>
      <c r="E1344" s="227" t="s">
        <v>1102</v>
      </c>
      <c r="F1344" s="228">
        <v>3839880</v>
      </c>
      <c r="G1344" s="228">
        <v>3839880</v>
      </c>
      <c r="H1344" s="175"/>
      <c r="I1344" s="88">
        <f t="shared" si="122"/>
        <v>3839880</v>
      </c>
      <c r="J1344" s="163">
        <f t="shared" si="118"/>
        <v>0</v>
      </c>
      <c r="K1344" s="155">
        <f t="shared" si="119"/>
        <v>0</v>
      </c>
      <c r="L1344" s="155">
        <f>IF(J1344=1,SUM($J$6:J1344),0)</f>
        <v>0</v>
      </c>
      <c r="M1344" s="155">
        <f>IF(K1344=1,SUM($K$6:K1344),0)</f>
        <v>0</v>
      </c>
      <c r="N1344" s="165">
        <f t="shared" si="120"/>
        <v>0</v>
      </c>
      <c r="O1344" s="155">
        <f t="shared" si="121"/>
        <v>0</v>
      </c>
      <c r="P1344" s="155">
        <f>IF(O1344=1,SUM($O$6:O1344),0)</f>
        <v>0</v>
      </c>
    </row>
    <row r="1345" spans="1:16" ht="15" customHeight="1">
      <c r="A1345" s="15"/>
      <c r="B1345" s="183">
        <v>34</v>
      </c>
      <c r="C1345" s="109" t="s">
        <v>1293</v>
      </c>
      <c r="D1345" s="226" t="s">
        <v>47</v>
      </c>
      <c r="E1345" s="227" t="s">
        <v>1102</v>
      </c>
      <c r="F1345" s="228">
        <v>3835920</v>
      </c>
      <c r="G1345" s="228">
        <v>3835920</v>
      </c>
      <c r="H1345" s="175"/>
      <c r="I1345" s="88">
        <f t="shared" si="122"/>
        <v>3835920</v>
      </c>
      <c r="J1345" s="163">
        <f t="shared" si="118"/>
        <v>0</v>
      </c>
      <c r="K1345" s="155">
        <f t="shared" si="119"/>
        <v>0</v>
      </c>
      <c r="L1345" s="155">
        <f>IF(J1345=1,SUM($J$6:J1345),0)</f>
        <v>0</v>
      </c>
      <c r="M1345" s="155">
        <f>IF(K1345=1,SUM($K$6:K1345),0)</f>
        <v>0</v>
      </c>
      <c r="N1345" s="165">
        <f t="shared" si="120"/>
        <v>0</v>
      </c>
      <c r="O1345" s="155">
        <f t="shared" si="121"/>
        <v>0</v>
      </c>
      <c r="P1345" s="155">
        <f>IF(O1345=1,SUM($O$6:O1345),0)</f>
        <v>0</v>
      </c>
    </row>
    <row r="1346" spans="1:16" ht="15" customHeight="1">
      <c r="A1346" s="15"/>
      <c r="B1346" s="183">
        <v>35</v>
      </c>
      <c r="C1346" s="109" t="s">
        <v>1294</v>
      </c>
      <c r="D1346" s="226" t="s">
        <v>47</v>
      </c>
      <c r="E1346" s="227" t="s">
        <v>1102</v>
      </c>
      <c r="F1346" s="228">
        <v>3260400</v>
      </c>
      <c r="G1346" s="228">
        <v>3260400</v>
      </c>
      <c r="H1346" s="175"/>
      <c r="I1346" s="88">
        <f t="shared" si="122"/>
        <v>3260400</v>
      </c>
      <c r="J1346" s="163">
        <f t="shared" si="118"/>
        <v>0</v>
      </c>
      <c r="K1346" s="155">
        <f t="shared" si="119"/>
        <v>0</v>
      </c>
      <c r="L1346" s="155">
        <f>IF(J1346=1,SUM($J$6:J1346),0)</f>
        <v>0</v>
      </c>
      <c r="M1346" s="155">
        <f>IF(K1346=1,SUM($K$6:K1346),0)</f>
        <v>0</v>
      </c>
      <c r="N1346" s="165">
        <f t="shared" si="120"/>
        <v>0</v>
      </c>
      <c r="O1346" s="155">
        <f t="shared" si="121"/>
        <v>0</v>
      </c>
      <c r="P1346" s="155">
        <f>IF(O1346=1,SUM($O$6:O1346),0)</f>
        <v>0</v>
      </c>
    </row>
    <row r="1347" spans="1:16" ht="15" customHeight="1">
      <c r="A1347" s="15"/>
      <c r="B1347" s="183">
        <v>36</v>
      </c>
      <c r="C1347" s="109" t="s">
        <v>1295</v>
      </c>
      <c r="D1347" s="226" t="s">
        <v>47</v>
      </c>
      <c r="E1347" s="227" t="s">
        <v>1102</v>
      </c>
      <c r="F1347" s="228">
        <v>3643200</v>
      </c>
      <c r="G1347" s="228">
        <v>3643200</v>
      </c>
      <c r="H1347" s="175"/>
      <c r="I1347" s="88">
        <f t="shared" si="122"/>
        <v>3643200</v>
      </c>
      <c r="J1347" s="163">
        <f t="shared" si="118"/>
        <v>0</v>
      </c>
      <c r="K1347" s="155">
        <f t="shared" si="119"/>
        <v>0</v>
      </c>
      <c r="L1347" s="155">
        <f>IF(J1347=1,SUM($J$6:J1347),0)</f>
        <v>0</v>
      </c>
      <c r="M1347" s="155">
        <f>IF(K1347=1,SUM($K$6:K1347),0)</f>
        <v>0</v>
      </c>
      <c r="N1347" s="165">
        <f t="shared" si="120"/>
        <v>0</v>
      </c>
      <c r="O1347" s="155">
        <f t="shared" si="121"/>
        <v>0</v>
      </c>
      <c r="P1347" s="155">
        <f>IF(O1347=1,SUM($O$6:O1347),0)</f>
        <v>0</v>
      </c>
    </row>
    <row r="1348" spans="1:16" ht="15" customHeight="1">
      <c r="A1348" s="15"/>
      <c r="B1348" s="183">
        <v>37</v>
      </c>
      <c r="C1348" s="109" t="s">
        <v>1296</v>
      </c>
      <c r="D1348" s="226" t="s">
        <v>47</v>
      </c>
      <c r="E1348" s="227" t="s">
        <v>1102</v>
      </c>
      <c r="F1348" s="228">
        <v>3538920</v>
      </c>
      <c r="G1348" s="228">
        <v>3538920</v>
      </c>
      <c r="H1348" s="175"/>
      <c r="I1348" s="88">
        <f t="shared" si="122"/>
        <v>3538920</v>
      </c>
      <c r="J1348" s="163">
        <f t="shared" si="118"/>
        <v>0</v>
      </c>
      <c r="K1348" s="155">
        <f t="shared" si="119"/>
        <v>0</v>
      </c>
      <c r="L1348" s="155">
        <f>IF(J1348=1,SUM($J$6:J1348),0)</f>
        <v>0</v>
      </c>
      <c r="M1348" s="155">
        <f>IF(K1348=1,SUM($K$6:K1348),0)</f>
        <v>0</v>
      </c>
      <c r="N1348" s="165">
        <f t="shared" si="120"/>
        <v>0</v>
      </c>
      <c r="O1348" s="155">
        <f t="shared" si="121"/>
        <v>0</v>
      </c>
      <c r="P1348" s="155">
        <f>IF(O1348=1,SUM($O$6:O1348),0)</f>
        <v>0</v>
      </c>
    </row>
    <row r="1349" spans="1:16" ht="15" customHeight="1">
      <c r="A1349" s="15"/>
      <c r="B1349" s="183">
        <v>38</v>
      </c>
      <c r="C1349" s="109" t="s">
        <v>1297</v>
      </c>
      <c r="D1349" s="226" t="s">
        <v>47</v>
      </c>
      <c r="E1349" s="227" t="s">
        <v>1102</v>
      </c>
      <c r="F1349" s="228">
        <v>2935680.0000000005</v>
      </c>
      <c r="G1349" s="228">
        <v>2935680.0000000005</v>
      </c>
      <c r="H1349" s="175"/>
      <c r="I1349" s="88">
        <f t="shared" si="122"/>
        <v>2935680.0000000005</v>
      </c>
      <c r="J1349" s="163">
        <f t="shared" si="118"/>
        <v>0</v>
      </c>
      <c r="K1349" s="155">
        <f t="shared" si="119"/>
        <v>0</v>
      </c>
      <c r="L1349" s="155">
        <f>IF(J1349=1,SUM($J$6:J1349),0)</f>
        <v>0</v>
      </c>
      <c r="M1349" s="155">
        <f>IF(K1349=1,SUM($K$6:K1349),0)</f>
        <v>0</v>
      </c>
      <c r="N1349" s="165">
        <f t="shared" si="120"/>
        <v>0</v>
      </c>
      <c r="O1349" s="155">
        <f t="shared" si="121"/>
        <v>0</v>
      </c>
      <c r="P1349" s="155">
        <f>IF(O1349=1,SUM($O$6:O1349),0)</f>
        <v>0</v>
      </c>
    </row>
    <row r="1350" spans="1:16" ht="15" customHeight="1">
      <c r="A1350" s="15"/>
      <c r="B1350" s="183">
        <v>39</v>
      </c>
      <c r="C1350" s="109" t="s">
        <v>1298</v>
      </c>
      <c r="D1350" s="226" t="s">
        <v>47</v>
      </c>
      <c r="E1350" s="227" t="s">
        <v>1102</v>
      </c>
      <c r="F1350" s="228">
        <v>2935680.0000000005</v>
      </c>
      <c r="G1350" s="228">
        <v>2935680.0000000005</v>
      </c>
      <c r="H1350" s="175"/>
      <c r="I1350" s="88">
        <f t="shared" si="122"/>
        <v>2935680.0000000005</v>
      </c>
      <c r="J1350" s="163">
        <f t="shared" si="118"/>
        <v>0</v>
      </c>
      <c r="K1350" s="155">
        <f t="shared" si="119"/>
        <v>0</v>
      </c>
      <c r="L1350" s="155">
        <f>IF(J1350=1,SUM($J$6:J1350),0)</f>
        <v>0</v>
      </c>
      <c r="M1350" s="155">
        <f>IF(K1350=1,SUM($K$6:K1350),0)</f>
        <v>0</v>
      </c>
      <c r="N1350" s="165">
        <f t="shared" si="120"/>
        <v>0</v>
      </c>
      <c r="O1350" s="155">
        <f t="shared" si="121"/>
        <v>0</v>
      </c>
      <c r="P1350" s="155">
        <f>IF(O1350=1,SUM($O$6:O1350),0)</f>
        <v>0</v>
      </c>
    </row>
    <row r="1351" spans="1:16" ht="15" customHeight="1">
      <c r="A1351" s="15"/>
      <c r="B1351" s="183">
        <v>40</v>
      </c>
      <c r="C1351" s="109" t="s">
        <v>1299</v>
      </c>
      <c r="D1351" s="226" t="s">
        <v>47</v>
      </c>
      <c r="E1351" s="227" t="s">
        <v>1102</v>
      </c>
      <c r="F1351" s="228">
        <v>2604360.0000000005</v>
      </c>
      <c r="G1351" s="228">
        <v>2604360.0000000005</v>
      </c>
      <c r="H1351" s="175"/>
      <c r="I1351" s="88">
        <f t="shared" si="122"/>
        <v>2604360.0000000005</v>
      </c>
      <c r="J1351" s="163">
        <f t="shared" si="118"/>
        <v>0</v>
      </c>
      <c r="K1351" s="155">
        <f t="shared" si="119"/>
        <v>0</v>
      </c>
      <c r="L1351" s="155">
        <f>IF(J1351=1,SUM($J$6:J1351),0)</f>
        <v>0</v>
      </c>
      <c r="M1351" s="155">
        <f>IF(K1351=1,SUM($K$6:K1351),0)</f>
        <v>0</v>
      </c>
      <c r="N1351" s="165">
        <f t="shared" si="120"/>
        <v>0</v>
      </c>
      <c r="O1351" s="155">
        <f t="shared" si="121"/>
        <v>0</v>
      </c>
      <c r="P1351" s="155">
        <f>IF(O1351=1,SUM($O$6:O1351),0)</f>
        <v>0</v>
      </c>
    </row>
    <row r="1352" spans="1:16" ht="15" customHeight="1">
      <c r="A1352" s="15"/>
      <c r="B1352" s="183">
        <v>41</v>
      </c>
      <c r="C1352" s="109" t="s">
        <v>1300</v>
      </c>
      <c r="D1352" s="226" t="s">
        <v>47</v>
      </c>
      <c r="E1352" s="227" t="s">
        <v>1102</v>
      </c>
      <c r="F1352" s="228">
        <v>1969440</v>
      </c>
      <c r="G1352" s="228">
        <v>1969440</v>
      </c>
      <c r="H1352" s="175"/>
      <c r="I1352" s="88">
        <f t="shared" si="122"/>
        <v>1969440</v>
      </c>
      <c r="J1352" s="163">
        <f t="shared" si="118"/>
        <v>0</v>
      </c>
      <c r="K1352" s="155">
        <f t="shared" si="119"/>
        <v>0</v>
      </c>
      <c r="L1352" s="155">
        <f>IF(J1352=1,SUM($J$6:J1352),0)</f>
        <v>0</v>
      </c>
      <c r="M1352" s="155">
        <f>IF(K1352=1,SUM($K$6:K1352),0)</f>
        <v>0</v>
      </c>
      <c r="N1352" s="165">
        <f t="shared" si="120"/>
        <v>0</v>
      </c>
      <c r="O1352" s="155">
        <f t="shared" si="121"/>
        <v>0</v>
      </c>
      <c r="P1352" s="155">
        <f>IF(O1352=1,SUM($O$6:O1352),0)</f>
        <v>0</v>
      </c>
    </row>
    <row r="1353" spans="1:16" ht="15" customHeight="1">
      <c r="A1353" s="15"/>
      <c r="B1353" s="183">
        <v>42</v>
      </c>
      <c r="C1353" s="109" t="s">
        <v>1301</v>
      </c>
      <c r="D1353" s="226" t="s">
        <v>47</v>
      </c>
      <c r="E1353" s="227" t="s">
        <v>1102</v>
      </c>
      <c r="F1353" s="228">
        <v>5150640.0000000009</v>
      </c>
      <c r="G1353" s="228">
        <v>5150640.0000000009</v>
      </c>
      <c r="H1353" s="175"/>
      <c r="I1353" s="88">
        <f t="shared" si="122"/>
        <v>5150640.0000000009</v>
      </c>
      <c r="J1353" s="163">
        <f t="shared" si="118"/>
        <v>0</v>
      </c>
      <c r="K1353" s="155">
        <f t="shared" si="119"/>
        <v>0</v>
      </c>
      <c r="L1353" s="155">
        <f>IF(J1353=1,SUM($J$6:J1353),0)</f>
        <v>0</v>
      </c>
      <c r="M1353" s="155">
        <f>IF(K1353=1,SUM($K$6:K1353),0)</f>
        <v>0</v>
      </c>
      <c r="N1353" s="165">
        <f t="shared" si="120"/>
        <v>0</v>
      </c>
      <c r="O1353" s="155">
        <f t="shared" si="121"/>
        <v>0</v>
      </c>
      <c r="P1353" s="155">
        <f>IF(O1353=1,SUM($O$6:O1353),0)</f>
        <v>0</v>
      </c>
    </row>
    <row r="1354" spans="1:16" ht="15" customHeight="1">
      <c r="A1354" s="15"/>
      <c r="B1354" s="183">
        <v>43</v>
      </c>
      <c r="C1354" s="109" t="s">
        <v>1302</v>
      </c>
      <c r="D1354" s="226" t="s">
        <v>47</v>
      </c>
      <c r="E1354" s="227" t="s">
        <v>1102</v>
      </c>
      <c r="F1354" s="228">
        <v>4060320</v>
      </c>
      <c r="G1354" s="228">
        <v>4060320</v>
      </c>
      <c r="H1354" s="175"/>
      <c r="I1354" s="88">
        <f t="shared" si="122"/>
        <v>4060320</v>
      </c>
      <c r="J1354" s="163">
        <f t="shared" si="118"/>
        <v>0</v>
      </c>
      <c r="K1354" s="155">
        <f t="shared" si="119"/>
        <v>0</v>
      </c>
      <c r="L1354" s="155">
        <f>IF(J1354=1,SUM($J$6:J1354),0)</f>
        <v>0</v>
      </c>
      <c r="M1354" s="155">
        <f>IF(K1354=1,SUM($K$6:K1354),0)</f>
        <v>0</v>
      </c>
      <c r="N1354" s="165">
        <f t="shared" si="120"/>
        <v>0</v>
      </c>
      <c r="O1354" s="155">
        <f t="shared" si="121"/>
        <v>0</v>
      </c>
      <c r="P1354" s="155">
        <f>IF(O1354=1,SUM($O$6:O1354),0)</f>
        <v>0</v>
      </c>
    </row>
    <row r="1355" spans="1:16" ht="15" customHeight="1">
      <c r="A1355" s="15"/>
      <c r="B1355" s="183">
        <v>44</v>
      </c>
      <c r="C1355" s="109" t="s">
        <v>1303</v>
      </c>
      <c r="D1355" s="226" t="s">
        <v>47</v>
      </c>
      <c r="E1355" s="227" t="s">
        <v>1102</v>
      </c>
      <c r="F1355" s="228">
        <v>3453120</v>
      </c>
      <c r="G1355" s="228">
        <v>3453120</v>
      </c>
      <c r="H1355" s="175"/>
      <c r="I1355" s="88">
        <f t="shared" si="122"/>
        <v>3453120</v>
      </c>
      <c r="J1355" s="163">
        <f t="shared" si="118"/>
        <v>0</v>
      </c>
      <c r="K1355" s="155">
        <f t="shared" si="119"/>
        <v>0</v>
      </c>
      <c r="L1355" s="155">
        <f>IF(J1355=1,SUM($J$6:J1355),0)</f>
        <v>0</v>
      </c>
      <c r="M1355" s="155">
        <f>IF(K1355=1,SUM($K$6:K1355),0)</f>
        <v>0</v>
      </c>
      <c r="N1355" s="165">
        <f t="shared" si="120"/>
        <v>0</v>
      </c>
      <c r="O1355" s="155">
        <f t="shared" si="121"/>
        <v>0</v>
      </c>
      <c r="P1355" s="155">
        <f>IF(O1355=1,SUM($O$6:O1355),0)</f>
        <v>0</v>
      </c>
    </row>
    <row r="1356" spans="1:16" ht="15" customHeight="1">
      <c r="A1356" s="15"/>
      <c r="B1356" s="183">
        <v>45</v>
      </c>
      <c r="C1356" s="109" t="s">
        <v>1304</v>
      </c>
      <c r="D1356" s="226" t="s">
        <v>47</v>
      </c>
      <c r="E1356" s="227" t="s">
        <v>1102</v>
      </c>
      <c r="F1356" s="228">
        <v>2622840.0000000005</v>
      </c>
      <c r="G1356" s="228">
        <v>2622840.0000000005</v>
      </c>
      <c r="H1356" s="171"/>
      <c r="I1356" s="88">
        <f t="shared" si="122"/>
        <v>2622840.0000000005</v>
      </c>
      <c r="J1356" s="163">
        <f t="shared" ref="J1356:J1419" si="123">IF(D1356="MDU-KD",1,0)</f>
        <v>0</v>
      </c>
      <c r="K1356" s="155">
        <f t="shared" ref="K1356:K1419" si="124">IF(D1356="HDW",1,0)</f>
        <v>0</v>
      </c>
      <c r="L1356" s="155">
        <f>IF(J1356=1,SUM($J$6:J1356),0)</f>
        <v>0</v>
      </c>
      <c r="M1356" s="155">
        <f>IF(K1356=1,SUM($K$6:K1356),0)</f>
        <v>0</v>
      </c>
      <c r="N1356" s="165">
        <f t="shared" ref="N1356:N1419" si="125">IF(L1356=0,M1356,L1356)</f>
        <v>0</v>
      </c>
      <c r="O1356" s="155">
        <f t="shared" ref="O1356:O1419" si="126">IF(E1356=0,0,IF(LEFT(C1356,11)="Tiang Beton",1,0))</f>
        <v>0</v>
      </c>
      <c r="P1356" s="155">
        <f>IF(O1356=1,SUM($O$6:O1356),0)</f>
        <v>0</v>
      </c>
    </row>
    <row r="1357" spans="1:16" ht="15" customHeight="1">
      <c r="A1357" s="15"/>
      <c r="B1357" s="183">
        <v>46</v>
      </c>
      <c r="C1357" s="109" t="s">
        <v>1305</v>
      </c>
      <c r="D1357" s="226" t="s">
        <v>47</v>
      </c>
      <c r="E1357" s="227" t="s">
        <v>1102</v>
      </c>
      <c r="F1357" s="228">
        <v>3598320</v>
      </c>
      <c r="G1357" s="228">
        <v>3598320</v>
      </c>
      <c r="H1357" s="171"/>
      <c r="I1357" s="88">
        <f t="shared" si="122"/>
        <v>3598320</v>
      </c>
      <c r="J1357" s="163">
        <f t="shared" si="123"/>
        <v>0</v>
      </c>
      <c r="K1357" s="155">
        <f t="shared" si="124"/>
        <v>0</v>
      </c>
      <c r="L1357" s="155">
        <f>IF(J1357=1,SUM($J$6:J1357),0)</f>
        <v>0</v>
      </c>
      <c r="M1357" s="155">
        <f>IF(K1357=1,SUM($K$6:K1357),0)</f>
        <v>0</v>
      </c>
      <c r="N1357" s="165">
        <f t="shared" si="125"/>
        <v>0</v>
      </c>
      <c r="O1357" s="155">
        <f t="shared" si="126"/>
        <v>0</v>
      </c>
      <c r="P1357" s="155">
        <f>IF(O1357=1,SUM($O$6:O1357),0)</f>
        <v>0</v>
      </c>
    </row>
    <row r="1358" spans="1:16" ht="15" customHeight="1">
      <c r="A1358" s="15"/>
      <c r="B1358" s="183">
        <v>47</v>
      </c>
      <c r="C1358" s="109" t="s">
        <v>1306</v>
      </c>
      <c r="D1358" s="226" t="s">
        <v>47</v>
      </c>
      <c r="E1358" s="227" t="s">
        <v>1102</v>
      </c>
      <c r="F1358" s="228">
        <v>3212880</v>
      </c>
      <c r="G1358" s="228">
        <v>3212880</v>
      </c>
      <c r="H1358" s="171"/>
      <c r="I1358" s="88">
        <f t="shared" si="122"/>
        <v>3212880</v>
      </c>
      <c r="J1358" s="163">
        <f t="shared" si="123"/>
        <v>0</v>
      </c>
      <c r="K1358" s="155">
        <f t="shared" si="124"/>
        <v>0</v>
      </c>
      <c r="L1358" s="155">
        <f>IF(J1358=1,SUM($J$6:J1358),0)</f>
        <v>0</v>
      </c>
      <c r="M1358" s="155">
        <f>IF(K1358=1,SUM($K$6:K1358),0)</f>
        <v>0</v>
      </c>
      <c r="N1358" s="165">
        <f t="shared" si="125"/>
        <v>0</v>
      </c>
      <c r="O1358" s="155">
        <f t="shared" si="126"/>
        <v>0</v>
      </c>
      <c r="P1358" s="155">
        <f>IF(O1358=1,SUM($O$6:O1358),0)</f>
        <v>0</v>
      </c>
    </row>
    <row r="1359" spans="1:16" ht="15" customHeight="1">
      <c r="A1359" s="15"/>
      <c r="B1359" s="183">
        <v>48</v>
      </c>
      <c r="C1359" s="109" t="s">
        <v>1307</v>
      </c>
      <c r="D1359" s="226" t="s">
        <v>47</v>
      </c>
      <c r="E1359" s="227" t="s">
        <v>1102</v>
      </c>
      <c r="F1359" s="228">
        <v>2366760</v>
      </c>
      <c r="G1359" s="228">
        <v>2366760</v>
      </c>
      <c r="H1359" s="171"/>
      <c r="I1359" s="88">
        <f>IF($I$5=$G$4,G1359,(IF($I$5=$F$4,F1359,0)))</f>
        <v>2366760</v>
      </c>
      <c r="J1359" s="163">
        <f t="shared" si="123"/>
        <v>0</v>
      </c>
      <c r="K1359" s="155">
        <f t="shared" si="124"/>
        <v>0</v>
      </c>
      <c r="L1359" s="155">
        <f>IF(J1359=1,SUM($J$6:J1359),0)</f>
        <v>0</v>
      </c>
      <c r="M1359" s="155">
        <f>IF(K1359=1,SUM($K$6:K1359),0)</f>
        <v>0</v>
      </c>
      <c r="N1359" s="165">
        <f t="shared" si="125"/>
        <v>0</v>
      </c>
      <c r="O1359" s="155">
        <f t="shared" si="126"/>
        <v>0</v>
      </c>
      <c r="P1359" s="155">
        <f>IF(O1359=1,SUM($O$6:O1359),0)</f>
        <v>0</v>
      </c>
    </row>
    <row r="1360" spans="1:16" ht="15" customHeight="1">
      <c r="A1360" s="15"/>
      <c r="B1360" s="183">
        <v>49</v>
      </c>
      <c r="C1360" s="109" t="s">
        <v>1308</v>
      </c>
      <c r="D1360" s="226" t="s">
        <v>47</v>
      </c>
      <c r="E1360" s="227" t="s">
        <v>1102</v>
      </c>
      <c r="F1360" s="228">
        <v>2005080</v>
      </c>
      <c r="G1360" s="228">
        <v>2005080</v>
      </c>
      <c r="H1360" s="171"/>
      <c r="I1360" s="88">
        <f>IF($I$5=$G$4,G1360,(IF($I$5=$F$4,F1360,0)))</f>
        <v>2005080</v>
      </c>
      <c r="J1360" s="163">
        <f t="shared" si="123"/>
        <v>0</v>
      </c>
      <c r="K1360" s="155">
        <f t="shared" si="124"/>
        <v>0</v>
      </c>
      <c r="L1360" s="155">
        <f>IF(J1360=1,SUM($J$6:J1360),0)</f>
        <v>0</v>
      </c>
      <c r="M1360" s="155">
        <f>IF(K1360=1,SUM($K$6:K1360),0)</f>
        <v>0</v>
      </c>
      <c r="N1360" s="165">
        <f t="shared" si="125"/>
        <v>0</v>
      </c>
      <c r="O1360" s="155">
        <f t="shared" si="126"/>
        <v>0</v>
      </c>
      <c r="P1360" s="155">
        <f>IF(O1360=1,SUM($O$6:O1360),0)</f>
        <v>0</v>
      </c>
    </row>
    <row r="1361" spans="1:16" ht="15" customHeight="1">
      <c r="A1361" s="15"/>
      <c r="B1361" s="183">
        <v>50</v>
      </c>
      <c r="C1361" s="109" t="s">
        <v>1309</v>
      </c>
      <c r="D1361" s="226" t="s">
        <v>47</v>
      </c>
      <c r="E1361" s="227" t="s">
        <v>1102</v>
      </c>
      <c r="F1361" s="228">
        <v>1801603.4491041158</v>
      </c>
      <c r="G1361" s="228">
        <v>1801603.4491041158</v>
      </c>
      <c r="H1361" s="171"/>
      <c r="I1361" s="88">
        <f t="shared" si="122"/>
        <v>1801603.4491041158</v>
      </c>
      <c r="J1361" s="163">
        <f t="shared" si="123"/>
        <v>0</v>
      </c>
      <c r="K1361" s="155">
        <f t="shared" si="124"/>
        <v>0</v>
      </c>
      <c r="L1361" s="155">
        <f>IF(J1361=1,SUM($J$6:J1361),0)</f>
        <v>0</v>
      </c>
      <c r="M1361" s="155">
        <f>IF(K1361=1,SUM($K$6:K1361),0)</f>
        <v>0</v>
      </c>
      <c r="N1361" s="165">
        <f t="shared" si="125"/>
        <v>0</v>
      </c>
      <c r="O1361" s="155">
        <f t="shared" si="126"/>
        <v>0</v>
      </c>
      <c r="P1361" s="155">
        <f>IF(O1361=1,SUM($O$6:O1361),0)</f>
        <v>0</v>
      </c>
    </row>
    <row r="1362" spans="1:16" ht="15" customHeight="1">
      <c r="A1362" s="15"/>
      <c r="B1362" s="183">
        <v>51</v>
      </c>
      <c r="C1362" s="109" t="s">
        <v>1310</v>
      </c>
      <c r="D1362" s="226" t="s">
        <v>47</v>
      </c>
      <c r="E1362" s="227" t="s">
        <v>1102</v>
      </c>
      <c r="F1362" s="228">
        <v>1656351.3951640779</v>
      </c>
      <c r="G1362" s="228">
        <v>1656351.3951640779</v>
      </c>
      <c r="H1362" s="171"/>
      <c r="I1362" s="88">
        <f t="shared" si="122"/>
        <v>1656351.3951640779</v>
      </c>
      <c r="J1362" s="163">
        <f t="shared" si="123"/>
        <v>0</v>
      </c>
      <c r="K1362" s="155">
        <f t="shared" si="124"/>
        <v>0</v>
      </c>
      <c r="L1362" s="155">
        <f>IF(J1362=1,SUM($J$6:J1362),0)</f>
        <v>0</v>
      </c>
      <c r="M1362" s="155">
        <f>IF(K1362=1,SUM($K$6:K1362),0)</f>
        <v>0</v>
      </c>
      <c r="N1362" s="165">
        <f t="shared" si="125"/>
        <v>0</v>
      </c>
      <c r="O1362" s="155">
        <f t="shared" si="126"/>
        <v>0</v>
      </c>
      <c r="P1362" s="155">
        <f>IF(O1362=1,SUM($O$6:O1362),0)</f>
        <v>0</v>
      </c>
    </row>
    <row r="1363" spans="1:16" ht="15" customHeight="1">
      <c r="A1363" s="15"/>
      <c r="B1363" s="183">
        <v>52</v>
      </c>
      <c r="C1363" s="109" t="s">
        <v>1311</v>
      </c>
      <c r="D1363" s="226" t="s">
        <v>47</v>
      </c>
      <c r="E1363" s="227" t="s">
        <v>1102</v>
      </c>
      <c r="F1363" s="228">
        <v>1520640.0000000002</v>
      </c>
      <c r="G1363" s="228">
        <v>1520640.0000000002</v>
      </c>
      <c r="H1363" s="171"/>
      <c r="I1363" s="88">
        <f t="shared" si="122"/>
        <v>1520640.0000000002</v>
      </c>
      <c r="J1363" s="163">
        <f t="shared" si="123"/>
        <v>0</v>
      </c>
      <c r="K1363" s="155">
        <f t="shared" si="124"/>
        <v>0</v>
      </c>
      <c r="L1363" s="155">
        <f>IF(J1363=1,SUM($J$6:J1363),0)</f>
        <v>0</v>
      </c>
      <c r="M1363" s="155">
        <f>IF(K1363=1,SUM($K$6:K1363),0)</f>
        <v>0</v>
      </c>
      <c r="N1363" s="165">
        <f t="shared" si="125"/>
        <v>0</v>
      </c>
      <c r="O1363" s="155">
        <f t="shared" si="126"/>
        <v>0</v>
      </c>
      <c r="P1363" s="155">
        <f>IF(O1363=1,SUM($O$6:O1363),0)</f>
        <v>0</v>
      </c>
    </row>
    <row r="1364" spans="1:16" ht="15" customHeight="1">
      <c r="A1364" s="15"/>
      <c r="B1364" s="183">
        <v>53</v>
      </c>
      <c r="C1364" s="109" t="s">
        <v>1312</v>
      </c>
      <c r="D1364" s="226" t="s">
        <v>47</v>
      </c>
      <c r="E1364" s="227" t="s">
        <v>1102</v>
      </c>
      <c r="F1364" s="228">
        <v>1518000.0000000002</v>
      </c>
      <c r="G1364" s="228">
        <v>1518000.0000000002</v>
      </c>
      <c r="H1364" s="171"/>
      <c r="I1364" s="88">
        <f t="shared" si="122"/>
        <v>1518000.0000000002</v>
      </c>
      <c r="J1364" s="163">
        <f t="shared" si="123"/>
        <v>0</v>
      </c>
      <c r="K1364" s="155">
        <f t="shared" si="124"/>
        <v>0</v>
      </c>
      <c r="L1364" s="155">
        <f>IF(J1364=1,SUM($J$6:J1364),0)</f>
        <v>0</v>
      </c>
      <c r="M1364" s="155">
        <f>IF(K1364=1,SUM($K$6:K1364),0)</f>
        <v>0</v>
      </c>
      <c r="N1364" s="165">
        <f t="shared" si="125"/>
        <v>0</v>
      </c>
      <c r="O1364" s="155">
        <f t="shared" si="126"/>
        <v>0</v>
      </c>
      <c r="P1364" s="155">
        <f>IF(O1364=1,SUM($O$6:O1364),0)</f>
        <v>0</v>
      </c>
    </row>
    <row r="1365" spans="1:16" ht="15" customHeight="1">
      <c r="A1365" s="15"/>
      <c r="B1365" s="183">
        <v>54</v>
      </c>
      <c r="C1365" s="109" t="s">
        <v>1313</v>
      </c>
      <c r="D1365" s="226" t="s">
        <v>47</v>
      </c>
      <c r="E1365" s="227" t="s">
        <v>1102</v>
      </c>
      <c r="F1365" s="228">
        <v>1343760.0000000002</v>
      </c>
      <c r="G1365" s="228">
        <v>1343760.0000000002</v>
      </c>
      <c r="H1365" s="171"/>
      <c r="I1365" s="88">
        <f t="shared" si="122"/>
        <v>1343760.0000000002</v>
      </c>
      <c r="J1365" s="163">
        <f t="shared" si="123"/>
        <v>0</v>
      </c>
      <c r="K1365" s="155">
        <f t="shared" si="124"/>
        <v>0</v>
      </c>
      <c r="L1365" s="155">
        <f>IF(J1365=1,SUM($J$6:J1365),0)</f>
        <v>0</v>
      </c>
      <c r="M1365" s="155">
        <f>IF(K1365=1,SUM($K$6:K1365),0)</f>
        <v>0</v>
      </c>
      <c r="N1365" s="165">
        <f t="shared" si="125"/>
        <v>0</v>
      </c>
      <c r="O1365" s="155">
        <f t="shared" si="126"/>
        <v>0</v>
      </c>
      <c r="P1365" s="155">
        <f>IF(O1365=1,SUM($O$6:O1365),0)</f>
        <v>0</v>
      </c>
    </row>
    <row r="1366" spans="1:16" ht="15" customHeight="1">
      <c r="A1366" s="15"/>
      <c r="B1366" s="183">
        <v>55</v>
      </c>
      <c r="C1366" s="109" t="s">
        <v>1314</v>
      </c>
      <c r="D1366" s="226" t="s">
        <v>47</v>
      </c>
      <c r="E1366" s="227" t="s">
        <v>1102</v>
      </c>
      <c r="F1366" s="228">
        <v>7945699.5772913285</v>
      </c>
      <c r="G1366" s="228">
        <v>7945699.5772913285</v>
      </c>
      <c r="H1366" s="171"/>
      <c r="I1366" s="88">
        <f t="shared" si="122"/>
        <v>7945699.5772913285</v>
      </c>
      <c r="J1366" s="163">
        <f t="shared" si="123"/>
        <v>0</v>
      </c>
      <c r="K1366" s="155">
        <f t="shared" si="124"/>
        <v>0</v>
      </c>
      <c r="L1366" s="155">
        <f>IF(J1366=1,SUM($J$6:J1366),0)</f>
        <v>0</v>
      </c>
      <c r="M1366" s="155">
        <f>IF(K1366=1,SUM($K$6:K1366),0)</f>
        <v>0</v>
      </c>
      <c r="N1366" s="165">
        <f t="shared" si="125"/>
        <v>0</v>
      </c>
      <c r="O1366" s="155">
        <f t="shared" si="126"/>
        <v>0</v>
      </c>
      <c r="P1366" s="155">
        <f>IF(O1366=1,SUM($O$6:O1366),0)</f>
        <v>0</v>
      </c>
    </row>
    <row r="1367" spans="1:16" ht="15" customHeight="1">
      <c r="A1367" s="15"/>
      <c r="B1367" s="183"/>
      <c r="C1367" s="109"/>
      <c r="D1367" s="226" t="s">
        <v>48</v>
      </c>
      <c r="E1367" s="227"/>
      <c r="F1367" s="228">
        <v>0</v>
      </c>
      <c r="G1367" s="228">
        <v>0</v>
      </c>
      <c r="H1367" s="171"/>
      <c r="I1367" s="88">
        <f t="shared" si="122"/>
        <v>0</v>
      </c>
      <c r="J1367" s="163">
        <f t="shared" si="123"/>
        <v>0</v>
      </c>
      <c r="K1367" s="155">
        <f t="shared" si="124"/>
        <v>0</v>
      </c>
      <c r="L1367" s="155">
        <f>IF(J1367=1,SUM($J$6:J1367),0)</f>
        <v>0</v>
      </c>
      <c r="M1367" s="155">
        <f>IF(K1367=1,SUM($K$6:K1367),0)</f>
        <v>0</v>
      </c>
      <c r="N1367" s="165">
        <f t="shared" si="125"/>
        <v>0</v>
      </c>
      <c r="O1367" s="155">
        <f t="shared" si="126"/>
        <v>0</v>
      </c>
      <c r="P1367" s="155">
        <f>IF(O1367=1,SUM($O$6:O1367),0)</f>
        <v>0</v>
      </c>
    </row>
    <row r="1368" spans="1:16" ht="15" customHeight="1">
      <c r="A1368" s="15"/>
      <c r="B1368" s="183" t="s">
        <v>1031</v>
      </c>
      <c r="C1368" s="109" t="s">
        <v>779</v>
      </c>
      <c r="D1368" s="226" t="s">
        <v>48</v>
      </c>
      <c r="E1368" s="227"/>
      <c r="F1368" s="228">
        <v>0</v>
      </c>
      <c r="G1368" s="228">
        <v>0</v>
      </c>
      <c r="H1368" s="171"/>
      <c r="I1368" s="88">
        <f t="shared" si="122"/>
        <v>0</v>
      </c>
      <c r="J1368" s="163">
        <f t="shared" si="123"/>
        <v>0</v>
      </c>
      <c r="K1368" s="155">
        <f t="shared" si="124"/>
        <v>0</v>
      </c>
      <c r="L1368" s="155">
        <f>IF(J1368=1,SUM($J$6:J1368),0)</f>
        <v>0</v>
      </c>
      <c r="M1368" s="155">
        <f>IF(K1368=1,SUM($K$6:K1368),0)</f>
        <v>0</v>
      </c>
      <c r="N1368" s="165">
        <f t="shared" si="125"/>
        <v>0</v>
      </c>
      <c r="O1368" s="155">
        <f t="shared" si="126"/>
        <v>0</v>
      </c>
      <c r="P1368" s="155">
        <f>IF(O1368=1,SUM($O$6:O1368),0)</f>
        <v>0</v>
      </c>
    </row>
    <row r="1369" spans="1:16" ht="15" customHeight="1">
      <c r="A1369" s="15"/>
      <c r="B1369" s="183">
        <v>1</v>
      </c>
      <c r="C1369" s="109" t="s">
        <v>1315</v>
      </c>
      <c r="D1369" s="226" t="s">
        <v>47</v>
      </c>
      <c r="E1369" s="227" t="s">
        <v>1102</v>
      </c>
      <c r="F1369" s="228">
        <v>3426000</v>
      </c>
      <c r="G1369" s="228">
        <v>3426000</v>
      </c>
      <c r="H1369" s="171"/>
      <c r="I1369" s="88">
        <f t="shared" si="122"/>
        <v>3426000</v>
      </c>
      <c r="J1369" s="163">
        <f t="shared" si="123"/>
        <v>0</v>
      </c>
      <c r="K1369" s="155">
        <f t="shared" si="124"/>
        <v>0</v>
      </c>
      <c r="L1369" s="155">
        <f>IF(J1369=1,SUM($J$6:J1369),0)</f>
        <v>0</v>
      </c>
      <c r="M1369" s="155">
        <f>IF(K1369=1,SUM($K$6:K1369),0)</f>
        <v>0</v>
      </c>
      <c r="N1369" s="165">
        <f t="shared" si="125"/>
        <v>0</v>
      </c>
      <c r="O1369" s="155">
        <f t="shared" si="126"/>
        <v>0</v>
      </c>
      <c r="P1369" s="155">
        <f>IF(O1369=1,SUM($O$6:O1369),0)</f>
        <v>0</v>
      </c>
    </row>
    <row r="1370" spans="1:16" ht="15" customHeight="1">
      <c r="A1370" s="15"/>
      <c r="B1370" s="183">
        <v>2</v>
      </c>
      <c r="C1370" s="109" t="s">
        <v>1316</v>
      </c>
      <c r="D1370" s="226" t="s">
        <v>47</v>
      </c>
      <c r="E1370" s="227" t="s">
        <v>1102</v>
      </c>
      <c r="F1370" s="228">
        <v>2880000</v>
      </c>
      <c r="G1370" s="228">
        <v>2880000</v>
      </c>
      <c r="H1370" s="171"/>
      <c r="I1370" s="88">
        <f t="shared" si="122"/>
        <v>2880000</v>
      </c>
      <c r="J1370" s="163">
        <f t="shared" si="123"/>
        <v>0</v>
      </c>
      <c r="K1370" s="155">
        <f t="shared" si="124"/>
        <v>0</v>
      </c>
      <c r="L1370" s="155">
        <f>IF(J1370=1,SUM($J$6:J1370),0)</f>
        <v>0</v>
      </c>
      <c r="M1370" s="155">
        <f>IF(K1370=1,SUM($K$6:K1370),0)</f>
        <v>0</v>
      </c>
      <c r="N1370" s="165">
        <f t="shared" si="125"/>
        <v>0</v>
      </c>
      <c r="O1370" s="155">
        <f t="shared" si="126"/>
        <v>0</v>
      </c>
      <c r="P1370" s="155">
        <f>IF(O1370=1,SUM($O$6:O1370),0)</f>
        <v>0</v>
      </c>
    </row>
    <row r="1371" spans="1:16" ht="15" customHeight="1">
      <c r="A1371" s="15"/>
      <c r="B1371" s="183">
        <v>3</v>
      </c>
      <c r="C1371" s="109" t="s">
        <v>1317</v>
      </c>
      <c r="D1371" s="226" t="s">
        <v>47</v>
      </c>
      <c r="E1371" s="227" t="s">
        <v>1102</v>
      </c>
      <c r="F1371" s="228">
        <v>2649600</v>
      </c>
      <c r="G1371" s="228">
        <v>2649600</v>
      </c>
      <c r="H1371" s="171"/>
      <c r="I1371" s="88">
        <f t="shared" si="122"/>
        <v>2649600</v>
      </c>
      <c r="J1371" s="163">
        <f t="shared" si="123"/>
        <v>0</v>
      </c>
      <c r="K1371" s="155">
        <f t="shared" si="124"/>
        <v>0</v>
      </c>
      <c r="L1371" s="155">
        <f>IF(J1371=1,SUM($J$6:J1371),0)</f>
        <v>0</v>
      </c>
      <c r="M1371" s="155">
        <f>IF(K1371=1,SUM($K$6:K1371),0)</f>
        <v>0</v>
      </c>
      <c r="N1371" s="165">
        <f t="shared" si="125"/>
        <v>0</v>
      </c>
      <c r="O1371" s="155">
        <f t="shared" si="126"/>
        <v>0</v>
      </c>
      <c r="P1371" s="155">
        <f>IF(O1371=1,SUM($O$6:O1371),0)</f>
        <v>0</v>
      </c>
    </row>
    <row r="1372" spans="1:16" ht="15" customHeight="1">
      <c r="A1372" s="15"/>
      <c r="B1372" s="183">
        <v>4</v>
      </c>
      <c r="C1372" s="109" t="s">
        <v>1318</v>
      </c>
      <c r="D1372" s="226" t="s">
        <v>47</v>
      </c>
      <c r="E1372" s="227" t="s">
        <v>1102</v>
      </c>
      <c r="F1372" s="228">
        <v>1971600</v>
      </c>
      <c r="G1372" s="228">
        <v>1971600</v>
      </c>
      <c r="H1372" s="171"/>
      <c r="I1372" s="88">
        <f t="shared" si="122"/>
        <v>1971600</v>
      </c>
      <c r="J1372" s="163">
        <f t="shared" si="123"/>
        <v>0</v>
      </c>
      <c r="K1372" s="155">
        <f t="shared" si="124"/>
        <v>0</v>
      </c>
      <c r="L1372" s="155">
        <f>IF(J1372=1,SUM($J$6:J1372),0)</f>
        <v>0</v>
      </c>
      <c r="M1372" s="155">
        <f>IF(K1372=1,SUM($K$6:K1372),0)</f>
        <v>0</v>
      </c>
      <c r="N1372" s="165">
        <f t="shared" si="125"/>
        <v>0</v>
      </c>
      <c r="O1372" s="155">
        <f t="shared" si="126"/>
        <v>0</v>
      </c>
      <c r="P1372" s="155">
        <f>IF(O1372=1,SUM($O$6:O1372),0)</f>
        <v>0</v>
      </c>
    </row>
    <row r="1373" spans="1:16" ht="15" customHeight="1">
      <c r="A1373" s="15"/>
      <c r="B1373" s="183">
        <v>5</v>
      </c>
      <c r="C1373" s="109" t="s">
        <v>1319</v>
      </c>
      <c r="D1373" s="226" t="s">
        <v>47</v>
      </c>
      <c r="E1373" s="227" t="s">
        <v>1102</v>
      </c>
      <c r="F1373" s="228">
        <v>1340400</v>
      </c>
      <c r="G1373" s="228">
        <v>1340400</v>
      </c>
      <c r="H1373" s="171"/>
      <c r="I1373" s="88">
        <f t="shared" si="122"/>
        <v>1340400</v>
      </c>
      <c r="J1373" s="163">
        <f t="shared" si="123"/>
        <v>0</v>
      </c>
      <c r="K1373" s="155">
        <f t="shared" si="124"/>
        <v>0</v>
      </c>
      <c r="L1373" s="155">
        <f>IF(J1373=1,SUM($J$6:J1373),0)</f>
        <v>0</v>
      </c>
      <c r="M1373" s="155">
        <f>IF(K1373=1,SUM($K$6:K1373),0)</f>
        <v>0</v>
      </c>
      <c r="N1373" s="165">
        <f t="shared" si="125"/>
        <v>0</v>
      </c>
      <c r="O1373" s="155">
        <f t="shared" si="126"/>
        <v>0</v>
      </c>
      <c r="P1373" s="155">
        <f>IF(O1373=1,SUM($O$6:O1373),0)</f>
        <v>0</v>
      </c>
    </row>
    <row r="1374" spans="1:16" ht="15" customHeight="1">
      <c r="A1374" s="15"/>
      <c r="B1374" s="183">
        <v>6</v>
      </c>
      <c r="C1374" s="109" t="s">
        <v>1320</v>
      </c>
      <c r="D1374" s="226" t="s">
        <v>47</v>
      </c>
      <c r="E1374" s="227" t="s">
        <v>1102</v>
      </c>
      <c r="F1374" s="228">
        <v>2682000</v>
      </c>
      <c r="G1374" s="228">
        <v>2682000</v>
      </c>
      <c r="H1374" s="171"/>
      <c r="I1374" s="88">
        <f t="shared" si="122"/>
        <v>2682000</v>
      </c>
      <c r="J1374" s="163">
        <f t="shared" si="123"/>
        <v>0</v>
      </c>
      <c r="K1374" s="155">
        <f t="shared" si="124"/>
        <v>0</v>
      </c>
      <c r="L1374" s="155">
        <f>IF(J1374=1,SUM($J$6:J1374),0)</f>
        <v>0</v>
      </c>
      <c r="M1374" s="155">
        <f>IF(K1374=1,SUM($K$6:K1374),0)</f>
        <v>0</v>
      </c>
      <c r="N1374" s="165">
        <f t="shared" si="125"/>
        <v>0</v>
      </c>
      <c r="O1374" s="155">
        <f t="shared" si="126"/>
        <v>0</v>
      </c>
      <c r="P1374" s="155">
        <f>IF(O1374=1,SUM($O$6:O1374),0)</f>
        <v>0</v>
      </c>
    </row>
    <row r="1375" spans="1:16" ht="15" customHeight="1">
      <c r="A1375" s="15"/>
      <c r="B1375" s="183">
        <v>7</v>
      </c>
      <c r="C1375" s="109" t="s">
        <v>1321</v>
      </c>
      <c r="D1375" s="226" t="s">
        <v>47</v>
      </c>
      <c r="E1375" s="227" t="s">
        <v>1102</v>
      </c>
      <c r="F1375" s="228">
        <v>2148000</v>
      </c>
      <c r="G1375" s="228">
        <v>2148000</v>
      </c>
      <c r="H1375" s="171"/>
      <c r="I1375" s="88">
        <f t="shared" si="122"/>
        <v>2148000</v>
      </c>
      <c r="J1375" s="163">
        <f t="shared" si="123"/>
        <v>0</v>
      </c>
      <c r="K1375" s="155">
        <f t="shared" si="124"/>
        <v>0</v>
      </c>
      <c r="L1375" s="155">
        <f>IF(J1375=1,SUM($J$6:J1375),0)</f>
        <v>0</v>
      </c>
      <c r="M1375" s="155">
        <f>IF(K1375=1,SUM($K$6:K1375),0)</f>
        <v>0</v>
      </c>
      <c r="N1375" s="165">
        <f t="shared" si="125"/>
        <v>0</v>
      </c>
      <c r="O1375" s="155">
        <f t="shared" si="126"/>
        <v>0</v>
      </c>
      <c r="P1375" s="155">
        <f>IF(O1375=1,SUM($O$6:O1375),0)</f>
        <v>0</v>
      </c>
    </row>
    <row r="1376" spans="1:16" ht="15" customHeight="1">
      <c r="A1376" s="15"/>
      <c r="B1376" s="183"/>
      <c r="C1376" s="109"/>
      <c r="D1376" s="226" t="s">
        <v>48</v>
      </c>
      <c r="E1376" s="227"/>
      <c r="F1376" s="228">
        <v>0</v>
      </c>
      <c r="G1376" s="228">
        <v>0</v>
      </c>
      <c r="H1376" s="171"/>
      <c r="I1376" s="88">
        <f t="shared" si="122"/>
        <v>0</v>
      </c>
      <c r="J1376" s="163">
        <f t="shared" si="123"/>
        <v>0</v>
      </c>
      <c r="K1376" s="155">
        <f t="shared" si="124"/>
        <v>0</v>
      </c>
      <c r="L1376" s="155">
        <f>IF(J1376=1,SUM($J$6:J1376),0)</f>
        <v>0</v>
      </c>
      <c r="M1376" s="155">
        <f>IF(K1376=1,SUM($K$6:K1376),0)</f>
        <v>0</v>
      </c>
      <c r="N1376" s="165">
        <f t="shared" si="125"/>
        <v>0</v>
      </c>
      <c r="O1376" s="155">
        <f t="shared" si="126"/>
        <v>0</v>
      </c>
      <c r="P1376" s="155">
        <f>IF(O1376=1,SUM($O$6:O1376),0)</f>
        <v>0</v>
      </c>
    </row>
    <row r="1377" spans="1:16" ht="15" customHeight="1">
      <c r="A1377" s="15"/>
      <c r="B1377" s="183" t="s">
        <v>1031</v>
      </c>
      <c r="C1377" s="109" t="s">
        <v>531</v>
      </c>
      <c r="D1377" s="226" t="s">
        <v>48</v>
      </c>
      <c r="E1377" s="227"/>
      <c r="F1377" s="228">
        <v>0</v>
      </c>
      <c r="G1377" s="228">
        <v>0</v>
      </c>
      <c r="H1377" s="175"/>
      <c r="I1377" s="88">
        <f t="shared" si="122"/>
        <v>0</v>
      </c>
      <c r="J1377" s="163">
        <f t="shared" si="123"/>
        <v>0</v>
      </c>
      <c r="K1377" s="155">
        <f t="shared" si="124"/>
        <v>0</v>
      </c>
      <c r="L1377" s="155">
        <f>IF(J1377=1,SUM($J$6:J1377),0)</f>
        <v>0</v>
      </c>
      <c r="M1377" s="155">
        <f>IF(K1377=1,SUM($K$6:K1377),0)</f>
        <v>0</v>
      </c>
      <c r="N1377" s="165">
        <f t="shared" si="125"/>
        <v>0</v>
      </c>
      <c r="O1377" s="155">
        <f t="shared" si="126"/>
        <v>0</v>
      </c>
      <c r="P1377" s="155">
        <f>IF(O1377=1,SUM($O$6:O1377),0)</f>
        <v>0</v>
      </c>
    </row>
    <row r="1378" spans="1:16" ht="15" customHeight="1">
      <c r="A1378" s="15"/>
      <c r="B1378" s="183">
        <v>1</v>
      </c>
      <c r="C1378" s="109" t="s">
        <v>961</v>
      </c>
      <c r="D1378" s="226" t="s">
        <v>47</v>
      </c>
      <c r="E1378" s="227" t="s">
        <v>14</v>
      </c>
      <c r="F1378" s="228">
        <v>213420</v>
      </c>
      <c r="G1378" s="228">
        <v>213420</v>
      </c>
      <c r="H1378" s="175"/>
      <c r="I1378" s="88">
        <f t="shared" si="122"/>
        <v>213420</v>
      </c>
      <c r="J1378" s="163">
        <f t="shared" si="123"/>
        <v>0</v>
      </c>
      <c r="K1378" s="155">
        <f t="shared" si="124"/>
        <v>0</v>
      </c>
      <c r="L1378" s="155">
        <f>IF(J1378=1,SUM($J$6:J1378),0)</f>
        <v>0</v>
      </c>
      <c r="M1378" s="155">
        <f>IF(K1378=1,SUM($K$6:K1378),0)</f>
        <v>0</v>
      </c>
      <c r="N1378" s="165">
        <f t="shared" si="125"/>
        <v>0</v>
      </c>
      <c r="O1378" s="155">
        <f t="shared" si="126"/>
        <v>0</v>
      </c>
      <c r="P1378" s="155">
        <f>IF(O1378=1,SUM($O$6:O1378),0)</f>
        <v>0</v>
      </c>
    </row>
    <row r="1379" spans="1:16" ht="15" customHeight="1">
      <c r="A1379" s="15"/>
      <c r="B1379" s="183">
        <v>2</v>
      </c>
      <c r="C1379" s="109" t="s">
        <v>962</v>
      </c>
      <c r="D1379" s="226" t="s">
        <v>47</v>
      </c>
      <c r="E1379" s="227" t="s">
        <v>14</v>
      </c>
      <c r="F1379" s="228">
        <v>207840</v>
      </c>
      <c r="G1379" s="228">
        <v>207840</v>
      </c>
      <c r="H1379" s="175"/>
      <c r="I1379" s="88">
        <f t="shared" si="122"/>
        <v>207840</v>
      </c>
      <c r="J1379" s="163">
        <f t="shared" si="123"/>
        <v>0</v>
      </c>
      <c r="K1379" s="155">
        <f t="shared" si="124"/>
        <v>0</v>
      </c>
      <c r="L1379" s="155">
        <f>IF(J1379=1,SUM($J$6:J1379),0)</f>
        <v>0</v>
      </c>
      <c r="M1379" s="155">
        <f>IF(K1379=1,SUM($K$6:K1379),0)</f>
        <v>0</v>
      </c>
      <c r="N1379" s="165">
        <f t="shared" si="125"/>
        <v>0</v>
      </c>
      <c r="O1379" s="155">
        <f t="shared" si="126"/>
        <v>0</v>
      </c>
      <c r="P1379" s="155">
        <f>IF(O1379=1,SUM($O$6:O1379),0)</f>
        <v>0</v>
      </c>
    </row>
    <row r="1380" spans="1:16" ht="15" customHeight="1">
      <c r="A1380" s="15"/>
      <c r="B1380" s="183">
        <v>3</v>
      </c>
      <c r="C1380" s="109" t="s">
        <v>963</v>
      </c>
      <c r="D1380" s="226" t="s">
        <v>47</v>
      </c>
      <c r="E1380" s="227" t="s">
        <v>14</v>
      </c>
      <c r="F1380" s="228">
        <v>342990</v>
      </c>
      <c r="G1380" s="228">
        <v>342990</v>
      </c>
      <c r="H1380" s="175"/>
      <c r="I1380" s="88">
        <f t="shared" si="122"/>
        <v>342990</v>
      </c>
      <c r="J1380" s="163">
        <f t="shared" si="123"/>
        <v>0</v>
      </c>
      <c r="K1380" s="155">
        <f t="shared" si="124"/>
        <v>0</v>
      </c>
      <c r="L1380" s="155">
        <f>IF(J1380=1,SUM($J$6:J1380),0)</f>
        <v>0</v>
      </c>
      <c r="M1380" s="155">
        <f>IF(K1380=1,SUM($K$6:K1380),0)</f>
        <v>0</v>
      </c>
      <c r="N1380" s="165">
        <f t="shared" si="125"/>
        <v>0</v>
      </c>
      <c r="O1380" s="155">
        <f t="shared" si="126"/>
        <v>0</v>
      </c>
      <c r="P1380" s="155">
        <f>IF(O1380=1,SUM($O$6:O1380),0)</f>
        <v>0</v>
      </c>
    </row>
    <row r="1381" spans="1:16" ht="15" customHeight="1">
      <c r="A1381" s="15"/>
      <c r="B1381" s="183">
        <v>4</v>
      </c>
      <c r="C1381" s="109" t="s">
        <v>964</v>
      </c>
      <c r="D1381" s="226" t="s">
        <v>47</v>
      </c>
      <c r="E1381" s="227" t="s">
        <v>14</v>
      </c>
      <c r="F1381" s="228">
        <v>709680</v>
      </c>
      <c r="G1381" s="228">
        <v>709680</v>
      </c>
      <c r="H1381" s="175"/>
      <c r="I1381" s="88">
        <f t="shared" si="122"/>
        <v>709680</v>
      </c>
      <c r="J1381" s="163">
        <f t="shared" si="123"/>
        <v>0</v>
      </c>
      <c r="K1381" s="155">
        <f t="shared" si="124"/>
        <v>0</v>
      </c>
      <c r="L1381" s="155">
        <f>IF(J1381=1,SUM($J$6:J1381),0)</f>
        <v>0</v>
      </c>
      <c r="M1381" s="155">
        <f>IF(K1381=1,SUM($K$6:K1381),0)</f>
        <v>0</v>
      </c>
      <c r="N1381" s="165">
        <f t="shared" si="125"/>
        <v>0</v>
      </c>
      <c r="O1381" s="155">
        <f t="shared" si="126"/>
        <v>0</v>
      </c>
      <c r="P1381" s="155">
        <f>IF(O1381=1,SUM($O$6:O1381),0)</f>
        <v>0</v>
      </c>
    </row>
    <row r="1382" spans="1:16" ht="15" customHeight="1">
      <c r="A1382" s="15"/>
      <c r="B1382" s="183">
        <v>5</v>
      </c>
      <c r="C1382" s="109" t="s">
        <v>965</v>
      </c>
      <c r="D1382" s="226" t="s">
        <v>47</v>
      </c>
      <c r="E1382" s="227" t="s">
        <v>14</v>
      </c>
      <c r="F1382" s="228">
        <v>1771980</v>
      </c>
      <c r="G1382" s="228">
        <v>1771980</v>
      </c>
      <c r="H1382" s="175"/>
      <c r="I1382" s="88">
        <f t="shared" si="122"/>
        <v>1771980</v>
      </c>
      <c r="J1382" s="163">
        <f t="shared" si="123"/>
        <v>0</v>
      </c>
      <c r="K1382" s="155">
        <f t="shared" si="124"/>
        <v>0</v>
      </c>
      <c r="L1382" s="155">
        <f>IF(J1382=1,SUM($J$6:J1382),0)</f>
        <v>0</v>
      </c>
      <c r="M1382" s="155">
        <f>IF(K1382=1,SUM($K$6:K1382),0)</f>
        <v>0</v>
      </c>
      <c r="N1382" s="165">
        <f t="shared" si="125"/>
        <v>0</v>
      </c>
      <c r="O1382" s="155">
        <f t="shared" si="126"/>
        <v>0</v>
      </c>
      <c r="P1382" s="155">
        <f>IF(O1382=1,SUM($O$6:O1382),0)</f>
        <v>0</v>
      </c>
    </row>
    <row r="1383" spans="1:16" ht="15" customHeight="1">
      <c r="A1383" s="15"/>
      <c r="B1383" s="183">
        <v>6</v>
      </c>
      <c r="C1383" s="109" t="s">
        <v>966</v>
      </c>
      <c r="D1383" s="226" t="s">
        <v>47</v>
      </c>
      <c r="E1383" s="227" t="s">
        <v>14</v>
      </c>
      <c r="F1383" s="228">
        <v>976440</v>
      </c>
      <c r="G1383" s="228">
        <v>976440</v>
      </c>
      <c r="H1383" s="175"/>
      <c r="I1383" s="88">
        <f t="shared" si="122"/>
        <v>976440</v>
      </c>
      <c r="J1383" s="163">
        <f t="shared" si="123"/>
        <v>0</v>
      </c>
      <c r="K1383" s="155">
        <f t="shared" si="124"/>
        <v>0</v>
      </c>
      <c r="L1383" s="155">
        <f>IF(J1383=1,SUM($J$6:J1383),0)</f>
        <v>0</v>
      </c>
      <c r="M1383" s="155">
        <f>IF(K1383=1,SUM($K$6:K1383),0)</f>
        <v>0</v>
      </c>
      <c r="N1383" s="165">
        <f t="shared" si="125"/>
        <v>0</v>
      </c>
      <c r="O1383" s="155">
        <f t="shared" si="126"/>
        <v>0</v>
      </c>
      <c r="P1383" s="155">
        <f>IF(O1383=1,SUM($O$6:O1383),0)</f>
        <v>0</v>
      </c>
    </row>
    <row r="1384" spans="1:16" ht="15" customHeight="1">
      <c r="A1384" s="15"/>
      <c r="B1384" s="183">
        <v>7</v>
      </c>
      <c r="C1384" s="109" t="s">
        <v>967</v>
      </c>
      <c r="D1384" s="226" t="s">
        <v>47</v>
      </c>
      <c r="E1384" s="227" t="s">
        <v>14</v>
      </c>
      <c r="F1384" s="228">
        <v>2211900</v>
      </c>
      <c r="G1384" s="228">
        <v>2211900</v>
      </c>
      <c r="H1384" s="175"/>
      <c r="I1384" s="88">
        <f t="shared" si="122"/>
        <v>2211900</v>
      </c>
      <c r="J1384" s="163">
        <f t="shared" si="123"/>
        <v>0</v>
      </c>
      <c r="K1384" s="155">
        <f t="shared" si="124"/>
        <v>0</v>
      </c>
      <c r="L1384" s="155">
        <f>IF(J1384=1,SUM($J$6:J1384),0)</f>
        <v>0</v>
      </c>
      <c r="M1384" s="155">
        <f>IF(K1384=1,SUM($K$6:K1384),0)</f>
        <v>0</v>
      </c>
      <c r="N1384" s="165">
        <f t="shared" si="125"/>
        <v>0</v>
      </c>
      <c r="O1384" s="155">
        <f t="shared" si="126"/>
        <v>0</v>
      </c>
      <c r="P1384" s="155">
        <f>IF(O1384=1,SUM($O$6:O1384),0)</f>
        <v>0</v>
      </c>
    </row>
    <row r="1385" spans="1:16" ht="15" customHeight="1">
      <c r="A1385" s="15"/>
      <c r="B1385" s="183">
        <v>8</v>
      </c>
      <c r="C1385" s="109" t="s">
        <v>968</v>
      </c>
      <c r="D1385" s="226" t="s">
        <v>47</v>
      </c>
      <c r="E1385" s="227" t="s">
        <v>14</v>
      </c>
      <c r="F1385" s="228">
        <v>2270640</v>
      </c>
      <c r="G1385" s="228">
        <v>2270640</v>
      </c>
      <c r="H1385" s="175"/>
      <c r="I1385" s="88">
        <f t="shared" ref="I1385:I1398" si="127">IF($I$5=$G$4,G1385,(IF($I$5=$F$4,F1385,0)))</f>
        <v>2270640</v>
      </c>
      <c r="J1385" s="163">
        <f t="shared" si="123"/>
        <v>0</v>
      </c>
      <c r="K1385" s="155">
        <f t="shared" si="124"/>
        <v>0</v>
      </c>
      <c r="L1385" s="155">
        <f>IF(J1385=1,SUM($J$6:J1385),0)</f>
        <v>0</v>
      </c>
      <c r="M1385" s="155">
        <f>IF(K1385=1,SUM($K$6:K1385),0)</f>
        <v>0</v>
      </c>
      <c r="N1385" s="165">
        <f t="shared" si="125"/>
        <v>0</v>
      </c>
      <c r="O1385" s="155">
        <f t="shared" si="126"/>
        <v>0</v>
      </c>
      <c r="P1385" s="155">
        <f>IF(O1385=1,SUM($O$6:O1385),0)</f>
        <v>0</v>
      </c>
    </row>
    <row r="1386" spans="1:16" ht="15" customHeight="1">
      <c r="A1386" s="15"/>
      <c r="B1386" s="183">
        <v>9</v>
      </c>
      <c r="C1386" s="109" t="s">
        <v>969</v>
      </c>
      <c r="D1386" s="226" t="s">
        <v>47</v>
      </c>
      <c r="E1386" s="227" t="s">
        <v>14</v>
      </c>
      <c r="F1386" s="228">
        <v>2476740</v>
      </c>
      <c r="G1386" s="228">
        <v>2476740</v>
      </c>
      <c r="H1386" s="175"/>
      <c r="I1386" s="88">
        <f t="shared" si="127"/>
        <v>2476740</v>
      </c>
      <c r="J1386" s="163">
        <f t="shared" si="123"/>
        <v>0</v>
      </c>
      <c r="K1386" s="155">
        <f t="shared" si="124"/>
        <v>0</v>
      </c>
      <c r="L1386" s="155">
        <f>IF(J1386=1,SUM($J$6:J1386),0)</f>
        <v>0</v>
      </c>
      <c r="M1386" s="155">
        <f>IF(K1386=1,SUM($K$6:K1386),0)</f>
        <v>0</v>
      </c>
      <c r="N1386" s="165">
        <f t="shared" si="125"/>
        <v>0</v>
      </c>
      <c r="O1386" s="155">
        <f t="shared" si="126"/>
        <v>0</v>
      </c>
      <c r="P1386" s="155">
        <f>IF(O1386=1,SUM($O$6:O1386),0)</f>
        <v>0</v>
      </c>
    </row>
    <row r="1387" spans="1:16" ht="15" customHeight="1">
      <c r="A1387" s="15"/>
      <c r="B1387" s="183"/>
      <c r="C1387" s="109" t="s">
        <v>48</v>
      </c>
      <c r="D1387" s="226" t="s">
        <v>48</v>
      </c>
      <c r="E1387" s="227"/>
      <c r="F1387" s="228">
        <v>0</v>
      </c>
      <c r="G1387" s="228">
        <v>0</v>
      </c>
      <c r="H1387" s="175"/>
      <c r="I1387" s="88">
        <f t="shared" si="127"/>
        <v>0</v>
      </c>
      <c r="J1387" s="163">
        <f t="shared" si="123"/>
        <v>0</v>
      </c>
      <c r="K1387" s="155">
        <f t="shared" si="124"/>
        <v>0</v>
      </c>
      <c r="L1387" s="155">
        <f>IF(J1387=1,SUM($J$6:J1387),0)</f>
        <v>0</v>
      </c>
      <c r="M1387" s="155">
        <f>IF(K1387=1,SUM($K$6:K1387),0)</f>
        <v>0</v>
      </c>
      <c r="N1387" s="165">
        <f t="shared" si="125"/>
        <v>0</v>
      </c>
      <c r="O1387" s="155">
        <f t="shared" si="126"/>
        <v>0</v>
      </c>
      <c r="P1387" s="155">
        <f>IF(O1387=1,SUM($O$6:O1387),0)</f>
        <v>0</v>
      </c>
    </row>
    <row r="1388" spans="1:16" ht="15" customHeight="1">
      <c r="A1388" s="15"/>
      <c r="B1388" s="183" t="s">
        <v>1031</v>
      </c>
      <c r="C1388" s="109" t="s">
        <v>788</v>
      </c>
      <c r="D1388" s="226" t="s">
        <v>48</v>
      </c>
      <c r="E1388" s="227"/>
      <c r="F1388" s="228">
        <v>0</v>
      </c>
      <c r="G1388" s="228">
        <v>0</v>
      </c>
      <c r="H1388" s="175"/>
      <c r="I1388" s="88">
        <f t="shared" si="127"/>
        <v>0</v>
      </c>
      <c r="J1388" s="163">
        <f t="shared" si="123"/>
        <v>0</v>
      </c>
      <c r="K1388" s="155">
        <f t="shared" si="124"/>
        <v>0</v>
      </c>
      <c r="L1388" s="155">
        <f>IF(J1388=1,SUM($J$6:J1388),0)</f>
        <v>0</v>
      </c>
      <c r="M1388" s="155">
        <f>IF(K1388=1,SUM($K$6:K1388),0)</f>
        <v>0</v>
      </c>
      <c r="N1388" s="165">
        <f t="shared" si="125"/>
        <v>0</v>
      </c>
      <c r="O1388" s="155">
        <f t="shared" si="126"/>
        <v>0</v>
      </c>
      <c r="P1388" s="155">
        <f>IF(O1388=1,SUM($O$6:O1388),0)</f>
        <v>0</v>
      </c>
    </row>
    <row r="1389" spans="1:16" ht="15" customHeight="1">
      <c r="A1389" s="15"/>
      <c r="B1389" s="183">
        <v>1</v>
      </c>
      <c r="C1389" s="109" t="s">
        <v>428</v>
      </c>
      <c r="D1389" s="226" t="s">
        <v>47</v>
      </c>
      <c r="E1389" s="227" t="s">
        <v>100</v>
      </c>
      <c r="F1389" s="228">
        <v>220260.49029487889</v>
      </c>
      <c r="G1389" s="228">
        <v>220260.49029487889</v>
      </c>
      <c r="H1389" s="175"/>
      <c r="I1389" s="88">
        <f t="shared" si="127"/>
        <v>220260.49029487889</v>
      </c>
      <c r="J1389" s="163">
        <f t="shared" si="123"/>
        <v>0</v>
      </c>
      <c r="K1389" s="155">
        <f t="shared" si="124"/>
        <v>0</v>
      </c>
      <c r="L1389" s="155">
        <f>IF(J1389=1,SUM($J$6:J1389),0)</f>
        <v>0</v>
      </c>
      <c r="M1389" s="155">
        <f>IF(K1389=1,SUM($K$6:K1389),0)</f>
        <v>0</v>
      </c>
      <c r="N1389" s="165">
        <f t="shared" si="125"/>
        <v>0</v>
      </c>
      <c r="O1389" s="155">
        <f t="shared" si="126"/>
        <v>0</v>
      </c>
      <c r="P1389" s="155">
        <f>IF(O1389=1,SUM($O$6:O1389),0)</f>
        <v>0</v>
      </c>
    </row>
    <row r="1390" spans="1:16" ht="15" customHeight="1">
      <c r="A1390" s="15"/>
      <c r="B1390" s="183">
        <v>2</v>
      </c>
      <c r="C1390" s="109" t="s">
        <v>429</v>
      </c>
      <c r="D1390" s="226" t="s">
        <v>47</v>
      </c>
      <c r="E1390" s="227" t="s">
        <v>100</v>
      </c>
      <c r="F1390" s="228">
        <v>220260.49029487889</v>
      </c>
      <c r="G1390" s="228">
        <v>220260.49029487889</v>
      </c>
      <c r="H1390" s="175"/>
      <c r="I1390" s="88">
        <f t="shared" si="127"/>
        <v>220260.49029487889</v>
      </c>
      <c r="J1390" s="163">
        <f t="shared" si="123"/>
        <v>0</v>
      </c>
      <c r="K1390" s="155">
        <f t="shared" si="124"/>
        <v>0</v>
      </c>
      <c r="L1390" s="155">
        <f>IF(J1390=1,SUM($J$6:J1390),0)</f>
        <v>0</v>
      </c>
      <c r="M1390" s="155">
        <f>IF(K1390=1,SUM($K$6:K1390),0)</f>
        <v>0</v>
      </c>
      <c r="N1390" s="165">
        <f t="shared" si="125"/>
        <v>0</v>
      </c>
      <c r="O1390" s="155">
        <f t="shared" si="126"/>
        <v>0</v>
      </c>
      <c r="P1390" s="155">
        <f>IF(O1390=1,SUM($O$6:O1390),0)</f>
        <v>0</v>
      </c>
    </row>
    <row r="1391" spans="1:16" ht="15" customHeight="1">
      <c r="A1391" s="15"/>
      <c r="B1391" s="183">
        <v>3</v>
      </c>
      <c r="C1391" s="109" t="s">
        <v>430</v>
      </c>
      <c r="D1391" s="226" t="s">
        <v>47</v>
      </c>
      <c r="E1391" s="227" t="s">
        <v>100</v>
      </c>
      <c r="F1391" s="228">
        <v>250977.08928157968</v>
      </c>
      <c r="G1391" s="228">
        <v>250977.08928157968</v>
      </c>
      <c r="H1391" s="175"/>
      <c r="I1391" s="88">
        <f t="shared" si="127"/>
        <v>250977.08928157968</v>
      </c>
      <c r="J1391" s="163">
        <f t="shared" si="123"/>
        <v>0</v>
      </c>
      <c r="K1391" s="155">
        <f t="shared" si="124"/>
        <v>0</v>
      </c>
      <c r="L1391" s="155">
        <f>IF(J1391=1,SUM($J$6:J1391),0)</f>
        <v>0</v>
      </c>
      <c r="M1391" s="155">
        <f>IF(K1391=1,SUM($K$6:K1391),0)</f>
        <v>0</v>
      </c>
      <c r="N1391" s="165">
        <f t="shared" si="125"/>
        <v>0</v>
      </c>
      <c r="O1391" s="155">
        <f t="shared" si="126"/>
        <v>0</v>
      </c>
      <c r="P1391" s="155">
        <f>IF(O1391=1,SUM($O$6:O1391),0)</f>
        <v>0</v>
      </c>
    </row>
    <row r="1392" spans="1:16" ht="15" customHeight="1">
      <c r="A1392" s="15"/>
      <c r="B1392" s="183">
        <v>4</v>
      </c>
      <c r="C1392" s="109" t="s">
        <v>431</v>
      </c>
      <c r="D1392" s="226" t="s">
        <v>47</v>
      </c>
      <c r="E1392" s="227" t="s">
        <v>100</v>
      </c>
      <c r="F1392" s="228">
        <v>289200</v>
      </c>
      <c r="G1392" s="228">
        <v>289200</v>
      </c>
      <c r="H1392" s="175"/>
      <c r="I1392" s="88">
        <f t="shared" si="127"/>
        <v>289200</v>
      </c>
      <c r="J1392" s="163">
        <f t="shared" si="123"/>
        <v>0</v>
      </c>
      <c r="K1392" s="155">
        <f t="shared" si="124"/>
        <v>0</v>
      </c>
      <c r="L1392" s="155">
        <f>IF(J1392=1,SUM($J$6:J1392),0)</f>
        <v>0</v>
      </c>
      <c r="M1392" s="155">
        <f>IF(K1392=1,SUM($K$6:K1392),0)</f>
        <v>0</v>
      </c>
      <c r="N1392" s="165">
        <f t="shared" si="125"/>
        <v>0</v>
      </c>
      <c r="O1392" s="155">
        <f t="shared" si="126"/>
        <v>0</v>
      </c>
      <c r="P1392" s="155">
        <f>IF(O1392=1,SUM($O$6:O1392),0)</f>
        <v>0</v>
      </c>
    </row>
    <row r="1393" spans="1:16" ht="15" customHeight="1">
      <c r="A1393" s="15"/>
      <c r="B1393" s="183">
        <v>5</v>
      </c>
      <c r="C1393" s="109" t="s">
        <v>432</v>
      </c>
      <c r="D1393" s="226" t="s">
        <v>47</v>
      </c>
      <c r="E1393" s="227" t="s">
        <v>100</v>
      </c>
      <c r="F1393" s="228">
        <v>277947.76156258525</v>
      </c>
      <c r="G1393" s="228">
        <v>277947.76156258525</v>
      </c>
      <c r="H1393" s="175"/>
      <c r="I1393" s="88">
        <f t="shared" si="127"/>
        <v>277947.76156258525</v>
      </c>
      <c r="J1393" s="163">
        <f t="shared" si="123"/>
        <v>0</v>
      </c>
      <c r="K1393" s="155">
        <f t="shared" si="124"/>
        <v>0</v>
      </c>
      <c r="L1393" s="155">
        <f>IF(J1393=1,SUM($J$6:J1393),0)</f>
        <v>0</v>
      </c>
      <c r="M1393" s="155">
        <f>IF(K1393=1,SUM($K$6:K1393),0)</f>
        <v>0</v>
      </c>
      <c r="N1393" s="165">
        <f t="shared" si="125"/>
        <v>0</v>
      </c>
      <c r="O1393" s="155">
        <f t="shared" si="126"/>
        <v>0</v>
      </c>
      <c r="P1393" s="155">
        <f>IF(O1393=1,SUM($O$6:O1393),0)</f>
        <v>0</v>
      </c>
    </row>
    <row r="1394" spans="1:16" ht="15" customHeight="1">
      <c r="A1394" s="15"/>
      <c r="B1394" s="183">
        <v>6</v>
      </c>
      <c r="C1394" s="109" t="s">
        <v>433</v>
      </c>
      <c r="D1394" s="226" t="s">
        <v>47</v>
      </c>
      <c r="E1394" s="227" t="s">
        <v>100</v>
      </c>
      <c r="F1394" s="228">
        <v>309000</v>
      </c>
      <c r="G1394" s="228">
        <v>309000</v>
      </c>
      <c r="H1394" s="175"/>
      <c r="I1394" s="88">
        <f t="shared" si="127"/>
        <v>309000</v>
      </c>
      <c r="J1394" s="163">
        <f t="shared" si="123"/>
        <v>0</v>
      </c>
      <c r="K1394" s="155">
        <f t="shared" si="124"/>
        <v>0</v>
      </c>
      <c r="L1394" s="155">
        <f>IF(J1394=1,SUM($J$6:J1394),0)</f>
        <v>0</v>
      </c>
      <c r="M1394" s="155">
        <f>IF(K1394=1,SUM($K$6:K1394),0)</f>
        <v>0</v>
      </c>
      <c r="N1394" s="165">
        <f t="shared" si="125"/>
        <v>0</v>
      </c>
      <c r="O1394" s="155">
        <f t="shared" si="126"/>
        <v>0</v>
      </c>
      <c r="P1394" s="155">
        <f>IF(O1394=1,SUM($O$6:O1394),0)</f>
        <v>0</v>
      </c>
    </row>
    <row r="1395" spans="1:16" ht="15" customHeight="1">
      <c r="A1395" s="15"/>
      <c r="B1395" s="183">
        <v>7</v>
      </c>
      <c r="C1395" s="109" t="s">
        <v>1131</v>
      </c>
      <c r="D1395" s="226" t="s">
        <v>47</v>
      </c>
      <c r="E1395" s="227" t="s">
        <v>100</v>
      </c>
      <c r="F1395" s="228">
        <v>277947.76156258525</v>
      </c>
      <c r="G1395" s="228">
        <v>277947.76156258525</v>
      </c>
      <c r="H1395" s="175"/>
      <c r="I1395" s="88">
        <f t="shared" si="127"/>
        <v>277947.76156258525</v>
      </c>
      <c r="J1395" s="163">
        <f t="shared" si="123"/>
        <v>0</v>
      </c>
      <c r="K1395" s="155">
        <f t="shared" si="124"/>
        <v>0</v>
      </c>
      <c r="L1395" s="155">
        <f>IF(J1395=1,SUM($J$6:J1395),0)</f>
        <v>0</v>
      </c>
      <c r="M1395" s="155">
        <f>IF(K1395=1,SUM($K$6:K1395),0)</f>
        <v>0</v>
      </c>
      <c r="N1395" s="165">
        <f t="shared" si="125"/>
        <v>0</v>
      </c>
      <c r="O1395" s="155">
        <f t="shared" si="126"/>
        <v>0</v>
      </c>
      <c r="P1395" s="155">
        <f>IF(O1395=1,SUM($O$6:O1395),0)</f>
        <v>0</v>
      </c>
    </row>
    <row r="1396" spans="1:16" ht="15" customHeight="1">
      <c r="A1396" s="15"/>
      <c r="B1396" s="183">
        <v>8</v>
      </c>
      <c r="C1396" s="109" t="s">
        <v>1132</v>
      </c>
      <c r="D1396" s="226" t="s">
        <v>47</v>
      </c>
      <c r="E1396" s="227" t="s">
        <v>100</v>
      </c>
      <c r="F1396" s="228">
        <v>345600</v>
      </c>
      <c r="G1396" s="228">
        <v>345600</v>
      </c>
      <c r="H1396" s="175"/>
      <c r="I1396" s="88">
        <f t="shared" si="127"/>
        <v>345600</v>
      </c>
      <c r="J1396" s="163">
        <f t="shared" si="123"/>
        <v>0</v>
      </c>
      <c r="K1396" s="155">
        <f t="shared" si="124"/>
        <v>0</v>
      </c>
      <c r="L1396" s="155">
        <f>IF(J1396=1,SUM($J$6:J1396),0)</f>
        <v>0</v>
      </c>
      <c r="M1396" s="155">
        <f>IF(K1396=1,SUM($K$6:K1396),0)</f>
        <v>0</v>
      </c>
      <c r="N1396" s="165">
        <f t="shared" si="125"/>
        <v>0</v>
      </c>
      <c r="O1396" s="155">
        <f t="shared" si="126"/>
        <v>0</v>
      </c>
      <c r="P1396" s="155">
        <f>IF(O1396=1,SUM($O$6:O1396),0)</f>
        <v>0</v>
      </c>
    </row>
    <row r="1397" spans="1:16" ht="15" customHeight="1">
      <c r="A1397" s="15"/>
      <c r="B1397" s="183">
        <v>9</v>
      </c>
      <c r="C1397" s="109" t="s">
        <v>434</v>
      </c>
      <c r="D1397" s="226" t="s">
        <v>47</v>
      </c>
      <c r="E1397" s="227" t="s">
        <v>100</v>
      </c>
      <c r="F1397" s="228">
        <v>438273.42456634069</v>
      </c>
      <c r="G1397" s="228">
        <v>438273.42456634069</v>
      </c>
      <c r="H1397" s="175"/>
      <c r="I1397" s="88">
        <f t="shared" si="127"/>
        <v>438273.42456634069</v>
      </c>
      <c r="J1397" s="163">
        <f t="shared" si="123"/>
        <v>0</v>
      </c>
      <c r="K1397" s="155">
        <f t="shared" si="124"/>
        <v>0</v>
      </c>
      <c r="L1397" s="155">
        <f>IF(J1397=1,SUM($J$6:J1397),0)</f>
        <v>0</v>
      </c>
      <c r="M1397" s="155">
        <f>IF(K1397=1,SUM($K$6:K1397),0)</f>
        <v>0</v>
      </c>
      <c r="N1397" s="165">
        <f t="shared" si="125"/>
        <v>0</v>
      </c>
      <c r="O1397" s="155">
        <f t="shared" si="126"/>
        <v>0</v>
      </c>
      <c r="P1397" s="155">
        <f>IF(O1397=1,SUM($O$6:O1397),0)</f>
        <v>0</v>
      </c>
    </row>
    <row r="1398" spans="1:16" ht="15" customHeight="1">
      <c r="A1398" s="15"/>
      <c r="B1398" s="183">
        <v>10</v>
      </c>
      <c r="C1398" s="109" t="s">
        <v>435</v>
      </c>
      <c r="D1398" s="226" t="s">
        <v>47</v>
      </c>
      <c r="E1398" s="227" t="s">
        <v>100</v>
      </c>
      <c r="F1398" s="228">
        <v>384600</v>
      </c>
      <c r="G1398" s="228">
        <v>384600</v>
      </c>
      <c r="H1398" s="175"/>
      <c r="I1398" s="88">
        <f t="shared" si="127"/>
        <v>384600</v>
      </c>
      <c r="J1398" s="163">
        <f t="shared" si="123"/>
        <v>0</v>
      </c>
      <c r="K1398" s="155">
        <f t="shared" si="124"/>
        <v>0</v>
      </c>
      <c r="L1398" s="155">
        <f>IF(J1398=1,SUM($J$6:J1398),0)</f>
        <v>0</v>
      </c>
      <c r="M1398" s="155">
        <f>IF(K1398=1,SUM($K$6:K1398),0)</f>
        <v>0</v>
      </c>
      <c r="N1398" s="165">
        <f t="shared" si="125"/>
        <v>0</v>
      </c>
      <c r="O1398" s="155">
        <f t="shared" si="126"/>
        <v>0</v>
      </c>
      <c r="P1398" s="155">
        <f>IF(O1398=1,SUM($O$6:O1398),0)</f>
        <v>0</v>
      </c>
    </row>
    <row r="1399" spans="1:16" ht="15" customHeight="1">
      <c r="A1399" s="15"/>
      <c r="B1399" s="183">
        <v>11</v>
      </c>
      <c r="C1399" s="109" t="s">
        <v>436</v>
      </c>
      <c r="D1399" s="226" t="s">
        <v>47</v>
      </c>
      <c r="E1399" s="227" t="s">
        <v>100</v>
      </c>
      <c r="F1399" s="228">
        <v>466742.46752962429</v>
      </c>
      <c r="G1399" s="228">
        <v>466742.46752962429</v>
      </c>
      <c r="H1399" s="175"/>
      <c r="I1399" s="88">
        <f t="shared" ref="I1399:I1436" si="128">IF($I$5=$G$4,G1399,(IF($I$5=$F$4,F1399,0)))</f>
        <v>466742.46752962429</v>
      </c>
      <c r="J1399" s="163">
        <f t="shared" si="123"/>
        <v>0</v>
      </c>
      <c r="K1399" s="155">
        <f t="shared" si="124"/>
        <v>0</v>
      </c>
      <c r="L1399" s="155">
        <f>IF(J1399=1,SUM($J$6:J1399),0)</f>
        <v>0</v>
      </c>
      <c r="M1399" s="155">
        <f>IF(K1399=1,SUM($K$6:K1399),0)</f>
        <v>0</v>
      </c>
      <c r="N1399" s="165">
        <f t="shared" si="125"/>
        <v>0</v>
      </c>
      <c r="O1399" s="155">
        <f t="shared" si="126"/>
        <v>0</v>
      </c>
      <c r="P1399" s="155">
        <f>IF(O1399=1,SUM($O$6:O1399),0)</f>
        <v>0</v>
      </c>
    </row>
    <row r="1400" spans="1:16" ht="15" customHeight="1">
      <c r="A1400" s="15"/>
      <c r="B1400" s="183">
        <v>12</v>
      </c>
      <c r="C1400" s="109" t="s">
        <v>437</v>
      </c>
      <c r="D1400" s="226" t="s">
        <v>47</v>
      </c>
      <c r="E1400" s="227" t="s">
        <v>100</v>
      </c>
      <c r="F1400" s="228">
        <v>466742.46752962429</v>
      </c>
      <c r="G1400" s="228">
        <v>466742.46752962429</v>
      </c>
      <c r="H1400" s="175"/>
      <c r="I1400" s="154">
        <f t="shared" si="128"/>
        <v>466742.46752962429</v>
      </c>
      <c r="J1400" s="163">
        <f t="shared" si="123"/>
        <v>0</v>
      </c>
      <c r="K1400" s="155">
        <f t="shared" si="124"/>
        <v>0</v>
      </c>
      <c r="L1400" s="155">
        <f>IF(J1400=1,SUM($J$6:J1400),0)</f>
        <v>0</v>
      </c>
      <c r="M1400" s="155">
        <f>IF(K1400=1,SUM($K$6:K1400),0)</f>
        <v>0</v>
      </c>
      <c r="N1400" s="165">
        <f t="shared" si="125"/>
        <v>0</v>
      </c>
      <c r="O1400" s="155">
        <f t="shared" si="126"/>
        <v>0</v>
      </c>
      <c r="P1400" s="155">
        <f>IF(O1400=1,SUM($O$6:O1400),0)</f>
        <v>0</v>
      </c>
    </row>
    <row r="1401" spans="1:16" ht="15" customHeight="1">
      <c r="A1401" s="15"/>
      <c r="B1401" s="183">
        <v>13</v>
      </c>
      <c r="C1401" s="109" t="s">
        <v>438</v>
      </c>
      <c r="D1401" s="226" t="s">
        <v>47</v>
      </c>
      <c r="E1401" s="227" t="s">
        <v>100</v>
      </c>
      <c r="F1401" s="228">
        <v>513941.14402138407</v>
      </c>
      <c r="G1401" s="228">
        <v>513941.14402138407</v>
      </c>
      <c r="H1401" s="175"/>
      <c r="I1401" s="88">
        <f t="shared" si="128"/>
        <v>513941.14402138407</v>
      </c>
      <c r="J1401" s="163">
        <f t="shared" si="123"/>
        <v>0</v>
      </c>
      <c r="K1401" s="155">
        <f t="shared" si="124"/>
        <v>0</v>
      </c>
      <c r="L1401" s="155">
        <f>IF(J1401=1,SUM($J$6:J1401),0)</f>
        <v>0</v>
      </c>
      <c r="M1401" s="155">
        <f>IF(K1401=1,SUM($K$6:K1401),0)</f>
        <v>0</v>
      </c>
      <c r="N1401" s="165">
        <f t="shared" si="125"/>
        <v>0</v>
      </c>
      <c r="O1401" s="155">
        <f t="shared" si="126"/>
        <v>0</v>
      </c>
      <c r="P1401" s="155">
        <f>IF(O1401=1,SUM($O$6:O1401),0)</f>
        <v>0</v>
      </c>
    </row>
    <row r="1402" spans="1:16" ht="15" customHeight="1">
      <c r="A1402" s="15"/>
      <c r="B1402" s="183">
        <v>14</v>
      </c>
      <c r="C1402" s="109" t="s">
        <v>439</v>
      </c>
      <c r="D1402" s="226" t="s">
        <v>47</v>
      </c>
      <c r="E1402" s="227" t="s">
        <v>100</v>
      </c>
      <c r="F1402" s="228">
        <v>502200</v>
      </c>
      <c r="G1402" s="228">
        <v>502200</v>
      </c>
      <c r="H1402" s="175"/>
      <c r="I1402" s="88">
        <f t="shared" si="128"/>
        <v>502200</v>
      </c>
      <c r="J1402" s="163">
        <f t="shared" si="123"/>
        <v>0</v>
      </c>
      <c r="K1402" s="155">
        <f t="shared" si="124"/>
        <v>0</v>
      </c>
      <c r="L1402" s="155">
        <f>IF(J1402=1,SUM($J$6:J1402),0)</f>
        <v>0</v>
      </c>
      <c r="M1402" s="155">
        <f>IF(K1402=1,SUM($K$6:K1402),0)</f>
        <v>0</v>
      </c>
      <c r="N1402" s="165">
        <f t="shared" si="125"/>
        <v>0</v>
      </c>
      <c r="O1402" s="155">
        <f t="shared" si="126"/>
        <v>0</v>
      </c>
      <c r="P1402" s="155">
        <f>IF(O1402=1,SUM($O$6:O1402),0)</f>
        <v>0</v>
      </c>
    </row>
    <row r="1403" spans="1:16" ht="15" customHeight="1">
      <c r="A1403" s="15"/>
      <c r="B1403" s="183">
        <v>15</v>
      </c>
      <c r="C1403" s="109" t="s">
        <v>440</v>
      </c>
      <c r="D1403" s="226" t="s">
        <v>47</v>
      </c>
      <c r="E1403" s="227" t="s">
        <v>100</v>
      </c>
      <c r="F1403" s="228">
        <v>580618.63938275899</v>
      </c>
      <c r="G1403" s="228">
        <v>580618.63938275899</v>
      </c>
      <c r="H1403" s="175"/>
      <c r="I1403" s="88">
        <f t="shared" si="128"/>
        <v>580618.63938275899</v>
      </c>
      <c r="J1403" s="163">
        <f t="shared" si="123"/>
        <v>0</v>
      </c>
      <c r="K1403" s="155">
        <f t="shared" si="124"/>
        <v>0</v>
      </c>
      <c r="L1403" s="155">
        <f>IF(J1403=1,SUM($J$6:J1403),0)</f>
        <v>0</v>
      </c>
      <c r="M1403" s="155">
        <f>IF(K1403=1,SUM($K$6:K1403),0)</f>
        <v>0</v>
      </c>
      <c r="N1403" s="165">
        <f t="shared" si="125"/>
        <v>0</v>
      </c>
      <c r="O1403" s="155">
        <f t="shared" si="126"/>
        <v>0</v>
      </c>
      <c r="P1403" s="155">
        <f>IF(O1403=1,SUM($O$6:O1403),0)</f>
        <v>0</v>
      </c>
    </row>
    <row r="1404" spans="1:16" ht="15" customHeight="1">
      <c r="A1404" s="15"/>
      <c r="B1404" s="183">
        <v>16</v>
      </c>
      <c r="C1404" s="109" t="s">
        <v>441</v>
      </c>
      <c r="D1404" s="226" t="s">
        <v>47</v>
      </c>
      <c r="E1404" s="227" t="s">
        <v>100</v>
      </c>
      <c r="F1404" s="228">
        <v>522000</v>
      </c>
      <c r="G1404" s="228">
        <v>522000</v>
      </c>
      <c r="H1404" s="175"/>
      <c r="I1404" s="88">
        <f t="shared" si="128"/>
        <v>522000</v>
      </c>
      <c r="J1404" s="163">
        <f t="shared" si="123"/>
        <v>0</v>
      </c>
      <c r="K1404" s="155">
        <f t="shared" si="124"/>
        <v>0</v>
      </c>
      <c r="L1404" s="155">
        <f>IF(J1404=1,SUM($J$6:J1404),0)</f>
        <v>0</v>
      </c>
      <c r="M1404" s="155">
        <f>IF(K1404=1,SUM($K$6:K1404),0)</f>
        <v>0</v>
      </c>
      <c r="N1404" s="165">
        <f t="shared" si="125"/>
        <v>0</v>
      </c>
      <c r="O1404" s="155">
        <f t="shared" si="126"/>
        <v>0</v>
      </c>
      <c r="P1404" s="155">
        <f>IF(O1404=1,SUM($O$6:O1404),0)</f>
        <v>0</v>
      </c>
    </row>
    <row r="1405" spans="1:16" ht="15" customHeight="1">
      <c r="A1405" s="15"/>
      <c r="B1405" s="183">
        <v>17</v>
      </c>
      <c r="C1405" s="109" t="s">
        <v>442</v>
      </c>
      <c r="D1405" s="226" t="s">
        <v>47</v>
      </c>
      <c r="E1405" s="227" t="s">
        <v>100</v>
      </c>
      <c r="F1405" s="228">
        <v>768051.19018409075</v>
      </c>
      <c r="G1405" s="228">
        <v>768051.19018409075</v>
      </c>
      <c r="H1405" s="175"/>
      <c r="I1405" s="88">
        <f t="shared" si="128"/>
        <v>768051.19018409075</v>
      </c>
      <c r="J1405" s="163">
        <f t="shared" si="123"/>
        <v>0</v>
      </c>
      <c r="K1405" s="155">
        <f t="shared" si="124"/>
        <v>0</v>
      </c>
      <c r="L1405" s="155">
        <f>IF(J1405=1,SUM($J$6:J1405),0)</f>
        <v>0</v>
      </c>
      <c r="M1405" s="155">
        <f>IF(K1405=1,SUM($K$6:K1405),0)</f>
        <v>0</v>
      </c>
      <c r="N1405" s="165">
        <f t="shared" si="125"/>
        <v>0</v>
      </c>
      <c r="O1405" s="155">
        <f t="shared" si="126"/>
        <v>0</v>
      </c>
      <c r="P1405" s="155">
        <f>IF(O1405=1,SUM($O$6:O1405),0)</f>
        <v>0</v>
      </c>
    </row>
    <row r="1406" spans="1:16" ht="15" customHeight="1">
      <c r="A1406" s="15"/>
      <c r="B1406" s="183">
        <v>18</v>
      </c>
      <c r="C1406" s="109" t="s">
        <v>443</v>
      </c>
      <c r="D1406" s="226" t="s">
        <v>47</v>
      </c>
      <c r="E1406" s="227" t="s">
        <v>100</v>
      </c>
      <c r="F1406" s="228">
        <v>768051.19018409075</v>
      </c>
      <c r="G1406" s="228">
        <v>768051.19018409075</v>
      </c>
      <c r="H1406" s="175"/>
      <c r="I1406" s="88">
        <f t="shared" si="128"/>
        <v>768051.19018409075</v>
      </c>
      <c r="J1406" s="163">
        <f t="shared" si="123"/>
        <v>0</v>
      </c>
      <c r="K1406" s="155">
        <f t="shared" si="124"/>
        <v>0</v>
      </c>
      <c r="L1406" s="155">
        <f>IF(J1406=1,SUM($J$6:J1406),0)</f>
        <v>0</v>
      </c>
      <c r="M1406" s="155">
        <f>IF(K1406=1,SUM($K$6:K1406),0)</f>
        <v>0</v>
      </c>
      <c r="N1406" s="165">
        <f t="shared" si="125"/>
        <v>0</v>
      </c>
      <c r="O1406" s="155">
        <f t="shared" si="126"/>
        <v>0</v>
      </c>
      <c r="P1406" s="155">
        <f>IF(O1406=1,SUM($O$6:O1406),0)</f>
        <v>0</v>
      </c>
    </row>
    <row r="1407" spans="1:16" ht="15" customHeight="1">
      <c r="A1407" s="15"/>
      <c r="B1407" s="183">
        <v>19</v>
      </c>
      <c r="C1407" s="109" t="s">
        <v>444</v>
      </c>
      <c r="D1407" s="226" t="s">
        <v>47</v>
      </c>
      <c r="E1407" s="227" t="s">
        <v>100</v>
      </c>
      <c r="F1407" s="228">
        <v>755996.11696758063</v>
      </c>
      <c r="G1407" s="228">
        <v>755996.11696758063</v>
      </c>
      <c r="H1407" s="175"/>
      <c r="I1407" s="88">
        <f t="shared" si="128"/>
        <v>755996.11696758063</v>
      </c>
      <c r="J1407" s="163">
        <f t="shared" si="123"/>
        <v>0</v>
      </c>
      <c r="K1407" s="155">
        <f t="shared" si="124"/>
        <v>0</v>
      </c>
      <c r="L1407" s="155">
        <f>IF(J1407=1,SUM($J$6:J1407),0)</f>
        <v>0</v>
      </c>
      <c r="M1407" s="155">
        <f>IF(K1407=1,SUM($K$6:K1407),0)</f>
        <v>0</v>
      </c>
      <c r="N1407" s="165">
        <f t="shared" si="125"/>
        <v>0</v>
      </c>
      <c r="O1407" s="155">
        <f t="shared" si="126"/>
        <v>0</v>
      </c>
      <c r="P1407" s="155">
        <f>IF(O1407=1,SUM($O$6:O1407),0)</f>
        <v>0</v>
      </c>
    </row>
    <row r="1408" spans="1:16" ht="15" customHeight="1">
      <c r="A1408" s="15"/>
      <c r="B1408" s="183">
        <v>20</v>
      </c>
      <c r="C1408" s="109" t="s">
        <v>445</v>
      </c>
      <c r="D1408" s="226" t="s">
        <v>47</v>
      </c>
      <c r="E1408" s="227" t="s">
        <v>100</v>
      </c>
      <c r="F1408" s="228">
        <v>589800</v>
      </c>
      <c r="G1408" s="228">
        <v>589800</v>
      </c>
      <c r="H1408" s="175"/>
      <c r="I1408" s="176">
        <f t="shared" si="128"/>
        <v>589800</v>
      </c>
      <c r="J1408" s="163">
        <f t="shared" si="123"/>
        <v>0</v>
      </c>
      <c r="K1408" s="155">
        <f t="shared" si="124"/>
        <v>0</v>
      </c>
      <c r="L1408" s="155">
        <f>IF(J1408=1,SUM($J$6:J1408),0)</f>
        <v>0</v>
      </c>
      <c r="M1408" s="155">
        <f>IF(K1408=1,SUM($K$6:K1408),0)</f>
        <v>0</v>
      </c>
      <c r="N1408" s="165">
        <f t="shared" si="125"/>
        <v>0</v>
      </c>
      <c r="O1408" s="155">
        <f t="shared" si="126"/>
        <v>0</v>
      </c>
      <c r="P1408" s="155">
        <f>IF(O1408=1,SUM($O$6:O1408),0)</f>
        <v>0</v>
      </c>
    </row>
    <row r="1409" spans="1:16" ht="15" customHeight="1">
      <c r="A1409" s="15"/>
      <c r="B1409" s="183">
        <v>21</v>
      </c>
      <c r="C1409" s="109" t="s">
        <v>446</v>
      </c>
      <c r="D1409" s="226" t="s">
        <v>47</v>
      </c>
      <c r="E1409" s="227" t="s">
        <v>100</v>
      </c>
      <c r="F1409" s="228">
        <v>832055.45603276498</v>
      </c>
      <c r="G1409" s="228">
        <v>832055.45603276498</v>
      </c>
      <c r="H1409" s="175"/>
      <c r="I1409" s="176">
        <f t="shared" si="128"/>
        <v>832055.45603276498</v>
      </c>
      <c r="J1409" s="163">
        <f t="shared" si="123"/>
        <v>0</v>
      </c>
      <c r="K1409" s="155">
        <f t="shared" si="124"/>
        <v>0</v>
      </c>
      <c r="L1409" s="155">
        <f>IF(J1409=1,SUM($J$6:J1409),0)</f>
        <v>0</v>
      </c>
      <c r="M1409" s="155">
        <f>IF(K1409=1,SUM($K$6:K1409),0)</f>
        <v>0</v>
      </c>
      <c r="N1409" s="165">
        <f t="shared" si="125"/>
        <v>0</v>
      </c>
      <c r="O1409" s="155">
        <f t="shared" si="126"/>
        <v>0</v>
      </c>
      <c r="P1409" s="155">
        <f>IF(O1409=1,SUM($O$6:O1409),0)</f>
        <v>0</v>
      </c>
    </row>
    <row r="1410" spans="1:16" ht="15" customHeight="1">
      <c r="A1410" s="15"/>
      <c r="B1410" s="183">
        <v>22</v>
      </c>
      <c r="C1410" s="109" t="s">
        <v>447</v>
      </c>
      <c r="D1410" s="226" t="s">
        <v>47</v>
      </c>
      <c r="E1410" s="227" t="s">
        <v>100</v>
      </c>
      <c r="F1410" s="228">
        <v>636000</v>
      </c>
      <c r="G1410" s="228">
        <v>636000</v>
      </c>
      <c r="H1410" s="175"/>
      <c r="I1410" s="176">
        <f t="shared" si="128"/>
        <v>636000</v>
      </c>
      <c r="J1410" s="163">
        <f t="shared" si="123"/>
        <v>0</v>
      </c>
      <c r="K1410" s="155">
        <f t="shared" si="124"/>
        <v>0</v>
      </c>
      <c r="L1410" s="155">
        <f>IF(J1410=1,SUM($J$6:J1410),0)</f>
        <v>0</v>
      </c>
      <c r="M1410" s="155">
        <f>IF(K1410=1,SUM($K$6:K1410),0)</f>
        <v>0</v>
      </c>
      <c r="N1410" s="165">
        <f t="shared" si="125"/>
        <v>0</v>
      </c>
      <c r="O1410" s="155">
        <f t="shared" si="126"/>
        <v>0</v>
      </c>
      <c r="P1410" s="155">
        <f>IF(O1410=1,SUM($O$6:O1410),0)</f>
        <v>0</v>
      </c>
    </row>
    <row r="1411" spans="1:16" ht="15" customHeight="1">
      <c r="A1411" s="15"/>
      <c r="B1411" s="183">
        <v>23</v>
      </c>
      <c r="C1411" s="109" t="s">
        <v>448</v>
      </c>
      <c r="D1411" s="226" t="s">
        <v>47</v>
      </c>
      <c r="E1411" s="227" t="s">
        <v>100</v>
      </c>
      <c r="F1411" s="228">
        <v>842833.50878142437</v>
      </c>
      <c r="G1411" s="228">
        <v>842833.50878142437</v>
      </c>
      <c r="H1411" s="175"/>
      <c r="I1411" s="176">
        <f t="shared" si="128"/>
        <v>842833.50878142437</v>
      </c>
      <c r="J1411" s="163">
        <f t="shared" si="123"/>
        <v>0</v>
      </c>
      <c r="K1411" s="155">
        <f t="shared" si="124"/>
        <v>0</v>
      </c>
      <c r="L1411" s="155">
        <f>IF(J1411=1,SUM($J$6:J1411),0)</f>
        <v>0</v>
      </c>
      <c r="M1411" s="155">
        <f>IF(K1411=1,SUM($K$6:K1411),0)</f>
        <v>0</v>
      </c>
      <c r="N1411" s="165">
        <f t="shared" si="125"/>
        <v>0</v>
      </c>
      <c r="O1411" s="155">
        <f t="shared" si="126"/>
        <v>0</v>
      </c>
      <c r="P1411" s="155">
        <f>IF(O1411=1,SUM($O$6:O1411),0)</f>
        <v>0</v>
      </c>
    </row>
    <row r="1412" spans="1:16" ht="15" customHeight="1">
      <c r="A1412" s="15"/>
      <c r="B1412" s="183">
        <v>24</v>
      </c>
      <c r="C1412" s="109" t="s">
        <v>449</v>
      </c>
      <c r="D1412" s="226" t="s">
        <v>47</v>
      </c>
      <c r="E1412" s="227" t="s">
        <v>100</v>
      </c>
      <c r="F1412" s="228">
        <v>762000</v>
      </c>
      <c r="G1412" s="228">
        <v>762000</v>
      </c>
      <c r="H1412" s="175"/>
      <c r="I1412" s="176">
        <f t="shared" si="128"/>
        <v>762000</v>
      </c>
      <c r="J1412" s="163">
        <f t="shared" si="123"/>
        <v>0</v>
      </c>
      <c r="K1412" s="155">
        <f t="shared" si="124"/>
        <v>0</v>
      </c>
      <c r="L1412" s="155">
        <f>IF(J1412=1,SUM($J$6:J1412),0)</f>
        <v>0</v>
      </c>
      <c r="M1412" s="155">
        <f>IF(K1412=1,SUM($K$6:K1412),0)</f>
        <v>0</v>
      </c>
      <c r="N1412" s="165">
        <f t="shared" si="125"/>
        <v>0</v>
      </c>
      <c r="O1412" s="155">
        <f t="shared" si="126"/>
        <v>0</v>
      </c>
      <c r="P1412" s="155">
        <f>IF(O1412=1,SUM($O$6:O1412),0)</f>
        <v>0</v>
      </c>
    </row>
    <row r="1413" spans="1:16" ht="15" customHeight="1">
      <c r="A1413" s="15"/>
      <c r="B1413" s="183">
        <v>25</v>
      </c>
      <c r="C1413" s="109" t="s">
        <v>450</v>
      </c>
      <c r="D1413" s="226" t="s">
        <v>47</v>
      </c>
      <c r="E1413" s="227" t="s">
        <v>100</v>
      </c>
      <c r="F1413" s="228">
        <v>902019.15073140874</v>
      </c>
      <c r="G1413" s="228">
        <v>902019.15073140874</v>
      </c>
      <c r="H1413" s="175"/>
      <c r="I1413" s="176">
        <f t="shared" si="128"/>
        <v>902019.15073140874</v>
      </c>
      <c r="J1413" s="163">
        <f t="shared" si="123"/>
        <v>0</v>
      </c>
      <c r="K1413" s="155">
        <f t="shared" si="124"/>
        <v>0</v>
      </c>
      <c r="L1413" s="155">
        <f>IF(J1413=1,SUM($J$6:J1413),0)</f>
        <v>0</v>
      </c>
      <c r="M1413" s="155">
        <f>IF(K1413=1,SUM($K$6:K1413),0)</f>
        <v>0</v>
      </c>
      <c r="N1413" s="165">
        <f t="shared" si="125"/>
        <v>0</v>
      </c>
      <c r="O1413" s="155">
        <f t="shared" si="126"/>
        <v>0</v>
      </c>
      <c r="P1413" s="155">
        <f>IF(O1413=1,SUM($O$6:O1413),0)</f>
        <v>0</v>
      </c>
    </row>
    <row r="1414" spans="1:16" ht="15" customHeight="1">
      <c r="A1414" s="15"/>
      <c r="B1414" s="183">
        <v>26</v>
      </c>
      <c r="C1414" s="109" t="s">
        <v>451</v>
      </c>
      <c r="D1414" s="226" t="s">
        <v>47</v>
      </c>
      <c r="E1414" s="227" t="s">
        <v>100</v>
      </c>
      <c r="F1414" s="228">
        <v>902019.15073140874</v>
      </c>
      <c r="G1414" s="228">
        <v>902019.15073140874</v>
      </c>
      <c r="H1414" s="175"/>
      <c r="I1414" s="176">
        <f t="shared" si="128"/>
        <v>902019.15073140874</v>
      </c>
      <c r="J1414" s="163">
        <f t="shared" si="123"/>
        <v>0</v>
      </c>
      <c r="K1414" s="155">
        <f t="shared" si="124"/>
        <v>0</v>
      </c>
      <c r="L1414" s="155">
        <f>IF(J1414=1,SUM($J$6:J1414),0)</f>
        <v>0</v>
      </c>
      <c r="M1414" s="155">
        <f>IF(K1414=1,SUM($K$6:K1414),0)</f>
        <v>0</v>
      </c>
      <c r="N1414" s="165">
        <f t="shared" si="125"/>
        <v>0</v>
      </c>
      <c r="O1414" s="155">
        <f t="shared" si="126"/>
        <v>0</v>
      </c>
      <c r="P1414" s="155">
        <f>IF(O1414=1,SUM($O$6:O1414),0)</f>
        <v>0</v>
      </c>
    </row>
    <row r="1415" spans="1:16" ht="15" customHeight="1">
      <c r="A1415" s="15"/>
      <c r="B1415" s="183"/>
      <c r="C1415" s="109"/>
      <c r="D1415" s="226" t="s">
        <v>48</v>
      </c>
      <c r="E1415" s="227"/>
      <c r="F1415" s="228">
        <v>0</v>
      </c>
      <c r="G1415" s="228">
        <v>0</v>
      </c>
      <c r="H1415" s="177"/>
      <c r="I1415" s="176">
        <f t="shared" si="128"/>
        <v>0</v>
      </c>
      <c r="J1415" s="163">
        <f t="shared" si="123"/>
        <v>0</v>
      </c>
      <c r="K1415" s="155">
        <f t="shared" si="124"/>
        <v>0</v>
      </c>
      <c r="L1415" s="155">
        <f>IF(J1415=1,SUM($J$6:J1415),0)</f>
        <v>0</v>
      </c>
      <c r="M1415" s="155">
        <f>IF(K1415=1,SUM($K$6:K1415),0)</f>
        <v>0</v>
      </c>
      <c r="N1415" s="165">
        <f t="shared" si="125"/>
        <v>0</v>
      </c>
      <c r="O1415" s="155">
        <f t="shared" si="126"/>
        <v>0</v>
      </c>
      <c r="P1415" s="155">
        <f>IF(O1415=1,SUM($O$6:O1415),0)</f>
        <v>0</v>
      </c>
    </row>
    <row r="1416" spans="1:16" ht="15" customHeight="1">
      <c r="A1416" s="15"/>
      <c r="B1416" s="183" t="s">
        <v>1031</v>
      </c>
      <c r="C1416" s="109" t="s">
        <v>789</v>
      </c>
      <c r="D1416" s="226" t="s">
        <v>48</v>
      </c>
      <c r="E1416" s="227"/>
      <c r="F1416" s="228">
        <v>0</v>
      </c>
      <c r="G1416" s="228">
        <v>0</v>
      </c>
      <c r="H1416" s="177"/>
      <c r="I1416" s="176">
        <f t="shared" si="128"/>
        <v>0</v>
      </c>
      <c r="J1416" s="163">
        <f t="shared" si="123"/>
        <v>0</v>
      </c>
      <c r="K1416" s="155">
        <f t="shared" si="124"/>
        <v>0</v>
      </c>
      <c r="L1416" s="155">
        <f>IF(J1416=1,SUM($J$6:J1416),0)</f>
        <v>0</v>
      </c>
      <c r="M1416" s="155">
        <f>IF(K1416=1,SUM($K$6:K1416),0)</f>
        <v>0</v>
      </c>
      <c r="N1416" s="165">
        <f t="shared" si="125"/>
        <v>0</v>
      </c>
      <c r="O1416" s="155">
        <f t="shared" si="126"/>
        <v>0</v>
      </c>
      <c r="P1416" s="155">
        <f>IF(O1416=1,SUM($O$6:O1416),0)</f>
        <v>0</v>
      </c>
    </row>
    <row r="1417" spans="1:16" ht="15" customHeight="1">
      <c r="A1417" s="15"/>
      <c r="B1417" s="183">
        <v>1</v>
      </c>
      <c r="C1417" s="109" t="s">
        <v>1095</v>
      </c>
      <c r="D1417" s="226" t="s">
        <v>47</v>
      </c>
      <c r="E1417" s="227" t="s">
        <v>14</v>
      </c>
      <c r="F1417" s="228">
        <v>96180</v>
      </c>
      <c r="G1417" s="228">
        <v>96180</v>
      </c>
      <c r="H1417" s="177"/>
      <c r="I1417" s="176">
        <f t="shared" si="128"/>
        <v>96180</v>
      </c>
      <c r="J1417" s="163">
        <f t="shared" si="123"/>
        <v>0</v>
      </c>
      <c r="K1417" s="155">
        <f t="shared" si="124"/>
        <v>0</v>
      </c>
      <c r="L1417" s="155">
        <f>IF(J1417=1,SUM($J$6:J1417),0)</f>
        <v>0</v>
      </c>
      <c r="M1417" s="155">
        <f>IF(K1417=1,SUM($K$6:K1417),0)</f>
        <v>0</v>
      </c>
      <c r="N1417" s="165">
        <f t="shared" si="125"/>
        <v>0</v>
      </c>
      <c r="O1417" s="155">
        <f t="shared" si="126"/>
        <v>0</v>
      </c>
      <c r="P1417" s="155">
        <f>IF(O1417=1,SUM($O$6:O1417),0)</f>
        <v>0</v>
      </c>
    </row>
    <row r="1418" spans="1:16" ht="15" customHeight="1">
      <c r="A1418" s="15"/>
      <c r="B1418" s="183">
        <v>2</v>
      </c>
      <c r="C1418" s="109" t="s">
        <v>970</v>
      </c>
      <c r="D1418" s="226" t="s">
        <v>47</v>
      </c>
      <c r="E1418" s="227" t="s">
        <v>14</v>
      </c>
      <c r="F1418" s="228">
        <v>257820</v>
      </c>
      <c r="G1418" s="228">
        <v>257820</v>
      </c>
      <c r="H1418" s="177"/>
      <c r="I1418" s="176">
        <f t="shared" si="128"/>
        <v>257820</v>
      </c>
      <c r="J1418" s="163">
        <f t="shared" si="123"/>
        <v>0</v>
      </c>
      <c r="K1418" s="155">
        <f t="shared" si="124"/>
        <v>0</v>
      </c>
      <c r="L1418" s="155">
        <f>IF(J1418=1,SUM($J$6:J1418),0)</f>
        <v>0</v>
      </c>
      <c r="M1418" s="155">
        <f>IF(K1418=1,SUM($K$6:K1418),0)</f>
        <v>0</v>
      </c>
      <c r="N1418" s="165">
        <f t="shared" si="125"/>
        <v>0</v>
      </c>
      <c r="O1418" s="155">
        <f t="shared" si="126"/>
        <v>0</v>
      </c>
      <c r="P1418" s="155">
        <f>IF(O1418=1,SUM($O$6:O1418),0)</f>
        <v>0</v>
      </c>
    </row>
    <row r="1419" spans="1:16" ht="15" customHeight="1">
      <c r="A1419" s="15"/>
      <c r="B1419" s="183">
        <v>3</v>
      </c>
      <c r="C1419" s="109" t="s">
        <v>971</v>
      </c>
      <c r="D1419" s="226" t="s">
        <v>47</v>
      </c>
      <c r="E1419" s="227" t="s">
        <v>14</v>
      </c>
      <c r="F1419" s="228">
        <v>299160</v>
      </c>
      <c r="G1419" s="228">
        <v>299160</v>
      </c>
      <c r="H1419" s="177"/>
      <c r="I1419" s="176">
        <f t="shared" si="128"/>
        <v>299160</v>
      </c>
      <c r="J1419" s="163">
        <f t="shared" si="123"/>
        <v>0</v>
      </c>
      <c r="K1419" s="155">
        <f t="shared" si="124"/>
        <v>0</v>
      </c>
      <c r="L1419" s="155">
        <f>IF(J1419=1,SUM($J$6:J1419),0)</f>
        <v>0</v>
      </c>
      <c r="M1419" s="155">
        <f>IF(K1419=1,SUM($K$6:K1419),0)</f>
        <v>0</v>
      </c>
      <c r="N1419" s="165">
        <f t="shared" si="125"/>
        <v>0</v>
      </c>
      <c r="O1419" s="155">
        <f t="shared" si="126"/>
        <v>0</v>
      </c>
      <c r="P1419" s="155">
        <f>IF(O1419=1,SUM($O$6:O1419),0)</f>
        <v>0</v>
      </c>
    </row>
    <row r="1420" spans="1:16" ht="15" customHeight="1">
      <c r="A1420" s="15"/>
      <c r="B1420" s="183">
        <v>4</v>
      </c>
      <c r="C1420" s="109" t="s">
        <v>972</v>
      </c>
      <c r="D1420" s="226" t="s">
        <v>47</v>
      </c>
      <c r="E1420" s="227" t="s">
        <v>14</v>
      </c>
      <c r="F1420" s="228">
        <v>246960</v>
      </c>
      <c r="G1420" s="228">
        <v>246960</v>
      </c>
      <c r="H1420" s="177"/>
      <c r="I1420" s="176">
        <f t="shared" si="128"/>
        <v>246960</v>
      </c>
      <c r="J1420" s="163">
        <f t="shared" ref="J1420:J1457" si="129">IF(D1420="MDU-KD",1,0)</f>
        <v>0</v>
      </c>
      <c r="K1420" s="155">
        <f t="shared" ref="K1420:K1457" si="130">IF(D1420="HDW",1,0)</f>
        <v>0</v>
      </c>
      <c r="L1420" s="155">
        <f>IF(J1420=1,SUM($J$6:J1420),0)</f>
        <v>0</v>
      </c>
      <c r="M1420" s="155">
        <f>IF(K1420=1,SUM($K$6:K1420),0)</f>
        <v>0</v>
      </c>
      <c r="N1420" s="165">
        <f t="shared" ref="N1420:N1457" si="131">IF(L1420=0,M1420,L1420)</f>
        <v>0</v>
      </c>
      <c r="O1420" s="155">
        <f t="shared" ref="O1420:O1457" si="132">IF(E1420=0,0,IF(LEFT(C1420,11)="Tiang Beton",1,0))</f>
        <v>0</v>
      </c>
      <c r="P1420" s="155">
        <f>IF(O1420=1,SUM($O$6:O1420),0)</f>
        <v>0</v>
      </c>
    </row>
    <row r="1421" spans="1:16" ht="15" customHeight="1">
      <c r="A1421" s="15"/>
      <c r="B1421" s="183">
        <v>5</v>
      </c>
      <c r="C1421" s="109" t="s">
        <v>973</v>
      </c>
      <c r="D1421" s="226" t="s">
        <v>47</v>
      </c>
      <c r="E1421" s="227" t="s">
        <v>14</v>
      </c>
      <c r="F1421" s="228">
        <v>286461</v>
      </c>
      <c r="G1421" s="228">
        <v>286461</v>
      </c>
      <c r="H1421" s="177"/>
      <c r="I1421" s="176">
        <f t="shared" si="128"/>
        <v>286461</v>
      </c>
      <c r="J1421" s="163">
        <f t="shared" si="129"/>
        <v>0</v>
      </c>
      <c r="K1421" s="155">
        <f t="shared" si="130"/>
        <v>0</v>
      </c>
      <c r="L1421" s="155">
        <f>IF(J1421=1,SUM($J$6:J1421),0)</f>
        <v>0</v>
      </c>
      <c r="M1421" s="155">
        <f>IF(K1421=1,SUM($K$6:K1421),0)</f>
        <v>0</v>
      </c>
      <c r="N1421" s="165">
        <f t="shared" si="131"/>
        <v>0</v>
      </c>
      <c r="O1421" s="155">
        <f t="shared" si="132"/>
        <v>0</v>
      </c>
      <c r="P1421" s="155">
        <f>IF(O1421=1,SUM($O$6:O1421),0)</f>
        <v>0</v>
      </c>
    </row>
    <row r="1422" spans="1:16" ht="15" customHeight="1">
      <c r="A1422" s="15"/>
      <c r="B1422" s="183">
        <v>6</v>
      </c>
      <c r="C1422" s="109" t="s">
        <v>974</v>
      </c>
      <c r="D1422" s="226" t="s">
        <v>47</v>
      </c>
      <c r="E1422" s="227" t="s">
        <v>14</v>
      </c>
      <c r="F1422" s="228">
        <v>259308</v>
      </c>
      <c r="G1422" s="228">
        <v>259308</v>
      </c>
      <c r="H1422" s="177"/>
      <c r="I1422" s="176"/>
      <c r="J1422" s="163">
        <f t="shared" si="129"/>
        <v>0</v>
      </c>
      <c r="K1422" s="155">
        <f t="shared" si="130"/>
        <v>0</v>
      </c>
      <c r="L1422" s="155">
        <f>IF(J1422=1,SUM($J$6:J1422),0)</f>
        <v>0</v>
      </c>
      <c r="M1422" s="155">
        <f>IF(K1422=1,SUM($K$6:K1422),0)</f>
        <v>0</v>
      </c>
      <c r="N1422" s="165">
        <f t="shared" si="131"/>
        <v>0</v>
      </c>
      <c r="O1422" s="155">
        <f t="shared" si="132"/>
        <v>0</v>
      </c>
      <c r="P1422" s="155">
        <f>IF(O1422=1,SUM($O$6:O1422),0)</f>
        <v>0</v>
      </c>
    </row>
    <row r="1423" spans="1:16" ht="15" customHeight="1">
      <c r="A1423" s="15"/>
      <c r="B1423" s="183">
        <v>7</v>
      </c>
      <c r="C1423" s="109" t="s">
        <v>975</v>
      </c>
      <c r="D1423" s="226" t="s">
        <v>47</v>
      </c>
      <c r="E1423" s="227" t="s">
        <v>14</v>
      </c>
      <c r="F1423" s="228">
        <v>300784.05</v>
      </c>
      <c r="G1423" s="228">
        <v>300784.05</v>
      </c>
      <c r="H1423" s="177"/>
      <c r="I1423" s="176"/>
      <c r="J1423" s="163">
        <f t="shared" si="129"/>
        <v>0</v>
      </c>
      <c r="K1423" s="155">
        <f t="shared" si="130"/>
        <v>0</v>
      </c>
      <c r="L1423" s="155">
        <f>IF(J1423=1,SUM($J$6:J1423),0)</f>
        <v>0</v>
      </c>
      <c r="M1423" s="155">
        <f>IF(K1423=1,SUM($K$6:K1423),0)</f>
        <v>0</v>
      </c>
      <c r="N1423" s="165">
        <f t="shared" si="131"/>
        <v>0</v>
      </c>
      <c r="O1423" s="155">
        <f t="shared" si="132"/>
        <v>0</v>
      </c>
      <c r="P1423" s="155">
        <f>IF(O1423=1,SUM($O$6:O1423),0)</f>
        <v>0</v>
      </c>
    </row>
    <row r="1424" spans="1:16" ht="15" customHeight="1">
      <c r="A1424" s="15"/>
      <c r="B1424" s="183">
        <v>8</v>
      </c>
      <c r="C1424" s="109" t="s">
        <v>452</v>
      </c>
      <c r="D1424" s="226" t="s">
        <v>47</v>
      </c>
      <c r="E1424" s="227" t="s">
        <v>14</v>
      </c>
      <c r="F1424" s="228">
        <v>300600</v>
      </c>
      <c r="G1424" s="228">
        <v>300600</v>
      </c>
      <c r="H1424" s="177"/>
      <c r="I1424" s="176">
        <f t="shared" si="128"/>
        <v>300600</v>
      </c>
      <c r="J1424" s="163">
        <f t="shared" si="129"/>
        <v>0</v>
      </c>
      <c r="K1424" s="155">
        <f t="shared" si="130"/>
        <v>0</v>
      </c>
      <c r="L1424" s="155">
        <f>IF(J1424=1,SUM($J$6:J1424),0)</f>
        <v>0</v>
      </c>
      <c r="M1424" s="155">
        <f>IF(K1424=1,SUM($K$6:K1424),0)</f>
        <v>0</v>
      </c>
      <c r="N1424" s="165">
        <f t="shared" si="131"/>
        <v>0</v>
      </c>
      <c r="O1424" s="155">
        <f t="shared" si="132"/>
        <v>0</v>
      </c>
      <c r="P1424" s="155">
        <f>IF(O1424=1,SUM($O$6:O1424),0)</f>
        <v>0</v>
      </c>
    </row>
    <row r="1425" spans="1:16" ht="15" customHeight="1">
      <c r="A1425" s="15"/>
      <c r="B1425" s="183">
        <v>9</v>
      </c>
      <c r="C1425" s="109" t="s">
        <v>453</v>
      </c>
      <c r="D1425" s="226" t="s">
        <v>47</v>
      </c>
      <c r="E1425" s="227" t="s">
        <v>14</v>
      </c>
      <c r="F1425" s="228">
        <v>358140</v>
      </c>
      <c r="G1425" s="228">
        <v>358140</v>
      </c>
      <c r="H1425" s="177"/>
      <c r="I1425" s="176">
        <f t="shared" si="128"/>
        <v>358140</v>
      </c>
      <c r="J1425" s="163">
        <f t="shared" si="129"/>
        <v>0</v>
      </c>
      <c r="K1425" s="155">
        <f t="shared" si="130"/>
        <v>0</v>
      </c>
      <c r="L1425" s="155">
        <f>IF(J1425=1,SUM($J$6:J1425),0)</f>
        <v>0</v>
      </c>
      <c r="M1425" s="155">
        <f>IF(K1425=1,SUM($K$6:K1425),0)</f>
        <v>0</v>
      </c>
      <c r="N1425" s="165">
        <f t="shared" si="131"/>
        <v>0</v>
      </c>
      <c r="O1425" s="155">
        <f t="shared" si="132"/>
        <v>0</v>
      </c>
      <c r="P1425" s="155">
        <f>IF(O1425=1,SUM($O$6:O1425),0)</f>
        <v>0</v>
      </c>
    </row>
    <row r="1426" spans="1:16" ht="15" customHeight="1">
      <c r="A1426" s="15"/>
      <c r="B1426" s="183">
        <v>10</v>
      </c>
      <c r="C1426" s="109" t="s">
        <v>454</v>
      </c>
      <c r="D1426" s="226" t="s">
        <v>47</v>
      </c>
      <c r="E1426" s="227" t="s">
        <v>14</v>
      </c>
      <c r="F1426" s="228">
        <v>341777.99941898551</v>
      </c>
      <c r="G1426" s="228">
        <v>341777.99941898551</v>
      </c>
      <c r="H1426" s="177"/>
      <c r="I1426" s="176">
        <f t="shared" si="128"/>
        <v>341777.99941898551</v>
      </c>
      <c r="J1426" s="163">
        <f t="shared" si="129"/>
        <v>0</v>
      </c>
      <c r="K1426" s="155">
        <f t="shared" si="130"/>
        <v>0</v>
      </c>
      <c r="L1426" s="155">
        <f>IF(J1426=1,SUM($J$6:J1426),0)</f>
        <v>0</v>
      </c>
      <c r="M1426" s="155">
        <f>IF(K1426=1,SUM($K$6:K1426),0)</f>
        <v>0</v>
      </c>
      <c r="N1426" s="165">
        <f t="shared" si="131"/>
        <v>0</v>
      </c>
      <c r="O1426" s="155">
        <f t="shared" si="132"/>
        <v>0</v>
      </c>
      <c r="P1426" s="155">
        <f>IF(O1426=1,SUM($O$6:O1426),0)</f>
        <v>0</v>
      </c>
    </row>
    <row r="1427" spans="1:16" ht="15" customHeight="1">
      <c r="A1427" s="15"/>
      <c r="B1427" s="183">
        <v>11</v>
      </c>
      <c r="C1427" s="109" t="s">
        <v>455</v>
      </c>
      <c r="D1427" s="226" t="s">
        <v>47</v>
      </c>
      <c r="E1427" s="227" t="s">
        <v>14</v>
      </c>
      <c r="F1427" s="228">
        <v>395879.58401850733</v>
      </c>
      <c r="G1427" s="228">
        <v>395879.58401850733</v>
      </c>
      <c r="H1427" s="177"/>
      <c r="I1427" s="176">
        <f t="shared" si="128"/>
        <v>395879.58401850733</v>
      </c>
      <c r="J1427" s="163">
        <f t="shared" si="129"/>
        <v>0</v>
      </c>
      <c r="K1427" s="155">
        <f t="shared" si="130"/>
        <v>0</v>
      </c>
      <c r="L1427" s="155">
        <f>IF(J1427=1,SUM($J$6:J1427),0)</f>
        <v>0</v>
      </c>
      <c r="M1427" s="155">
        <f>IF(K1427=1,SUM($K$6:K1427),0)</f>
        <v>0</v>
      </c>
      <c r="N1427" s="165">
        <f t="shared" si="131"/>
        <v>0</v>
      </c>
      <c r="O1427" s="155">
        <f t="shared" si="132"/>
        <v>0</v>
      </c>
      <c r="P1427" s="155">
        <f>IF(O1427=1,SUM($O$6:O1427),0)</f>
        <v>0</v>
      </c>
    </row>
    <row r="1428" spans="1:16" ht="15" customHeight="1">
      <c r="A1428" s="15"/>
      <c r="B1428" s="183">
        <v>12</v>
      </c>
      <c r="C1428" s="109" t="s">
        <v>456</v>
      </c>
      <c r="D1428" s="226" t="s">
        <v>47</v>
      </c>
      <c r="E1428" s="227" t="s">
        <v>14</v>
      </c>
      <c r="F1428" s="228">
        <v>6240</v>
      </c>
      <c r="G1428" s="228">
        <v>6240</v>
      </c>
      <c r="H1428" s="177"/>
      <c r="I1428" s="176">
        <f t="shared" si="128"/>
        <v>6240</v>
      </c>
      <c r="J1428" s="163">
        <f t="shared" si="129"/>
        <v>0</v>
      </c>
      <c r="K1428" s="155">
        <f t="shared" si="130"/>
        <v>0</v>
      </c>
      <c r="L1428" s="155">
        <f>IF(J1428=1,SUM($J$6:J1428),0)</f>
        <v>0</v>
      </c>
      <c r="M1428" s="155">
        <f>IF(K1428=1,SUM($K$6:K1428),0)</f>
        <v>0</v>
      </c>
      <c r="N1428" s="165">
        <f t="shared" si="131"/>
        <v>0</v>
      </c>
      <c r="O1428" s="155">
        <f t="shared" si="132"/>
        <v>0</v>
      </c>
      <c r="P1428" s="155">
        <f>IF(O1428=1,SUM($O$6:O1428),0)</f>
        <v>0</v>
      </c>
    </row>
    <row r="1429" spans="1:16" ht="15" customHeight="1">
      <c r="A1429" s="15"/>
      <c r="B1429" s="183">
        <v>13</v>
      </c>
      <c r="C1429" s="109" t="s">
        <v>457</v>
      </c>
      <c r="D1429" s="226" t="s">
        <v>47</v>
      </c>
      <c r="E1429" s="227" t="s">
        <v>14</v>
      </c>
      <c r="F1429" s="228">
        <v>5760</v>
      </c>
      <c r="G1429" s="228">
        <v>5760</v>
      </c>
      <c r="H1429" s="177"/>
      <c r="I1429" s="176">
        <f t="shared" si="128"/>
        <v>5760</v>
      </c>
      <c r="J1429" s="163">
        <f t="shared" si="129"/>
        <v>0</v>
      </c>
      <c r="K1429" s="155">
        <f t="shared" si="130"/>
        <v>0</v>
      </c>
      <c r="L1429" s="155">
        <f>IF(J1429=1,SUM($J$6:J1429),0)</f>
        <v>0</v>
      </c>
      <c r="M1429" s="155">
        <f>IF(K1429=1,SUM($K$6:K1429),0)</f>
        <v>0</v>
      </c>
      <c r="N1429" s="165">
        <f t="shared" si="131"/>
        <v>0</v>
      </c>
      <c r="O1429" s="155">
        <f t="shared" si="132"/>
        <v>0</v>
      </c>
      <c r="P1429" s="155">
        <f>IF(O1429=1,SUM($O$6:O1429),0)</f>
        <v>0</v>
      </c>
    </row>
    <row r="1430" spans="1:16" ht="15" customHeight="1">
      <c r="A1430" s="15"/>
      <c r="B1430" s="183">
        <v>14</v>
      </c>
      <c r="C1430" s="109" t="s">
        <v>458</v>
      </c>
      <c r="D1430" s="226" t="s">
        <v>47</v>
      </c>
      <c r="E1430" s="227" t="s">
        <v>297</v>
      </c>
      <c r="F1430" s="228">
        <v>337284.9788645666</v>
      </c>
      <c r="G1430" s="228">
        <v>337284.9788645666</v>
      </c>
      <c r="H1430" s="177"/>
      <c r="I1430" s="176">
        <f t="shared" si="128"/>
        <v>337284.9788645666</v>
      </c>
      <c r="J1430" s="163">
        <f t="shared" si="129"/>
        <v>0</v>
      </c>
      <c r="K1430" s="155">
        <f t="shared" si="130"/>
        <v>0</v>
      </c>
      <c r="L1430" s="155">
        <f>IF(J1430=1,SUM($J$6:J1430),0)</f>
        <v>0</v>
      </c>
      <c r="M1430" s="155">
        <f>IF(K1430=1,SUM($K$6:K1430),0)</f>
        <v>0</v>
      </c>
      <c r="N1430" s="165">
        <f t="shared" si="131"/>
        <v>0</v>
      </c>
      <c r="O1430" s="155">
        <f t="shared" si="132"/>
        <v>0</v>
      </c>
      <c r="P1430" s="155">
        <f>IF(O1430=1,SUM($O$6:O1430),0)</f>
        <v>0</v>
      </c>
    </row>
    <row r="1431" spans="1:16" ht="15" customHeight="1">
      <c r="A1431" s="15"/>
      <c r="B1431" s="183">
        <v>15</v>
      </c>
      <c r="C1431" s="109" t="s">
        <v>976</v>
      </c>
      <c r="D1431" s="226" t="s">
        <v>47</v>
      </c>
      <c r="E1431" s="227" t="s">
        <v>297</v>
      </c>
      <c r="F1431" s="228">
        <v>269827.98309165332</v>
      </c>
      <c r="G1431" s="228">
        <v>269827.98309165332</v>
      </c>
      <c r="H1431" s="177"/>
      <c r="I1431" s="176">
        <f t="shared" si="128"/>
        <v>269827.98309165332</v>
      </c>
      <c r="J1431" s="163">
        <f t="shared" si="129"/>
        <v>0</v>
      </c>
      <c r="K1431" s="155">
        <f t="shared" si="130"/>
        <v>0</v>
      </c>
      <c r="L1431" s="155">
        <f>IF(J1431=1,SUM($J$6:J1431),0)</f>
        <v>0</v>
      </c>
      <c r="M1431" s="155">
        <f>IF(K1431=1,SUM($K$6:K1431),0)</f>
        <v>0</v>
      </c>
      <c r="N1431" s="165">
        <f t="shared" si="131"/>
        <v>0</v>
      </c>
      <c r="O1431" s="155">
        <f t="shared" si="132"/>
        <v>0</v>
      </c>
      <c r="P1431" s="155">
        <f>IF(O1431=1,SUM($O$6:O1431),0)</f>
        <v>0</v>
      </c>
    </row>
    <row r="1432" spans="1:16" ht="15" customHeight="1">
      <c r="A1432" s="15"/>
      <c r="B1432" s="183">
        <v>16</v>
      </c>
      <c r="C1432" s="109" t="s">
        <v>977</v>
      </c>
      <c r="D1432" s="226" t="s">
        <v>47</v>
      </c>
      <c r="E1432" s="227" t="s">
        <v>473</v>
      </c>
      <c r="F1432" s="228">
        <v>420</v>
      </c>
      <c r="G1432" s="228">
        <v>420</v>
      </c>
      <c r="H1432" s="177"/>
      <c r="I1432" s="176">
        <f t="shared" si="128"/>
        <v>420</v>
      </c>
      <c r="J1432" s="163">
        <f t="shared" si="129"/>
        <v>0</v>
      </c>
      <c r="K1432" s="155">
        <f t="shared" si="130"/>
        <v>0</v>
      </c>
      <c r="L1432" s="155">
        <f>IF(J1432=1,SUM($J$6:J1432),0)</f>
        <v>0</v>
      </c>
      <c r="M1432" s="155">
        <f>IF(K1432=1,SUM($K$6:K1432),0)</f>
        <v>0</v>
      </c>
      <c r="N1432" s="165">
        <f t="shared" si="131"/>
        <v>0</v>
      </c>
      <c r="O1432" s="155">
        <f t="shared" si="132"/>
        <v>0</v>
      </c>
      <c r="P1432" s="155">
        <f>IF(O1432=1,SUM($O$6:O1432),0)</f>
        <v>0</v>
      </c>
    </row>
    <row r="1433" spans="1:16" ht="15" customHeight="1">
      <c r="A1433" s="15"/>
      <c r="B1433" s="183">
        <v>17</v>
      </c>
      <c r="C1433" s="109" t="s">
        <v>978</v>
      </c>
      <c r="D1433" s="226" t="s">
        <v>47</v>
      </c>
      <c r="E1433" s="227" t="s">
        <v>473</v>
      </c>
      <c r="F1433" s="228">
        <v>720</v>
      </c>
      <c r="G1433" s="228">
        <v>720</v>
      </c>
      <c r="H1433" s="177"/>
      <c r="I1433" s="176">
        <f t="shared" si="128"/>
        <v>720</v>
      </c>
      <c r="J1433" s="163">
        <f t="shared" si="129"/>
        <v>0</v>
      </c>
      <c r="K1433" s="155">
        <f t="shared" si="130"/>
        <v>0</v>
      </c>
      <c r="L1433" s="155">
        <f>IF(J1433=1,SUM($J$6:J1433),0)</f>
        <v>0</v>
      </c>
      <c r="M1433" s="155">
        <f>IF(K1433=1,SUM($K$6:K1433),0)</f>
        <v>0</v>
      </c>
      <c r="N1433" s="165">
        <f t="shared" si="131"/>
        <v>0</v>
      </c>
      <c r="O1433" s="155">
        <f t="shared" si="132"/>
        <v>0</v>
      </c>
      <c r="P1433" s="155">
        <f>IF(O1433=1,SUM($O$6:O1433),0)</f>
        <v>0</v>
      </c>
    </row>
    <row r="1434" spans="1:16" ht="15" customHeight="1">
      <c r="A1434" s="15"/>
      <c r="B1434" s="183">
        <v>18</v>
      </c>
      <c r="C1434" s="109" t="s">
        <v>979</v>
      </c>
      <c r="D1434" s="226" t="s">
        <v>47</v>
      </c>
      <c r="E1434" s="227" t="s">
        <v>473</v>
      </c>
      <c r="F1434" s="228">
        <v>15300</v>
      </c>
      <c r="G1434" s="228">
        <v>15300</v>
      </c>
      <c r="H1434" s="177"/>
      <c r="I1434" s="176">
        <f t="shared" si="128"/>
        <v>15300</v>
      </c>
      <c r="J1434" s="163">
        <f t="shared" si="129"/>
        <v>0</v>
      </c>
      <c r="K1434" s="155">
        <f t="shared" si="130"/>
        <v>0</v>
      </c>
      <c r="L1434" s="155">
        <f>IF(J1434=1,SUM($J$6:J1434),0)</f>
        <v>0</v>
      </c>
      <c r="M1434" s="155">
        <f>IF(K1434=1,SUM($K$6:K1434),0)</f>
        <v>0</v>
      </c>
      <c r="N1434" s="165">
        <f t="shared" si="131"/>
        <v>0</v>
      </c>
      <c r="O1434" s="155">
        <f t="shared" si="132"/>
        <v>0</v>
      </c>
      <c r="P1434" s="155">
        <f>IF(O1434=1,SUM($O$6:O1434),0)</f>
        <v>0</v>
      </c>
    </row>
    <row r="1435" spans="1:16" ht="15" customHeight="1">
      <c r="A1435" s="15"/>
      <c r="B1435" s="183">
        <v>19</v>
      </c>
      <c r="C1435" s="109" t="s">
        <v>980</v>
      </c>
      <c r="D1435" s="226" t="s">
        <v>47</v>
      </c>
      <c r="E1435" s="227" t="s">
        <v>473</v>
      </c>
      <c r="F1435" s="228">
        <v>9120</v>
      </c>
      <c r="G1435" s="228">
        <v>9120</v>
      </c>
      <c r="H1435" s="177"/>
      <c r="I1435" s="176">
        <f t="shared" si="128"/>
        <v>9120</v>
      </c>
      <c r="J1435" s="163">
        <f t="shared" si="129"/>
        <v>0</v>
      </c>
      <c r="K1435" s="155">
        <f t="shared" si="130"/>
        <v>0</v>
      </c>
      <c r="L1435" s="155">
        <f>IF(J1435=1,SUM($J$6:J1435),0)</f>
        <v>0</v>
      </c>
      <c r="M1435" s="155">
        <f>IF(K1435=1,SUM($K$6:K1435),0)</f>
        <v>0</v>
      </c>
      <c r="N1435" s="165">
        <f t="shared" si="131"/>
        <v>0</v>
      </c>
      <c r="O1435" s="155">
        <f t="shared" si="132"/>
        <v>0</v>
      </c>
      <c r="P1435" s="155">
        <f>IF(O1435=1,SUM($O$6:O1435),0)</f>
        <v>0</v>
      </c>
    </row>
    <row r="1436" spans="1:16" ht="15" customHeight="1">
      <c r="A1436" s="15"/>
      <c r="B1436" s="183">
        <v>20</v>
      </c>
      <c r="C1436" s="109" t="s">
        <v>1096</v>
      </c>
      <c r="D1436" s="226" t="s">
        <v>47</v>
      </c>
      <c r="E1436" s="227" t="s">
        <v>473</v>
      </c>
      <c r="F1436" s="415">
        <v>2740</v>
      </c>
      <c r="G1436" s="415">
        <v>2740</v>
      </c>
      <c r="H1436" s="177"/>
      <c r="I1436" s="176">
        <f t="shared" si="128"/>
        <v>2740</v>
      </c>
      <c r="J1436" s="163">
        <f t="shared" si="129"/>
        <v>0</v>
      </c>
      <c r="K1436" s="155">
        <f t="shared" si="130"/>
        <v>0</v>
      </c>
      <c r="L1436" s="155">
        <f>IF(J1436=1,SUM($J$6:J1436),0)</f>
        <v>0</v>
      </c>
      <c r="M1436" s="155">
        <f>IF(K1436=1,SUM($K$6:K1436),0)</f>
        <v>0</v>
      </c>
      <c r="N1436" s="165">
        <f t="shared" si="131"/>
        <v>0</v>
      </c>
      <c r="O1436" s="155">
        <f t="shared" si="132"/>
        <v>0</v>
      </c>
      <c r="P1436" s="155">
        <f>IF(O1436=1,SUM($O$6:O1436),0)</f>
        <v>0</v>
      </c>
    </row>
    <row r="1437" spans="1:16" ht="15" customHeight="1">
      <c r="A1437" s="15"/>
      <c r="B1437" s="183"/>
      <c r="C1437" s="109"/>
      <c r="D1437" s="226" t="s">
        <v>48</v>
      </c>
      <c r="E1437" s="227"/>
      <c r="F1437" s="228">
        <v>0</v>
      </c>
      <c r="G1437" s="228">
        <v>0</v>
      </c>
      <c r="H1437" s="96"/>
      <c r="I1437" s="88">
        <f t="shared" ref="I1437:I1442" si="133">IF($I$5=$G$4,G1437,(IF($I$5=$F$4,F1437,0)))</f>
        <v>0</v>
      </c>
      <c r="J1437" s="163">
        <f t="shared" si="129"/>
        <v>0</v>
      </c>
      <c r="K1437" s="155">
        <f t="shared" si="130"/>
        <v>0</v>
      </c>
      <c r="L1437" s="155">
        <f>IF(J1437=1,SUM($J$6:J1437),0)</f>
        <v>0</v>
      </c>
      <c r="M1437" s="155">
        <f>IF(K1437=1,SUM($K$6:K1437),0)</f>
        <v>0</v>
      </c>
      <c r="N1437" s="165">
        <f t="shared" si="131"/>
        <v>0</v>
      </c>
      <c r="O1437" s="155">
        <f t="shared" si="132"/>
        <v>0</v>
      </c>
      <c r="P1437" s="155">
        <f>IF(O1437=1,SUM($O$6:O1437),0)</f>
        <v>0</v>
      </c>
    </row>
    <row r="1438" spans="1:16" ht="15" customHeight="1">
      <c r="A1438" s="15"/>
      <c r="B1438" s="183" t="s">
        <v>1031</v>
      </c>
      <c r="C1438" s="109" t="s">
        <v>797</v>
      </c>
      <c r="D1438" s="226" t="s">
        <v>48</v>
      </c>
      <c r="E1438" s="227"/>
      <c r="F1438" s="228">
        <v>0</v>
      </c>
      <c r="G1438" s="228">
        <v>0</v>
      </c>
      <c r="H1438" s="96"/>
      <c r="I1438" s="88">
        <f t="shared" si="133"/>
        <v>0</v>
      </c>
      <c r="J1438" s="163">
        <f t="shared" si="129"/>
        <v>0</v>
      </c>
      <c r="K1438" s="155">
        <f t="shared" si="130"/>
        <v>0</v>
      </c>
      <c r="L1438" s="155">
        <f>IF(J1438=1,SUM($J$6:J1438),0)</f>
        <v>0</v>
      </c>
      <c r="M1438" s="155">
        <f>IF(K1438=1,SUM($K$6:K1438),0)</f>
        <v>0</v>
      </c>
      <c r="N1438" s="165">
        <f t="shared" si="131"/>
        <v>0</v>
      </c>
      <c r="O1438" s="155">
        <f t="shared" si="132"/>
        <v>0</v>
      </c>
      <c r="P1438" s="155">
        <f>IF(O1438=1,SUM($O$6:O1438),0)</f>
        <v>0</v>
      </c>
    </row>
    <row r="1439" spans="1:16" ht="15" customHeight="1">
      <c r="A1439" s="15"/>
      <c r="B1439" s="183">
        <v>1</v>
      </c>
      <c r="C1439" s="109" t="s">
        <v>459</v>
      </c>
      <c r="D1439" s="226" t="s">
        <v>47</v>
      </c>
      <c r="E1439" s="227" t="s">
        <v>14</v>
      </c>
      <c r="F1439" s="228">
        <v>15000</v>
      </c>
      <c r="G1439" s="228">
        <v>15000</v>
      </c>
      <c r="H1439" s="96"/>
      <c r="I1439" s="88">
        <f t="shared" si="133"/>
        <v>15000</v>
      </c>
      <c r="J1439" s="163">
        <f t="shared" si="129"/>
        <v>0</v>
      </c>
      <c r="K1439" s="155">
        <f t="shared" si="130"/>
        <v>0</v>
      </c>
      <c r="L1439" s="155">
        <f>IF(J1439=1,SUM($J$6:J1439),0)</f>
        <v>0</v>
      </c>
      <c r="M1439" s="155">
        <f>IF(K1439=1,SUM($K$6:K1439),0)</f>
        <v>0</v>
      </c>
      <c r="N1439" s="165">
        <f t="shared" si="131"/>
        <v>0</v>
      </c>
      <c r="O1439" s="155">
        <f t="shared" si="132"/>
        <v>0</v>
      </c>
      <c r="P1439" s="155">
        <f>IF(O1439=1,SUM($O$6:O1439),0)</f>
        <v>0</v>
      </c>
    </row>
    <row r="1440" spans="1:16" ht="15" customHeight="1">
      <c r="A1440" s="15"/>
      <c r="B1440" s="183">
        <v>2</v>
      </c>
      <c r="C1440" s="109" t="s">
        <v>460</v>
      </c>
      <c r="D1440" s="226" t="s">
        <v>47</v>
      </c>
      <c r="E1440" s="227" t="s">
        <v>14</v>
      </c>
      <c r="F1440" s="228">
        <v>36180</v>
      </c>
      <c r="G1440" s="228">
        <v>36180</v>
      </c>
      <c r="H1440" s="96"/>
      <c r="I1440" s="88">
        <f t="shared" si="133"/>
        <v>36180</v>
      </c>
      <c r="J1440" s="163">
        <f t="shared" si="129"/>
        <v>0</v>
      </c>
      <c r="K1440" s="155">
        <f t="shared" si="130"/>
        <v>0</v>
      </c>
      <c r="L1440" s="155">
        <f>IF(J1440=1,SUM($J$6:J1440),0)</f>
        <v>0</v>
      </c>
      <c r="M1440" s="155">
        <f>IF(K1440=1,SUM($K$6:K1440),0)</f>
        <v>0</v>
      </c>
      <c r="N1440" s="165">
        <f t="shared" si="131"/>
        <v>0</v>
      </c>
      <c r="O1440" s="155">
        <f t="shared" si="132"/>
        <v>0</v>
      </c>
      <c r="P1440" s="155">
        <f>IF(O1440=1,SUM($O$6:O1440),0)</f>
        <v>0</v>
      </c>
    </row>
    <row r="1441" spans="1:16" ht="15" customHeight="1">
      <c r="A1441" s="15"/>
      <c r="B1441" s="183">
        <v>3</v>
      </c>
      <c r="C1441" s="109" t="s">
        <v>981</v>
      </c>
      <c r="D1441" s="226" t="s">
        <v>47</v>
      </c>
      <c r="E1441" s="227" t="s">
        <v>14</v>
      </c>
      <c r="F1441" s="228">
        <v>32640</v>
      </c>
      <c r="G1441" s="228">
        <v>32640</v>
      </c>
      <c r="H1441" s="96"/>
      <c r="I1441" s="88">
        <f t="shared" si="133"/>
        <v>32640</v>
      </c>
      <c r="J1441" s="163">
        <f t="shared" si="129"/>
        <v>0</v>
      </c>
      <c r="K1441" s="155">
        <f t="shared" si="130"/>
        <v>0</v>
      </c>
      <c r="L1441" s="155">
        <f>IF(J1441=1,SUM($J$6:J1441),0)</f>
        <v>0</v>
      </c>
      <c r="M1441" s="155">
        <f>IF(K1441=1,SUM($K$6:K1441),0)</f>
        <v>0</v>
      </c>
      <c r="N1441" s="165">
        <f t="shared" si="131"/>
        <v>0</v>
      </c>
      <c r="O1441" s="155">
        <f t="shared" si="132"/>
        <v>0</v>
      </c>
      <c r="P1441" s="155">
        <f>IF(O1441=1,SUM($O$6:O1441),0)</f>
        <v>0</v>
      </c>
    </row>
    <row r="1442" spans="1:16" ht="15" customHeight="1">
      <c r="A1442" s="15"/>
      <c r="B1442" s="183">
        <v>4</v>
      </c>
      <c r="C1442" s="109" t="s">
        <v>982</v>
      </c>
      <c r="D1442" s="226" t="s">
        <v>47</v>
      </c>
      <c r="E1442" s="227" t="s">
        <v>14</v>
      </c>
      <c r="F1442" s="228">
        <v>63840</v>
      </c>
      <c r="G1442" s="228">
        <v>63840</v>
      </c>
      <c r="H1442" s="96"/>
      <c r="I1442" s="88">
        <f t="shared" si="133"/>
        <v>63840</v>
      </c>
      <c r="J1442" s="163">
        <f t="shared" si="129"/>
        <v>0</v>
      </c>
      <c r="K1442" s="155">
        <f t="shared" si="130"/>
        <v>0</v>
      </c>
      <c r="L1442" s="155">
        <f>IF(J1442=1,SUM($J$6:J1442),0)</f>
        <v>0</v>
      </c>
      <c r="M1442" s="155">
        <f>IF(K1442=1,SUM($K$6:K1442),0)</f>
        <v>0</v>
      </c>
      <c r="N1442" s="165">
        <f t="shared" si="131"/>
        <v>0</v>
      </c>
      <c r="O1442" s="155">
        <f t="shared" si="132"/>
        <v>0</v>
      </c>
      <c r="P1442" s="155">
        <f>IF(O1442=1,SUM($O$6:O1442),0)</f>
        <v>0</v>
      </c>
    </row>
    <row r="1443" spans="1:16" ht="15" customHeight="1">
      <c r="A1443" s="15"/>
      <c r="B1443" s="183">
        <v>5</v>
      </c>
      <c r="C1443" s="109" t="s">
        <v>983</v>
      </c>
      <c r="D1443" s="226" t="s">
        <v>47</v>
      </c>
      <c r="E1443" s="227" t="s">
        <v>14</v>
      </c>
      <c r="F1443" s="228">
        <v>450000</v>
      </c>
      <c r="G1443" s="228">
        <v>450000</v>
      </c>
      <c r="H1443" s="96"/>
      <c r="I1443" s="88">
        <f t="shared" ref="I1443:I1497" si="134">IF($I$5=$G$4,G1443,(IF($I$5=$F$4,F1443,0)))</f>
        <v>450000</v>
      </c>
      <c r="J1443" s="163">
        <f t="shared" si="129"/>
        <v>0</v>
      </c>
      <c r="K1443" s="155">
        <f t="shared" si="130"/>
        <v>0</v>
      </c>
      <c r="L1443" s="155">
        <f>IF(J1443=1,SUM($J$6:J1443),0)</f>
        <v>0</v>
      </c>
      <c r="M1443" s="155">
        <f>IF(K1443=1,SUM($K$6:K1443),0)</f>
        <v>0</v>
      </c>
      <c r="N1443" s="165">
        <f t="shared" si="131"/>
        <v>0</v>
      </c>
      <c r="O1443" s="155">
        <f t="shared" si="132"/>
        <v>0</v>
      </c>
      <c r="P1443" s="155">
        <f>IF(O1443=1,SUM($O$6:O1443),0)</f>
        <v>0</v>
      </c>
    </row>
    <row r="1444" spans="1:16" ht="15" customHeight="1">
      <c r="A1444" s="15"/>
      <c r="B1444" s="183">
        <v>6</v>
      </c>
      <c r="C1444" s="109" t="s">
        <v>1187</v>
      </c>
      <c r="D1444" s="226" t="s">
        <v>47</v>
      </c>
      <c r="E1444" s="227" t="s">
        <v>14</v>
      </c>
      <c r="F1444" s="176">
        <v>985020</v>
      </c>
      <c r="G1444" s="176">
        <v>985020</v>
      </c>
      <c r="H1444" s="96"/>
      <c r="I1444" s="88">
        <f t="shared" si="134"/>
        <v>985020</v>
      </c>
      <c r="J1444" s="163">
        <f t="shared" si="129"/>
        <v>0</v>
      </c>
      <c r="K1444" s="155">
        <f t="shared" si="130"/>
        <v>0</v>
      </c>
      <c r="L1444" s="155">
        <f>IF(J1444=1,SUM($J$6:J1444),0)</f>
        <v>0</v>
      </c>
      <c r="M1444" s="155">
        <f>IF(K1444=1,SUM($K$6:K1444),0)</f>
        <v>0</v>
      </c>
      <c r="N1444" s="165">
        <f t="shared" si="131"/>
        <v>0</v>
      </c>
      <c r="O1444" s="155">
        <f t="shared" si="132"/>
        <v>0</v>
      </c>
      <c r="P1444" s="155">
        <f>IF(O1444=1,SUM($O$6:O1444),0)</f>
        <v>0</v>
      </c>
    </row>
    <row r="1445" spans="1:16" ht="15" customHeight="1">
      <c r="A1445" s="15"/>
      <c r="B1445" s="183"/>
      <c r="C1445" s="109" t="s">
        <v>48</v>
      </c>
      <c r="D1445" s="226" t="s">
        <v>48</v>
      </c>
      <c r="E1445" s="227"/>
      <c r="F1445" s="176"/>
      <c r="G1445" s="176"/>
      <c r="H1445" s="96"/>
      <c r="I1445" s="88">
        <f t="shared" si="134"/>
        <v>0</v>
      </c>
      <c r="J1445" s="163">
        <f t="shared" si="129"/>
        <v>0</v>
      </c>
      <c r="K1445" s="155">
        <f t="shared" si="130"/>
        <v>0</v>
      </c>
      <c r="L1445" s="155">
        <f>IF(J1445=1,SUM($J$6:J1445),0)</f>
        <v>0</v>
      </c>
      <c r="M1445" s="155">
        <f>IF(K1445=1,SUM($K$6:K1445),0)</f>
        <v>0</v>
      </c>
      <c r="N1445" s="165">
        <f t="shared" si="131"/>
        <v>0</v>
      </c>
      <c r="O1445" s="155">
        <f t="shared" si="132"/>
        <v>0</v>
      </c>
      <c r="P1445" s="155">
        <f>IF(O1445=1,SUM($O$6:O1445),0)</f>
        <v>0</v>
      </c>
    </row>
    <row r="1446" spans="1:16" ht="15" customHeight="1">
      <c r="A1446" s="15"/>
      <c r="B1446" s="183" t="s">
        <v>1188</v>
      </c>
      <c r="C1446" s="109" t="s">
        <v>1003</v>
      </c>
      <c r="D1446" s="226" t="s">
        <v>48</v>
      </c>
      <c r="E1446" s="227"/>
      <c r="F1446" s="176"/>
      <c r="G1446" s="176"/>
      <c r="H1446" s="96"/>
      <c r="I1446" s="88">
        <f t="shared" si="134"/>
        <v>0</v>
      </c>
      <c r="J1446" s="163">
        <f t="shared" si="129"/>
        <v>0</v>
      </c>
      <c r="K1446" s="155">
        <f t="shared" si="130"/>
        <v>0</v>
      </c>
      <c r="L1446" s="155">
        <f>IF(J1446=1,SUM($J$6:J1446),0)</f>
        <v>0</v>
      </c>
      <c r="M1446" s="155">
        <f>IF(K1446=1,SUM($K$6:K1446),0)</f>
        <v>0</v>
      </c>
      <c r="N1446" s="165">
        <f t="shared" si="131"/>
        <v>0</v>
      </c>
      <c r="O1446" s="155">
        <f t="shared" si="132"/>
        <v>0</v>
      </c>
      <c r="P1446" s="155">
        <f>IF(O1446=1,SUM($O$6:O1446),0)</f>
        <v>0</v>
      </c>
    </row>
    <row r="1447" spans="1:16" ht="15" customHeight="1">
      <c r="A1447" s="15"/>
      <c r="B1447" s="183">
        <v>1</v>
      </c>
      <c r="C1447" s="109" t="s">
        <v>1091</v>
      </c>
      <c r="D1447" s="226" t="s">
        <v>47</v>
      </c>
      <c r="E1447" s="227" t="s">
        <v>1004</v>
      </c>
      <c r="F1447" s="176">
        <v>2.5000000000000001E-2</v>
      </c>
      <c r="G1447" s="176">
        <v>2.5000000000000001E-2</v>
      </c>
      <c r="H1447" s="96"/>
      <c r="I1447" s="88">
        <f t="shared" si="134"/>
        <v>2.5000000000000001E-2</v>
      </c>
      <c r="J1447" s="163">
        <f t="shared" si="129"/>
        <v>0</v>
      </c>
      <c r="K1447" s="155">
        <f t="shared" si="130"/>
        <v>0</v>
      </c>
      <c r="L1447" s="155">
        <f>IF(J1447=1,SUM($J$6:J1447),0)</f>
        <v>0</v>
      </c>
      <c r="M1447" s="155">
        <f>IF(K1447=1,SUM($K$6:K1447),0)</f>
        <v>0</v>
      </c>
      <c r="N1447" s="165">
        <f t="shared" si="131"/>
        <v>0</v>
      </c>
      <c r="O1447" s="155">
        <f t="shared" si="132"/>
        <v>0</v>
      </c>
      <c r="P1447" s="155">
        <f>IF(O1447=1,SUM($O$6:O1447),0)</f>
        <v>0</v>
      </c>
    </row>
    <row r="1448" spans="1:16" ht="15" customHeight="1">
      <c r="A1448" s="15"/>
      <c r="B1448" s="183">
        <v>2</v>
      </c>
      <c r="C1448" s="109" t="s">
        <v>1006</v>
      </c>
      <c r="D1448" s="226" t="s">
        <v>47</v>
      </c>
      <c r="E1448" s="227" t="s">
        <v>1005</v>
      </c>
      <c r="F1448" s="176">
        <v>800000</v>
      </c>
      <c r="G1448" s="176">
        <v>800000</v>
      </c>
      <c r="H1448" s="96"/>
      <c r="I1448" s="88">
        <f t="shared" si="134"/>
        <v>800000</v>
      </c>
      <c r="J1448" s="163">
        <f t="shared" si="129"/>
        <v>0</v>
      </c>
      <c r="K1448" s="155">
        <f t="shared" si="130"/>
        <v>0</v>
      </c>
      <c r="L1448" s="155">
        <f>IF(J1448=1,SUM($J$6:J1448),0)</f>
        <v>0</v>
      </c>
      <c r="M1448" s="155">
        <f>IF(K1448=1,SUM($K$6:K1448),0)</f>
        <v>0</v>
      </c>
      <c r="N1448" s="165">
        <f t="shared" si="131"/>
        <v>0</v>
      </c>
      <c r="O1448" s="155">
        <f t="shared" si="132"/>
        <v>0</v>
      </c>
      <c r="P1448" s="155">
        <f>IF(O1448=1,SUM($O$6:O1448),0)</f>
        <v>0</v>
      </c>
    </row>
    <row r="1449" spans="1:16" ht="15" customHeight="1">
      <c r="A1449" s="15"/>
      <c r="B1449" s="183">
        <v>3</v>
      </c>
      <c r="C1449" s="109" t="s">
        <v>1007</v>
      </c>
      <c r="D1449" s="226" t="s">
        <v>47</v>
      </c>
      <c r="E1449" s="227" t="s">
        <v>40</v>
      </c>
      <c r="F1449" s="176">
        <v>300000</v>
      </c>
      <c r="G1449" s="176">
        <v>300000</v>
      </c>
      <c r="H1449" s="96"/>
      <c r="I1449" s="88">
        <f t="shared" si="134"/>
        <v>300000</v>
      </c>
      <c r="J1449" s="163">
        <f t="shared" si="129"/>
        <v>0</v>
      </c>
      <c r="K1449" s="155">
        <f t="shared" si="130"/>
        <v>0</v>
      </c>
      <c r="L1449" s="155">
        <f>IF(J1449=1,SUM($J$6:J1449),0)</f>
        <v>0</v>
      </c>
      <c r="M1449" s="155">
        <f>IF(K1449=1,SUM($K$6:K1449),0)</f>
        <v>0</v>
      </c>
      <c r="N1449" s="165">
        <f t="shared" si="131"/>
        <v>0</v>
      </c>
      <c r="O1449" s="155">
        <f t="shared" si="132"/>
        <v>0</v>
      </c>
      <c r="P1449" s="155">
        <f>IF(O1449=1,SUM($O$6:O1449),0)</f>
        <v>0</v>
      </c>
    </row>
    <row r="1450" spans="1:16" ht="15" customHeight="1">
      <c r="A1450" s="15"/>
      <c r="B1450" s="183">
        <v>4</v>
      </c>
      <c r="C1450" s="186" t="s">
        <v>1097</v>
      </c>
      <c r="D1450" s="226" t="s">
        <v>47</v>
      </c>
      <c r="E1450" s="227" t="s">
        <v>1103</v>
      </c>
      <c r="F1450" s="176">
        <v>300000</v>
      </c>
      <c r="G1450" s="176">
        <v>300000</v>
      </c>
      <c r="H1450" s="96"/>
      <c r="I1450" s="88">
        <f t="shared" si="134"/>
        <v>300000</v>
      </c>
      <c r="J1450" s="163">
        <f t="shared" si="129"/>
        <v>0</v>
      </c>
      <c r="K1450" s="155">
        <f t="shared" si="130"/>
        <v>0</v>
      </c>
      <c r="L1450" s="155">
        <f>IF(J1450=1,SUM($J$6:J1450),0)</f>
        <v>0</v>
      </c>
      <c r="M1450" s="155">
        <f>IF(K1450=1,SUM($K$6:K1450),0)</f>
        <v>0</v>
      </c>
      <c r="N1450" s="165">
        <f t="shared" si="131"/>
        <v>0</v>
      </c>
      <c r="O1450" s="155">
        <f t="shared" si="132"/>
        <v>0</v>
      </c>
      <c r="P1450" s="155">
        <f>IF(O1450=1,SUM($O$6:O1450),0)</f>
        <v>0</v>
      </c>
    </row>
    <row r="1451" spans="1:16" ht="15" customHeight="1">
      <c r="A1451" s="15"/>
      <c r="B1451" s="183">
        <v>5</v>
      </c>
      <c r="C1451" s="186" t="s">
        <v>1098</v>
      </c>
      <c r="D1451" s="226" t="s">
        <v>47</v>
      </c>
      <c r="E1451" s="227" t="s">
        <v>1103</v>
      </c>
      <c r="F1451" s="176">
        <v>57250</v>
      </c>
      <c r="G1451" s="176">
        <v>57250</v>
      </c>
      <c r="H1451" s="96"/>
      <c r="I1451" s="88">
        <f t="shared" si="134"/>
        <v>57250</v>
      </c>
      <c r="J1451" s="163">
        <f t="shared" si="129"/>
        <v>0</v>
      </c>
      <c r="K1451" s="155">
        <f t="shared" si="130"/>
        <v>0</v>
      </c>
      <c r="L1451" s="155">
        <f>IF(J1451=1,SUM($J$6:J1451),0)</f>
        <v>0</v>
      </c>
      <c r="M1451" s="155">
        <f>IF(K1451=1,SUM($K$6:K1451),0)</f>
        <v>0</v>
      </c>
      <c r="N1451" s="165">
        <f t="shared" si="131"/>
        <v>0</v>
      </c>
      <c r="O1451" s="155">
        <f t="shared" si="132"/>
        <v>0</v>
      </c>
      <c r="P1451" s="155">
        <f>IF(O1451=1,SUM($O$6:O1451),0)</f>
        <v>0</v>
      </c>
    </row>
    <row r="1452" spans="1:16" ht="15" customHeight="1">
      <c r="A1452" s="15"/>
      <c r="B1452" s="183">
        <v>6</v>
      </c>
      <c r="C1452" s="186" t="s">
        <v>1099</v>
      </c>
      <c r="D1452" s="226" t="s">
        <v>47</v>
      </c>
      <c r="E1452" s="227" t="s">
        <v>8</v>
      </c>
      <c r="F1452" s="176">
        <v>13770</v>
      </c>
      <c r="G1452" s="176">
        <v>13770</v>
      </c>
      <c r="H1452" s="96"/>
      <c r="I1452" s="88">
        <f t="shared" si="134"/>
        <v>13770</v>
      </c>
      <c r="J1452" s="163">
        <f t="shared" si="129"/>
        <v>0</v>
      </c>
      <c r="K1452" s="155">
        <f t="shared" si="130"/>
        <v>0</v>
      </c>
      <c r="L1452" s="155">
        <f>IF(J1452=1,SUM($J$6:J1452),0)</f>
        <v>0</v>
      </c>
      <c r="M1452" s="155">
        <f>IF(K1452=1,SUM($K$6:K1452),0)</f>
        <v>0</v>
      </c>
      <c r="N1452" s="165">
        <f t="shared" si="131"/>
        <v>0</v>
      </c>
      <c r="O1452" s="155">
        <f t="shared" si="132"/>
        <v>0</v>
      </c>
      <c r="P1452" s="155">
        <f>IF(O1452=1,SUM($O$6:O1452),0)</f>
        <v>0</v>
      </c>
    </row>
    <row r="1453" spans="1:16" ht="15" customHeight="1">
      <c r="A1453" s="15"/>
      <c r="B1453" s="183">
        <v>7</v>
      </c>
      <c r="C1453" s="186" t="s">
        <v>1100</v>
      </c>
      <c r="D1453" s="226" t="s">
        <v>47</v>
      </c>
      <c r="E1453" s="227" t="s">
        <v>8</v>
      </c>
      <c r="F1453" s="176">
        <v>29730</v>
      </c>
      <c r="G1453" s="176">
        <v>29730</v>
      </c>
      <c r="H1453" s="96"/>
      <c r="I1453" s="88">
        <f t="shared" si="134"/>
        <v>29730</v>
      </c>
      <c r="J1453" s="163">
        <f t="shared" si="129"/>
        <v>0</v>
      </c>
      <c r="K1453" s="155">
        <f t="shared" si="130"/>
        <v>0</v>
      </c>
      <c r="L1453" s="155">
        <f>IF(J1453=1,SUM($J$6:J1453),0)</f>
        <v>0</v>
      </c>
      <c r="M1453" s="155">
        <f>IF(K1453=1,SUM($K$6:K1453),0)</f>
        <v>0</v>
      </c>
      <c r="N1453" s="165">
        <f t="shared" si="131"/>
        <v>0</v>
      </c>
      <c r="O1453" s="155">
        <f t="shared" si="132"/>
        <v>0</v>
      </c>
      <c r="P1453" s="155">
        <f>IF(O1453=1,SUM($O$6:O1453),0)</f>
        <v>0</v>
      </c>
    </row>
    <row r="1454" spans="1:16" ht="15" customHeight="1">
      <c r="A1454" s="15"/>
      <c r="B1454" s="183">
        <v>8</v>
      </c>
      <c r="C1454" s="186" t="s">
        <v>1101</v>
      </c>
      <c r="D1454" s="226" t="s">
        <v>47</v>
      </c>
      <c r="E1454" s="227" t="s">
        <v>8</v>
      </c>
      <c r="F1454" s="176">
        <v>250000</v>
      </c>
      <c r="G1454" s="176">
        <v>250000</v>
      </c>
      <c r="H1454" s="96"/>
      <c r="I1454" s="88">
        <f t="shared" si="134"/>
        <v>250000</v>
      </c>
      <c r="J1454" s="163">
        <f t="shared" si="129"/>
        <v>0</v>
      </c>
      <c r="K1454" s="155">
        <f t="shared" si="130"/>
        <v>0</v>
      </c>
      <c r="L1454" s="155">
        <f>IF(J1454=1,SUM($J$6:J1454),0)</f>
        <v>0</v>
      </c>
      <c r="M1454" s="155">
        <f>IF(K1454=1,SUM($K$6:K1454),0)</f>
        <v>0</v>
      </c>
      <c r="N1454" s="165">
        <f t="shared" si="131"/>
        <v>0</v>
      </c>
      <c r="O1454" s="155">
        <f t="shared" si="132"/>
        <v>0</v>
      </c>
      <c r="P1454" s="155">
        <f>IF(O1454=1,SUM($O$6:O1454),0)</f>
        <v>0</v>
      </c>
    </row>
    <row r="1455" spans="1:16" ht="15" customHeight="1">
      <c r="A1455" s="15"/>
      <c r="B1455" s="187">
        <v>9</v>
      </c>
      <c r="C1455" s="188" t="s">
        <v>1404</v>
      </c>
      <c r="D1455" s="226" t="s">
        <v>47</v>
      </c>
      <c r="E1455" s="227" t="s">
        <v>8</v>
      </c>
      <c r="F1455" s="176">
        <v>54500</v>
      </c>
      <c r="G1455" s="176">
        <v>54500</v>
      </c>
      <c r="H1455" s="96"/>
      <c r="I1455" s="88">
        <f t="shared" si="134"/>
        <v>54500</v>
      </c>
      <c r="J1455" s="163">
        <f t="shared" si="129"/>
        <v>0</v>
      </c>
      <c r="K1455" s="155">
        <f t="shared" si="130"/>
        <v>0</v>
      </c>
      <c r="L1455" s="155">
        <f>IF(J1455=1,SUM($J$6:J1455),0)</f>
        <v>0</v>
      </c>
      <c r="M1455" s="155">
        <f>IF(K1455=1,SUM($K$6:K1455),0)</f>
        <v>0</v>
      </c>
      <c r="N1455" s="165">
        <f t="shared" si="131"/>
        <v>0</v>
      </c>
      <c r="O1455" s="155">
        <f t="shared" si="132"/>
        <v>0</v>
      </c>
      <c r="P1455" s="155">
        <f>IF(O1455=1,SUM($O$6:O1455),0)</f>
        <v>0</v>
      </c>
    </row>
    <row r="1456" spans="1:16" ht="15" customHeight="1">
      <c r="A1456" s="15"/>
      <c r="B1456" s="187">
        <v>10</v>
      </c>
      <c r="C1456" s="189" t="s">
        <v>1405</v>
      </c>
      <c r="D1456" s="226" t="s">
        <v>47</v>
      </c>
      <c r="E1456" s="227" t="s">
        <v>14</v>
      </c>
      <c r="F1456" s="176">
        <v>816100</v>
      </c>
      <c r="G1456" s="176">
        <v>816100</v>
      </c>
      <c r="H1456" s="96"/>
      <c r="I1456" s="88">
        <f t="shared" si="134"/>
        <v>816100</v>
      </c>
      <c r="J1456" s="163">
        <f t="shared" si="129"/>
        <v>0</v>
      </c>
      <c r="K1456" s="155">
        <f t="shared" si="130"/>
        <v>0</v>
      </c>
      <c r="L1456" s="155">
        <f>IF(J1456=1,SUM($J$6:J1456),0)</f>
        <v>0</v>
      </c>
      <c r="M1456" s="155">
        <f>IF(K1456=1,SUM($K$6:K1456),0)</f>
        <v>0</v>
      </c>
      <c r="N1456" s="165">
        <f t="shared" si="131"/>
        <v>0</v>
      </c>
      <c r="O1456" s="155">
        <f t="shared" si="132"/>
        <v>0</v>
      </c>
      <c r="P1456" s="155">
        <f>IF(O1456=1,SUM($O$6:O1456),0)</f>
        <v>0</v>
      </c>
    </row>
    <row r="1457" spans="1:30" ht="15" customHeight="1">
      <c r="A1457" s="15"/>
      <c r="B1457" s="187">
        <v>11</v>
      </c>
      <c r="C1457" s="189" t="s">
        <v>1406</v>
      </c>
      <c r="D1457" s="226" t="s">
        <v>47</v>
      </c>
      <c r="E1457" s="227" t="s">
        <v>14</v>
      </c>
      <c r="F1457" s="176">
        <v>601800</v>
      </c>
      <c r="G1457" s="176">
        <v>601800</v>
      </c>
      <c r="H1457" s="96"/>
      <c r="I1457" s="88">
        <f t="shared" si="134"/>
        <v>601800</v>
      </c>
      <c r="J1457" s="163">
        <f t="shared" si="129"/>
        <v>0</v>
      </c>
      <c r="K1457" s="155">
        <f t="shared" si="130"/>
        <v>0</v>
      </c>
      <c r="L1457" s="155">
        <f>IF(J1457=1,SUM($J$6:J1457),0)</f>
        <v>0</v>
      </c>
      <c r="M1457" s="155">
        <f>IF(K1457=1,SUM($K$6:K1457),0)</f>
        <v>0</v>
      </c>
      <c r="N1457" s="165">
        <f t="shared" si="131"/>
        <v>0</v>
      </c>
      <c r="O1457" s="155">
        <f t="shared" si="132"/>
        <v>0</v>
      </c>
      <c r="P1457" s="155">
        <f>IF(O1457=1,SUM($O$6:O1457),0)</f>
        <v>0</v>
      </c>
    </row>
    <row r="1458" spans="1:30" ht="15" customHeight="1">
      <c r="A1458" s="15"/>
      <c r="B1458" s="187">
        <v>12</v>
      </c>
      <c r="C1458" s="189" t="s">
        <v>1407</v>
      </c>
      <c r="D1458" s="226" t="s">
        <v>45</v>
      </c>
      <c r="E1458" s="227" t="s">
        <v>8</v>
      </c>
      <c r="F1458" s="176">
        <v>51475</v>
      </c>
      <c r="G1458" s="176">
        <v>51475</v>
      </c>
      <c r="H1458" s="97"/>
      <c r="I1458" s="88">
        <f t="shared" si="134"/>
        <v>51475</v>
      </c>
      <c r="J1458" s="163"/>
      <c r="M1458" s="155"/>
      <c r="N1458" s="165"/>
    </row>
    <row r="1459" spans="1:30" ht="15" customHeight="1">
      <c r="B1459" s="187">
        <v>13</v>
      </c>
      <c r="C1459" s="188" t="s">
        <v>1408</v>
      </c>
      <c r="D1459" s="226" t="s">
        <v>47</v>
      </c>
      <c r="E1459" s="227" t="s">
        <v>100</v>
      </c>
      <c r="F1459" s="233">
        <v>750000</v>
      </c>
      <c r="G1459" s="233">
        <v>750000</v>
      </c>
      <c r="I1459" s="88">
        <f t="shared" si="134"/>
        <v>750000</v>
      </c>
    </row>
    <row r="1460" spans="1:30" ht="15" customHeight="1">
      <c r="B1460" s="187"/>
      <c r="C1460" s="188" t="s">
        <v>48</v>
      </c>
      <c r="D1460" s="226" t="s">
        <v>48</v>
      </c>
      <c r="E1460" s="227"/>
      <c r="F1460" s="176" t="s">
        <v>48</v>
      </c>
      <c r="G1460" s="176" t="s">
        <v>48</v>
      </c>
      <c r="I1460" s="88" t="str">
        <f t="shared" si="134"/>
        <v/>
      </c>
    </row>
    <row r="1461" spans="1:30" ht="15" customHeight="1">
      <c r="A1461" s="16"/>
      <c r="B1461" s="187" t="s">
        <v>1031</v>
      </c>
      <c r="C1461" s="188" t="s">
        <v>1409</v>
      </c>
      <c r="D1461" s="226"/>
      <c r="E1461" s="227"/>
      <c r="F1461" s="176"/>
      <c r="G1461" s="176"/>
      <c r="I1461" s="88">
        <f t="shared" si="134"/>
        <v>0</v>
      </c>
      <c r="J1461" s="169"/>
      <c r="K1461" s="169"/>
      <c r="L1461" s="169"/>
      <c r="M1461" s="170"/>
    </row>
    <row r="1462" spans="1:30" ht="15" customHeight="1">
      <c r="A1462" s="16"/>
      <c r="B1462" s="187">
        <v>1</v>
      </c>
      <c r="C1462" s="188" t="s">
        <v>1410</v>
      </c>
      <c r="D1462" s="226" t="s">
        <v>45</v>
      </c>
      <c r="E1462" s="199" t="s">
        <v>8</v>
      </c>
      <c r="F1462" s="176">
        <v>85000</v>
      </c>
      <c r="G1462" s="176">
        <v>85000</v>
      </c>
      <c r="I1462" s="88">
        <f t="shared" si="134"/>
        <v>85000</v>
      </c>
      <c r="J1462" s="169"/>
      <c r="K1462" s="169"/>
      <c r="L1462" s="169"/>
      <c r="M1462" s="170"/>
    </row>
    <row r="1463" spans="1:30" ht="15" customHeight="1">
      <c r="A1463" s="16"/>
      <c r="B1463" s="187">
        <v>2</v>
      </c>
      <c r="C1463" s="188" t="s">
        <v>1411</v>
      </c>
      <c r="D1463" s="226" t="s">
        <v>47</v>
      </c>
      <c r="E1463" s="227" t="s">
        <v>24</v>
      </c>
      <c r="F1463" s="176">
        <v>15000</v>
      </c>
      <c r="G1463" s="176">
        <v>15000</v>
      </c>
      <c r="I1463" s="88">
        <f t="shared" si="134"/>
        <v>15000</v>
      </c>
      <c r="J1463" s="169"/>
      <c r="K1463" s="169"/>
      <c r="L1463" s="169"/>
      <c r="M1463" s="170"/>
    </row>
    <row r="1464" spans="1:30" ht="15" customHeight="1">
      <c r="A1464" s="22"/>
      <c r="B1464" s="187"/>
      <c r="C1464" s="188"/>
      <c r="D1464" s="226"/>
      <c r="E1464" s="227"/>
      <c r="F1464" s="176"/>
      <c r="G1464" s="176"/>
      <c r="I1464" s="88">
        <f t="shared" si="134"/>
        <v>0</v>
      </c>
      <c r="J1464" s="169"/>
      <c r="K1464" s="169"/>
      <c r="L1464" s="169"/>
      <c r="M1464" s="170"/>
    </row>
    <row r="1465" spans="1:30" ht="15" customHeight="1">
      <c r="A1465" s="22"/>
      <c r="B1465" s="187" t="s">
        <v>1031</v>
      </c>
      <c r="C1465" s="188" t="s">
        <v>1412</v>
      </c>
      <c r="D1465" s="226" t="s">
        <v>47</v>
      </c>
      <c r="E1465" s="227" t="s">
        <v>24</v>
      </c>
      <c r="F1465" s="176">
        <v>83595</v>
      </c>
      <c r="G1465" s="176">
        <v>83595</v>
      </c>
      <c r="I1465" s="88">
        <f t="shared" si="134"/>
        <v>83595</v>
      </c>
    </row>
    <row r="1466" spans="1:30" ht="15" customHeight="1">
      <c r="B1466" s="187" t="s">
        <v>1031</v>
      </c>
      <c r="C1466" s="188" t="s">
        <v>1413</v>
      </c>
      <c r="D1466" s="226" t="s">
        <v>47</v>
      </c>
      <c r="E1466" s="227" t="s">
        <v>24</v>
      </c>
      <c r="F1466" s="176">
        <v>114317</v>
      </c>
      <c r="G1466" s="176">
        <v>114317</v>
      </c>
      <c r="I1466" s="88">
        <f t="shared" si="134"/>
        <v>114317</v>
      </c>
      <c r="N1466" s="145" t="str">
        <f>F4</f>
        <v>RAB SKK 2022</v>
      </c>
    </row>
    <row r="1467" spans="1:30" s="1" customFormat="1" ht="15" customHeight="1">
      <c r="A1467" s="16"/>
      <c r="B1467" s="187" t="s">
        <v>1031</v>
      </c>
      <c r="C1467" s="188" t="s">
        <v>1414</v>
      </c>
      <c r="D1467" s="226" t="s">
        <v>47</v>
      </c>
      <c r="E1467" s="227" t="s">
        <v>24</v>
      </c>
      <c r="F1467" s="176">
        <v>71636</v>
      </c>
      <c r="G1467" s="176">
        <v>71636</v>
      </c>
      <c r="H1467" s="91"/>
      <c r="I1467" s="88">
        <f t="shared" si="134"/>
        <v>71636</v>
      </c>
      <c r="J1467" s="155"/>
      <c r="K1467" s="155"/>
      <c r="L1467" s="155"/>
      <c r="M1467" s="145"/>
      <c r="N1467" s="145" t="str">
        <f>G4</f>
        <v>RAB HSS 2023</v>
      </c>
      <c r="O1467" s="145"/>
      <c r="P1467" s="156"/>
      <c r="Q1467" s="156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</row>
    <row r="1468" spans="1:30" s="1" customFormat="1" ht="15" customHeight="1">
      <c r="A1468" s="16"/>
      <c r="B1468" s="187" t="s">
        <v>1031</v>
      </c>
      <c r="C1468" s="188" t="s">
        <v>1415</v>
      </c>
      <c r="D1468" s="226" t="s">
        <v>47</v>
      </c>
      <c r="E1468" s="227" t="s">
        <v>24</v>
      </c>
      <c r="F1468" s="176">
        <v>115253</v>
      </c>
      <c r="G1468" s="176">
        <v>115253</v>
      </c>
      <c r="H1468" s="91"/>
      <c r="I1468" s="88">
        <f t="shared" si="134"/>
        <v>115253</v>
      </c>
      <c r="J1468" s="155"/>
      <c r="K1468" s="155"/>
      <c r="L1468" s="155"/>
      <c r="M1468" s="145"/>
      <c r="N1468" s="145"/>
      <c r="O1468" s="145"/>
      <c r="P1468" s="156"/>
      <c r="Q1468" s="156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</row>
    <row r="1469" spans="1:30" ht="15" customHeight="1">
      <c r="B1469" s="187"/>
      <c r="C1469" s="188"/>
      <c r="D1469" s="226"/>
      <c r="E1469" s="227"/>
      <c r="F1469" s="176"/>
      <c r="G1469" s="176"/>
      <c r="I1469" s="88">
        <f t="shared" si="134"/>
        <v>0</v>
      </c>
    </row>
    <row r="1470" spans="1:30" s="1" customFormat="1" ht="15" customHeight="1">
      <c r="A1470" s="16"/>
      <c r="B1470" s="187" t="s">
        <v>1031</v>
      </c>
      <c r="C1470" s="188" t="s">
        <v>1416</v>
      </c>
      <c r="D1470" s="226"/>
      <c r="E1470" s="227"/>
      <c r="F1470" s="176"/>
      <c r="G1470" s="176"/>
      <c r="H1470" s="91"/>
      <c r="I1470" s="88">
        <f t="shared" si="134"/>
        <v>0</v>
      </c>
      <c r="J1470" s="155"/>
      <c r="K1470" s="155"/>
      <c r="L1470" s="155"/>
      <c r="M1470" s="145"/>
      <c r="N1470" s="145"/>
      <c r="O1470" s="145"/>
      <c r="P1470" s="156"/>
      <c r="Q1470" s="156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</row>
    <row r="1471" spans="1:30" ht="15" customHeight="1">
      <c r="B1471" s="187">
        <v>1</v>
      </c>
      <c r="C1471" s="188" t="s">
        <v>1417</v>
      </c>
      <c r="D1471" s="226" t="s">
        <v>45</v>
      </c>
      <c r="E1471" s="227" t="s">
        <v>7</v>
      </c>
      <c r="F1471" s="176">
        <v>235000</v>
      </c>
      <c r="G1471" s="176">
        <v>235000</v>
      </c>
      <c r="I1471" s="88">
        <f t="shared" si="134"/>
        <v>235000</v>
      </c>
    </row>
    <row r="1472" spans="1:30" ht="15" customHeight="1">
      <c r="B1472" s="187">
        <v>2</v>
      </c>
      <c r="C1472" s="188" t="s">
        <v>1418</v>
      </c>
      <c r="D1472" s="226" t="s">
        <v>47</v>
      </c>
      <c r="E1472" s="227" t="s">
        <v>24</v>
      </c>
      <c r="F1472" s="176">
        <v>15000</v>
      </c>
      <c r="G1472" s="176">
        <v>15000</v>
      </c>
      <c r="I1472" s="88">
        <f t="shared" si="134"/>
        <v>15000</v>
      </c>
    </row>
    <row r="1473" spans="2:9" ht="15" customHeight="1">
      <c r="B1473" s="187"/>
      <c r="C1473" s="188" t="s">
        <v>48</v>
      </c>
      <c r="D1473" s="226" t="s">
        <v>48</v>
      </c>
      <c r="E1473" s="227"/>
      <c r="F1473" s="176" t="s">
        <v>48</v>
      </c>
      <c r="G1473" s="176" t="s">
        <v>48</v>
      </c>
      <c r="I1473" s="88" t="str">
        <f t="shared" si="134"/>
        <v/>
      </c>
    </row>
    <row r="1474" spans="2:9" ht="15" customHeight="1">
      <c r="B1474" s="187" t="s">
        <v>1031</v>
      </c>
      <c r="C1474" s="188" t="s">
        <v>1419</v>
      </c>
      <c r="D1474" s="226"/>
      <c r="E1474" s="227"/>
      <c r="F1474" s="176"/>
      <c r="G1474" s="176"/>
      <c r="I1474" s="88">
        <f t="shared" si="134"/>
        <v>0</v>
      </c>
    </row>
    <row r="1475" spans="2:9" ht="15" customHeight="1">
      <c r="B1475" s="187">
        <v>1</v>
      </c>
      <c r="C1475" s="188" t="s">
        <v>1420</v>
      </c>
      <c r="D1475" s="226" t="s">
        <v>45</v>
      </c>
      <c r="E1475" s="227" t="s">
        <v>8</v>
      </c>
      <c r="F1475" s="176">
        <v>105000</v>
      </c>
      <c r="G1475" s="176">
        <v>105000</v>
      </c>
      <c r="I1475" s="88">
        <f t="shared" si="134"/>
        <v>105000</v>
      </c>
    </row>
    <row r="1476" spans="2:9" ht="15" customHeight="1">
      <c r="B1476" s="187">
        <v>2</v>
      </c>
      <c r="C1476" s="188" t="s">
        <v>1421</v>
      </c>
      <c r="D1476" s="226" t="s">
        <v>47</v>
      </c>
      <c r="E1476" s="227" t="s">
        <v>14</v>
      </c>
      <c r="F1476" s="176">
        <v>15000</v>
      </c>
      <c r="G1476" s="176">
        <v>15000</v>
      </c>
      <c r="I1476" s="88">
        <f t="shared" si="134"/>
        <v>15000</v>
      </c>
    </row>
    <row r="1477" spans="2:9" ht="15" customHeight="1">
      <c r="B1477" s="187"/>
      <c r="C1477" s="188" t="s">
        <v>48</v>
      </c>
      <c r="D1477" s="226" t="s">
        <v>48</v>
      </c>
      <c r="E1477" s="227"/>
      <c r="F1477" s="176" t="s">
        <v>48</v>
      </c>
      <c r="G1477" s="176" t="s">
        <v>48</v>
      </c>
      <c r="I1477" s="88" t="str">
        <f t="shared" si="134"/>
        <v/>
      </c>
    </row>
    <row r="1478" spans="2:9" ht="15" customHeight="1">
      <c r="B1478" s="187">
        <v>1</v>
      </c>
      <c r="C1478" s="188" t="s">
        <v>1422</v>
      </c>
      <c r="D1478" s="226" t="s">
        <v>45</v>
      </c>
      <c r="E1478" s="227" t="s">
        <v>8</v>
      </c>
      <c r="F1478" s="176">
        <v>180000</v>
      </c>
      <c r="G1478" s="176">
        <v>180000</v>
      </c>
      <c r="I1478" s="88">
        <f t="shared" si="134"/>
        <v>180000</v>
      </c>
    </row>
    <row r="1479" spans="2:9" ht="15" customHeight="1">
      <c r="B1479" s="187">
        <v>2</v>
      </c>
      <c r="C1479" s="188" t="s">
        <v>1423</v>
      </c>
      <c r="D1479" s="226" t="s">
        <v>47</v>
      </c>
      <c r="E1479" s="227" t="s">
        <v>24</v>
      </c>
      <c r="F1479" s="176">
        <v>15000</v>
      </c>
      <c r="G1479" s="176">
        <v>15000</v>
      </c>
      <c r="I1479" s="88">
        <f t="shared" si="134"/>
        <v>15000</v>
      </c>
    </row>
    <row r="1480" spans="2:9" ht="15" customHeight="1">
      <c r="B1480" s="187"/>
      <c r="C1480" s="188" t="s">
        <v>48</v>
      </c>
      <c r="D1480" s="226" t="s">
        <v>48</v>
      </c>
      <c r="E1480" s="227"/>
      <c r="F1480" s="176" t="s">
        <v>48</v>
      </c>
      <c r="G1480" s="176" t="s">
        <v>48</v>
      </c>
      <c r="I1480" s="88" t="str">
        <f t="shared" si="134"/>
        <v/>
      </c>
    </row>
    <row r="1481" spans="2:9" ht="15" customHeight="1">
      <c r="B1481" s="187">
        <v>1</v>
      </c>
      <c r="C1481" s="188" t="s">
        <v>1424</v>
      </c>
      <c r="D1481" s="226" t="s">
        <v>47</v>
      </c>
      <c r="E1481" s="227" t="s">
        <v>24</v>
      </c>
      <c r="F1481" s="176">
        <v>115253</v>
      </c>
      <c r="G1481" s="176">
        <v>115253</v>
      </c>
      <c r="I1481" s="88">
        <f t="shared" si="134"/>
        <v>115253</v>
      </c>
    </row>
    <row r="1482" spans="2:9" ht="15" customHeight="1">
      <c r="B1482" s="187">
        <v>2</v>
      </c>
      <c r="C1482" s="416" t="s">
        <v>1425</v>
      </c>
      <c r="D1482" s="226" t="s">
        <v>47</v>
      </c>
      <c r="E1482" s="227" t="s">
        <v>24</v>
      </c>
      <c r="F1482" s="176">
        <v>115253</v>
      </c>
      <c r="G1482" s="176">
        <v>115253</v>
      </c>
      <c r="I1482" s="88">
        <f t="shared" si="134"/>
        <v>115253</v>
      </c>
    </row>
    <row r="1483" spans="2:9" ht="15" customHeight="1">
      <c r="B1483" s="187">
        <v>3</v>
      </c>
      <c r="C1483" s="416" t="s">
        <v>1426</v>
      </c>
      <c r="D1483" s="226" t="s">
        <v>47</v>
      </c>
      <c r="E1483" s="227" t="s">
        <v>24</v>
      </c>
      <c r="F1483" s="176">
        <v>115253</v>
      </c>
      <c r="G1483" s="176">
        <v>115253</v>
      </c>
      <c r="I1483" s="88">
        <f t="shared" si="134"/>
        <v>115253</v>
      </c>
    </row>
    <row r="1484" spans="2:9" ht="15" customHeight="1">
      <c r="B1484" s="187">
        <v>4</v>
      </c>
      <c r="C1484" s="416" t="s">
        <v>1427</v>
      </c>
      <c r="D1484" s="226" t="s">
        <v>47</v>
      </c>
      <c r="E1484" s="227" t="s">
        <v>24</v>
      </c>
      <c r="F1484" s="176">
        <v>115253</v>
      </c>
      <c r="G1484" s="176">
        <v>115253</v>
      </c>
      <c r="I1484" s="88">
        <f t="shared" si="134"/>
        <v>115253</v>
      </c>
    </row>
    <row r="1485" spans="2:9" ht="15" customHeight="1">
      <c r="B1485" s="187">
        <v>5</v>
      </c>
      <c r="C1485" s="416" t="s">
        <v>1428</v>
      </c>
      <c r="D1485" s="226" t="s">
        <v>47</v>
      </c>
      <c r="E1485" s="227" t="s">
        <v>24</v>
      </c>
      <c r="F1485" s="176">
        <v>115253</v>
      </c>
      <c r="G1485" s="176">
        <v>115253</v>
      </c>
      <c r="I1485" s="88">
        <f t="shared" si="134"/>
        <v>115253</v>
      </c>
    </row>
    <row r="1486" spans="2:9" ht="15" customHeight="1">
      <c r="B1486" s="187">
        <v>6</v>
      </c>
      <c r="C1486" s="188" t="s">
        <v>1429</v>
      </c>
      <c r="D1486" s="226" t="s">
        <v>47</v>
      </c>
      <c r="E1486" s="227" t="s">
        <v>24</v>
      </c>
      <c r="F1486" s="176">
        <v>115253</v>
      </c>
      <c r="G1486" s="176">
        <v>115253</v>
      </c>
      <c r="I1486" s="88">
        <f t="shared" si="134"/>
        <v>115253</v>
      </c>
    </row>
    <row r="1487" spans="2:9" ht="15" customHeight="1">
      <c r="B1487" s="187">
        <v>7</v>
      </c>
      <c r="C1487" s="188" t="s">
        <v>1430</v>
      </c>
      <c r="D1487" s="226" t="s">
        <v>47</v>
      </c>
      <c r="E1487" s="227" t="s">
        <v>24</v>
      </c>
      <c r="F1487" s="176">
        <v>115253</v>
      </c>
      <c r="G1487" s="176">
        <v>115253</v>
      </c>
      <c r="I1487" s="88">
        <f t="shared" si="134"/>
        <v>115253</v>
      </c>
    </row>
    <row r="1488" spans="2:9" ht="15" customHeight="1">
      <c r="B1488" s="187">
        <v>8</v>
      </c>
      <c r="C1488" s="416" t="s">
        <v>1430</v>
      </c>
      <c r="D1488" s="226" t="s">
        <v>47</v>
      </c>
      <c r="E1488" s="227" t="s">
        <v>24</v>
      </c>
      <c r="F1488" s="176">
        <v>115253</v>
      </c>
      <c r="G1488" s="176">
        <v>115253</v>
      </c>
      <c r="I1488" s="88">
        <f t="shared" si="134"/>
        <v>115253</v>
      </c>
    </row>
    <row r="1489" spans="2:9" ht="15" customHeight="1">
      <c r="B1489" s="187"/>
      <c r="C1489" s="188" t="s">
        <v>48</v>
      </c>
      <c r="D1489" s="226" t="s">
        <v>48</v>
      </c>
      <c r="E1489" s="227"/>
      <c r="F1489" s="176">
        <v>0</v>
      </c>
      <c r="G1489" s="176">
        <v>0</v>
      </c>
      <c r="I1489" s="88">
        <f t="shared" si="134"/>
        <v>0</v>
      </c>
    </row>
    <row r="1490" spans="2:9" ht="15" customHeight="1">
      <c r="B1490" s="187" t="s">
        <v>1035</v>
      </c>
      <c r="C1490" s="188" t="s">
        <v>1431</v>
      </c>
      <c r="D1490" s="226"/>
      <c r="E1490" s="227"/>
      <c r="F1490" s="176">
        <v>0</v>
      </c>
      <c r="G1490" s="176">
        <v>0</v>
      </c>
      <c r="I1490" s="88">
        <f t="shared" si="134"/>
        <v>0</v>
      </c>
    </row>
    <row r="1491" spans="2:9" ht="15" customHeight="1">
      <c r="B1491" s="187">
        <v>1</v>
      </c>
      <c r="C1491" s="188" t="s">
        <v>1432</v>
      </c>
      <c r="D1491" s="226" t="s">
        <v>45</v>
      </c>
      <c r="E1491" s="227" t="s">
        <v>8</v>
      </c>
      <c r="F1491" s="176">
        <v>60000</v>
      </c>
      <c r="G1491" s="176">
        <v>60000</v>
      </c>
      <c r="I1491" s="88">
        <f t="shared" si="134"/>
        <v>60000</v>
      </c>
    </row>
    <row r="1492" spans="2:9" ht="15" customHeight="1">
      <c r="B1492" s="187">
        <v>2</v>
      </c>
      <c r="C1492" s="188" t="s">
        <v>1433</v>
      </c>
      <c r="D1492" s="226" t="s">
        <v>45</v>
      </c>
      <c r="E1492" s="227" t="s">
        <v>8</v>
      </c>
      <c r="F1492" s="176">
        <v>25000</v>
      </c>
      <c r="G1492" s="176">
        <v>25000</v>
      </c>
      <c r="I1492" s="88">
        <f t="shared" si="134"/>
        <v>25000</v>
      </c>
    </row>
    <row r="1493" spans="2:9" ht="15" customHeight="1">
      <c r="B1493" s="187">
        <v>3</v>
      </c>
      <c r="C1493" s="188" t="s">
        <v>1434</v>
      </c>
      <c r="D1493" s="226" t="s">
        <v>45</v>
      </c>
      <c r="E1493" s="227" t="s">
        <v>8</v>
      </c>
      <c r="F1493" s="176">
        <v>50000</v>
      </c>
      <c r="G1493" s="176">
        <v>50000</v>
      </c>
      <c r="I1493" s="88">
        <f t="shared" si="134"/>
        <v>50000</v>
      </c>
    </row>
    <row r="1494" spans="2:9" ht="15" customHeight="1">
      <c r="B1494" s="187" t="s">
        <v>1027</v>
      </c>
      <c r="C1494" s="188" t="s">
        <v>1435</v>
      </c>
      <c r="D1494" s="226" t="s">
        <v>47</v>
      </c>
      <c r="E1494" s="227" t="s">
        <v>14</v>
      </c>
      <c r="F1494" s="176">
        <v>12000</v>
      </c>
      <c r="G1494" s="176">
        <v>12000</v>
      </c>
      <c r="I1494" s="88">
        <f t="shared" si="134"/>
        <v>12000</v>
      </c>
    </row>
    <row r="1495" spans="2:9" ht="15" customHeight="1">
      <c r="B1495" s="187">
        <v>5</v>
      </c>
      <c r="C1495" s="188" t="s">
        <v>1436</v>
      </c>
      <c r="D1495" s="226" t="s">
        <v>47</v>
      </c>
      <c r="E1495" s="227" t="s">
        <v>14</v>
      </c>
      <c r="F1495" s="176">
        <v>12000</v>
      </c>
      <c r="G1495" s="176">
        <v>12000</v>
      </c>
      <c r="I1495" s="88">
        <f t="shared" si="134"/>
        <v>12000</v>
      </c>
    </row>
    <row r="1496" spans="2:9" ht="15" customHeight="1">
      <c r="B1496" s="187">
        <v>6</v>
      </c>
      <c r="C1496" s="188" t="s">
        <v>1437</v>
      </c>
      <c r="D1496" s="226" t="s">
        <v>47</v>
      </c>
      <c r="E1496" s="227" t="s">
        <v>14</v>
      </c>
      <c r="F1496" s="176">
        <v>12000</v>
      </c>
      <c r="G1496" s="176">
        <v>12000</v>
      </c>
      <c r="I1496" s="88">
        <f t="shared" si="134"/>
        <v>12000</v>
      </c>
    </row>
    <row r="1497" spans="2:9" ht="15" customHeight="1">
      <c r="I1497" s="88">
        <f t="shared" si="134"/>
        <v>0</v>
      </c>
    </row>
    <row r="1498" spans="2:9" ht="15" customHeight="1"/>
    <row r="1499" spans="2:9" ht="15" customHeight="1"/>
    <row r="1500" spans="2:9" ht="15" customHeight="1"/>
    <row r="1501" spans="2:9" ht="15" customHeight="1"/>
    <row r="1502" spans="2:9" ht="15" customHeight="1"/>
    <row r="1503" spans="2:9" ht="15" customHeight="1"/>
    <row r="1504" spans="2:9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</sheetData>
  <sheetProtection insertColumns="0" insertRows="0" sort="0" autoFilter="0"/>
  <protectedRanges>
    <protectedRange sqref="H1437:H1458 B7:H7 H8:H1407" name="Range1"/>
    <protectedRange sqref="H1408:H1423" name="Range1_1"/>
    <protectedRange sqref="H1424:H1436" name="Range1_1_1"/>
    <protectedRange sqref="B8:G213 B214:B215 D214:G215 B216:G216 B217 D217:G217 B218:G1496" name="Range1_1_3"/>
    <protectedRange sqref="C215" name="Range1_6_1_2"/>
    <protectedRange sqref="C214" name="Range1_6_1_2_1"/>
    <protectedRange sqref="C217" name="Range1_6_1_2_2"/>
  </protectedRanges>
  <mergeCells count="6">
    <mergeCell ref="H4:H5"/>
    <mergeCell ref="B2:C2"/>
    <mergeCell ref="B4:B5"/>
    <mergeCell ref="C4:C5"/>
    <mergeCell ref="D4:D5"/>
    <mergeCell ref="E4:E5"/>
  </mergeCells>
  <conditionalFormatting sqref="A8:A1496">
    <cfRule type="cellIs" dxfId="31" priority="4" operator="equal">
      <formula>0</formula>
    </cfRule>
  </conditionalFormatting>
  <conditionalFormatting sqref="B217 D217:G217">
    <cfRule type="cellIs" dxfId="30" priority="11" operator="equal">
      <formula>0</formula>
    </cfRule>
  </conditionalFormatting>
  <conditionalFormatting sqref="B8:C135">
    <cfRule type="cellIs" dxfId="29" priority="66" operator="equal">
      <formula>0</formula>
    </cfRule>
  </conditionalFormatting>
  <conditionalFormatting sqref="B216:G216">
    <cfRule type="cellIs" dxfId="28" priority="16" operator="equal">
      <formula>0</formula>
    </cfRule>
  </conditionalFormatting>
  <conditionalFormatting sqref="B218:G1496">
    <cfRule type="cellIs" dxfId="27" priority="1" operator="equal">
      <formula>0</formula>
    </cfRule>
  </conditionalFormatting>
  <conditionalFormatting sqref="C143:G149">
    <cfRule type="cellIs" dxfId="26" priority="20" operator="equal">
      <formula>0</formula>
    </cfRule>
  </conditionalFormatting>
  <conditionalFormatting sqref="D9:G142">
    <cfRule type="cellIs" dxfId="25" priority="26" operator="equal">
      <formula>0</formula>
    </cfRule>
  </conditionalFormatting>
  <conditionalFormatting sqref="D1:IV5 A1:C7 D6:K6 H1458:IV1460 H1461:XFD1488 H1489:H1496 I1489:XFD1497 A1497:H1497 A1498:XFD65539">
    <cfRule type="cellIs" dxfId="24" priority="178" operator="equal">
      <formula>0</formula>
    </cfRule>
  </conditionalFormatting>
  <conditionalFormatting sqref="D7:IV8 C136:C142 B136:B149 B150:G213 B214:B215 D214:G215">
    <cfRule type="cellIs" dxfId="23" priority="77" operator="equal">
      <formula>0</formula>
    </cfRule>
  </conditionalFormatting>
  <conditionalFormatting sqref="H9:H1421">
    <cfRule type="cellIs" dxfId="22" priority="3" operator="equal">
      <formula>0</formula>
    </cfRule>
  </conditionalFormatting>
  <conditionalFormatting sqref="H1422:I1457">
    <cfRule type="cellIs" dxfId="21" priority="143" operator="equal">
      <formula>0</formula>
    </cfRule>
  </conditionalFormatting>
  <conditionalFormatting sqref="I108:I1421">
    <cfRule type="cellIs" dxfId="20" priority="2" operator="equal">
      <formula>0</formula>
    </cfRule>
  </conditionalFormatting>
  <conditionalFormatting sqref="I9:IV107">
    <cfRule type="cellIs" dxfId="19" priority="153" operator="equal">
      <formula>0</formula>
    </cfRule>
  </conditionalFormatting>
  <conditionalFormatting sqref="J108:IV1457">
    <cfRule type="cellIs" dxfId="18" priority="5" operator="equal">
      <formula>0</formula>
    </cfRule>
  </conditionalFormatting>
  <conditionalFormatting sqref="M6:IV6">
    <cfRule type="cellIs" dxfId="17" priority="155" operator="equal">
      <formula>0</formula>
    </cfRule>
  </conditionalFormatting>
  <dataValidations count="5">
    <dataValidation type="list" allowBlank="1" showInputMessage="1" showErrorMessage="1" errorTitle="PERINGATAN !!!" error="UKURAN MATERIAL  SALAH BOZ...." sqref="IV65454 A65454" xr:uid="{00000000-0002-0000-0000-000000000000}">
      <formula1>#REF!</formula1>
    </dataValidation>
    <dataValidation type="list" allowBlank="1" showInputMessage="1" showErrorMessage="1" errorTitle="PERINGATAN !!!" error="NAMA MATERIAL / UPAH SALAH BOZ...." sqref="IU65454" xr:uid="{00000000-0002-0000-0000-000001000000}">
      <formula1>#REF!</formula1>
    </dataValidation>
    <dataValidation type="list" allowBlank="1" showInputMessage="1" showErrorMessage="1" errorTitle="PERINGATAN !!!" error="DATA HARGA YANG DIPAKAI SALAH...." sqref="I5" xr:uid="{00000000-0002-0000-0000-000002000000}">
      <formula1>$N$1465:$N$1468</formula1>
    </dataValidation>
    <dataValidation allowBlank="1" showInputMessage="1" showErrorMessage="1" errorTitle="PERINGATAN !!!" error="MDU / UPAH SALAH BOZ...." sqref="C1463 C1478:C1479 C1482:C1485 C1488" xr:uid="{6C0E6F71-A6FC-4639-B31A-6015B7094B29}"/>
    <dataValidation type="list" allowBlank="1" showInputMessage="1" showErrorMessage="1" errorTitle="PERINGATAN !!!" error="GOLONGAN MATERIAL/JASA SALAH...." sqref="D8:D1496" xr:uid="{D5D56C12-A30A-4F4A-B9C5-9F594B7C2098}">
      <formula1>$P$1742:$P$1746</formula1>
    </dataValidation>
  </dataValidations>
  <printOptions horizontalCentered="1"/>
  <pageMargins left="0.39" right="0.39370078740157483" top="0.59055118110236227" bottom="0.59055118110236227" header="0.19685039370078741" footer="0.19685039370078741"/>
  <pageSetup paperSize="9" scale="61" orientation="portrait" horizontalDpi="300" verticalDpi="300" r:id="rId1"/>
  <headerFooter alignWithMargins="0">
    <oddFooter>&amp;L*) Harga KHS 2005&amp;R&amp;P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A20C-5C27-4592-828C-35A046B37C9B}">
  <sheetPr>
    <tabColor rgb="FFFF6699"/>
  </sheetPr>
  <dimension ref="A2:L27"/>
  <sheetViews>
    <sheetView topLeftCell="A19" zoomScale="55" zoomScaleNormal="55" zoomScaleSheetLayoutView="85" workbookViewId="0">
      <selection activeCell="N16" sqref="N16"/>
    </sheetView>
  </sheetViews>
  <sheetFormatPr defaultColWidth="9.140625" defaultRowHeight="15"/>
  <cols>
    <col min="1" max="1" width="4.28515625" style="191" customWidth="1"/>
    <col min="2" max="2" width="33.28515625" style="191" customWidth="1"/>
    <col min="3" max="3" width="3.7109375" style="192" customWidth="1"/>
    <col min="4" max="4" width="15" style="191" customWidth="1"/>
    <col min="5" max="5" width="12.42578125" style="191" customWidth="1"/>
    <col min="6" max="6" width="5.42578125" style="191" customWidth="1"/>
    <col min="7" max="7" width="5.42578125" style="191" hidden="1" customWidth="1"/>
    <col min="8" max="8" width="5.140625" style="191" customWidth="1"/>
    <col min="9" max="9" width="34.140625" style="191" customWidth="1"/>
    <col min="10" max="10" width="3.5703125" style="191" customWidth="1"/>
    <col min="11" max="11" width="12.7109375" style="191" customWidth="1"/>
    <col min="12" max="12" width="12.42578125" style="191" customWidth="1"/>
    <col min="13" max="13" width="15" style="191" customWidth="1"/>
    <col min="14" max="14" width="17" style="191" customWidth="1"/>
    <col min="15" max="15" width="18.140625" style="191" customWidth="1"/>
    <col min="16" max="16" width="20.28515625" style="191" customWidth="1"/>
    <col min="17" max="17" width="14.5703125" style="191" customWidth="1"/>
    <col min="18" max="16384" width="9.140625" style="191"/>
  </cols>
  <sheetData>
    <row r="2" spans="1:12" s="194" customFormat="1" ht="18.75" customHeight="1">
      <c r="B2" s="592" t="s">
        <v>1453</v>
      </c>
      <c r="C2" s="592"/>
      <c r="D2" s="592"/>
      <c r="E2" s="592"/>
      <c r="I2" s="195"/>
    </row>
    <row r="3" spans="1:12" s="194" customFormat="1" ht="13.5" customHeight="1" thickBot="1">
      <c r="B3" s="225"/>
      <c r="C3" s="225"/>
      <c r="D3" s="225"/>
      <c r="E3" s="225"/>
      <c r="I3" s="195"/>
    </row>
    <row r="4" spans="1:12" s="194" customFormat="1" ht="29.25" customHeight="1">
      <c r="A4" s="198"/>
      <c r="B4" s="597" t="s">
        <v>1528</v>
      </c>
      <c r="C4" s="598"/>
      <c r="D4" s="598"/>
      <c r="E4" s="599"/>
      <c r="F4" s="373"/>
      <c r="G4" s="373"/>
      <c r="H4" s="374"/>
      <c r="I4" s="561" t="s">
        <v>1529</v>
      </c>
      <c r="J4" s="562"/>
      <c r="K4" s="562"/>
      <c r="L4" s="563"/>
    </row>
    <row r="5" spans="1:12" ht="34.5" customHeight="1">
      <c r="A5" s="193"/>
      <c r="B5" s="376" t="s">
        <v>1378</v>
      </c>
      <c r="C5" s="224" t="s">
        <v>9</v>
      </c>
      <c r="D5" s="593" t="str">
        <f>DATA!D14</f>
        <v>PD DINSOS 3,5-17,6KVA</v>
      </c>
      <c r="E5" s="594"/>
      <c r="F5" s="197"/>
      <c r="G5" s="197"/>
      <c r="I5" s="377" t="s">
        <v>1378</v>
      </c>
      <c r="J5" s="224" t="s">
        <v>9</v>
      </c>
      <c r="K5" s="564" t="str">
        <f>D5</f>
        <v>PD DINSOS 3,5-17,6KVA</v>
      </c>
      <c r="L5" s="565"/>
    </row>
    <row r="6" spans="1:12" ht="31.5" customHeight="1">
      <c r="A6" s="193"/>
      <c r="B6" s="376" t="s">
        <v>1525</v>
      </c>
      <c r="C6" s="224" t="s">
        <v>9</v>
      </c>
      <c r="D6" s="602">
        <f>DATA!D17*1000</f>
        <v>3500</v>
      </c>
      <c r="E6" s="603"/>
      <c r="F6" s="197"/>
      <c r="G6" s="197"/>
      <c r="I6" s="377" t="s">
        <v>1526</v>
      </c>
      <c r="J6" s="224" t="s">
        <v>9</v>
      </c>
      <c r="K6" s="566">
        <f>DATA!D20*1000</f>
        <v>17600</v>
      </c>
      <c r="L6" s="567"/>
    </row>
    <row r="7" spans="1:12" ht="30.75" customHeight="1">
      <c r="A7" s="193"/>
      <c r="B7" s="376" t="s">
        <v>1440</v>
      </c>
      <c r="C7" s="224" t="s">
        <v>9</v>
      </c>
      <c r="D7" s="600">
        <f>DATA!D18</f>
        <v>1</v>
      </c>
      <c r="E7" s="601"/>
      <c r="F7" s="375" t="s">
        <v>1452</v>
      </c>
      <c r="I7" s="377" t="s">
        <v>1440</v>
      </c>
      <c r="J7" s="224" t="s">
        <v>9</v>
      </c>
      <c r="K7" s="568">
        <f>DATA!D21</f>
        <v>3</v>
      </c>
      <c r="L7" s="569"/>
    </row>
    <row r="8" spans="1:12" ht="51" customHeight="1">
      <c r="A8" s="193"/>
      <c r="B8" s="376" t="s">
        <v>1441</v>
      </c>
      <c r="C8" s="224" t="s">
        <v>9</v>
      </c>
      <c r="D8" s="600">
        <f>DATA!D19</f>
        <v>220</v>
      </c>
      <c r="E8" s="601"/>
      <c r="F8" s="375" t="s">
        <v>1452</v>
      </c>
      <c r="G8" s="370">
        <v>220</v>
      </c>
      <c r="I8" s="377" t="s">
        <v>1441</v>
      </c>
      <c r="J8" s="224" t="s">
        <v>9</v>
      </c>
      <c r="K8" s="568">
        <f>DATA!D22</f>
        <v>380</v>
      </c>
      <c r="L8" s="569"/>
    </row>
    <row r="9" spans="1:12" ht="30" customHeight="1" thickBot="1">
      <c r="A9" s="193"/>
      <c r="B9" s="382" t="s">
        <v>1537</v>
      </c>
      <c r="C9" s="372" t="s">
        <v>9</v>
      </c>
      <c r="D9" s="595">
        <f>IF(D7=1,D6/(380/3^0.5),(D6/(380*3^0.5)))</f>
        <v>15.953099543397554</v>
      </c>
      <c r="E9" s="596"/>
      <c r="F9" s="196"/>
      <c r="G9" s="371">
        <v>380</v>
      </c>
      <c r="I9" s="383" t="s">
        <v>1537</v>
      </c>
      <c r="J9" s="372" t="s">
        <v>9</v>
      </c>
      <c r="K9" s="572">
        <f>IF(K7=1,K6/(380/3^0.5),(K6/(380*3^0.5)))</f>
        <v>26.740433520361616</v>
      </c>
      <c r="L9" s="573"/>
    </row>
    <row r="10" spans="1:12" ht="24.75" customHeight="1">
      <c r="B10" s="384"/>
      <c r="C10" s="381"/>
      <c r="D10" s="385"/>
      <c r="E10" s="385"/>
      <c r="F10" s="196"/>
      <c r="G10" s="371"/>
      <c r="I10" s="384"/>
      <c r="J10" s="381"/>
      <c r="K10" s="385"/>
      <c r="L10" s="385"/>
    </row>
    <row r="11" spans="1:12" ht="16.5" thickBot="1">
      <c r="B11" s="378" t="s">
        <v>1538</v>
      </c>
      <c r="I11" s="378" t="s">
        <v>1532</v>
      </c>
    </row>
    <row r="12" spans="1:12" ht="34.5" customHeight="1">
      <c r="A12" s="193"/>
      <c r="B12" s="406" t="s">
        <v>1530</v>
      </c>
      <c r="C12" s="400" t="s">
        <v>9</v>
      </c>
      <c r="D12" s="604" t="s">
        <v>1635</v>
      </c>
      <c r="E12" s="605"/>
      <c r="F12" s="197"/>
      <c r="G12" s="197"/>
      <c r="I12" s="399" t="s">
        <v>1530</v>
      </c>
      <c r="J12" s="400" t="s">
        <v>9</v>
      </c>
      <c r="K12" s="604" t="s">
        <v>1635</v>
      </c>
      <c r="L12" s="605"/>
    </row>
    <row r="13" spans="1:12" ht="31.5" customHeight="1">
      <c r="A13" s="193"/>
      <c r="B13" s="407" t="s">
        <v>1379</v>
      </c>
      <c r="C13" s="387" t="s">
        <v>9</v>
      </c>
      <c r="D13" s="570" t="s">
        <v>1636</v>
      </c>
      <c r="E13" s="571"/>
      <c r="F13" s="197"/>
      <c r="G13" s="197"/>
      <c r="I13" s="401" t="s">
        <v>1379</v>
      </c>
      <c r="J13" s="387" t="s">
        <v>9</v>
      </c>
      <c r="K13" s="570" t="s">
        <v>1636</v>
      </c>
      <c r="L13" s="571"/>
    </row>
    <row r="14" spans="1:12" ht="30.75" customHeight="1">
      <c r="A14" s="193"/>
      <c r="B14" s="407" t="s">
        <v>1531</v>
      </c>
      <c r="C14" s="387" t="s">
        <v>9</v>
      </c>
      <c r="D14" s="574">
        <v>50</v>
      </c>
      <c r="E14" s="575"/>
      <c r="F14" s="375" t="s">
        <v>1452</v>
      </c>
      <c r="G14" s="379">
        <v>50</v>
      </c>
      <c r="I14" s="401" t="s">
        <v>1531</v>
      </c>
      <c r="J14" s="387" t="s">
        <v>9</v>
      </c>
      <c r="K14" s="576">
        <v>50</v>
      </c>
      <c r="L14" s="577"/>
    </row>
    <row r="15" spans="1:12" ht="57" customHeight="1">
      <c r="A15" s="193"/>
      <c r="B15" s="407" t="s">
        <v>1440</v>
      </c>
      <c r="C15" s="387" t="s">
        <v>9</v>
      </c>
      <c r="D15" s="393">
        <v>1</v>
      </c>
      <c r="E15" s="402"/>
      <c r="F15" s="375" t="s">
        <v>1452</v>
      </c>
      <c r="G15" s="379">
        <v>100</v>
      </c>
      <c r="I15" s="401" t="s">
        <v>1440</v>
      </c>
      <c r="J15" s="387" t="s">
        <v>9</v>
      </c>
      <c r="K15" s="393">
        <v>1</v>
      </c>
      <c r="L15" s="402"/>
    </row>
    <row r="16" spans="1:12" ht="44.25" customHeight="1">
      <c r="A16" s="193"/>
      <c r="B16" s="407" t="s">
        <v>1541</v>
      </c>
      <c r="C16" s="387"/>
      <c r="D16" s="578">
        <f>67+79</f>
        <v>146</v>
      </c>
      <c r="E16" s="579"/>
      <c r="F16" s="375"/>
      <c r="G16" s="379">
        <v>160</v>
      </c>
      <c r="I16" s="401" t="s">
        <v>1533</v>
      </c>
      <c r="J16" s="387" t="s">
        <v>9</v>
      </c>
      <c r="K16" s="582">
        <f>K9</f>
        <v>26.740433520361616</v>
      </c>
      <c r="L16" s="583"/>
    </row>
    <row r="17" spans="1:12" ht="34.5" customHeight="1">
      <c r="A17" s="193"/>
      <c r="B17" s="407" t="s">
        <v>1534</v>
      </c>
      <c r="C17" s="387" t="s">
        <v>9</v>
      </c>
      <c r="D17" s="580">
        <f>IF(D15=1,D14/(20/3^0.5),(D14/(20*3^0.5)))</f>
        <v>4.3301270189221928</v>
      </c>
      <c r="E17" s="581"/>
      <c r="F17" s="375" t="s">
        <v>1452</v>
      </c>
      <c r="G17" s="380">
        <v>200</v>
      </c>
      <c r="I17" s="401" t="s">
        <v>1534</v>
      </c>
      <c r="J17" s="387" t="s">
        <v>9</v>
      </c>
      <c r="K17" s="586">
        <f>IF(K15=1,K14/(20/3^0.5),(K14/(20*3^0.5)))</f>
        <v>4.3301270189221928</v>
      </c>
      <c r="L17" s="587"/>
    </row>
    <row r="18" spans="1:12" ht="34.5" customHeight="1">
      <c r="A18" s="193"/>
      <c r="B18" s="407" t="s">
        <v>1535</v>
      </c>
      <c r="C18" s="387" t="s">
        <v>9</v>
      </c>
      <c r="D18" s="580">
        <f>IF(D15=1,D14/(380/3^0.5),(D14/(380*3^0.5)))*1000</f>
        <v>227.90142204853646</v>
      </c>
      <c r="E18" s="581"/>
      <c r="F18" s="375" t="s">
        <v>1452</v>
      </c>
      <c r="G18" s="380">
        <v>250</v>
      </c>
      <c r="I18" s="401" t="s">
        <v>1535</v>
      </c>
      <c r="J18" s="387" t="s">
        <v>9</v>
      </c>
      <c r="K18" s="586">
        <f>IF(K15=1,K14/(380/3^0.5),(K14/(380*3^0.5)))*1000</f>
        <v>227.90142204853646</v>
      </c>
      <c r="L18" s="587"/>
    </row>
    <row r="19" spans="1:12" ht="30" customHeight="1">
      <c r="A19" s="193"/>
      <c r="B19" s="408" t="s">
        <v>1527</v>
      </c>
      <c r="C19" s="386" t="s">
        <v>9</v>
      </c>
      <c r="D19" s="580">
        <f>IF(D15=1,D14/(380/3^0.5),(D14/(380*3^0.5)))</f>
        <v>0.22790142204853647</v>
      </c>
      <c r="E19" s="581"/>
      <c r="F19" s="196"/>
      <c r="G19" s="371"/>
      <c r="I19" s="403" t="s">
        <v>1527</v>
      </c>
      <c r="J19" s="386" t="s">
        <v>9</v>
      </c>
      <c r="K19" s="586">
        <f>IF(K15=1,K14/(380/3^0.5),(K14/(380*3^0.5)))</f>
        <v>0.22790142204853647</v>
      </c>
      <c r="L19" s="587"/>
    </row>
    <row r="20" spans="1:12" ht="30" customHeight="1" thickBot="1">
      <c r="A20" s="193"/>
      <c r="B20" s="409" t="s">
        <v>1536</v>
      </c>
      <c r="C20" s="405" t="s">
        <v>9</v>
      </c>
      <c r="D20" s="606">
        <f>D16/D18</f>
        <v>0.6406278586928088</v>
      </c>
      <c r="E20" s="607"/>
      <c r="F20" s="196"/>
      <c r="G20" s="371"/>
      <c r="I20" s="404" t="s">
        <v>1527</v>
      </c>
      <c r="J20" s="405" t="s">
        <v>9</v>
      </c>
      <c r="K20" s="584">
        <f>K16/K18</f>
        <v>0.11733333333333336</v>
      </c>
      <c r="L20" s="585"/>
    </row>
    <row r="21" spans="1:12" ht="9.75" customHeight="1">
      <c r="A21" s="193"/>
      <c r="B21" s="394" t="s">
        <v>1536</v>
      </c>
      <c r="C21" s="395" t="s">
        <v>9</v>
      </c>
      <c r="D21" s="591">
        <v>1</v>
      </c>
      <c r="E21" s="591"/>
      <c r="F21" s="396"/>
      <c r="G21" s="397"/>
      <c r="H21" s="398"/>
      <c r="I21" s="394" t="s">
        <v>1527</v>
      </c>
      <c r="J21" s="395" t="s">
        <v>9</v>
      </c>
      <c r="K21" s="591">
        <v>1</v>
      </c>
      <c r="L21" s="591"/>
    </row>
    <row r="22" spans="1:12" ht="6.75" customHeight="1">
      <c r="B22" s="384"/>
      <c r="C22" s="381"/>
      <c r="D22" s="392"/>
      <c r="E22" s="392"/>
      <c r="F22" s="196"/>
      <c r="G22" s="371"/>
      <c r="J22" s="381"/>
      <c r="K22" s="392"/>
      <c r="L22" s="392"/>
    </row>
    <row r="23" spans="1:12" ht="15.75" thickBot="1"/>
    <row r="24" spans="1:12" ht="200.25" customHeight="1" thickBot="1">
      <c r="B24" s="588"/>
      <c r="C24" s="589"/>
      <c r="D24" s="589"/>
      <c r="E24" s="590"/>
      <c r="I24" s="588"/>
      <c r="J24" s="589"/>
      <c r="K24" s="589"/>
      <c r="L24" s="590"/>
    </row>
    <row r="26" spans="1:12">
      <c r="D26" s="389"/>
    </row>
    <row r="27" spans="1:12">
      <c r="D27" s="390"/>
    </row>
  </sheetData>
  <mergeCells count="33">
    <mergeCell ref="B24:E24"/>
    <mergeCell ref="D21:E21"/>
    <mergeCell ref="K21:L21"/>
    <mergeCell ref="I24:L24"/>
    <mergeCell ref="B2:E2"/>
    <mergeCell ref="D5:E5"/>
    <mergeCell ref="D9:E9"/>
    <mergeCell ref="B4:E4"/>
    <mergeCell ref="D8:E8"/>
    <mergeCell ref="D6:E6"/>
    <mergeCell ref="D7:E7"/>
    <mergeCell ref="D12:E12"/>
    <mergeCell ref="K12:L12"/>
    <mergeCell ref="D20:E20"/>
    <mergeCell ref="D13:E13"/>
    <mergeCell ref="D19:E19"/>
    <mergeCell ref="K20:L20"/>
    <mergeCell ref="K18:L18"/>
    <mergeCell ref="K19:L19"/>
    <mergeCell ref="D17:E17"/>
    <mergeCell ref="K17:L17"/>
    <mergeCell ref="D14:E14"/>
    <mergeCell ref="K14:L14"/>
    <mergeCell ref="D16:E16"/>
    <mergeCell ref="D18:E18"/>
    <mergeCell ref="K16:L16"/>
    <mergeCell ref="I4:L4"/>
    <mergeCell ref="K5:L5"/>
    <mergeCell ref="K6:L6"/>
    <mergeCell ref="K7:L7"/>
    <mergeCell ref="K13:L13"/>
    <mergeCell ref="K8:L8"/>
    <mergeCell ref="K9:L9"/>
  </mergeCells>
  <conditionalFormatting sqref="O4 Q4">
    <cfRule type="cellIs" dxfId="16" priority="5" stopIfTrue="1" operator="greaterThan">
      <formula>0.89</formula>
    </cfRule>
    <cfRule type="cellIs" dxfId="15" priority="6" stopIfTrue="1" operator="between">
      <formula>0.8</formula>
      <formula>0.89</formula>
    </cfRule>
  </conditionalFormatting>
  <dataValidations count="1">
    <dataValidation type="list" allowBlank="1" showInputMessage="1" showErrorMessage="1" sqref="D14:E14 K14:L14" xr:uid="{C5B55082-A9C5-4D85-AE81-89ECAF6945C8}">
      <formula1>$G$14:$G$18</formula1>
    </dataValidation>
  </dataValidations>
  <pageMargins left="0.7" right="0.7" top="0.75" bottom="0.75" header="0.3" footer="0.3"/>
  <pageSetup scale="55" orientation="landscape" horizontalDpi="0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E797100-27C2-40C6-BDC6-CBA3884080AA}">
          <x14:formula1>
            <xm:f>PDL!$S$28:$S$29</xm:f>
          </x14:formula1>
          <xm:sqref>D15</xm:sqref>
        </x14:dataValidation>
        <x14:dataValidation type="list" allowBlank="1" showInputMessage="1" showErrorMessage="1" xr:uid="{48C330B8-758E-4095-8CB9-405BB1DBC110}">
          <x14:formula1>
            <xm:f>PDL!$U$31:$U$32</xm:f>
          </x14:formula1>
          <xm:sqref>K15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5184-7887-4610-9DEB-EB45C6BACFD9}">
  <sheetPr>
    <tabColor rgb="FFFF6699"/>
  </sheetPr>
  <dimension ref="B1:K26"/>
  <sheetViews>
    <sheetView showGridLines="0" topLeftCell="A2" zoomScale="85" zoomScaleNormal="85" workbookViewId="0">
      <selection activeCell="F20" sqref="F20"/>
    </sheetView>
  </sheetViews>
  <sheetFormatPr defaultColWidth="9.140625" defaultRowHeight="15"/>
  <cols>
    <col min="1" max="1" width="1.28515625" style="234" customWidth="1"/>
    <col min="2" max="2" width="25.140625" style="234" customWidth="1"/>
    <col min="3" max="3" width="3.28515625" style="234" customWidth="1"/>
    <col min="4" max="4" width="26.28515625" style="248" customWidth="1"/>
    <col min="5" max="5" width="6.42578125" style="234" customWidth="1"/>
    <col min="6" max="6" width="12" style="234" bestFit="1" customWidth="1"/>
    <col min="7" max="8" width="9.140625" style="234" hidden="1" customWidth="1"/>
    <col min="9" max="9" width="9.140625" style="234"/>
    <col min="10" max="10" width="3.85546875" style="234" customWidth="1"/>
    <col min="11" max="11" width="2.7109375" style="234" customWidth="1"/>
    <col min="12" max="16384" width="9.140625" style="234"/>
  </cols>
  <sheetData>
    <row r="1" spans="2:11" ht="12.75" customHeight="1">
      <c r="B1" s="608"/>
      <c r="C1" s="608"/>
      <c r="D1" s="608"/>
    </row>
    <row r="2" spans="2:11" ht="15.75" customHeight="1">
      <c r="B2" s="235" t="s">
        <v>1442</v>
      </c>
      <c r="C2" s="236"/>
      <c r="D2" s="237"/>
    </row>
    <row r="3" spans="2:11" ht="20.100000000000001" customHeight="1">
      <c r="B3" s="238" t="s">
        <v>1348</v>
      </c>
      <c r="C3" s="239" t="s">
        <v>9</v>
      </c>
      <c r="D3" s="240">
        <v>2023</v>
      </c>
    </row>
    <row r="4" spans="2:11" ht="20.100000000000001" customHeight="1">
      <c r="B4" s="238" t="s">
        <v>1030</v>
      </c>
      <c r="C4" s="239" t="s">
        <v>9</v>
      </c>
      <c r="D4" s="241">
        <v>0.12</v>
      </c>
    </row>
    <row r="5" spans="2:11" ht="20.100000000000001" customHeight="1">
      <c r="B5" s="238" t="s">
        <v>1349</v>
      </c>
      <c r="C5" s="239" t="s">
        <v>9</v>
      </c>
      <c r="D5" s="417">
        <v>1084.1250458865841</v>
      </c>
      <c r="F5" s="413" t="s">
        <v>1600</v>
      </c>
      <c r="K5" s="412"/>
    </row>
    <row r="6" spans="2:11" ht="20.100000000000001" customHeight="1">
      <c r="B6" s="238" t="s">
        <v>1350</v>
      </c>
      <c r="C6" s="239" t="s">
        <v>9</v>
      </c>
      <c r="D6" s="243">
        <v>25</v>
      </c>
      <c r="F6" s="413"/>
    </row>
    <row r="7" spans="2:11" ht="20.100000000000001" customHeight="1">
      <c r="B7" s="238" t="s">
        <v>1351</v>
      </c>
      <c r="C7" s="239" t="s">
        <v>9</v>
      </c>
      <c r="D7" s="244">
        <v>2.2499999999999999E-2</v>
      </c>
    </row>
    <row r="8" spans="2:11" ht="20.100000000000001" customHeight="1">
      <c r="B8" s="238" t="s">
        <v>1443</v>
      </c>
      <c r="C8" s="239" t="s">
        <v>9</v>
      </c>
      <c r="D8" s="245">
        <f>D20-D17</f>
        <v>14.100000000000001</v>
      </c>
    </row>
    <row r="9" spans="2:11" ht="20.100000000000001" customHeight="1">
      <c r="B9" s="238" t="s">
        <v>1444</v>
      </c>
      <c r="C9" s="239" t="s">
        <v>9</v>
      </c>
      <c r="D9" s="245">
        <f>(D8*D25)*1000</f>
        <v>13662900.000000002</v>
      </c>
    </row>
    <row r="10" spans="2:11" ht="20.100000000000001" customHeight="1">
      <c r="B10" s="238" t="s">
        <v>1445</v>
      </c>
      <c r="C10" s="239" t="s">
        <v>9</v>
      </c>
      <c r="D10" s="245">
        <f ca="1">RAB!K86</f>
        <v>39025141.604220837</v>
      </c>
    </row>
    <row r="11" spans="2:11" ht="20.100000000000001" customHeight="1">
      <c r="B11" s="238" t="s">
        <v>1355</v>
      </c>
      <c r="C11" s="239" t="s">
        <v>9</v>
      </c>
      <c r="D11" s="242">
        <f ca="1">2%*D10</f>
        <v>780502.83208441676</v>
      </c>
    </row>
    <row r="12" spans="2:11" ht="9" customHeight="1">
      <c r="B12" s="609"/>
      <c r="C12" s="609"/>
      <c r="D12" s="609"/>
    </row>
    <row r="13" spans="2:11" ht="15.75" customHeight="1">
      <c r="B13" s="246"/>
      <c r="C13" s="246"/>
      <c r="D13" s="246"/>
    </row>
    <row r="14" spans="2:11" ht="48.75" customHeight="1">
      <c r="B14" s="360" t="s">
        <v>1378</v>
      </c>
      <c r="C14" s="361" t="s">
        <v>9</v>
      </c>
      <c r="D14" s="366" t="str">
        <f>RAB!G6</f>
        <v>PD DINSOS 3,5-17,6KVA</v>
      </c>
      <c r="E14" s="247" t="s">
        <v>1452</v>
      </c>
    </row>
    <row r="15" spans="2:11" ht="20.100000000000001" customHeight="1">
      <c r="B15" s="362" t="s">
        <v>1446</v>
      </c>
      <c r="C15" s="363" t="s">
        <v>9</v>
      </c>
      <c r="D15" s="367" t="s">
        <v>1634</v>
      </c>
      <c r="E15" s="247" t="s">
        <v>1452</v>
      </c>
    </row>
    <row r="16" spans="2:11" ht="20.100000000000001" customHeight="1">
      <c r="B16" s="362" t="s">
        <v>1447</v>
      </c>
      <c r="C16" s="363" t="s">
        <v>9</v>
      </c>
      <c r="D16" s="367" t="s">
        <v>1450</v>
      </c>
      <c r="E16" s="247" t="s">
        <v>1452</v>
      </c>
    </row>
    <row r="17" spans="2:5" ht="20.100000000000001" customHeight="1">
      <c r="B17" s="362" t="s">
        <v>1448</v>
      </c>
      <c r="C17" s="363" t="s">
        <v>9</v>
      </c>
      <c r="D17" s="368">
        <v>3.5</v>
      </c>
      <c r="E17" s="247" t="s">
        <v>1452</v>
      </c>
    </row>
    <row r="18" spans="2:5" ht="20.100000000000001" hidden="1" customHeight="1">
      <c r="B18" s="362" t="s">
        <v>1539</v>
      </c>
      <c r="C18" s="363"/>
      <c r="D18" s="368">
        <f>IF((D17&lt;=11),1,3)</f>
        <v>1</v>
      </c>
      <c r="E18" s="247"/>
    </row>
    <row r="19" spans="2:5" ht="20.100000000000001" hidden="1" customHeight="1">
      <c r="B19" s="362" t="s">
        <v>1540</v>
      </c>
      <c r="C19" s="363"/>
      <c r="D19" s="368">
        <f>IF((D17&lt;=11),220,380)</f>
        <v>220</v>
      </c>
      <c r="E19" s="247"/>
    </row>
    <row r="20" spans="2:5" ht="20.100000000000001" customHeight="1">
      <c r="B20" s="362" t="s">
        <v>1449</v>
      </c>
      <c r="C20" s="363" t="s">
        <v>9</v>
      </c>
      <c r="D20" s="367">
        <v>17.600000000000001</v>
      </c>
      <c r="E20" s="247" t="s">
        <v>1452</v>
      </c>
    </row>
    <row r="21" spans="2:5" ht="20.100000000000001" hidden="1" customHeight="1">
      <c r="B21" s="362" t="s">
        <v>1539</v>
      </c>
      <c r="C21" s="363"/>
      <c r="D21" s="368">
        <f>IF((D20&lt;=11),1,3)</f>
        <v>3</v>
      </c>
      <c r="E21" s="247"/>
    </row>
    <row r="22" spans="2:5" ht="20.100000000000001" hidden="1" customHeight="1">
      <c r="B22" s="362" t="s">
        <v>1540</v>
      </c>
      <c r="C22" s="363"/>
      <c r="D22" s="368">
        <f>IF((D20&lt;=11),220,380)</f>
        <v>380</v>
      </c>
      <c r="E22" s="247"/>
    </row>
    <row r="23" spans="2:5" ht="20.100000000000001" customHeight="1">
      <c r="B23" s="362" t="s">
        <v>1352</v>
      </c>
      <c r="C23" s="363" t="s">
        <v>9</v>
      </c>
      <c r="D23" s="367">
        <v>1444.7</v>
      </c>
      <c r="E23" s="247" t="s">
        <v>1452</v>
      </c>
    </row>
    <row r="24" spans="2:5" ht="20.100000000000001" customHeight="1">
      <c r="B24" s="362" t="s">
        <v>1353</v>
      </c>
      <c r="C24" s="363" t="s">
        <v>9</v>
      </c>
      <c r="D24" s="367">
        <v>1444.7</v>
      </c>
      <c r="E24" s="247" t="s">
        <v>1452</v>
      </c>
    </row>
    <row r="25" spans="2:5" ht="20.100000000000001" customHeight="1">
      <c r="B25" s="362" t="s">
        <v>1451</v>
      </c>
      <c r="C25" s="363" t="s">
        <v>9</v>
      </c>
      <c r="D25" s="368">
        <v>969</v>
      </c>
      <c r="E25" s="247" t="s">
        <v>1452</v>
      </c>
    </row>
    <row r="26" spans="2:5" ht="20.100000000000001" customHeight="1">
      <c r="B26" s="364" t="s">
        <v>1354</v>
      </c>
      <c r="C26" s="365" t="s">
        <v>9</v>
      </c>
      <c r="D26" s="369">
        <v>40</v>
      </c>
      <c r="E26" s="247" t="s">
        <v>1452</v>
      </c>
    </row>
  </sheetData>
  <mergeCells count="2">
    <mergeCell ref="B1:D1"/>
    <mergeCell ref="B12:D12"/>
  </mergeCells>
  <pageMargins left="0.7" right="0.7" top="0.75" bottom="0.75" header="0.3" footer="0.3"/>
  <pageSetup paperSize="9" orientation="portrait" r:id="rId1"/>
  <rowBreaks count="1" manualBreakCount="1">
    <brk id="28" max="16383" man="1"/>
  </rowBreaks>
  <colBreaks count="1" manualBreakCount="1">
    <brk id="5" max="1048575" man="1"/>
  </col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6699"/>
  </sheetPr>
  <dimension ref="A1:V39"/>
  <sheetViews>
    <sheetView showGridLines="0" topLeftCell="J1" zoomScale="70" zoomScaleNormal="70" workbookViewId="0">
      <pane ySplit="6" topLeftCell="A7" activePane="bottomLeft" state="frozen"/>
      <selection activeCell="H1093" sqref="H1093"/>
      <selection pane="bottomLeft" activeCell="M23" sqref="M23"/>
    </sheetView>
  </sheetViews>
  <sheetFormatPr defaultColWidth="9.140625" defaultRowHeight="15"/>
  <cols>
    <col min="1" max="1" width="5" style="249" customWidth="1"/>
    <col min="2" max="2" width="6.28515625" style="249" customWidth="1"/>
    <col min="3" max="3" width="15.140625" style="249" customWidth="1"/>
    <col min="4" max="4" width="15" style="249" customWidth="1"/>
    <col min="5" max="5" width="15.140625" style="249" bestFit="1" customWidth="1"/>
    <col min="6" max="6" width="12.140625" style="249" bestFit="1" customWidth="1"/>
    <col min="7" max="7" width="10" style="249" bestFit="1" customWidth="1"/>
    <col min="8" max="8" width="15.5703125" style="249" bestFit="1" customWidth="1"/>
    <col min="9" max="9" width="14.140625" style="249" bestFit="1" customWidth="1"/>
    <col min="10" max="10" width="13.85546875" style="249" bestFit="1" customWidth="1"/>
    <col min="11" max="11" width="15.5703125" style="249" customWidth="1"/>
    <col min="12" max="12" width="11.140625" style="249" bestFit="1" customWidth="1"/>
    <col min="13" max="13" width="13.85546875" style="249" bestFit="1" customWidth="1"/>
    <col min="14" max="14" width="12.85546875" style="249" bestFit="1" customWidth="1"/>
    <col min="15" max="15" width="7" style="249" customWidth="1"/>
    <col min="16" max="17" width="12.85546875" style="249" bestFit="1" customWidth="1"/>
    <col min="18" max="18" width="1.28515625" style="249" hidden="1" customWidth="1"/>
    <col min="19" max="19" width="3" style="251" hidden="1" customWidth="1"/>
    <col min="20" max="16384" width="9.140625" style="249"/>
  </cols>
  <sheetData>
    <row r="1" spans="1:21">
      <c r="G1" s="250"/>
    </row>
    <row r="2" spans="1:21">
      <c r="G2" s="250"/>
      <c r="K2" s="250"/>
    </row>
    <row r="3" spans="1:21">
      <c r="B3" s="616" t="s">
        <v>1356</v>
      </c>
      <c r="C3" s="616"/>
      <c r="D3" s="616"/>
      <c r="E3" s="616"/>
      <c r="F3" s="252" t="str">
        <f>DATA!D14</f>
        <v>PD DINSOS 3,5-17,6KVA</v>
      </c>
      <c r="G3" s="250"/>
    </row>
    <row r="4" spans="1:21" ht="7.5" customHeight="1">
      <c r="B4" s="253"/>
      <c r="C4" s="253"/>
      <c r="D4" s="253"/>
      <c r="E4" s="253"/>
      <c r="F4" s="252"/>
      <c r="G4" s="250"/>
    </row>
    <row r="5" spans="1:21" ht="20.100000000000001" customHeight="1">
      <c r="B5" s="610" t="s">
        <v>1348</v>
      </c>
      <c r="C5" s="610" t="s">
        <v>1357</v>
      </c>
      <c r="D5" s="615" t="s">
        <v>1358</v>
      </c>
      <c r="E5" s="615" t="s">
        <v>1359</v>
      </c>
      <c r="F5" s="610" t="s">
        <v>1360</v>
      </c>
      <c r="G5" s="610"/>
      <c r="H5" s="610"/>
      <c r="I5" s="610"/>
      <c r="J5" s="610"/>
      <c r="K5" s="610" t="s">
        <v>1361</v>
      </c>
      <c r="L5" s="610"/>
      <c r="M5" s="254"/>
      <c r="N5" s="613" t="s">
        <v>1362</v>
      </c>
      <c r="O5" s="615" t="s">
        <v>1363</v>
      </c>
      <c r="P5" s="615" t="s">
        <v>1364</v>
      </c>
      <c r="Q5" s="615" t="s">
        <v>1365</v>
      </c>
      <c r="R5" s="255"/>
      <c r="S5" s="256"/>
      <c r="T5" s="611" t="s">
        <v>1366</v>
      </c>
      <c r="U5" s="257"/>
    </row>
    <row r="6" spans="1:21" ht="20.100000000000001" customHeight="1">
      <c r="B6" s="610"/>
      <c r="C6" s="610"/>
      <c r="D6" s="610"/>
      <c r="E6" s="610"/>
      <c r="F6" s="258" t="s">
        <v>1367</v>
      </c>
      <c r="G6" s="258" t="s">
        <v>1368</v>
      </c>
      <c r="H6" s="258" t="s">
        <v>1369</v>
      </c>
      <c r="I6" s="258" t="s">
        <v>1370</v>
      </c>
      <c r="J6" s="258" t="s">
        <v>1032</v>
      </c>
      <c r="K6" s="258" t="s">
        <v>1371</v>
      </c>
      <c r="L6" s="258" t="s">
        <v>1372</v>
      </c>
      <c r="M6" s="258" t="s">
        <v>1032</v>
      </c>
      <c r="N6" s="614"/>
      <c r="O6" s="610"/>
      <c r="P6" s="610"/>
      <c r="Q6" s="610"/>
      <c r="R6" s="255"/>
      <c r="S6" s="256"/>
      <c r="T6" s="610"/>
      <c r="U6" s="259"/>
    </row>
    <row r="7" spans="1:21" ht="20.100000000000001" customHeight="1">
      <c r="A7" s="260">
        <v>0</v>
      </c>
      <c r="B7" s="261">
        <v>2023</v>
      </c>
      <c r="C7" s="410">
        <f>DATA!D8*DATA!D26*4</f>
        <v>2256</v>
      </c>
      <c r="D7" s="263">
        <f>C7*4/24</f>
        <v>376</v>
      </c>
      <c r="E7" s="263">
        <f>C7-D7</f>
        <v>1880</v>
      </c>
      <c r="F7" s="264">
        <f ca="1">DATA!D10/1000000</f>
        <v>39.025141604220835</v>
      </c>
      <c r="G7" s="265">
        <f ca="1">DATA!$D$11/1000000</f>
        <v>0.78050283208441673</v>
      </c>
      <c r="H7" s="265">
        <f>C7*DATA!$D$5/1000000</f>
        <v>2.4457861035201334</v>
      </c>
      <c r="I7" s="265">
        <f>(C7*DATA!$D$5*DATA!$D$7)/1000000</f>
        <v>5.5030187329202999E-2</v>
      </c>
      <c r="J7" s="263">
        <f ca="1">SUM(F7:I7)</f>
        <v>42.306460727154587</v>
      </c>
      <c r="K7" s="266">
        <f>DATA!D9/1000000</f>
        <v>13.662900000000002</v>
      </c>
      <c r="L7" s="263">
        <f>((D7*DATA!$D$23)/1000000)+((E7*DATA!$D$24)/1000000)</f>
        <v>3.2592432000000002</v>
      </c>
      <c r="M7" s="263">
        <f>K7+L7</f>
        <v>16.922143200000001</v>
      </c>
      <c r="N7" s="263">
        <f ca="1">M7-J7</f>
        <v>-25.384317527154586</v>
      </c>
      <c r="O7" s="261">
        <v>1</v>
      </c>
      <c r="P7" s="263">
        <f ca="1">O7*N7</f>
        <v>-25.384317527154586</v>
      </c>
      <c r="Q7" s="263">
        <f ca="1">P7</f>
        <v>-25.384317527154586</v>
      </c>
      <c r="S7" s="251" t="str">
        <f ca="1">IF(Q7&lt;0,"a","")</f>
        <v>a</v>
      </c>
      <c r="T7" s="267" t="str">
        <f>IF(Q5&gt;=0,"",IF(Q7&lt;0,"",IF(Q7=0,A7,(A7-(Q7/N7)))))</f>
        <v/>
      </c>
      <c r="U7" s="251"/>
    </row>
    <row r="8" spans="1:21" ht="20.100000000000001" customHeight="1">
      <c r="A8" s="260">
        <f>A7+1</f>
        <v>1</v>
      </c>
      <c r="B8" s="261">
        <f>B7+1</f>
        <v>2024</v>
      </c>
      <c r="C8" s="262">
        <f>DATA!D8*DATA!D26*12</f>
        <v>6768</v>
      </c>
      <c r="D8" s="263">
        <f>C8*4/24</f>
        <v>1128</v>
      </c>
      <c r="E8" s="263">
        <f t="shared" ref="E8:E32" si="0">C8-D8</f>
        <v>5640</v>
      </c>
      <c r="F8" s="261"/>
      <c r="G8" s="265">
        <f ca="1">DATA!$D$11/1000000</f>
        <v>0.78050283208441673</v>
      </c>
      <c r="H8" s="265">
        <f>C8*DATA!$D$5/1000000</f>
        <v>7.3373583105604006</v>
      </c>
      <c r="I8" s="265">
        <f>(C8*DATA!$D$5*DATA!$D$7)/1000000</f>
        <v>0.16509056198760902</v>
      </c>
      <c r="J8" s="263">
        <f t="shared" ref="J8:J32" ca="1" si="1">SUM(F8:I8)</f>
        <v>8.2829517046324259</v>
      </c>
      <c r="K8" s="268"/>
      <c r="L8" s="263">
        <f>((D8*DATA!$D$23)/1000000)+((E8*DATA!$D$24)/1000000)</f>
        <v>9.7777296000000007</v>
      </c>
      <c r="M8" s="263">
        <f t="shared" ref="M8:M32" si="2">K8+L8</f>
        <v>9.7777296000000007</v>
      </c>
      <c r="N8" s="263">
        <f ca="1">M8-J8</f>
        <v>1.4947778953675748</v>
      </c>
      <c r="O8" s="262">
        <f>1/(1+'[92]Asumsi I'!$C$3)^(KKF!A8)</f>
        <v>0.89285714285714279</v>
      </c>
      <c r="P8" s="263">
        <f ca="1">O8*N8</f>
        <v>1.3346231208639059</v>
      </c>
      <c r="Q8" s="263">
        <f ca="1">Q7+P8</f>
        <v>-24.04969440629068</v>
      </c>
      <c r="S8" s="251" t="str">
        <f t="shared" ref="S8:S32" ca="1" si="3">IF(Q8&lt;0,"a","")</f>
        <v>a</v>
      </c>
      <c r="T8" s="267" t="str">
        <f>IF(Q6&gt;=0,"",IF(Q8&lt;0,"",IF(Q8=0,A8,(A8-(Q8/N8)))))</f>
        <v/>
      </c>
      <c r="U8" s="251"/>
    </row>
    <row r="9" spans="1:21" ht="20.100000000000001" customHeight="1">
      <c r="A9" s="260">
        <f t="shared" ref="A9:B24" si="4">A8+1</f>
        <v>2</v>
      </c>
      <c r="B9" s="261">
        <f t="shared" si="4"/>
        <v>2025</v>
      </c>
      <c r="C9" s="269">
        <f>+C8</f>
        <v>6768</v>
      </c>
      <c r="D9" s="263">
        <f t="shared" ref="D9:D32" si="5">C9*4/24</f>
        <v>1128</v>
      </c>
      <c r="E9" s="263">
        <f t="shared" si="0"/>
        <v>5640</v>
      </c>
      <c r="F9" s="261"/>
      <c r="G9" s="265">
        <f ca="1">DATA!$D$11/1000000</f>
        <v>0.78050283208441673</v>
      </c>
      <c r="H9" s="265">
        <f>C9*DATA!$D$5/1000000</f>
        <v>7.3373583105604006</v>
      </c>
      <c r="I9" s="265">
        <f>(C9*DATA!$D$5*DATA!$D$7)/1000000</f>
        <v>0.16509056198760902</v>
      </c>
      <c r="J9" s="263">
        <f t="shared" ca="1" si="1"/>
        <v>8.2829517046324259</v>
      </c>
      <c r="K9" s="263"/>
      <c r="L9" s="263">
        <f>((D9*DATA!$D$23)/1000000)+((E9*DATA!$D$24)/1000000)</f>
        <v>9.7777296000000007</v>
      </c>
      <c r="M9" s="263">
        <f t="shared" si="2"/>
        <v>9.7777296000000007</v>
      </c>
      <c r="N9" s="263">
        <f t="shared" ref="N9:N32" ca="1" si="6">M9-J9</f>
        <v>1.4947778953675748</v>
      </c>
      <c r="O9" s="269">
        <f>1/(1+'[92]Asumsi I'!$C$3)^(KKF!A9)</f>
        <v>0.79719387755102034</v>
      </c>
      <c r="P9" s="263">
        <f t="shared" ref="P9:P32" ca="1" si="7">O9*N9</f>
        <v>1.1916277864856304</v>
      </c>
      <c r="Q9" s="263">
        <f ca="1">Q8+P9</f>
        <v>-22.858066619805051</v>
      </c>
      <c r="S9" s="251" t="str">
        <f t="shared" ca="1" si="3"/>
        <v>a</v>
      </c>
      <c r="T9" s="267" t="str">
        <f ca="1">IF(Q7&gt;=0,"",IF(Q9&lt;0,"",IF(Q9=0,A9,(A9-(Q9/N9)))))</f>
        <v/>
      </c>
      <c r="U9" s="251"/>
    </row>
    <row r="10" spans="1:21" ht="20.100000000000001" customHeight="1">
      <c r="A10" s="260">
        <f t="shared" si="4"/>
        <v>3</v>
      </c>
      <c r="B10" s="261">
        <f t="shared" si="4"/>
        <v>2026</v>
      </c>
      <c r="C10" s="262">
        <f t="shared" ref="C10:C32" si="8">+C9</f>
        <v>6768</v>
      </c>
      <c r="D10" s="263">
        <f t="shared" si="5"/>
        <v>1128</v>
      </c>
      <c r="E10" s="263">
        <f t="shared" si="0"/>
        <v>5640</v>
      </c>
      <c r="F10" s="261"/>
      <c r="G10" s="265">
        <f ca="1">DATA!$D$11/1000000</f>
        <v>0.78050283208441673</v>
      </c>
      <c r="H10" s="265">
        <f>C10*DATA!$D$5/1000000</f>
        <v>7.3373583105604006</v>
      </c>
      <c r="I10" s="265">
        <f>(C10*DATA!$D$5*DATA!$D$7)/1000000</f>
        <v>0.16509056198760902</v>
      </c>
      <c r="J10" s="263">
        <f t="shared" ca="1" si="1"/>
        <v>8.2829517046324259</v>
      </c>
      <c r="K10" s="261"/>
      <c r="L10" s="263">
        <f>((D10*DATA!$D$23)/1000000)+((E10*DATA!$D$24)/1000000)</f>
        <v>9.7777296000000007</v>
      </c>
      <c r="M10" s="263">
        <f t="shared" si="2"/>
        <v>9.7777296000000007</v>
      </c>
      <c r="N10" s="263">
        <f t="shared" ca="1" si="6"/>
        <v>1.4947778953675748</v>
      </c>
      <c r="O10" s="262">
        <f>1/(1+'[92]Asumsi I'!$C$3)^(KKF!A10)</f>
        <v>0.71178024781341087</v>
      </c>
      <c r="P10" s="263">
        <f t="shared" ca="1" si="7"/>
        <v>1.0639533807907411</v>
      </c>
      <c r="Q10" s="263">
        <f t="shared" ref="Q10:Q30" ca="1" si="9">Q9+P10</f>
        <v>-21.794113239014308</v>
      </c>
      <c r="S10" s="251" t="str">
        <f t="shared" ca="1" si="3"/>
        <v>a</v>
      </c>
      <c r="T10" s="267" t="str">
        <f t="shared" ref="T10:T32" ca="1" si="10">IF(Q8&gt;=0,"",IF(Q10&lt;0,"",IF(Q10=0,A10,(A10-(Q10/N10)))))</f>
        <v/>
      </c>
      <c r="U10" s="251"/>
    </row>
    <row r="11" spans="1:21" ht="20.100000000000001" customHeight="1">
      <c r="A11" s="260">
        <f t="shared" si="4"/>
        <v>4</v>
      </c>
      <c r="B11" s="261">
        <f t="shared" si="4"/>
        <v>2027</v>
      </c>
      <c r="C11" s="262">
        <f>+C10</f>
        <v>6768</v>
      </c>
      <c r="D11" s="263">
        <f t="shared" si="5"/>
        <v>1128</v>
      </c>
      <c r="E11" s="263">
        <f t="shared" si="0"/>
        <v>5640</v>
      </c>
      <c r="F11" s="261"/>
      <c r="G11" s="265">
        <f ca="1">DATA!$D$11/1000000</f>
        <v>0.78050283208441673</v>
      </c>
      <c r="H11" s="265">
        <f>C11*DATA!$D$5/1000000</f>
        <v>7.3373583105604006</v>
      </c>
      <c r="I11" s="265">
        <f>(C11*DATA!$D$5*DATA!$D$7)/1000000</f>
        <v>0.16509056198760902</v>
      </c>
      <c r="J11" s="263">
        <f t="shared" ca="1" si="1"/>
        <v>8.2829517046324259</v>
      </c>
      <c r="K11" s="261"/>
      <c r="L11" s="263">
        <f>((D11*DATA!$D$23)/1000000)+((E11*DATA!$D$24)/1000000)</f>
        <v>9.7777296000000007</v>
      </c>
      <c r="M11" s="263">
        <f t="shared" si="2"/>
        <v>9.7777296000000007</v>
      </c>
      <c r="N11" s="263">
        <f t="shared" ca="1" si="6"/>
        <v>1.4947778953675748</v>
      </c>
      <c r="O11" s="262">
        <f>1/(1+'[92]Asumsi I'!$C$3)^(KKF!A11)</f>
        <v>0.63551807840483121</v>
      </c>
      <c r="P11" s="263">
        <f t="shared" ca="1" si="7"/>
        <v>0.94995837570601893</v>
      </c>
      <c r="Q11" s="263">
        <f t="shared" ca="1" si="9"/>
        <v>-20.84415486330829</v>
      </c>
      <c r="S11" s="251" t="str">
        <f t="shared" ca="1" si="3"/>
        <v>a</v>
      </c>
      <c r="T11" s="267" t="str">
        <f t="shared" ca="1" si="10"/>
        <v/>
      </c>
      <c r="U11" s="251"/>
    </row>
    <row r="12" spans="1:21" ht="20.100000000000001" customHeight="1">
      <c r="A12" s="260">
        <f t="shared" si="4"/>
        <v>5</v>
      </c>
      <c r="B12" s="261">
        <f t="shared" si="4"/>
        <v>2028</v>
      </c>
      <c r="C12" s="262">
        <f t="shared" si="8"/>
        <v>6768</v>
      </c>
      <c r="D12" s="263">
        <f t="shared" si="5"/>
        <v>1128</v>
      </c>
      <c r="E12" s="263">
        <f t="shared" si="0"/>
        <v>5640</v>
      </c>
      <c r="F12" s="261"/>
      <c r="G12" s="265">
        <f ca="1">DATA!$D$11/1000000</f>
        <v>0.78050283208441673</v>
      </c>
      <c r="H12" s="265">
        <f>C12*DATA!$D$5/1000000</f>
        <v>7.3373583105604006</v>
      </c>
      <c r="I12" s="265">
        <f>(C12*DATA!$D$5*DATA!$D$7)/1000000</f>
        <v>0.16509056198760902</v>
      </c>
      <c r="J12" s="263">
        <f t="shared" ca="1" si="1"/>
        <v>8.2829517046324259</v>
      </c>
      <c r="K12" s="261"/>
      <c r="L12" s="263">
        <f>((D12*DATA!$D$23)/1000000)+((E12*DATA!$D$24)/1000000)</f>
        <v>9.7777296000000007</v>
      </c>
      <c r="M12" s="263">
        <f t="shared" si="2"/>
        <v>9.7777296000000007</v>
      </c>
      <c r="N12" s="263">
        <f t="shared" ca="1" si="6"/>
        <v>1.4947778953675748</v>
      </c>
      <c r="O12" s="262">
        <f>1/(1+'[92]Asumsi I'!$C$3)^(KKF!A12)</f>
        <v>0.56742685571859919</v>
      </c>
      <c r="P12" s="263">
        <f t="shared" ca="1" si="7"/>
        <v>0.84817712116608823</v>
      </c>
      <c r="Q12" s="263">
        <f t="shared" ca="1" si="9"/>
        <v>-19.995977742142202</v>
      </c>
      <c r="S12" s="251" t="str">
        <f t="shared" ca="1" si="3"/>
        <v>a</v>
      </c>
      <c r="T12" s="267" t="str">
        <f t="shared" ca="1" si="10"/>
        <v/>
      </c>
      <c r="U12" s="251"/>
    </row>
    <row r="13" spans="1:21" ht="20.100000000000001" customHeight="1">
      <c r="A13" s="260">
        <f t="shared" si="4"/>
        <v>6</v>
      </c>
      <c r="B13" s="261">
        <f t="shared" si="4"/>
        <v>2029</v>
      </c>
      <c r="C13" s="262">
        <f t="shared" si="8"/>
        <v>6768</v>
      </c>
      <c r="D13" s="263">
        <f t="shared" si="5"/>
        <v>1128</v>
      </c>
      <c r="E13" s="263">
        <f t="shared" si="0"/>
        <v>5640</v>
      </c>
      <c r="F13" s="261"/>
      <c r="G13" s="265">
        <f ca="1">DATA!$D$11/1000000</f>
        <v>0.78050283208441673</v>
      </c>
      <c r="H13" s="265">
        <f>C13*DATA!$D$5/1000000</f>
        <v>7.3373583105604006</v>
      </c>
      <c r="I13" s="265">
        <f>(C13*DATA!$D$5*DATA!$D$7)/1000000</f>
        <v>0.16509056198760902</v>
      </c>
      <c r="J13" s="263">
        <f t="shared" ca="1" si="1"/>
        <v>8.2829517046324259</v>
      </c>
      <c r="K13" s="261"/>
      <c r="L13" s="263">
        <f>((D13*DATA!$D$23)/1000000)+((E13*DATA!$D$24)/1000000)</f>
        <v>9.7777296000000007</v>
      </c>
      <c r="M13" s="263">
        <f t="shared" si="2"/>
        <v>9.7777296000000007</v>
      </c>
      <c r="N13" s="263">
        <f t="shared" ca="1" si="6"/>
        <v>1.4947778953675748</v>
      </c>
      <c r="O13" s="262">
        <f>1/(1+'[92]Asumsi I'!$C$3)^(KKF!A13)</f>
        <v>0.50663112117732068</v>
      </c>
      <c r="P13" s="263">
        <f t="shared" ca="1" si="7"/>
        <v>0.75730100104115017</v>
      </c>
      <c r="Q13" s="263">
        <f t="shared" ca="1" si="9"/>
        <v>-19.238676741101052</v>
      </c>
      <c r="S13" s="251" t="str">
        <f t="shared" ca="1" si="3"/>
        <v>a</v>
      </c>
      <c r="T13" s="267" t="str">
        <f t="shared" ca="1" si="10"/>
        <v/>
      </c>
      <c r="U13" s="251"/>
    </row>
    <row r="14" spans="1:21" ht="20.100000000000001" customHeight="1">
      <c r="A14" s="260">
        <f t="shared" si="4"/>
        <v>7</v>
      </c>
      <c r="B14" s="261">
        <f t="shared" si="4"/>
        <v>2030</v>
      </c>
      <c r="C14" s="262">
        <f t="shared" si="8"/>
        <v>6768</v>
      </c>
      <c r="D14" s="263">
        <f t="shared" si="5"/>
        <v>1128</v>
      </c>
      <c r="E14" s="263">
        <f t="shared" si="0"/>
        <v>5640</v>
      </c>
      <c r="F14" s="261"/>
      <c r="G14" s="265">
        <f ca="1">DATA!$D$11/1000000</f>
        <v>0.78050283208441673</v>
      </c>
      <c r="H14" s="265">
        <f>C14*DATA!$D$5/1000000</f>
        <v>7.3373583105604006</v>
      </c>
      <c r="I14" s="265">
        <f>(C14*DATA!$D$5*DATA!$D$7)/1000000</f>
        <v>0.16509056198760902</v>
      </c>
      <c r="J14" s="263">
        <f t="shared" ca="1" si="1"/>
        <v>8.2829517046324259</v>
      </c>
      <c r="K14" s="261"/>
      <c r="L14" s="263">
        <f>((D14*DATA!$D$23)/1000000)+((E14*DATA!$D$24)/1000000)</f>
        <v>9.7777296000000007</v>
      </c>
      <c r="M14" s="263">
        <f t="shared" si="2"/>
        <v>9.7777296000000007</v>
      </c>
      <c r="N14" s="263">
        <f t="shared" ca="1" si="6"/>
        <v>1.4947778953675748</v>
      </c>
      <c r="O14" s="262">
        <f>1/(1+'[92]Asumsi I'!$C$3)^(KKF!A14)</f>
        <v>0.45234921533689343</v>
      </c>
      <c r="P14" s="263">
        <f t="shared" ca="1" si="7"/>
        <v>0.6761616080724554</v>
      </c>
      <c r="Q14" s="263">
        <f t="shared" ca="1" si="9"/>
        <v>-18.562515133028597</v>
      </c>
      <c r="S14" s="251" t="str">
        <f t="shared" ca="1" si="3"/>
        <v>a</v>
      </c>
      <c r="T14" s="267" t="str">
        <f t="shared" ca="1" si="10"/>
        <v/>
      </c>
      <c r="U14" s="251"/>
    </row>
    <row r="15" spans="1:21" ht="20.100000000000001" customHeight="1">
      <c r="A15" s="260">
        <f t="shared" si="4"/>
        <v>8</v>
      </c>
      <c r="B15" s="261">
        <f t="shared" si="4"/>
        <v>2031</v>
      </c>
      <c r="C15" s="262">
        <f t="shared" si="8"/>
        <v>6768</v>
      </c>
      <c r="D15" s="263">
        <f t="shared" si="5"/>
        <v>1128</v>
      </c>
      <c r="E15" s="263">
        <f t="shared" si="0"/>
        <v>5640</v>
      </c>
      <c r="F15" s="261"/>
      <c r="G15" s="265">
        <f ca="1">DATA!$D$11/1000000</f>
        <v>0.78050283208441673</v>
      </c>
      <c r="H15" s="265">
        <f>C15*DATA!$D$5/1000000</f>
        <v>7.3373583105604006</v>
      </c>
      <c r="I15" s="265">
        <f>(C15*DATA!$D$5*DATA!$D$7)/1000000</f>
        <v>0.16509056198760902</v>
      </c>
      <c r="J15" s="263">
        <f t="shared" ca="1" si="1"/>
        <v>8.2829517046324259</v>
      </c>
      <c r="K15" s="261"/>
      <c r="L15" s="263">
        <f>((D15*DATA!$D$23)/1000000)+((E15*DATA!$D$24)/1000000)</f>
        <v>9.7777296000000007</v>
      </c>
      <c r="M15" s="263">
        <f t="shared" si="2"/>
        <v>9.7777296000000007</v>
      </c>
      <c r="N15" s="263">
        <f t="shared" ca="1" si="6"/>
        <v>1.4947778953675748</v>
      </c>
      <c r="O15" s="262">
        <f>1/(1+'[92]Asumsi I'!$C$3)^(KKF!A15)</f>
        <v>0.4038832279793691</v>
      </c>
      <c r="P15" s="263">
        <f t="shared" ca="1" si="7"/>
        <v>0.60371572149326369</v>
      </c>
      <c r="Q15" s="263">
        <f t="shared" ca="1" si="9"/>
        <v>-17.958799411535335</v>
      </c>
      <c r="S15" s="251" t="str">
        <f t="shared" ca="1" si="3"/>
        <v>a</v>
      </c>
      <c r="T15" s="267" t="str">
        <f t="shared" ca="1" si="10"/>
        <v/>
      </c>
      <c r="U15" s="251"/>
    </row>
    <row r="16" spans="1:21" ht="20.100000000000001" customHeight="1">
      <c r="A16" s="260">
        <f t="shared" si="4"/>
        <v>9</v>
      </c>
      <c r="B16" s="261">
        <f t="shared" si="4"/>
        <v>2032</v>
      </c>
      <c r="C16" s="262">
        <f t="shared" si="8"/>
        <v>6768</v>
      </c>
      <c r="D16" s="263">
        <f t="shared" si="5"/>
        <v>1128</v>
      </c>
      <c r="E16" s="263">
        <f t="shared" si="0"/>
        <v>5640</v>
      </c>
      <c r="F16" s="261"/>
      <c r="G16" s="265">
        <f ca="1">DATA!$D$11/1000000</f>
        <v>0.78050283208441673</v>
      </c>
      <c r="H16" s="265">
        <f>C16*DATA!$D$5/1000000</f>
        <v>7.3373583105604006</v>
      </c>
      <c r="I16" s="265">
        <f>(C16*DATA!$D$5*DATA!$D$7)/1000000</f>
        <v>0.16509056198760902</v>
      </c>
      <c r="J16" s="263">
        <f t="shared" ca="1" si="1"/>
        <v>8.2829517046324259</v>
      </c>
      <c r="K16" s="261"/>
      <c r="L16" s="263">
        <f>((D16*DATA!$D$23)/1000000)+((E16*DATA!$D$24)/1000000)</f>
        <v>9.7777296000000007</v>
      </c>
      <c r="M16" s="263">
        <f t="shared" si="2"/>
        <v>9.7777296000000007</v>
      </c>
      <c r="N16" s="263">
        <f t="shared" ca="1" si="6"/>
        <v>1.4947778953675748</v>
      </c>
      <c r="O16" s="262">
        <f>1/(1+'[92]Asumsi I'!$C$3)^(KKF!A16)</f>
        <v>0.36061002498157957</v>
      </c>
      <c r="P16" s="263">
        <f t="shared" ca="1" si="7"/>
        <v>0.53903189419041408</v>
      </c>
      <c r="Q16" s="263">
        <f t="shared" ca="1" si="9"/>
        <v>-17.419767517344919</v>
      </c>
      <c r="S16" s="251" t="str">
        <f t="shared" ca="1" si="3"/>
        <v>a</v>
      </c>
      <c r="T16" s="267" t="str">
        <f t="shared" ca="1" si="10"/>
        <v/>
      </c>
      <c r="U16" s="251"/>
    </row>
    <row r="17" spans="1:21" ht="20.100000000000001" customHeight="1">
      <c r="A17" s="260">
        <f t="shared" si="4"/>
        <v>10</v>
      </c>
      <c r="B17" s="261">
        <f t="shared" si="4"/>
        <v>2033</v>
      </c>
      <c r="C17" s="262">
        <f t="shared" si="8"/>
        <v>6768</v>
      </c>
      <c r="D17" s="263">
        <f t="shared" si="5"/>
        <v>1128</v>
      </c>
      <c r="E17" s="263">
        <f t="shared" si="0"/>
        <v>5640</v>
      </c>
      <c r="F17" s="261"/>
      <c r="G17" s="265">
        <f ca="1">DATA!$D$11/1000000</f>
        <v>0.78050283208441673</v>
      </c>
      <c r="H17" s="265">
        <f>C17*DATA!$D$5/1000000</f>
        <v>7.3373583105604006</v>
      </c>
      <c r="I17" s="265">
        <f>(C17*DATA!$D$5*DATA!$D$7)/1000000</f>
        <v>0.16509056198760902</v>
      </c>
      <c r="J17" s="263">
        <f t="shared" ca="1" si="1"/>
        <v>8.2829517046324259</v>
      </c>
      <c r="K17" s="261"/>
      <c r="L17" s="263">
        <f>((D17*DATA!$D$23)/1000000)+((E17*DATA!$D$24)/1000000)</f>
        <v>9.7777296000000007</v>
      </c>
      <c r="M17" s="263">
        <f t="shared" si="2"/>
        <v>9.7777296000000007</v>
      </c>
      <c r="N17" s="263">
        <f t="shared" ca="1" si="6"/>
        <v>1.4947778953675748</v>
      </c>
      <c r="O17" s="262">
        <f>1/(1+'[92]Asumsi I'!$C$3)^(KKF!A17)</f>
        <v>0.32197323659069599</v>
      </c>
      <c r="P17" s="263">
        <f t="shared" ca="1" si="7"/>
        <v>0.48127847695572679</v>
      </c>
      <c r="Q17" s="263">
        <f t="shared" ca="1" si="9"/>
        <v>-16.938489040389193</v>
      </c>
      <c r="S17" s="251" t="str">
        <f t="shared" ca="1" si="3"/>
        <v>a</v>
      </c>
      <c r="T17" s="267" t="str">
        <f t="shared" ca="1" si="10"/>
        <v/>
      </c>
      <c r="U17" s="251"/>
    </row>
    <row r="18" spans="1:21" ht="20.100000000000001" customHeight="1">
      <c r="A18" s="260">
        <f t="shared" si="4"/>
        <v>11</v>
      </c>
      <c r="B18" s="261">
        <f t="shared" si="4"/>
        <v>2034</v>
      </c>
      <c r="C18" s="262">
        <f t="shared" si="8"/>
        <v>6768</v>
      </c>
      <c r="D18" s="263">
        <f t="shared" si="5"/>
        <v>1128</v>
      </c>
      <c r="E18" s="263">
        <f t="shared" si="0"/>
        <v>5640</v>
      </c>
      <c r="F18" s="261"/>
      <c r="G18" s="265">
        <f ca="1">DATA!$D$11/1000000</f>
        <v>0.78050283208441673</v>
      </c>
      <c r="H18" s="265">
        <f>C18*DATA!$D$5/1000000</f>
        <v>7.3373583105604006</v>
      </c>
      <c r="I18" s="265">
        <f>(C18*DATA!$D$5*DATA!$D$7)/1000000</f>
        <v>0.16509056198760902</v>
      </c>
      <c r="J18" s="263">
        <f t="shared" ca="1" si="1"/>
        <v>8.2829517046324259</v>
      </c>
      <c r="K18" s="261"/>
      <c r="L18" s="263">
        <f>((D18*DATA!$D$23)/1000000)+((E18*DATA!$D$24)/1000000)</f>
        <v>9.7777296000000007</v>
      </c>
      <c r="M18" s="263">
        <f t="shared" si="2"/>
        <v>9.7777296000000007</v>
      </c>
      <c r="N18" s="263">
        <f t="shared" ca="1" si="6"/>
        <v>1.4947778953675748</v>
      </c>
      <c r="O18" s="262">
        <f>1/(1+'[92]Asumsi I'!$C$3)^(KKF!A18)</f>
        <v>0.28747610409883567</v>
      </c>
      <c r="P18" s="263">
        <f t="shared" ca="1" si="7"/>
        <v>0.42971292585332743</v>
      </c>
      <c r="Q18" s="263">
        <f t="shared" ca="1" si="9"/>
        <v>-16.508776114535866</v>
      </c>
      <c r="S18" s="251" t="str">
        <f t="shared" ca="1" si="3"/>
        <v>a</v>
      </c>
      <c r="T18" s="267" t="str">
        <f t="shared" ca="1" si="10"/>
        <v/>
      </c>
      <c r="U18" s="251"/>
    </row>
    <row r="19" spans="1:21" ht="20.100000000000001" customHeight="1">
      <c r="A19" s="260">
        <f t="shared" si="4"/>
        <v>12</v>
      </c>
      <c r="B19" s="261">
        <f t="shared" si="4"/>
        <v>2035</v>
      </c>
      <c r="C19" s="262">
        <f t="shared" si="8"/>
        <v>6768</v>
      </c>
      <c r="D19" s="263">
        <f t="shared" si="5"/>
        <v>1128</v>
      </c>
      <c r="E19" s="263">
        <f t="shared" si="0"/>
        <v>5640</v>
      </c>
      <c r="F19" s="261"/>
      <c r="G19" s="265">
        <f ca="1">DATA!$D$11/1000000</f>
        <v>0.78050283208441673</v>
      </c>
      <c r="H19" s="265">
        <f>C19*DATA!$D$5/1000000</f>
        <v>7.3373583105604006</v>
      </c>
      <c r="I19" s="265">
        <f>(C19*DATA!$D$5*DATA!$D$7)/1000000</f>
        <v>0.16509056198760902</v>
      </c>
      <c r="J19" s="263">
        <f t="shared" ca="1" si="1"/>
        <v>8.2829517046324259</v>
      </c>
      <c r="K19" s="261"/>
      <c r="L19" s="263">
        <f>((D19*DATA!$D$23)/1000000)+((E19*DATA!$D$24)/1000000)</f>
        <v>9.7777296000000007</v>
      </c>
      <c r="M19" s="263">
        <f t="shared" si="2"/>
        <v>9.7777296000000007</v>
      </c>
      <c r="N19" s="263">
        <f t="shared" ca="1" si="6"/>
        <v>1.4947778953675748</v>
      </c>
      <c r="O19" s="262">
        <f>1/(1+'[92]Asumsi I'!$C$3)^(KKF!A19)</f>
        <v>0.25667509294538904</v>
      </c>
      <c r="P19" s="263">
        <f t="shared" ca="1" si="7"/>
        <v>0.38367225522618525</v>
      </c>
      <c r="Q19" s="263">
        <f t="shared" ca="1" si="9"/>
        <v>-16.125103859309682</v>
      </c>
      <c r="S19" s="251" t="str">
        <f t="shared" ca="1" si="3"/>
        <v>a</v>
      </c>
      <c r="T19" s="267" t="str">
        <f t="shared" ca="1" si="10"/>
        <v/>
      </c>
      <c r="U19" s="251"/>
    </row>
    <row r="20" spans="1:21" ht="20.100000000000001" customHeight="1">
      <c r="A20" s="260">
        <f t="shared" si="4"/>
        <v>13</v>
      </c>
      <c r="B20" s="261">
        <f t="shared" si="4"/>
        <v>2036</v>
      </c>
      <c r="C20" s="262">
        <f t="shared" si="8"/>
        <v>6768</v>
      </c>
      <c r="D20" s="263">
        <f t="shared" si="5"/>
        <v>1128</v>
      </c>
      <c r="E20" s="263">
        <f t="shared" si="0"/>
        <v>5640</v>
      </c>
      <c r="F20" s="261"/>
      <c r="G20" s="265">
        <f ca="1">DATA!$D$11/1000000</f>
        <v>0.78050283208441673</v>
      </c>
      <c r="H20" s="265">
        <f>C20*DATA!$D$5/1000000</f>
        <v>7.3373583105604006</v>
      </c>
      <c r="I20" s="265">
        <f>(C20*DATA!$D$5*DATA!$D$7)/1000000</f>
        <v>0.16509056198760902</v>
      </c>
      <c r="J20" s="263">
        <f t="shared" ca="1" si="1"/>
        <v>8.2829517046324259</v>
      </c>
      <c r="K20" s="261"/>
      <c r="L20" s="263">
        <f>((D20*DATA!$D$23)/1000000)+((E20*DATA!$D$24)/1000000)</f>
        <v>9.7777296000000007</v>
      </c>
      <c r="M20" s="263">
        <f t="shared" si="2"/>
        <v>9.7777296000000007</v>
      </c>
      <c r="N20" s="263">
        <f t="shared" ca="1" si="6"/>
        <v>1.4947778953675748</v>
      </c>
      <c r="O20" s="262">
        <f>1/(1+'[92]Asumsi I'!$C$3)^(KKF!A20)</f>
        <v>0.22917419012981158</v>
      </c>
      <c r="P20" s="263">
        <f t="shared" ca="1" si="7"/>
        <v>0.34256451359480816</v>
      </c>
      <c r="Q20" s="263">
        <f t="shared" ca="1" si="9"/>
        <v>-15.782539345714873</v>
      </c>
      <c r="S20" s="251" t="str">
        <f t="shared" ca="1" si="3"/>
        <v>a</v>
      </c>
      <c r="T20" s="267" t="str">
        <f t="shared" ca="1" si="10"/>
        <v/>
      </c>
      <c r="U20" s="251"/>
    </row>
    <row r="21" spans="1:21" ht="20.100000000000001" customHeight="1">
      <c r="A21" s="260">
        <f t="shared" si="4"/>
        <v>14</v>
      </c>
      <c r="B21" s="261">
        <f t="shared" si="4"/>
        <v>2037</v>
      </c>
      <c r="C21" s="262">
        <f t="shared" si="8"/>
        <v>6768</v>
      </c>
      <c r="D21" s="263">
        <f t="shared" si="5"/>
        <v>1128</v>
      </c>
      <c r="E21" s="263">
        <f t="shared" si="0"/>
        <v>5640</v>
      </c>
      <c r="F21" s="261"/>
      <c r="G21" s="265">
        <f ca="1">DATA!$D$11/1000000</f>
        <v>0.78050283208441673</v>
      </c>
      <c r="H21" s="265">
        <f>C21*DATA!$D$5/1000000</f>
        <v>7.3373583105604006</v>
      </c>
      <c r="I21" s="265">
        <f>(C21*DATA!$D$5*DATA!$D$7)/1000000</f>
        <v>0.16509056198760902</v>
      </c>
      <c r="J21" s="263">
        <f t="shared" ca="1" si="1"/>
        <v>8.2829517046324259</v>
      </c>
      <c r="K21" s="261"/>
      <c r="L21" s="263">
        <f>((D21*DATA!$D$23)/1000000)+((E21*DATA!$D$24)/1000000)</f>
        <v>9.7777296000000007</v>
      </c>
      <c r="M21" s="263">
        <f t="shared" si="2"/>
        <v>9.7777296000000007</v>
      </c>
      <c r="N21" s="263">
        <f t="shared" ca="1" si="6"/>
        <v>1.4947778953675748</v>
      </c>
      <c r="O21" s="262">
        <f>1/(1+'[92]Asumsi I'!$C$3)^(KKF!A21)</f>
        <v>0.20461981261590317</v>
      </c>
      <c r="P21" s="263">
        <f t="shared" ca="1" si="7"/>
        <v>0.30586117285250725</v>
      </c>
      <c r="Q21" s="263">
        <f t="shared" ca="1" si="9"/>
        <v>-15.476678172862366</v>
      </c>
      <c r="S21" s="251" t="str">
        <f t="shared" ca="1" si="3"/>
        <v>a</v>
      </c>
      <c r="T21" s="267" t="str">
        <f t="shared" ca="1" si="10"/>
        <v/>
      </c>
      <c r="U21" s="251"/>
    </row>
    <row r="22" spans="1:21" ht="20.100000000000001" customHeight="1">
      <c r="A22" s="260">
        <f t="shared" si="4"/>
        <v>15</v>
      </c>
      <c r="B22" s="261">
        <f t="shared" si="4"/>
        <v>2038</v>
      </c>
      <c r="C22" s="262">
        <f t="shared" si="8"/>
        <v>6768</v>
      </c>
      <c r="D22" s="263">
        <f t="shared" si="5"/>
        <v>1128</v>
      </c>
      <c r="E22" s="263">
        <f t="shared" si="0"/>
        <v>5640</v>
      </c>
      <c r="F22" s="261"/>
      <c r="G22" s="265">
        <f ca="1">DATA!$D$11/1000000</f>
        <v>0.78050283208441673</v>
      </c>
      <c r="H22" s="265">
        <f>C22*DATA!$D$5/1000000</f>
        <v>7.3373583105604006</v>
      </c>
      <c r="I22" s="265">
        <f>(C22*DATA!$D$5*DATA!$D$7)/1000000</f>
        <v>0.16509056198760902</v>
      </c>
      <c r="J22" s="263">
        <f t="shared" ca="1" si="1"/>
        <v>8.2829517046324259</v>
      </c>
      <c r="K22" s="261"/>
      <c r="L22" s="263">
        <f>((D22*DATA!$D$23)/1000000)+((E22*DATA!$D$24)/1000000)</f>
        <v>9.7777296000000007</v>
      </c>
      <c r="M22" s="263">
        <f t="shared" si="2"/>
        <v>9.7777296000000007</v>
      </c>
      <c r="N22" s="263">
        <f t="shared" ca="1" si="6"/>
        <v>1.4947778953675748</v>
      </c>
      <c r="O22" s="262">
        <f>1/(1+'[92]Asumsi I'!$C$3)^(KKF!A22)</f>
        <v>0.18269626126419927</v>
      </c>
      <c r="P22" s="263">
        <f t="shared" ca="1" si="7"/>
        <v>0.27309033290402435</v>
      </c>
      <c r="Q22" s="263">
        <f t="shared" ca="1" si="9"/>
        <v>-15.203587839958342</v>
      </c>
      <c r="S22" s="251" t="str">
        <f t="shared" ca="1" si="3"/>
        <v>a</v>
      </c>
      <c r="T22" s="267" t="str">
        <f t="shared" ca="1" si="10"/>
        <v/>
      </c>
      <c r="U22" s="251"/>
    </row>
    <row r="23" spans="1:21" ht="20.100000000000001" customHeight="1">
      <c r="A23" s="260">
        <f t="shared" si="4"/>
        <v>16</v>
      </c>
      <c r="B23" s="261">
        <f t="shared" si="4"/>
        <v>2039</v>
      </c>
      <c r="C23" s="262">
        <f t="shared" si="8"/>
        <v>6768</v>
      </c>
      <c r="D23" s="263">
        <f t="shared" si="5"/>
        <v>1128</v>
      </c>
      <c r="E23" s="263">
        <f t="shared" si="0"/>
        <v>5640</v>
      </c>
      <c r="F23" s="261"/>
      <c r="G23" s="265">
        <f ca="1">DATA!$D$11/1000000</f>
        <v>0.78050283208441673</v>
      </c>
      <c r="H23" s="265">
        <f>C23*DATA!$D$5/1000000</f>
        <v>7.3373583105604006</v>
      </c>
      <c r="I23" s="265">
        <f>(C23*DATA!$D$5*DATA!$D$7)/1000000</f>
        <v>0.16509056198760902</v>
      </c>
      <c r="J23" s="263">
        <f t="shared" ca="1" si="1"/>
        <v>8.2829517046324259</v>
      </c>
      <c r="K23" s="261"/>
      <c r="L23" s="263">
        <f>((D23*DATA!$D$23)/1000000)+((E23*DATA!$D$24)/1000000)</f>
        <v>9.7777296000000007</v>
      </c>
      <c r="M23" s="263">
        <f t="shared" si="2"/>
        <v>9.7777296000000007</v>
      </c>
      <c r="N23" s="263">
        <f t="shared" ca="1" si="6"/>
        <v>1.4947778953675748</v>
      </c>
      <c r="O23" s="262">
        <f>1/(1+'[92]Asumsi I'!$C$3)^(KKF!A23)</f>
        <v>0.16312166184303503</v>
      </c>
      <c r="P23" s="263">
        <f t="shared" ca="1" si="7"/>
        <v>0.24383065437859314</v>
      </c>
      <c r="Q23" s="263">
        <f t="shared" ca="1" si="9"/>
        <v>-14.959757185579749</v>
      </c>
      <c r="S23" s="251" t="str">
        <f t="shared" ca="1" si="3"/>
        <v>a</v>
      </c>
      <c r="T23" s="267" t="str">
        <f t="shared" ca="1" si="10"/>
        <v/>
      </c>
      <c r="U23" s="251"/>
    </row>
    <row r="24" spans="1:21" ht="20.100000000000001" customHeight="1">
      <c r="A24" s="260">
        <f t="shared" si="4"/>
        <v>17</v>
      </c>
      <c r="B24" s="261">
        <f t="shared" si="4"/>
        <v>2040</v>
      </c>
      <c r="C24" s="262">
        <f t="shared" si="8"/>
        <v>6768</v>
      </c>
      <c r="D24" s="263">
        <f t="shared" si="5"/>
        <v>1128</v>
      </c>
      <c r="E24" s="263">
        <f t="shared" si="0"/>
        <v>5640</v>
      </c>
      <c r="F24" s="261"/>
      <c r="G24" s="265">
        <f ca="1">DATA!$D$11/1000000</f>
        <v>0.78050283208441673</v>
      </c>
      <c r="H24" s="265">
        <f>C24*DATA!$D$5/1000000</f>
        <v>7.3373583105604006</v>
      </c>
      <c r="I24" s="265">
        <f>(C24*DATA!$D$5*DATA!$D$7)/1000000</f>
        <v>0.16509056198760902</v>
      </c>
      <c r="J24" s="263">
        <f t="shared" ca="1" si="1"/>
        <v>8.2829517046324259</v>
      </c>
      <c r="K24" s="261"/>
      <c r="L24" s="263">
        <f>((D24*DATA!$D$23)/1000000)+((E24*DATA!$D$24)/1000000)</f>
        <v>9.7777296000000007</v>
      </c>
      <c r="M24" s="263">
        <f t="shared" si="2"/>
        <v>9.7777296000000007</v>
      </c>
      <c r="N24" s="263">
        <f t="shared" ca="1" si="6"/>
        <v>1.4947778953675748</v>
      </c>
      <c r="O24" s="262">
        <f>1/(1+'[92]Asumsi I'!$C$3)^(KKF!A24)</f>
        <v>0.14564434093128129</v>
      </c>
      <c r="P24" s="263">
        <f t="shared" ca="1" si="7"/>
        <v>0.21770594140945818</v>
      </c>
      <c r="Q24" s="263">
        <f t="shared" ca="1" si="9"/>
        <v>-14.742051244170291</v>
      </c>
      <c r="S24" s="251" t="str">
        <f t="shared" ca="1" si="3"/>
        <v>a</v>
      </c>
      <c r="T24" s="267" t="str">
        <f t="shared" ca="1" si="10"/>
        <v/>
      </c>
      <c r="U24" s="251"/>
    </row>
    <row r="25" spans="1:21" ht="20.100000000000001" customHeight="1">
      <c r="A25" s="260">
        <f t="shared" ref="A25:B32" si="11">A24+1</f>
        <v>18</v>
      </c>
      <c r="B25" s="261">
        <f t="shared" si="11"/>
        <v>2041</v>
      </c>
      <c r="C25" s="262">
        <f t="shared" si="8"/>
        <v>6768</v>
      </c>
      <c r="D25" s="263">
        <f t="shared" si="5"/>
        <v>1128</v>
      </c>
      <c r="E25" s="263">
        <f t="shared" si="0"/>
        <v>5640</v>
      </c>
      <c r="F25" s="261"/>
      <c r="G25" s="265">
        <f ca="1">DATA!$D$11/1000000</f>
        <v>0.78050283208441673</v>
      </c>
      <c r="H25" s="265">
        <f>C25*DATA!$D$5/1000000</f>
        <v>7.3373583105604006</v>
      </c>
      <c r="I25" s="265">
        <f>(C25*DATA!$D$5*DATA!$D$7)/1000000</f>
        <v>0.16509056198760902</v>
      </c>
      <c r="J25" s="263">
        <f t="shared" ca="1" si="1"/>
        <v>8.2829517046324259</v>
      </c>
      <c r="K25" s="261"/>
      <c r="L25" s="263">
        <f>((D25*DATA!$D$23)/1000000)+((E25*DATA!$D$24)/1000000)</f>
        <v>9.7777296000000007</v>
      </c>
      <c r="M25" s="263">
        <f t="shared" si="2"/>
        <v>9.7777296000000007</v>
      </c>
      <c r="N25" s="263">
        <f t="shared" ca="1" si="6"/>
        <v>1.4947778953675748</v>
      </c>
      <c r="O25" s="262">
        <f>1/(1+'[92]Asumsi I'!$C$3)^(KKF!A25)</f>
        <v>0.13003959011721541</v>
      </c>
      <c r="P25" s="263">
        <f t="shared" ca="1" si="7"/>
        <v>0.19438030482987334</v>
      </c>
      <c r="Q25" s="263">
        <f t="shared" ca="1" si="9"/>
        <v>-14.547670939340417</v>
      </c>
      <c r="S25" s="251" t="str">
        <f t="shared" ca="1" si="3"/>
        <v>a</v>
      </c>
      <c r="T25" s="267" t="str">
        <f t="shared" ca="1" si="10"/>
        <v/>
      </c>
      <c r="U25" s="251"/>
    </row>
    <row r="26" spans="1:21" ht="20.100000000000001" customHeight="1">
      <c r="A26" s="260">
        <f t="shared" si="11"/>
        <v>19</v>
      </c>
      <c r="B26" s="261">
        <f t="shared" si="11"/>
        <v>2042</v>
      </c>
      <c r="C26" s="262">
        <f t="shared" si="8"/>
        <v>6768</v>
      </c>
      <c r="D26" s="263">
        <f t="shared" si="5"/>
        <v>1128</v>
      </c>
      <c r="E26" s="263">
        <f t="shared" si="0"/>
        <v>5640</v>
      </c>
      <c r="F26" s="261"/>
      <c r="G26" s="265">
        <f ca="1">DATA!$D$11/1000000</f>
        <v>0.78050283208441673</v>
      </c>
      <c r="H26" s="265">
        <f>C26*DATA!$D$5/1000000</f>
        <v>7.3373583105604006</v>
      </c>
      <c r="I26" s="265">
        <f>(C26*DATA!$D$5*DATA!$D$7)/1000000</f>
        <v>0.16509056198760902</v>
      </c>
      <c r="J26" s="263">
        <f t="shared" ca="1" si="1"/>
        <v>8.2829517046324259</v>
      </c>
      <c r="K26" s="261"/>
      <c r="L26" s="263">
        <f>((D26*DATA!$D$23)/1000000)+((E26*DATA!$D$24)/1000000)</f>
        <v>9.7777296000000007</v>
      </c>
      <c r="M26" s="263">
        <f t="shared" si="2"/>
        <v>9.7777296000000007</v>
      </c>
      <c r="N26" s="263">
        <f t="shared" ca="1" si="6"/>
        <v>1.4947778953675748</v>
      </c>
      <c r="O26" s="262">
        <f>1/(1+'[92]Asumsi I'!$C$3)^(KKF!A26)</f>
        <v>0.1161067768903709</v>
      </c>
      <c r="P26" s="263">
        <f t="shared" ca="1" si="7"/>
        <v>0.17355384359810117</v>
      </c>
      <c r="Q26" s="263">
        <f t="shared" ca="1" si="9"/>
        <v>-14.374117095742315</v>
      </c>
      <c r="S26" s="251" t="str">
        <f t="shared" ca="1" si="3"/>
        <v>a</v>
      </c>
      <c r="T26" s="267" t="str">
        <f t="shared" ca="1" si="10"/>
        <v/>
      </c>
      <c r="U26" s="251"/>
    </row>
    <row r="27" spans="1:21" ht="20.100000000000001" customHeight="1">
      <c r="A27" s="260">
        <f t="shared" si="11"/>
        <v>20</v>
      </c>
      <c r="B27" s="261">
        <f t="shared" si="11"/>
        <v>2043</v>
      </c>
      <c r="C27" s="262">
        <f t="shared" si="8"/>
        <v>6768</v>
      </c>
      <c r="D27" s="263">
        <f t="shared" si="5"/>
        <v>1128</v>
      </c>
      <c r="E27" s="263">
        <f t="shared" si="0"/>
        <v>5640</v>
      </c>
      <c r="F27" s="261"/>
      <c r="G27" s="265">
        <f ca="1">DATA!$D$11/1000000</f>
        <v>0.78050283208441673</v>
      </c>
      <c r="H27" s="265">
        <f>C27*DATA!$D$5/1000000</f>
        <v>7.3373583105604006</v>
      </c>
      <c r="I27" s="265">
        <f>(C27*DATA!$D$5*DATA!$D$7)/1000000</f>
        <v>0.16509056198760902</v>
      </c>
      <c r="J27" s="263">
        <f t="shared" ca="1" si="1"/>
        <v>8.2829517046324259</v>
      </c>
      <c r="K27" s="261"/>
      <c r="L27" s="263">
        <f>((D27*DATA!$D$23)/1000000)+((E27*DATA!$D$24)/1000000)</f>
        <v>9.7777296000000007</v>
      </c>
      <c r="M27" s="263">
        <f t="shared" si="2"/>
        <v>9.7777296000000007</v>
      </c>
      <c r="N27" s="263">
        <f t="shared" ca="1" si="6"/>
        <v>1.4947778953675748</v>
      </c>
      <c r="O27" s="262">
        <f>1/(1+'[92]Asumsi I'!$C$3)^(KKF!A27)</f>
        <v>0.1036667650806883</v>
      </c>
      <c r="P27" s="263">
        <f t="shared" ca="1" si="7"/>
        <v>0.15495878892687603</v>
      </c>
      <c r="Q27" s="263">
        <f t="shared" ca="1" si="9"/>
        <v>-14.219158306815439</v>
      </c>
      <c r="S27" s="251" t="str">
        <f t="shared" ca="1" si="3"/>
        <v>a</v>
      </c>
      <c r="T27" s="267" t="str">
        <f t="shared" ca="1" si="10"/>
        <v/>
      </c>
      <c r="U27" s="251"/>
    </row>
    <row r="28" spans="1:21" ht="20.100000000000001" customHeight="1">
      <c r="A28" s="260">
        <f t="shared" si="11"/>
        <v>21</v>
      </c>
      <c r="B28" s="261">
        <f t="shared" si="11"/>
        <v>2044</v>
      </c>
      <c r="C28" s="262">
        <f t="shared" si="8"/>
        <v>6768</v>
      </c>
      <c r="D28" s="263">
        <f t="shared" si="5"/>
        <v>1128</v>
      </c>
      <c r="E28" s="263">
        <f t="shared" si="0"/>
        <v>5640</v>
      </c>
      <c r="F28" s="261"/>
      <c r="G28" s="265">
        <f ca="1">DATA!$D$11/1000000</f>
        <v>0.78050283208441673</v>
      </c>
      <c r="H28" s="265">
        <f>C28*DATA!$D$5/1000000</f>
        <v>7.3373583105604006</v>
      </c>
      <c r="I28" s="265">
        <f>(C28*DATA!$D$5*DATA!$D$7)/1000000</f>
        <v>0.16509056198760902</v>
      </c>
      <c r="J28" s="263">
        <f t="shared" ca="1" si="1"/>
        <v>8.2829517046324259</v>
      </c>
      <c r="K28" s="261"/>
      <c r="L28" s="263">
        <f>((D28*DATA!$D$23)/1000000)+((E28*DATA!$D$24)/1000000)</f>
        <v>9.7777296000000007</v>
      </c>
      <c r="M28" s="263">
        <f t="shared" si="2"/>
        <v>9.7777296000000007</v>
      </c>
      <c r="N28" s="263">
        <f t="shared" ca="1" si="6"/>
        <v>1.4947778953675748</v>
      </c>
      <c r="O28" s="262">
        <f>1/(1+'[92]Asumsi I'!$C$3)^(KKF!A28)</f>
        <v>9.2559611679185971E-2</v>
      </c>
      <c r="P28" s="263">
        <f t="shared" ca="1" si="7"/>
        <v>0.13835606154185359</v>
      </c>
      <c r="Q28" s="263">
        <f t="shared" ca="1" si="9"/>
        <v>-14.080802245273585</v>
      </c>
      <c r="S28" s="251" t="str">
        <f t="shared" ca="1" si="3"/>
        <v>a</v>
      </c>
      <c r="T28" s="267" t="str">
        <f t="shared" ca="1" si="10"/>
        <v/>
      </c>
      <c r="U28" s="251"/>
    </row>
    <row r="29" spans="1:21" ht="20.100000000000001" customHeight="1">
      <c r="A29" s="260">
        <f t="shared" si="11"/>
        <v>22</v>
      </c>
      <c r="B29" s="261">
        <f t="shared" si="11"/>
        <v>2045</v>
      </c>
      <c r="C29" s="262">
        <f t="shared" si="8"/>
        <v>6768</v>
      </c>
      <c r="D29" s="263">
        <f t="shared" si="5"/>
        <v>1128</v>
      </c>
      <c r="E29" s="263">
        <f t="shared" si="0"/>
        <v>5640</v>
      </c>
      <c r="F29" s="261"/>
      <c r="G29" s="265">
        <f ca="1">DATA!$D$11/1000000</f>
        <v>0.78050283208441673</v>
      </c>
      <c r="H29" s="265">
        <f>C29*DATA!$D$5/1000000</f>
        <v>7.3373583105604006</v>
      </c>
      <c r="I29" s="265">
        <f>(C29*DATA!$D$5*DATA!$D$7)/1000000</f>
        <v>0.16509056198760902</v>
      </c>
      <c r="J29" s="263">
        <f t="shared" ca="1" si="1"/>
        <v>8.2829517046324259</v>
      </c>
      <c r="K29" s="261"/>
      <c r="L29" s="263">
        <f>((D29*DATA!$D$23)/1000000)+((E29*DATA!$D$24)/1000000)</f>
        <v>9.7777296000000007</v>
      </c>
      <c r="M29" s="263">
        <f t="shared" si="2"/>
        <v>9.7777296000000007</v>
      </c>
      <c r="N29" s="263">
        <f t="shared" ca="1" si="6"/>
        <v>1.4947778953675748</v>
      </c>
      <c r="O29" s="262">
        <f>1/(1+'[92]Asumsi I'!$C$3)^(KKF!A29)</f>
        <v>8.2642510427844609E-2</v>
      </c>
      <c r="P29" s="263">
        <f t="shared" ca="1" si="7"/>
        <v>0.12353219780522641</v>
      </c>
      <c r="Q29" s="263">
        <f t="shared" ca="1" si="9"/>
        <v>-13.957270047468358</v>
      </c>
      <c r="S29" s="251" t="str">
        <f t="shared" ca="1" si="3"/>
        <v>a</v>
      </c>
      <c r="T29" s="267" t="str">
        <f t="shared" ca="1" si="10"/>
        <v/>
      </c>
      <c r="U29" s="251"/>
    </row>
    <row r="30" spans="1:21" ht="20.100000000000001" customHeight="1">
      <c r="A30" s="260">
        <f t="shared" si="11"/>
        <v>23</v>
      </c>
      <c r="B30" s="261">
        <f t="shared" si="11"/>
        <v>2046</v>
      </c>
      <c r="C30" s="262">
        <f t="shared" si="8"/>
        <v>6768</v>
      </c>
      <c r="D30" s="263">
        <f t="shared" si="5"/>
        <v>1128</v>
      </c>
      <c r="E30" s="263">
        <f t="shared" si="0"/>
        <v>5640</v>
      </c>
      <c r="F30" s="261"/>
      <c r="G30" s="265">
        <f ca="1">DATA!$D$11/1000000</f>
        <v>0.78050283208441673</v>
      </c>
      <c r="H30" s="265">
        <f>C30*DATA!$D$5/1000000</f>
        <v>7.3373583105604006</v>
      </c>
      <c r="I30" s="265">
        <f>(C30*DATA!$D$5*DATA!$D$7)/1000000</f>
        <v>0.16509056198760902</v>
      </c>
      <c r="J30" s="263">
        <f t="shared" ca="1" si="1"/>
        <v>8.2829517046324259</v>
      </c>
      <c r="K30" s="261"/>
      <c r="L30" s="263">
        <f>((D30*DATA!$D$23)/1000000)+((E30*DATA!$D$24)/1000000)</f>
        <v>9.7777296000000007</v>
      </c>
      <c r="M30" s="263">
        <f t="shared" si="2"/>
        <v>9.7777296000000007</v>
      </c>
      <c r="N30" s="263">
        <f t="shared" ca="1" si="6"/>
        <v>1.4947778953675748</v>
      </c>
      <c r="O30" s="262">
        <f>1/(1+'[92]Asumsi I'!$C$3)^(KKF!A30)</f>
        <v>7.3787955739146982E-2</v>
      </c>
      <c r="P30" s="263">
        <f t="shared" ca="1" si="7"/>
        <v>0.11029660518323789</v>
      </c>
      <c r="Q30" s="263">
        <f t="shared" ca="1" si="9"/>
        <v>-13.846973442285119</v>
      </c>
      <c r="S30" s="251" t="str">
        <f t="shared" ca="1" si="3"/>
        <v>a</v>
      </c>
      <c r="T30" s="267" t="str">
        <f t="shared" ca="1" si="10"/>
        <v/>
      </c>
      <c r="U30" s="251"/>
    </row>
    <row r="31" spans="1:21" ht="20.100000000000001" customHeight="1">
      <c r="A31" s="260">
        <f t="shared" si="11"/>
        <v>24</v>
      </c>
      <c r="B31" s="261">
        <f t="shared" si="11"/>
        <v>2047</v>
      </c>
      <c r="C31" s="262">
        <f t="shared" si="8"/>
        <v>6768</v>
      </c>
      <c r="D31" s="263">
        <f t="shared" si="5"/>
        <v>1128</v>
      </c>
      <c r="E31" s="263">
        <f t="shared" si="0"/>
        <v>5640</v>
      </c>
      <c r="F31" s="261"/>
      <c r="G31" s="265">
        <f ca="1">DATA!$D$11/1000000</f>
        <v>0.78050283208441673</v>
      </c>
      <c r="H31" s="265">
        <f>C31*DATA!$D$5/1000000</f>
        <v>7.3373583105604006</v>
      </c>
      <c r="I31" s="265">
        <f>(C31*DATA!$D$5*DATA!$D$7)/1000000</f>
        <v>0.16509056198760902</v>
      </c>
      <c r="J31" s="263">
        <f t="shared" ca="1" si="1"/>
        <v>8.2829517046324259</v>
      </c>
      <c r="K31" s="261"/>
      <c r="L31" s="263">
        <f>((D31*DATA!$D$23)/1000000)+((E31*DATA!$D$24)/1000000)</f>
        <v>9.7777296000000007</v>
      </c>
      <c r="M31" s="263">
        <f t="shared" si="2"/>
        <v>9.7777296000000007</v>
      </c>
      <c r="N31" s="263">
        <f t="shared" ca="1" si="6"/>
        <v>1.4947778953675748</v>
      </c>
      <c r="O31" s="262">
        <f>1/(1+'[92]Asumsi I'!$C$3)^(KKF!A31)</f>
        <v>6.5882103338524081E-2</v>
      </c>
      <c r="P31" s="263">
        <f t="shared" ca="1" si="7"/>
        <v>9.8479111770748098E-2</v>
      </c>
      <c r="Q31" s="263">
        <f ca="1">Q30+P31</f>
        <v>-13.748494330514371</v>
      </c>
      <c r="S31" s="251" t="str">
        <f t="shared" ca="1" si="3"/>
        <v>a</v>
      </c>
      <c r="T31" s="267" t="str">
        <f t="shared" ca="1" si="10"/>
        <v/>
      </c>
      <c r="U31" s="251"/>
    </row>
    <row r="32" spans="1:21" ht="20.100000000000001" customHeight="1">
      <c r="A32" s="260">
        <f t="shared" si="11"/>
        <v>25</v>
      </c>
      <c r="B32" s="261">
        <f>B30+1</f>
        <v>2047</v>
      </c>
      <c r="C32" s="262">
        <f t="shared" si="8"/>
        <v>6768</v>
      </c>
      <c r="D32" s="263">
        <f t="shared" si="5"/>
        <v>1128</v>
      </c>
      <c r="E32" s="263">
        <f t="shared" si="0"/>
        <v>5640</v>
      </c>
      <c r="F32" s="261"/>
      <c r="G32" s="265">
        <f ca="1">DATA!$D$11/1000000</f>
        <v>0.78050283208441673</v>
      </c>
      <c r="H32" s="265">
        <f>C32*DATA!$D$5/1000000</f>
        <v>7.3373583105604006</v>
      </c>
      <c r="I32" s="265">
        <f>(C32*DATA!$D$5*DATA!$D$7)/1000000</f>
        <v>0.16509056198760902</v>
      </c>
      <c r="J32" s="263">
        <f t="shared" ca="1" si="1"/>
        <v>8.2829517046324259</v>
      </c>
      <c r="K32" s="261"/>
      <c r="L32" s="263">
        <f>((D32*DATA!$D$23)/1000000)+((E32*DATA!$D$24)/1000000)</f>
        <v>9.7777296000000007</v>
      </c>
      <c r="M32" s="263">
        <f t="shared" si="2"/>
        <v>9.7777296000000007</v>
      </c>
      <c r="N32" s="263">
        <f t="shared" ca="1" si="6"/>
        <v>1.4947778953675748</v>
      </c>
      <c r="O32" s="262">
        <f>1/(1+'[92]Asumsi I'!$C$3)^(KKF!A32)</f>
        <v>5.8823306552253637E-2</v>
      </c>
      <c r="P32" s="263">
        <f t="shared" ca="1" si="7"/>
        <v>8.7927778366739359E-2</v>
      </c>
      <c r="Q32" s="263">
        <f ca="1">Q31+P32</f>
        <v>-13.660566552147632</v>
      </c>
      <c r="S32" s="251" t="str">
        <f t="shared" ca="1" si="3"/>
        <v>a</v>
      </c>
      <c r="T32" s="267" t="str">
        <f t="shared" ca="1" si="10"/>
        <v/>
      </c>
      <c r="U32" s="251"/>
    </row>
    <row r="33" spans="2:22" ht="20.100000000000001" customHeight="1">
      <c r="B33" s="270"/>
      <c r="C33" s="270"/>
      <c r="D33" s="270"/>
      <c r="E33" s="270"/>
      <c r="F33" s="612" t="s">
        <v>1373</v>
      </c>
      <c r="G33" s="612"/>
      <c r="H33" s="612"/>
      <c r="I33" s="271"/>
      <c r="J33" s="272">
        <f ca="1">SUM(J7:J32)</f>
        <v>249.3802533429654</v>
      </c>
      <c r="K33" s="612" t="s">
        <v>1374</v>
      </c>
      <c r="L33" s="612"/>
      <c r="M33" s="272">
        <f>SUM(M7:M32)</f>
        <v>261.36538319999983</v>
      </c>
      <c r="N33" s="270"/>
      <c r="O33" s="270"/>
      <c r="P33" s="273"/>
      <c r="Q33" s="273"/>
      <c r="S33" s="251">
        <f ca="1">COUNTIF(S7:S32,"a")</f>
        <v>26</v>
      </c>
    </row>
    <row r="34" spans="2:22" ht="20.100000000000001" customHeight="1">
      <c r="B34" s="270"/>
      <c r="C34" s="270"/>
      <c r="D34" s="270"/>
      <c r="E34" s="270"/>
      <c r="F34" s="274"/>
      <c r="G34" s="274"/>
      <c r="H34" s="274"/>
      <c r="I34" s="274"/>
      <c r="J34" s="275"/>
      <c r="K34" s="274"/>
      <c r="L34" s="274"/>
      <c r="M34" s="275"/>
      <c r="N34" s="270"/>
      <c r="O34" s="270"/>
      <c r="P34" s="276" t="s">
        <v>1375</v>
      </c>
      <c r="Q34" s="277">
        <f ca="1">+J7/N32</f>
        <v>28.302840748625854</v>
      </c>
      <c r="V34" s="278"/>
    </row>
    <row r="35" spans="2:22" ht="20.100000000000001" customHeight="1">
      <c r="B35" s="270"/>
      <c r="C35" s="270"/>
      <c r="D35" s="270"/>
      <c r="E35" s="270"/>
      <c r="F35" s="274"/>
      <c r="G35" s="274"/>
      <c r="H35" s="274"/>
      <c r="I35" s="274"/>
      <c r="J35" s="275"/>
      <c r="K35" s="274"/>
      <c r="L35" s="274"/>
      <c r="M35" s="275"/>
      <c r="N35" s="270"/>
      <c r="O35" s="270"/>
      <c r="P35" s="276" t="s">
        <v>1376</v>
      </c>
      <c r="Q35" s="279" t="e">
        <f ca="1">AVERAGE(T7:T32)</f>
        <v>#DIV/0!</v>
      </c>
    </row>
    <row r="36" spans="2:22" ht="20.100000000000001" customHeight="1">
      <c r="B36" s="270"/>
      <c r="C36" s="270"/>
      <c r="D36" s="270"/>
      <c r="E36" s="270"/>
      <c r="F36" s="274"/>
      <c r="G36" s="274"/>
      <c r="H36" s="274"/>
      <c r="I36" s="274"/>
      <c r="J36" s="275"/>
      <c r="K36" s="274"/>
      <c r="L36" s="274"/>
      <c r="M36" s="275"/>
      <c r="N36" s="270"/>
      <c r="O36" s="270"/>
      <c r="P36" s="276" t="s">
        <v>1377</v>
      </c>
      <c r="Q36" s="280">
        <f ca="1">M33/J33</f>
        <v>1.0480596586793567</v>
      </c>
    </row>
    <row r="37" spans="2:22" ht="20.100000000000001" customHeight="1">
      <c r="B37" s="270"/>
      <c r="C37" s="270"/>
      <c r="D37" s="270"/>
      <c r="E37" s="270"/>
      <c r="F37" s="274"/>
      <c r="G37" s="274"/>
      <c r="H37" s="274"/>
      <c r="I37" s="274"/>
      <c r="J37" s="275"/>
      <c r="K37" s="274"/>
      <c r="L37" s="274"/>
      <c r="M37" s="275"/>
      <c r="N37" s="270"/>
      <c r="O37" s="270"/>
      <c r="P37" s="276" t="s">
        <v>1028</v>
      </c>
      <c r="Q37" s="281">
        <f ca="1">+NPV(0.12,N7:N32)</f>
        <v>-12.196934421560385</v>
      </c>
    </row>
    <row r="38" spans="2:22" ht="20.100000000000001" customHeight="1">
      <c r="B38" s="270"/>
      <c r="C38" s="270"/>
      <c r="D38" s="270"/>
      <c r="E38" s="270"/>
      <c r="F38" s="274"/>
      <c r="G38" s="274"/>
      <c r="H38" s="274"/>
      <c r="I38" s="274"/>
      <c r="J38" s="275"/>
      <c r="K38" s="274"/>
      <c r="L38" s="274"/>
      <c r="M38" s="275"/>
      <c r="N38" s="270"/>
      <c r="O38" s="270"/>
      <c r="P38" s="276" t="s">
        <v>1029</v>
      </c>
      <c r="Q38" s="282">
        <f ca="1">IRR(N7:N32,DATA!D4)</f>
        <v>3.2263499694825892E-2</v>
      </c>
    </row>
    <row r="39" spans="2:22" ht="20.100000000000001" customHeight="1"/>
  </sheetData>
  <mergeCells count="14">
    <mergeCell ref="B3:E3"/>
    <mergeCell ref="B5:B6"/>
    <mergeCell ref="C5:C6"/>
    <mergeCell ref="D5:D6"/>
    <mergeCell ref="E5:E6"/>
    <mergeCell ref="F5:J5"/>
    <mergeCell ref="T5:T6"/>
    <mergeCell ref="F33:H33"/>
    <mergeCell ref="K33:L33"/>
    <mergeCell ref="K5:L5"/>
    <mergeCell ref="N5:N6"/>
    <mergeCell ref="O5:O6"/>
    <mergeCell ref="P5:P6"/>
    <mergeCell ref="Q5:Q6"/>
  </mergeCells>
  <conditionalFormatting sqref="K7">
    <cfRule type="cellIs" dxfId="14" priority="1" stopIfTrue="1" operator="greaterThanOrEqual">
      <formula>$F$7</formula>
    </cfRule>
    <cfRule type="cellIs" dxfId="13" priority="2" stopIfTrue="1" operator="lessThan">
      <formula>$F$7</formula>
    </cfRule>
  </conditionalFormatting>
  <conditionalFormatting sqref="Q7:Q32">
    <cfRule type="cellIs" dxfId="12" priority="3" operator="lessThan">
      <formula>0</formula>
    </cfRule>
    <cfRule type="cellIs" dxfId="11" priority="4" operator="lessThan">
      <formula>0</formula>
    </cfRule>
    <cfRule type="cellIs" dxfId="10" priority="5" operator="lessThan">
      <formula>-6395.81</formula>
    </cfRule>
    <cfRule type="cellIs" dxfId="9" priority="6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1" manualBreakCount="1">
    <brk id="39" max="16383" man="1"/>
  </rowBreaks>
  <ignoredErrors>
    <ignoredError sqref="Q36:Q38" evalError="1"/>
  </ignoredError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6699"/>
  </sheetPr>
  <dimension ref="A1:V101"/>
  <sheetViews>
    <sheetView showGridLines="0" zoomScale="70" zoomScaleNormal="70" zoomScaleSheetLayoutView="70" workbookViewId="0">
      <pane ySplit="13" topLeftCell="A35" activePane="bottomLeft" state="frozen"/>
      <selection activeCell="H1093" sqref="H1093"/>
      <selection pane="bottomLeft" activeCell="H68" sqref="H68"/>
    </sheetView>
  </sheetViews>
  <sheetFormatPr defaultColWidth="9.140625" defaultRowHeight="15"/>
  <cols>
    <col min="1" max="1" width="8.28515625" style="283" customWidth="1"/>
    <col min="2" max="2" width="5.140625" style="284" customWidth="1"/>
    <col min="3" max="3" width="53.42578125" style="354" customWidth="1"/>
    <col min="4" max="4" width="13.7109375" style="354" customWidth="1"/>
    <col min="5" max="5" width="12.5703125" style="287" customWidth="1"/>
    <col min="6" max="6" width="7.7109375" style="287" customWidth="1"/>
    <col min="7" max="7" width="12.7109375" style="287" customWidth="1"/>
    <col min="8" max="8" width="18.140625" style="288" customWidth="1"/>
    <col min="9" max="9" width="16.7109375" style="288" customWidth="1"/>
    <col min="10" max="11" width="16.7109375" style="289" customWidth="1"/>
    <col min="12" max="12" width="1.5703125" style="289" customWidth="1"/>
    <col min="13" max="13" width="16.85546875" style="289" customWidth="1"/>
    <col min="14" max="14" width="15" style="289" customWidth="1"/>
    <col min="15" max="15" width="9.140625" style="290" customWidth="1"/>
    <col min="16" max="16" width="12.7109375" style="291" customWidth="1"/>
    <col min="17" max="17" width="12.7109375" style="290" customWidth="1"/>
    <col min="18" max="18" width="2.42578125" style="290" customWidth="1"/>
    <col min="19" max="22" width="10.7109375" style="290" customWidth="1"/>
    <col min="23" max="24" width="9.140625" style="290" customWidth="1"/>
    <col min="25" max="16384" width="9.140625" style="290"/>
  </cols>
  <sheetData>
    <row r="1" spans="1:22">
      <c r="C1" s="285" t="s">
        <v>1009</v>
      </c>
      <c r="D1" s="286"/>
      <c r="U1" s="283"/>
    </row>
    <row r="2" spans="1:22">
      <c r="C2" s="285" t="s">
        <v>1347</v>
      </c>
      <c r="D2" s="286"/>
      <c r="T2" s="291"/>
      <c r="U2" s="292" t="s">
        <v>1036</v>
      </c>
      <c r="V2" s="291"/>
    </row>
    <row r="3" spans="1:22">
      <c r="C3" s="285" t="s">
        <v>1439</v>
      </c>
      <c r="D3" s="286"/>
      <c r="O3" s="636" t="s">
        <v>1036</v>
      </c>
      <c r="P3" s="636"/>
      <c r="Q3" s="293"/>
      <c r="T3" s="291"/>
      <c r="U3" s="292" t="s">
        <v>1041</v>
      </c>
      <c r="V3" s="291"/>
    </row>
    <row r="4" spans="1:22" ht="15.75" customHeight="1">
      <c r="B4" s="637" t="s">
        <v>1023</v>
      </c>
      <c r="C4" s="637"/>
      <c r="D4" s="637"/>
      <c r="E4" s="637"/>
      <c r="F4" s="637"/>
      <c r="G4" s="637"/>
      <c r="H4" s="637"/>
      <c r="I4" s="637"/>
      <c r="J4" s="637"/>
      <c r="K4" s="637"/>
      <c r="O4" s="636"/>
      <c r="P4" s="636"/>
      <c r="T4" s="291"/>
      <c r="U4" s="291"/>
      <c r="V4" s="291"/>
    </row>
    <row r="5" spans="1:22">
      <c r="C5" s="294"/>
      <c r="D5" s="286"/>
      <c r="T5" s="291"/>
      <c r="U5" s="292"/>
      <c r="V5" s="291"/>
    </row>
    <row r="6" spans="1:22" ht="15" customHeight="1">
      <c r="C6" s="294"/>
      <c r="D6" s="286"/>
      <c r="E6" s="295" t="s">
        <v>1037</v>
      </c>
      <c r="F6" s="296" t="s">
        <v>9</v>
      </c>
      <c r="G6" s="619" t="s">
        <v>1631</v>
      </c>
      <c r="H6" s="620"/>
      <c r="I6" s="620"/>
      <c r="J6" s="620"/>
      <c r="K6" s="620"/>
      <c r="T6" s="291"/>
      <c r="U6" s="292"/>
      <c r="V6" s="291"/>
    </row>
    <row r="7" spans="1:22">
      <c r="C7" s="294"/>
      <c r="D7" s="286"/>
      <c r="E7" s="295" t="s">
        <v>1038</v>
      </c>
      <c r="F7" s="296" t="s">
        <v>9</v>
      </c>
      <c r="G7" s="295" t="s">
        <v>1632</v>
      </c>
      <c r="J7" s="297"/>
      <c r="T7" s="291"/>
      <c r="U7" s="292"/>
      <c r="V7" s="291"/>
    </row>
    <row r="8" spans="1:22">
      <c r="C8" s="294"/>
      <c r="D8" s="286"/>
      <c r="E8" s="295" t="s">
        <v>1039</v>
      </c>
      <c r="F8" s="296" t="s">
        <v>9</v>
      </c>
      <c r="G8" s="106" t="s">
        <v>1438</v>
      </c>
      <c r="J8" s="297"/>
      <c r="T8" s="291"/>
      <c r="U8" s="292"/>
      <c r="V8" s="291"/>
    </row>
    <row r="9" spans="1:22">
      <c r="C9" s="294"/>
      <c r="D9" s="286"/>
      <c r="E9" s="295" t="s">
        <v>1040</v>
      </c>
      <c r="F9" s="296" t="s">
        <v>9</v>
      </c>
      <c r="G9" s="295" t="s">
        <v>1542</v>
      </c>
      <c r="J9" s="297"/>
      <c r="T9" s="291"/>
      <c r="U9" s="292"/>
      <c r="V9" s="291"/>
    </row>
    <row r="10" spans="1:22" ht="15.75" thickBot="1">
      <c r="C10" s="286"/>
      <c r="D10" s="286"/>
      <c r="T10" s="291"/>
      <c r="U10" s="291"/>
      <c r="V10" s="291"/>
    </row>
    <row r="11" spans="1:22" ht="21" customHeight="1">
      <c r="B11" s="639" t="s">
        <v>0</v>
      </c>
      <c r="C11" s="641" t="s">
        <v>1</v>
      </c>
      <c r="D11" s="630" t="s">
        <v>42</v>
      </c>
      <c r="E11" s="630" t="s">
        <v>43</v>
      </c>
      <c r="F11" s="630" t="s">
        <v>2</v>
      </c>
      <c r="G11" s="644" t="s">
        <v>41</v>
      </c>
      <c r="H11" s="630" t="s">
        <v>3</v>
      </c>
      <c r="I11" s="630"/>
      <c r="J11" s="630"/>
      <c r="K11" s="631"/>
      <c r="O11" s="298"/>
      <c r="P11" s="299"/>
      <c r="Q11" s="298"/>
      <c r="S11" s="300"/>
      <c r="T11" s="301"/>
      <c r="U11" s="301"/>
      <c r="V11" s="301"/>
    </row>
    <row r="12" spans="1:22" ht="15" customHeight="1">
      <c r="B12" s="640"/>
      <c r="C12" s="642"/>
      <c r="D12" s="634"/>
      <c r="E12" s="634"/>
      <c r="F12" s="634"/>
      <c r="G12" s="645"/>
      <c r="H12" s="632" t="s">
        <v>46</v>
      </c>
      <c r="I12" s="632" t="s">
        <v>5</v>
      </c>
      <c r="J12" s="634" t="s">
        <v>47</v>
      </c>
      <c r="K12" s="635" t="s">
        <v>4</v>
      </c>
      <c r="O12" s="299"/>
      <c r="P12" s="299"/>
      <c r="Q12" s="299"/>
      <c r="S12" s="300"/>
      <c r="T12" s="300"/>
      <c r="U12" s="300"/>
      <c r="V12" s="300"/>
    </row>
    <row r="13" spans="1:22" ht="15" customHeight="1">
      <c r="B13" s="640"/>
      <c r="C13" s="643"/>
      <c r="D13" s="634"/>
      <c r="E13" s="634"/>
      <c r="F13" s="634"/>
      <c r="G13" s="646"/>
      <c r="H13" s="633"/>
      <c r="I13" s="633"/>
      <c r="J13" s="634"/>
      <c r="K13" s="635"/>
      <c r="O13" s="302"/>
      <c r="P13" s="302"/>
      <c r="Q13" s="302"/>
      <c r="S13" s="300"/>
      <c r="T13" s="300"/>
      <c r="U13" s="300"/>
      <c r="V13" s="300"/>
    </row>
    <row r="14" spans="1:22" s="312" customFormat="1" ht="15.75" customHeight="1">
      <c r="A14" s="283"/>
      <c r="B14" s="303"/>
      <c r="C14" s="304"/>
      <c r="D14" s="305" t="str">
        <f ca="1">IF(ISERROR(OFFSET('HARGA SATUAN'!$D$6,MATCH(RAB!C14,'HARGA SATUAN'!$C$7:$C$1495,0),0)),"",OFFSET('HARGA SATUAN'!$D$6,MATCH(RAB!C14,'HARGA SATUAN'!$C$7:$C$1495,0),0))</f>
        <v/>
      </c>
      <c r="E14" s="306" t="str">
        <f ca="1">IF(B14="+","Unit",IF(ISERROR(OFFSET('HARGA SATUAN'!$E$6,MATCH(RAB!C14,'HARGA SATUAN'!$C$7:$C$1495,0),0)),"",OFFSET('HARGA SATUAN'!$E$6,MATCH(RAB!C14,'HARGA SATUAN'!$C$7:$C$1495,0),0)))</f>
        <v/>
      </c>
      <c r="F14" s="315"/>
      <c r="G14" s="307">
        <f ca="1">IF(ISERROR(OFFSET('HARGA SATUAN'!$I$6,MATCH(RAB!C14,'HARGA SATUAN'!$C$7:$C$1495,0),0)),0,OFFSET('HARGA SATUAN'!$I$6,MATCH(RAB!C14,'HARGA SATUAN'!$C$7:$C$1495,0),0))</f>
        <v>0</v>
      </c>
      <c r="H14" s="308">
        <f t="shared" ref="H14:H20" ca="1" si="0">IF(OR(D14="MDU",D14="MDU-KD"),(IF($O$3="RAB NON MDU","PLN KD",G14*F14)),0)</f>
        <v>0</v>
      </c>
      <c r="I14" s="308">
        <f t="shared" ref="I14:I20" ca="1" si="1">IF(D14="HDW",G14*F14,0)</f>
        <v>0</v>
      </c>
      <c r="J14" s="308">
        <f t="shared" ref="J14:J20" ca="1" si="2">IF(D14="JASA",G14*F14,0)</f>
        <v>0</v>
      </c>
      <c r="K14" s="309">
        <f t="shared" ref="K14:K20" ca="1" si="3">SUM(H14:J14)</f>
        <v>0</v>
      </c>
      <c r="L14" s="289"/>
      <c r="M14" s="289" t="str">
        <f ca="1">IF(AND(F14&gt;0,F13=0),"",IF(AND(ISBLANK(F14)=FALSE,K14=0),"WARNING",""))</f>
        <v/>
      </c>
      <c r="N14" s="289"/>
      <c r="O14" s="310"/>
      <c r="P14" s="310"/>
      <c r="Q14" s="291"/>
      <c r="R14" s="283"/>
      <c r="S14" s="311"/>
      <c r="T14" s="288"/>
      <c r="U14" s="288"/>
      <c r="V14" s="288"/>
    </row>
    <row r="15" spans="1:22" s="317" customFormat="1">
      <c r="A15" s="283" t="e">
        <f>IF(AND(C15=0,#REF!=0,#REF!=0),"BLANKS",1)</f>
        <v>#REF!</v>
      </c>
      <c r="B15" s="313" t="s">
        <v>10</v>
      </c>
      <c r="C15" s="314" t="s">
        <v>1603</v>
      </c>
      <c r="D15" s="305" t="str">
        <f ca="1">IF(ISERROR(OFFSET('HARGA SATUAN'!$D$6,MATCH(RAB!C15,'HARGA SATUAN'!$C$7:$C$1495,0),0)),"",OFFSET('HARGA SATUAN'!$D$6,MATCH(RAB!C15,'HARGA SATUAN'!$C$7:$C$1495,0),0))</f>
        <v/>
      </c>
      <c r="E15" s="306" t="str">
        <f ca="1">IF(B15="+","Unit",IF(ISERROR(OFFSET('HARGA SATUAN'!$E$6,MATCH(RAB!C15,'HARGA SATUAN'!$C$7:$C$1495,0),0)),"",OFFSET('HARGA SATUAN'!$E$6,MATCH(RAB!C15,'HARGA SATUAN'!$C$7:$C$1495,0),0)))</f>
        <v/>
      </c>
      <c r="F15" s="315"/>
      <c r="G15" s="307">
        <f ca="1">IF(ISERROR(OFFSET('HARGA SATUAN'!$I$6,MATCH(RAB!C15,'HARGA SATUAN'!$C$7:$C$1495,0),0)),0,OFFSET('HARGA SATUAN'!$I$6,MATCH(RAB!C15,'HARGA SATUAN'!$C$7:$C$1495,0),0))</f>
        <v>0</v>
      </c>
      <c r="H15" s="308">
        <f t="shared" ca="1" si="0"/>
        <v>0</v>
      </c>
      <c r="I15" s="308">
        <f t="shared" ca="1" si="1"/>
        <v>0</v>
      </c>
      <c r="J15" s="308">
        <f t="shared" ca="1" si="2"/>
        <v>0</v>
      </c>
      <c r="K15" s="309">
        <f t="shared" ca="1" si="3"/>
        <v>0</v>
      </c>
      <c r="L15" s="289"/>
      <c r="M15" s="289" t="str">
        <f t="shared" ref="M15:M21" ca="1" si="4">IF(AND(F15&gt;0,F14=0),"",IF(AND(ISBLANK(F15)=FALSE,K15=0),"WARNING",""))</f>
        <v/>
      </c>
      <c r="N15" s="316"/>
      <c r="O15" s="310"/>
      <c r="P15" s="310"/>
      <c r="Q15" s="291"/>
      <c r="R15" s="283"/>
      <c r="S15" s="311"/>
      <c r="T15" s="288"/>
      <c r="U15" s="288"/>
      <c r="V15" s="288"/>
    </row>
    <row r="16" spans="1:22" s="317" customFormat="1" hidden="1">
      <c r="A16" s="283"/>
      <c r="B16" s="421"/>
      <c r="C16" s="418"/>
      <c r="D16" s="305" t="str">
        <f ca="1">IF(ISERROR(OFFSET('HARGA SATUAN'!$D$6,MATCH(RAB!C16,'HARGA SATUAN'!$C$7:$C$1495,0),0)),"",OFFSET('HARGA SATUAN'!$D$6,MATCH(RAB!C16,'HARGA SATUAN'!$C$7:$C$1495,0),0))</f>
        <v/>
      </c>
      <c r="E16" s="306" t="str">
        <f ca="1">IF(B16="+","Unit",IF(ISERROR(OFFSET('HARGA SATUAN'!$E$6,MATCH(RAB!C16,'HARGA SATUAN'!$C$7:$C$1495,0),0)),"",OFFSET('HARGA SATUAN'!$E$6,MATCH(RAB!C16,'HARGA SATUAN'!$C$7:$C$1495,0),0)))</f>
        <v/>
      </c>
      <c r="F16" s="420"/>
      <c r="G16" s="307">
        <f ca="1">IF(ISERROR(OFFSET('HARGA SATUAN'!$I$6,MATCH(RAB!C16,'HARGA SATUAN'!$C$7:$C$1495,0),0)),0,OFFSET('HARGA SATUAN'!$I$6,MATCH(RAB!C16,'HARGA SATUAN'!$C$7:$C$1495,0),0))</f>
        <v>0</v>
      </c>
      <c r="H16" s="308">
        <f t="shared" ca="1" si="0"/>
        <v>0</v>
      </c>
      <c r="I16" s="308">
        <f t="shared" ca="1" si="1"/>
        <v>0</v>
      </c>
      <c r="J16" s="308">
        <f t="shared" ca="1" si="2"/>
        <v>0</v>
      </c>
      <c r="K16" s="309">
        <f t="shared" ca="1" si="3"/>
        <v>0</v>
      </c>
      <c r="L16" s="289"/>
      <c r="M16" s="289" t="e">
        <f>IF(AND(F16&gt;0,#REF!=0),"",IF(AND(ISBLANK(F16)=FALSE,K16=0),"WARNING",""))</f>
        <v>#REF!</v>
      </c>
      <c r="N16" s="316"/>
      <c r="O16" s="310"/>
      <c r="P16" s="310"/>
      <c r="Q16" s="291"/>
      <c r="R16" s="283"/>
      <c r="S16" s="311"/>
      <c r="T16" s="288"/>
      <c r="U16" s="288"/>
      <c r="V16" s="288"/>
    </row>
    <row r="17" spans="1:22" s="317" customFormat="1">
      <c r="A17" s="283"/>
      <c r="B17" s="421"/>
      <c r="C17" s="109"/>
      <c r="D17" s="305" t="str">
        <f ca="1">IF(ISERROR(OFFSET('HARGA SATUAN'!$D$6,MATCH(RAB!C17,'HARGA SATUAN'!$C$7:$C$1495,0),0)),"",OFFSET('HARGA SATUAN'!$D$6,MATCH(RAB!C17,'HARGA SATUAN'!$C$7:$C$1495,0),0))</f>
        <v/>
      </c>
      <c r="E17" s="306" t="str">
        <f ca="1">IF(B17="+","Unit",IF(ISERROR(OFFSET('HARGA SATUAN'!$E$6,MATCH(RAB!C17,'HARGA SATUAN'!$C$7:$C$1495,0),0)),"",OFFSET('HARGA SATUAN'!$E$6,MATCH(RAB!C17,'HARGA SATUAN'!$C$7:$C$1495,0),0)))</f>
        <v/>
      </c>
      <c r="F17" s="420"/>
      <c r="G17" s="307">
        <f ca="1">IF(ISERROR(OFFSET('HARGA SATUAN'!$I$6,MATCH(RAB!C17,'HARGA SATUAN'!$C$7:$C$1495,0),0)),0,OFFSET('HARGA SATUAN'!$I$6,MATCH(RAB!C17,'HARGA SATUAN'!$C$7:$C$1495,0),0))</f>
        <v>0</v>
      </c>
      <c r="H17" s="308">
        <f t="shared" ca="1" si="0"/>
        <v>0</v>
      </c>
      <c r="I17" s="308">
        <f t="shared" ca="1" si="1"/>
        <v>0</v>
      </c>
      <c r="J17" s="308">
        <f t="shared" ca="1" si="2"/>
        <v>0</v>
      </c>
      <c r="K17" s="309">
        <f t="shared" ca="1" si="3"/>
        <v>0</v>
      </c>
      <c r="L17" s="289"/>
      <c r="M17" s="289"/>
      <c r="N17" s="316"/>
      <c r="O17" s="310"/>
      <c r="P17" s="310"/>
      <c r="Q17" s="291"/>
      <c r="R17" s="283"/>
      <c r="S17" s="311"/>
      <c r="T17" s="288"/>
      <c r="U17" s="288"/>
      <c r="V17" s="288"/>
    </row>
    <row r="18" spans="1:22" s="317" customFormat="1">
      <c r="A18" s="283"/>
      <c r="B18" s="421"/>
      <c r="C18" s="109"/>
      <c r="D18" s="305" t="str">
        <f ca="1">IF(ISERROR(OFFSET('HARGA SATUAN'!$D$6,MATCH(RAB!C18,'HARGA SATUAN'!$C$7:$C$1495,0),0)),"",OFFSET('HARGA SATUAN'!$D$6,MATCH(RAB!C18,'HARGA SATUAN'!$C$7:$C$1495,0),0))</f>
        <v/>
      </c>
      <c r="E18" s="306" t="str">
        <f ca="1">IF(B18="+","Unit",IF(ISERROR(OFFSET('HARGA SATUAN'!$E$6,MATCH(RAB!C18,'HARGA SATUAN'!$C$7:$C$1495,0),0)),"",OFFSET('HARGA SATUAN'!$E$6,MATCH(RAB!C18,'HARGA SATUAN'!$C$7:$C$1495,0),0)))</f>
        <v/>
      </c>
      <c r="F18" s="420"/>
      <c r="G18" s="307">
        <f ca="1">IF(ISERROR(OFFSET('HARGA SATUAN'!$I$6,MATCH(RAB!C18,'HARGA SATUAN'!$C$7:$C$1495,0),0)),0,OFFSET('HARGA SATUAN'!$I$6,MATCH(RAB!C18,'HARGA SATUAN'!$C$7:$C$1495,0),0))</f>
        <v>0</v>
      </c>
      <c r="H18" s="308">
        <f t="shared" ca="1" si="0"/>
        <v>0</v>
      </c>
      <c r="I18" s="308">
        <f t="shared" ca="1" si="1"/>
        <v>0</v>
      </c>
      <c r="J18" s="308">
        <f t="shared" ca="1" si="2"/>
        <v>0</v>
      </c>
      <c r="K18" s="309">
        <f t="shared" ca="1" si="3"/>
        <v>0</v>
      </c>
      <c r="L18" s="289"/>
      <c r="M18" s="289"/>
      <c r="N18" s="316"/>
      <c r="O18" s="310"/>
      <c r="P18" s="310"/>
      <c r="Q18" s="291"/>
      <c r="R18" s="283"/>
      <c r="S18" s="311"/>
      <c r="T18" s="288"/>
      <c r="U18" s="288"/>
      <c r="V18" s="288"/>
    </row>
    <row r="19" spans="1:22" s="317" customFormat="1">
      <c r="A19" s="283"/>
      <c r="B19" s="419" t="s">
        <v>1601</v>
      </c>
      <c r="C19" s="422" t="s">
        <v>1605</v>
      </c>
      <c r="D19" s="305" t="str">
        <f ca="1">IF(ISERROR(OFFSET('HARGA SATUAN'!$D$6,MATCH(RAB!C19,'HARGA SATUAN'!$C$7:$C$1495,0),0)),"",OFFSET('HARGA SATUAN'!$D$6,MATCH(RAB!C19,'HARGA SATUAN'!$C$7:$C$1495,0),0))</f>
        <v/>
      </c>
      <c r="E19" s="306" t="str">
        <f ca="1">IF(B19="+","Unit",IF(ISERROR(OFFSET('HARGA SATUAN'!$E$6,MATCH(RAB!C19,'HARGA SATUAN'!$C$7:$C$1495,0),0)),"",OFFSET('HARGA SATUAN'!$E$6,MATCH(RAB!C19,'HARGA SATUAN'!$C$7:$C$1495,0),0)))</f>
        <v/>
      </c>
      <c r="F19" s="420"/>
      <c r="G19" s="307">
        <f ca="1">IF(ISERROR(OFFSET('HARGA SATUAN'!$I$6,MATCH(RAB!C19,'HARGA SATUAN'!$C$7:$C$1495,0),0)),0,OFFSET('HARGA SATUAN'!$I$6,MATCH(RAB!C19,'HARGA SATUAN'!$C$7:$C$1495,0),0))</f>
        <v>0</v>
      </c>
      <c r="H19" s="308">
        <f t="shared" ca="1" si="0"/>
        <v>0</v>
      </c>
      <c r="I19" s="308">
        <f t="shared" ca="1" si="1"/>
        <v>0</v>
      </c>
      <c r="J19" s="308">
        <f t="shared" ca="1" si="2"/>
        <v>0</v>
      </c>
      <c r="K19" s="309">
        <f t="shared" ca="1" si="3"/>
        <v>0</v>
      </c>
      <c r="L19" s="289"/>
      <c r="M19" s="289" t="e">
        <f>IF(AND(F19&gt;0,#REF!=0),"",IF(AND(ISBLANK(F19)=FALSE,K19=0),"WARNING",""))</f>
        <v>#REF!</v>
      </c>
      <c r="N19" s="316"/>
      <c r="O19" s="310"/>
      <c r="P19" s="310"/>
      <c r="Q19" s="291"/>
      <c r="R19" s="283"/>
      <c r="S19" s="311"/>
      <c r="T19" s="288"/>
      <c r="U19" s="288"/>
      <c r="V19" s="288"/>
    </row>
    <row r="20" spans="1:22" s="317" customFormat="1">
      <c r="A20" s="283"/>
      <c r="B20" s="450" t="s">
        <v>1035</v>
      </c>
      <c r="C20" s="451" t="s">
        <v>1615</v>
      </c>
      <c r="D20" s="305" t="str">
        <f ca="1">IF(ISERROR(OFFSET('HARGA SATUAN'!$D$6,MATCH(RAB!C20,'HARGA SATUAN'!$C$7:$C$1495,0),0)),"",OFFSET('HARGA SATUAN'!$D$6,MATCH(RAB!C20,'HARGA SATUAN'!$C$7:$C$1495,0),0))</f>
        <v/>
      </c>
      <c r="E20" s="306" t="str">
        <f ca="1">IF(B20="+","Unit",IF(ISERROR(OFFSET('HARGA SATUAN'!$E$6,MATCH(RAB!C20,'HARGA SATUAN'!$C$7:$C$1495,0),0)),"",OFFSET('HARGA SATUAN'!$E$6,MATCH(RAB!C20,'HARGA SATUAN'!$C$7:$C$1495,0),0)))</f>
        <v>Unit</v>
      </c>
      <c r="F20" s="456">
        <v>1</v>
      </c>
      <c r="G20" s="307">
        <f ca="1">IF(ISERROR(OFFSET('HARGA SATUAN'!$I$6,MATCH(RAB!C20,'HARGA SATUAN'!$C$7:$C$1495,0),0)),0,OFFSET('HARGA SATUAN'!$I$6,MATCH(RAB!C20,'HARGA SATUAN'!$C$7:$C$1495,0),0))</f>
        <v>0</v>
      </c>
      <c r="H20" s="308">
        <f t="shared" ca="1" si="0"/>
        <v>0</v>
      </c>
      <c r="I20" s="308">
        <f t="shared" ca="1" si="1"/>
        <v>0</v>
      </c>
      <c r="J20" s="308">
        <f t="shared" ca="1" si="2"/>
        <v>0</v>
      </c>
      <c r="K20" s="309">
        <f t="shared" ca="1" si="3"/>
        <v>0</v>
      </c>
      <c r="L20" s="316"/>
      <c r="M20" s="289" t="e">
        <f>IF(AND(F20&gt;0,#REF!=0),"",IF(AND(ISBLANK(F20)=FALSE,K20=0),"WARNING",""))</f>
        <v>#REF!</v>
      </c>
      <c r="N20" s="316"/>
      <c r="O20" s="310"/>
      <c r="P20" s="310"/>
      <c r="Q20" s="291"/>
      <c r="R20" s="283"/>
      <c r="S20" s="311"/>
      <c r="T20" s="288"/>
      <c r="U20" s="288"/>
      <c r="V20" s="288"/>
    </row>
    <row r="21" spans="1:22" s="317" customFormat="1">
      <c r="A21" s="283"/>
      <c r="B21" s="450">
        <v>1</v>
      </c>
      <c r="C21" s="451" t="s">
        <v>532</v>
      </c>
      <c r="D21" s="305" t="str">
        <f ca="1">IF(ISERROR(OFFSET('HARGA SATUAN'!$D$6,MATCH(RAB!C21,'HARGA SATUAN'!$C$7:$C$1495,0),0)),"",OFFSET('HARGA SATUAN'!$D$6,MATCH(RAB!C21,'HARGA SATUAN'!$C$7:$C$1495,0),0))</f>
        <v>MDU-KD</v>
      </c>
      <c r="E21" s="306" t="str">
        <f ca="1">IF(B21="+","Unit",IF(ISERROR(OFFSET('HARGA SATUAN'!$E$6,MATCH(RAB!C21,'HARGA SATUAN'!$C$7:$C$1495,0),0)),"",OFFSET('HARGA SATUAN'!$E$6,MATCH(RAB!C21,'HARGA SATUAN'!$C$7:$C$1495,0),0)))</f>
        <v>Bh</v>
      </c>
      <c r="F21" s="456">
        <f>F20*1</f>
        <v>1</v>
      </c>
      <c r="G21" s="307">
        <f ca="1">IF(ISERROR(OFFSET('HARGA SATUAN'!$I$6,MATCH(RAB!C21,'HARGA SATUAN'!$C$7:$C$1495,0),0)),0,OFFSET('HARGA SATUAN'!$I$6,MATCH(RAB!C21,'HARGA SATUAN'!$C$7:$C$1495,0),0))</f>
        <v>27845400</v>
      </c>
      <c r="H21" s="308">
        <f t="shared" ref="H21:H43" ca="1" si="5">IF(OR(D21="MDU",D21="MDU-KD"),(IF($O$3="RAB NON MDU","PLN KD",G21*F21)),0)</f>
        <v>27845400</v>
      </c>
      <c r="I21" s="308">
        <f t="shared" ref="I21:I43" ca="1" si="6">IF(D21="HDW",G21*F21,0)</f>
        <v>0</v>
      </c>
      <c r="J21" s="308">
        <f t="shared" ref="J21:J43" ca="1" si="7">IF(D21="JASA",G21*F21,0)</f>
        <v>0</v>
      </c>
      <c r="K21" s="309">
        <f t="shared" ref="K21:K43" ca="1" si="8">SUM(H21:J21)</f>
        <v>27845400</v>
      </c>
      <c r="L21" s="316"/>
      <c r="M21" s="289" t="str">
        <f t="shared" ca="1" si="4"/>
        <v/>
      </c>
      <c r="N21" s="316"/>
      <c r="O21" s="310"/>
      <c r="P21" s="310"/>
      <c r="Q21" s="291"/>
      <c r="R21" s="283"/>
      <c r="S21" s="311"/>
      <c r="T21" s="288"/>
      <c r="U21" s="288"/>
      <c r="V21" s="288"/>
    </row>
    <row r="22" spans="1:22" s="317" customFormat="1">
      <c r="A22" s="283"/>
      <c r="B22" s="421">
        <v>2</v>
      </c>
      <c r="C22" s="418" t="s">
        <v>1616</v>
      </c>
      <c r="D22" s="305" t="str">
        <f ca="1">IF(ISERROR(OFFSET('HARGA SATUAN'!$D$6,MATCH(RAB!C22,'HARGA SATUAN'!$C$7:$C$1495,0),0)),"",OFFSET('HARGA SATUAN'!$D$6,MATCH(RAB!C22,'HARGA SATUAN'!$C$7:$C$1495,0),0))</f>
        <v/>
      </c>
      <c r="E22" s="306" t="str">
        <f ca="1">IF(B22="+","Unit",IF(ISERROR(OFFSET('HARGA SATUAN'!$E$6,MATCH(RAB!C22,'HARGA SATUAN'!$C$7:$C$1495,0),0)),"",OFFSET('HARGA SATUAN'!$E$6,MATCH(RAB!C22,'HARGA SATUAN'!$C$7:$C$1495,0),0)))</f>
        <v/>
      </c>
      <c r="F22" s="456"/>
      <c r="G22" s="307">
        <f ca="1">IF(ISERROR(OFFSET('HARGA SATUAN'!$I$6,MATCH(RAB!C22,'HARGA SATUAN'!$C$7:$C$1495,0),0)),0,OFFSET('HARGA SATUAN'!$I$6,MATCH(RAB!C22,'HARGA SATUAN'!$C$7:$C$1495,0),0))</f>
        <v>0</v>
      </c>
      <c r="H22" s="308">
        <f t="shared" ca="1" si="5"/>
        <v>0</v>
      </c>
      <c r="I22" s="308">
        <f t="shared" ca="1" si="6"/>
        <v>0</v>
      </c>
      <c r="J22" s="308">
        <f t="shared" ca="1" si="7"/>
        <v>0</v>
      </c>
      <c r="K22" s="309">
        <f t="shared" ca="1" si="8"/>
        <v>0</v>
      </c>
      <c r="L22" s="316"/>
      <c r="M22" s="289" t="str">
        <f t="shared" ref="M22:M43" ca="1" si="9">IF(AND(F22&gt;0,F21=0),"",IF(AND(ISBLANK(F22)=FALSE,K22=0),"WARNING",""))</f>
        <v/>
      </c>
      <c r="N22" s="316"/>
      <c r="O22" s="310"/>
      <c r="P22" s="310"/>
      <c r="Q22" s="291"/>
      <c r="R22" s="283"/>
      <c r="S22" s="311"/>
      <c r="T22" s="288"/>
      <c r="U22" s="288"/>
      <c r="V22" s="288"/>
    </row>
    <row r="23" spans="1:22" s="317" customFormat="1">
      <c r="A23" s="283"/>
      <c r="B23" s="421"/>
      <c r="C23" s="418" t="s">
        <v>65</v>
      </c>
      <c r="D23" s="305" t="str">
        <f ca="1">IF(ISERROR(OFFSET('HARGA SATUAN'!$D$6,MATCH(RAB!C23,'HARGA SATUAN'!$C$7:$C$1495,0),0)),"",OFFSET('HARGA SATUAN'!$D$6,MATCH(RAB!C23,'HARGA SATUAN'!$C$7:$C$1495,0),0))</f>
        <v>MDU-KD</v>
      </c>
      <c r="E23" s="306" t="str">
        <f ca="1">IF(B23="+","Unit",IF(ISERROR(OFFSET('HARGA SATUAN'!$E$6,MATCH(RAB!C23,'HARGA SATUAN'!$C$7:$C$1495,0),0)),"",OFFSET('HARGA SATUAN'!$E$6,MATCH(RAB!C23,'HARGA SATUAN'!$C$7:$C$1495,0),0)))</f>
        <v>Mtr</v>
      </c>
      <c r="F23" s="456">
        <f>F20*2</f>
        <v>2</v>
      </c>
      <c r="G23" s="307">
        <f ca="1">IF(ISERROR(OFFSET('HARGA SATUAN'!$I$6,MATCH(RAB!C23,'HARGA SATUAN'!$C$7:$C$1495,0),0)),0,OFFSET('HARGA SATUAN'!$I$6,MATCH(RAB!C23,'HARGA SATUAN'!$C$7:$C$1495,0),0))</f>
        <v>14200</v>
      </c>
      <c r="H23" s="308">
        <f t="shared" ca="1" si="5"/>
        <v>28400</v>
      </c>
      <c r="I23" s="308">
        <f t="shared" ca="1" si="6"/>
        <v>0</v>
      </c>
      <c r="J23" s="308">
        <f t="shared" ca="1" si="7"/>
        <v>0</v>
      </c>
      <c r="K23" s="309">
        <f t="shared" ca="1" si="8"/>
        <v>28400</v>
      </c>
      <c r="L23" s="316"/>
      <c r="M23" s="289" t="str">
        <f t="shared" si="9"/>
        <v/>
      </c>
      <c r="N23" s="316"/>
      <c r="O23" s="310"/>
      <c r="P23" s="310"/>
      <c r="Q23" s="291"/>
      <c r="R23" s="283"/>
      <c r="S23" s="311"/>
      <c r="T23" s="288"/>
      <c r="U23" s="288"/>
      <c r="V23" s="288"/>
    </row>
    <row r="24" spans="1:22" s="317" customFormat="1">
      <c r="A24" s="283"/>
      <c r="B24" s="318"/>
      <c r="C24" s="319" t="s">
        <v>1401</v>
      </c>
      <c r="D24" s="305" t="str">
        <f ca="1">IF(ISERROR(OFFSET('HARGA SATUAN'!$D$6,MATCH(RAB!C24,'HARGA SATUAN'!$C$7:$C$1495,0),0)),"",OFFSET('HARGA SATUAN'!$D$6,MATCH(RAB!C24,'HARGA SATUAN'!$C$7:$C$1495,0),0))</f>
        <v>MDU-KD</v>
      </c>
      <c r="E24" s="306" t="str">
        <f ca="1">IF(B24="+","Unit",IF(ISERROR(OFFSET('HARGA SATUAN'!$E$6,MATCH(RAB!C24,'HARGA SATUAN'!$C$7:$C$1495,0),0)),"",OFFSET('HARGA SATUAN'!$E$6,MATCH(RAB!C24,'HARGA SATUAN'!$C$7:$C$1495,0),0)))</f>
        <v>Mtr</v>
      </c>
      <c r="F24" s="456">
        <f>F20*2</f>
        <v>2</v>
      </c>
      <c r="G24" s="307">
        <f ca="1">IF(ISERROR(OFFSET('HARGA SATUAN'!$I$6,MATCH(RAB!C24,'HARGA SATUAN'!$C$7:$C$1495,0),0)),0,OFFSET('HARGA SATUAN'!$I$6,MATCH(RAB!C24,'HARGA SATUAN'!$C$7:$C$1495,0),0))</f>
        <v>53300</v>
      </c>
      <c r="H24" s="308">
        <f t="shared" ca="1" si="5"/>
        <v>106600</v>
      </c>
      <c r="I24" s="308">
        <f t="shared" ca="1" si="6"/>
        <v>0</v>
      </c>
      <c r="J24" s="308">
        <f t="shared" ca="1" si="7"/>
        <v>0</v>
      </c>
      <c r="K24" s="309">
        <f t="shared" ca="1" si="8"/>
        <v>106600</v>
      </c>
      <c r="L24" s="316"/>
      <c r="M24" s="289" t="str">
        <f t="shared" ca="1" si="9"/>
        <v/>
      </c>
      <c r="N24" s="316"/>
      <c r="O24" s="310"/>
      <c r="P24" s="310"/>
      <c r="Q24" s="291"/>
      <c r="R24" s="283"/>
      <c r="S24" s="311"/>
      <c r="T24" s="288"/>
      <c r="U24" s="288"/>
      <c r="V24" s="288"/>
    </row>
    <row r="25" spans="1:22" s="317" customFormat="1">
      <c r="A25" s="283"/>
      <c r="B25" s="318">
        <v>3</v>
      </c>
      <c r="C25" s="319" t="s">
        <v>207</v>
      </c>
      <c r="D25" s="305" t="str">
        <f ca="1">IF(ISERROR(OFFSET('HARGA SATUAN'!$D$6,MATCH(RAB!C25,'HARGA SATUAN'!$C$7:$C$1495,0),0)),"",OFFSET('HARGA SATUAN'!$D$6,MATCH(RAB!C25,'HARGA SATUAN'!$C$7:$C$1495,0),0))</f>
        <v>HDW</v>
      </c>
      <c r="E25" s="306" t="str">
        <f ca="1">IF(B25="+","Unit",IF(ISERROR(OFFSET('HARGA SATUAN'!$E$6,MATCH(RAB!C25,'HARGA SATUAN'!$C$7:$C$1495,0),0)),"",OFFSET('HARGA SATUAN'!$E$6,MATCH(RAB!C25,'HARGA SATUAN'!$C$7:$C$1495,0),0)))</f>
        <v>Bh</v>
      </c>
      <c r="F25" s="456">
        <f>F20*1</f>
        <v>1</v>
      </c>
      <c r="G25" s="307">
        <f ca="1">IF(ISERROR(OFFSET('HARGA SATUAN'!$I$6,MATCH(RAB!C25,'HARGA SATUAN'!$C$7:$C$1495,0),0)),0,OFFSET('HARGA SATUAN'!$I$6,MATCH(RAB!C25,'HARGA SATUAN'!$C$7:$C$1495,0),0))</f>
        <v>87000</v>
      </c>
      <c r="H25" s="308">
        <f t="shared" ca="1" si="5"/>
        <v>0</v>
      </c>
      <c r="I25" s="308">
        <f t="shared" ca="1" si="6"/>
        <v>87000</v>
      </c>
      <c r="J25" s="308">
        <f t="shared" ca="1" si="7"/>
        <v>0</v>
      </c>
      <c r="K25" s="309">
        <f t="shared" ca="1" si="8"/>
        <v>87000</v>
      </c>
      <c r="L25" s="316"/>
      <c r="M25" s="289" t="str">
        <f t="shared" ca="1" si="9"/>
        <v/>
      </c>
      <c r="N25" s="316"/>
      <c r="O25" s="310"/>
      <c r="P25" s="310"/>
      <c r="Q25" s="291"/>
      <c r="R25" s="283"/>
      <c r="S25" s="311"/>
      <c r="T25" s="288"/>
      <c r="U25" s="288"/>
      <c r="V25" s="288"/>
    </row>
    <row r="26" spans="1:22" s="317" customFormat="1">
      <c r="A26" s="283"/>
      <c r="B26" s="318">
        <v>4</v>
      </c>
      <c r="C26" s="319" t="s">
        <v>176</v>
      </c>
      <c r="D26" s="305" t="str">
        <f ca="1">IF(ISERROR(OFFSET('HARGA SATUAN'!$D$6,MATCH(RAB!C26,'HARGA SATUAN'!$C$7:$C$1495,0),0)),"",OFFSET('HARGA SATUAN'!$D$6,MATCH(RAB!C26,'HARGA SATUAN'!$C$7:$C$1495,0),0))</f>
        <v>HDW</v>
      </c>
      <c r="E26" s="306" t="str">
        <f ca="1">IF(B26="+","Unit",IF(ISERROR(OFFSET('HARGA SATUAN'!$E$6,MATCH(RAB!C26,'HARGA SATUAN'!$C$7:$C$1495,0),0)),"",OFFSET('HARGA SATUAN'!$E$6,MATCH(RAB!C26,'HARGA SATUAN'!$C$7:$C$1495,0),0)))</f>
        <v>Bh</v>
      </c>
      <c r="F26" s="456">
        <f>F20*2</f>
        <v>2</v>
      </c>
      <c r="G26" s="307">
        <f ca="1">IF(ISERROR(OFFSET('HARGA SATUAN'!$I$6,MATCH(RAB!C26,'HARGA SATUAN'!$C$7:$C$1495,0),0)),0,OFFSET('HARGA SATUAN'!$I$6,MATCH(RAB!C26,'HARGA SATUAN'!$C$7:$C$1495,0),0))</f>
        <v>404600</v>
      </c>
      <c r="H26" s="308">
        <f t="shared" ca="1" si="5"/>
        <v>0</v>
      </c>
      <c r="I26" s="308">
        <f t="shared" ca="1" si="6"/>
        <v>809200</v>
      </c>
      <c r="J26" s="308">
        <f t="shared" ca="1" si="7"/>
        <v>0</v>
      </c>
      <c r="K26" s="309">
        <f t="shared" ca="1" si="8"/>
        <v>809200</v>
      </c>
      <c r="L26" s="316"/>
      <c r="M26" s="289" t="str">
        <f t="shared" ca="1" si="9"/>
        <v/>
      </c>
      <c r="N26" s="316"/>
      <c r="O26" s="310"/>
      <c r="P26" s="310"/>
      <c r="Q26" s="291"/>
      <c r="R26" s="283"/>
      <c r="S26" s="311"/>
      <c r="T26" s="288"/>
      <c r="U26" s="288"/>
      <c r="V26" s="288"/>
    </row>
    <row r="27" spans="1:22" s="317" customFormat="1">
      <c r="A27" s="283"/>
      <c r="B27" s="318">
        <v>5</v>
      </c>
      <c r="C27" s="319" t="s">
        <v>184</v>
      </c>
      <c r="D27" s="305" t="str">
        <f ca="1">IF(ISERROR(OFFSET('HARGA SATUAN'!$D$6,MATCH(RAB!C27,'HARGA SATUAN'!$C$7:$C$1495,0),0)),"",OFFSET('HARGA SATUAN'!$D$6,MATCH(RAB!C27,'HARGA SATUAN'!$C$7:$C$1495,0),0))</f>
        <v>HDW</v>
      </c>
      <c r="E27" s="306" t="str">
        <f ca="1">IF(B27="+","Unit",IF(ISERROR(OFFSET('HARGA SATUAN'!$E$6,MATCH(RAB!C27,'HARGA SATUAN'!$C$7:$C$1495,0),0)),"",OFFSET('HARGA SATUAN'!$E$6,MATCH(RAB!C27,'HARGA SATUAN'!$C$7:$C$1495,0),0)))</f>
        <v>Bh</v>
      </c>
      <c r="F27" s="456">
        <f>F20*3</f>
        <v>3</v>
      </c>
      <c r="G27" s="307">
        <f ca="1">IF(ISERROR(OFFSET('HARGA SATUAN'!$I$6,MATCH(RAB!C27,'HARGA SATUAN'!$C$7:$C$1495,0),0)),0,OFFSET('HARGA SATUAN'!$I$6,MATCH(RAB!C27,'HARGA SATUAN'!$C$7:$C$1495,0),0))</f>
        <v>15900</v>
      </c>
      <c r="H27" s="308">
        <f t="shared" ca="1" si="5"/>
        <v>0</v>
      </c>
      <c r="I27" s="308">
        <f t="shared" ca="1" si="6"/>
        <v>47700</v>
      </c>
      <c r="J27" s="308">
        <f t="shared" ca="1" si="7"/>
        <v>0</v>
      </c>
      <c r="K27" s="309">
        <f t="shared" ca="1" si="8"/>
        <v>47700</v>
      </c>
      <c r="L27" s="316"/>
      <c r="M27" s="289" t="str">
        <f t="shared" ca="1" si="9"/>
        <v/>
      </c>
      <c r="N27" s="316"/>
      <c r="O27" s="310"/>
      <c r="P27" s="310"/>
      <c r="Q27" s="291"/>
      <c r="R27" s="283"/>
      <c r="S27" s="311"/>
      <c r="T27" s="288"/>
      <c r="U27" s="288"/>
      <c r="V27" s="288"/>
    </row>
    <row r="28" spans="1:22" s="317" customFormat="1">
      <c r="A28" s="283"/>
      <c r="B28" s="318">
        <v>6</v>
      </c>
      <c r="C28" s="319" t="s">
        <v>187</v>
      </c>
      <c r="D28" s="305" t="str">
        <f ca="1">IF(ISERROR(OFFSET('HARGA SATUAN'!$D$6,MATCH(RAB!C28,'HARGA SATUAN'!$C$7:$C$1495,0),0)),"",OFFSET('HARGA SATUAN'!$D$6,MATCH(RAB!C28,'HARGA SATUAN'!$C$7:$C$1495,0),0))</f>
        <v>HDW</v>
      </c>
      <c r="E28" s="306" t="str">
        <f ca="1">IF(B28="+","Unit",IF(ISERROR(OFFSET('HARGA SATUAN'!$E$6,MATCH(RAB!C28,'HARGA SATUAN'!$C$7:$C$1495,0),0)),"",OFFSET('HARGA SATUAN'!$E$6,MATCH(RAB!C28,'HARGA SATUAN'!$C$7:$C$1495,0),0)))</f>
        <v>Bh</v>
      </c>
      <c r="F28" s="456">
        <f>F20*2</f>
        <v>2</v>
      </c>
      <c r="G28" s="307">
        <f ca="1">IF(ISERROR(OFFSET('HARGA SATUAN'!$I$6,MATCH(RAB!C28,'HARGA SATUAN'!$C$7:$C$1495,0),0)),0,OFFSET('HARGA SATUAN'!$I$6,MATCH(RAB!C28,'HARGA SATUAN'!$C$7:$C$1495,0),0))</f>
        <v>17100</v>
      </c>
      <c r="H28" s="308">
        <f t="shared" ca="1" si="5"/>
        <v>0</v>
      </c>
      <c r="I28" s="308">
        <f t="shared" ca="1" si="6"/>
        <v>34200</v>
      </c>
      <c r="J28" s="308">
        <f t="shared" ca="1" si="7"/>
        <v>0</v>
      </c>
      <c r="K28" s="309">
        <f t="shared" ca="1" si="8"/>
        <v>34200</v>
      </c>
      <c r="L28" s="316"/>
      <c r="M28" s="289" t="str">
        <f t="shared" ca="1" si="9"/>
        <v/>
      </c>
      <c r="N28" s="316"/>
      <c r="O28" s="310"/>
      <c r="P28" s="310"/>
      <c r="Q28" s="291"/>
      <c r="R28" s="283"/>
      <c r="S28" s="311"/>
      <c r="T28" s="288"/>
      <c r="U28" s="288"/>
      <c r="V28" s="288"/>
    </row>
    <row r="29" spans="1:22" s="317" customFormat="1">
      <c r="A29" s="283"/>
      <c r="B29" s="318">
        <v>7</v>
      </c>
      <c r="C29" s="319" t="s">
        <v>1618</v>
      </c>
      <c r="D29" s="305" t="str">
        <f ca="1">IF(ISERROR(OFFSET('HARGA SATUAN'!$D$6,MATCH(RAB!C29,'HARGA SATUAN'!$C$7:$C$1495,0),0)),"",OFFSET('HARGA SATUAN'!$D$6,MATCH(RAB!C29,'HARGA SATUAN'!$C$7:$C$1495,0),0))</f>
        <v>HDW</v>
      </c>
      <c r="E29" s="306" t="str">
        <f ca="1">IF(B29="+","Unit",IF(ISERROR(OFFSET('HARGA SATUAN'!$E$6,MATCH(RAB!C29,'HARGA SATUAN'!$C$7:$C$1495,0),0)),"",OFFSET('HARGA SATUAN'!$E$6,MATCH(RAB!C29,'HARGA SATUAN'!$C$7:$C$1495,0),0)))</f>
        <v>Bh</v>
      </c>
      <c r="F29" s="456">
        <f>F20*4</f>
        <v>4</v>
      </c>
      <c r="G29" s="307">
        <f ca="1">IF(ISERROR(OFFSET('HARGA SATUAN'!$I$6,MATCH(RAB!C29,'HARGA SATUAN'!$C$7:$C$1495,0),0)),0,OFFSET('HARGA SATUAN'!$I$6,MATCH(RAB!C29,'HARGA SATUAN'!$C$7:$C$1495,0),0))</f>
        <v>49000</v>
      </c>
      <c r="H29" s="308">
        <f t="shared" ca="1" si="5"/>
        <v>0</v>
      </c>
      <c r="I29" s="308">
        <f t="shared" ca="1" si="6"/>
        <v>196000</v>
      </c>
      <c r="J29" s="308">
        <f t="shared" ca="1" si="7"/>
        <v>0</v>
      </c>
      <c r="K29" s="309">
        <f t="shared" ca="1" si="8"/>
        <v>196000</v>
      </c>
      <c r="L29" s="316"/>
      <c r="M29" s="289" t="str">
        <f t="shared" ca="1" si="9"/>
        <v/>
      </c>
      <c r="N29" s="316"/>
      <c r="O29" s="310"/>
      <c r="P29" s="310"/>
      <c r="Q29" s="291"/>
      <c r="R29" s="283"/>
      <c r="S29" s="311"/>
      <c r="T29" s="288"/>
      <c r="U29" s="288"/>
      <c r="V29" s="288"/>
    </row>
    <row r="30" spans="1:22" s="317" customFormat="1">
      <c r="A30" s="283"/>
      <c r="B30" s="318">
        <v>8</v>
      </c>
      <c r="C30" s="319" t="s">
        <v>149</v>
      </c>
      <c r="D30" s="305" t="str">
        <f ca="1">IF(ISERROR(OFFSET('HARGA SATUAN'!$D$6,MATCH(RAB!C30,'HARGA SATUAN'!$C$7:$C$1495,0),0)),"",OFFSET('HARGA SATUAN'!$D$6,MATCH(RAB!C30,'HARGA SATUAN'!$C$7:$C$1495,0),0))</f>
        <v>HDW</v>
      </c>
      <c r="E30" s="306" t="str">
        <f ca="1">IF(B30="+","Unit",IF(ISERROR(OFFSET('HARGA SATUAN'!$E$6,MATCH(RAB!C30,'HARGA SATUAN'!$C$7:$C$1495,0),0)),"",OFFSET('HARGA SATUAN'!$E$6,MATCH(RAB!C30,'HARGA SATUAN'!$C$7:$C$1495,0),0)))</f>
        <v>Set</v>
      </c>
      <c r="F30" s="420">
        <f>F20*1</f>
        <v>1</v>
      </c>
      <c r="G30" s="307">
        <f ca="1">IF(ISERROR(OFFSET('HARGA SATUAN'!$I$6,MATCH(RAB!C30,'HARGA SATUAN'!$C$7:$C$1495,0),0)),0,OFFSET('HARGA SATUAN'!$I$6,MATCH(RAB!C30,'HARGA SATUAN'!$C$7:$C$1495,0),0))</f>
        <v>67800</v>
      </c>
      <c r="H30" s="308">
        <f t="shared" ca="1" si="5"/>
        <v>0</v>
      </c>
      <c r="I30" s="308">
        <f t="shared" ca="1" si="6"/>
        <v>67800</v>
      </c>
      <c r="J30" s="308">
        <f t="shared" ca="1" si="7"/>
        <v>0</v>
      </c>
      <c r="K30" s="309">
        <f t="shared" ca="1" si="8"/>
        <v>67800</v>
      </c>
      <c r="L30" s="316"/>
      <c r="M30" s="289" t="str">
        <f t="shared" ca="1" si="9"/>
        <v/>
      </c>
      <c r="N30" s="316"/>
      <c r="O30" s="310"/>
      <c r="P30" s="310"/>
      <c r="Q30" s="291"/>
      <c r="R30" s="283"/>
      <c r="S30" s="311"/>
      <c r="T30" s="288"/>
      <c r="U30" s="288"/>
      <c r="V30" s="288"/>
    </row>
    <row r="31" spans="1:22" s="317" customFormat="1">
      <c r="A31" s="283"/>
      <c r="B31" s="318">
        <v>9</v>
      </c>
      <c r="C31" s="319" t="s">
        <v>32</v>
      </c>
      <c r="D31" s="305" t="str">
        <f ca="1">IF(ISERROR(OFFSET('HARGA SATUAN'!$D$6,MATCH(RAB!C31,'HARGA SATUAN'!$C$7:$C$1495,0),0)),"",OFFSET('HARGA SATUAN'!$D$6,MATCH(RAB!C31,'HARGA SATUAN'!$C$7:$C$1495,0),0))</f>
        <v>HDW</v>
      </c>
      <c r="E31" s="306" t="str">
        <f ca="1">IF(B31="+","Unit",IF(ISERROR(OFFSET('HARGA SATUAN'!$E$6,MATCH(RAB!C31,'HARGA SATUAN'!$C$7:$C$1495,0),0)),"",OFFSET('HARGA SATUAN'!$E$6,MATCH(RAB!C31,'HARGA SATUAN'!$C$7:$C$1495,0),0)))</f>
        <v>Mtr</v>
      </c>
      <c r="F31" s="420">
        <f>F20*2</f>
        <v>2</v>
      </c>
      <c r="G31" s="307">
        <f ca="1">IF(ISERROR(OFFSET('HARGA SATUAN'!$I$6,MATCH(RAB!C31,'HARGA SATUAN'!$C$7:$C$1495,0),0)),0,OFFSET('HARGA SATUAN'!$I$6,MATCH(RAB!C31,'HARGA SATUAN'!$C$7:$C$1495,0),0))</f>
        <v>30000</v>
      </c>
      <c r="H31" s="308">
        <f t="shared" ca="1" si="5"/>
        <v>0</v>
      </c>
      <c r="I31" s="308">
        <f t="shared" ca="1" si="6"/>
        <v>60000</v>
      </c>
      <c r="J31" s="308">
        <f t="shared" ca="1" si="7"/>
        <v>0</v>
      </c>
      <c r="K31" s="309">
        <f t="shared" ca="1" si="8"/>
        <v>60000</v>
      </c>
      <c r="L31" s="316"/>
      <c r="M31" s="289" t="str">
        <f t="shared" ca="1" si="9"/>
        <v/>
      </c>
      <c r="N31" s="316"/>
      <c r="O31" s="310"/>
      <c r="P31" s="310"/>
      <c r="Q31" s="291"/>
      <c r="R31" s="283"/>
      <c r="S31" s="311"/>
      <c r="T31" s="288"/>
      <c r="U31" s="288"/>
      <c r="V31" s="288"/>
    </row>
    <row r="32" spans="1:22" s="317" customFormat="1">
      <c r="A32" s="283"/>
      <c r="B32" s="318">
        <v>10</v>
      </c>
      <c r="C32" s="319" t="s">
        <v>781</v>
      </c>
      <c r="D32" s="305" t="str">
        <f ca="1">IF(ISERROR(OFFSET('HARGA SATUAN'!$D$6,MATCH(RAB!C32,'HARGA SATUAN'!$C$7:$C$1495,0),0)),"",OFFSET('HARGA SATUAN'!$D$6,MATCH(RAB!C32,'HARGA SATUAN'!$C$7:$C$1495,0),0))</f>
        <v>JASA</v>
      </c>
      <c r="E32" s="306" t="str">
        <f ca="1">IF(B32="+","Unit",IF(ISERROR(OFFSET('HARGA SATUAN'!$E$6,MATCH(RAB!C32,'HARGA SATUAN'!$C$7:$C$1495,0),0)),"",OFFSET('HARGA SATUAN'!$E$6,MATCH(RAB!C32,'HARGA SATUAN'!$C$7:$C$1495,0),0)))</f>
        <v>Unit</v>
      </c>
      <c r="F32" s="457">
        <f>F20*1</f>
        <v>1</v>
      </c>
      <c r="G32" s="307">
        <f ca="1">IF(ISERROR(OFFSET('HARGA SATUAN'!$I$6,MATCH(RAB!C32,'HARGA SATUAN'!$C$7:$C$1495,0),0)),0,OFFSET('HARGA SATUAN'!$I$6,MATCH(RAB!C32,'HARGA SATUAN'!$C$7:$C$1495,0),0))</f>
        <v>346400</v>
      </c>
      <c r="H32" s="308">
        <f t="shared" ca="1" si="5"/>
        <v>0</v>
      </c>
      <c r="I32" s="308">
        <f t="shared" ca="1" si="6"/>
        <v>0</v>
      </c>
      <c r="J32" s="308">
        <f t="shared" ca="1" si="7"/>
        <v>346400</v>
      </c>
      <c r="K32" s="309">
        <f t="shared" ca="1" si="8"/>
        <v>346400</v>
      </c>
      <c r="L32" s="316"/>
      <c r="M32" s="289" t="str">
        <f t="shared" ca="1" si="9"/>
        <v/>
      </c>
      <c r="N32" s="316"/>
      <c r="O32" s="310"/>
      <c r="P32" s="310"/>
      <c r="Q32" s="291"/>
      <c r="R32" s="283"/>
      <c r="S32" s="311"/>
      <c r="T32" s="288"/>
      <c r="U32" s="288"/>
      <c r="V32" s="288"/>
    </row>
    <row r="33" spans="1:22" s="317" customFormat="1">
      <c r="A33" s="283"/>
      <c r="B33" s="318"/>
      <c r="C33" s="319"/>
      <c r="D33" s="305" t="str">
        <f ca="1">IF(ISERROR(OFFSET('HARGA SATUAN'!$D$6,MATCH(RAB!C33,'HARGA SATUAN'!$C$7:$C$1495,0),0)),"",OFFSET('HARGA SATUAN'!$D$6,MATCH(RAB!C33,'HARGA SATUAN'!$C$7:$C$1495,0),0))</f>
        <v/>
      </c>
      <c r="E33" s="306" t="str">
        <f ca="1">IF(B33="+","Unit",IF(ISERROR(OFFSET('HARGA SATUAN'!$E$6,MATCH(RAB!C33,'HARGA SATUAN'!$C$7:$C$1495,0),0)),"",OFFSET('HARGA SATUAN'!$E$6,MATCH(RAB!C33,'HARGA SATUAN'!$C$7:$C$1495,0),0)))</f>
        <v/>
      </c>
      <c r="F33" s="457"/>
      <c r="G33" s="307">
        <f ca="1">IF(ISERROR(OFFSET('HARGA SATUAN'!$I$6,MATCH(RAB!C33,'HARGA SATUAN'!$C$7:$C$1495,0),0)),0,OFFSET('HARGA SATUAN'!$I$6,MATCH(RAB!C33,'HARGA SATUAN'!$C$7:$C$1495,0),0))</f>
        <v>0</v>
      </c>
      <c r="H33" s="308">
        <f t="shared" ca="1" si="5"/>
        <v>0</v>
      </c>
      <c r="I33" s="308">
        <f t="shared" ca="1" si="6"/>
        <v>0</v>
      </c>
      <c r="J33" s="308">
        <f t="shared" ca="1" si="7"/>
        <v>0</v>
      </c>
      <c r="K33" s="309">
        <f t="shared" ca="1" si="8"/>
        <v>0</v>
      </c>
      <c r="L33" s="316"/>
      <c r="M33" s="289" t="str">
        <f t="shared" ca="1" si="9"/>
        <v/>
      </c>
      <c r="N33" s="316"/>
      <c r="O33" s="310"/>
      <c r="P33" s="310"/>
      <c r="Q33" s="291"/>
      <c r="R33" s="283"/>
      <c r="S33" s="311"/>
      <c r="T33" s="288"/>
      <c r="U33" s="288"/>
      <c r="V33" s="288"/>
    </row>
    <row r="34" spans="1:22" s="317" customFormat="1">
      <c r="A34" s="283"/>
      <c r="B34" s="318" t="s">
        <v>1035</v>
      </c>
      <c r="C34" s="319" t="s">
        <v>1613</v>
      </c>
      <c r="D34" s="305" t="str">
        <f ca="1">IF(ISERROR(OFFSET('HARGA SATUAN'!$D$6,MATCH(RAB!C34,'HARGA SATUAN'!$C$7:$C$1495,0),0)),"",OFFSET('HARGA SATUAN'!$D$6,MATCH(RAB!C34,'HARGA SATUAN'!$C$7:$C$1495,0),0))</f>
        <v/>
      </c>
      <c r="E34" s="306" t="str">
        <f ca="1">IF(B34="+","Unit",IF(ISERROR(OFFSET('HARGA SATUAN'!$E$6,MATCH(RAB!C34,'HARGA SATUAN'!$C$7:$C$1495,0),0)),"",OFFSET('HARGA SATUAN'!$E$6,MATCH(RAB!C34,'HARGA SATUAN'!$C$7:$C$1495,0),0)))</f>
        <v>Unit</v>
      </c>
      <c r="F34" s="456">
        <v>2</v>
      </c>
      <c r="G34" s="307">
        <f ca="1">IF(ISERROR(OFFSET('HARGA SATUAN'!$I$6,MATCH(RAB!C34,'HARGA SATUAN'!$C$7:$C$1495,0),0)),0,OFFSET('HARGA SATUAN'!$I$6,MATCH(RAB!C34,'HARGA SATUAN'!$C$7:$C$1495,0),0))</f>
        <v>0</v>
      </c>
      <c r="H34" s="308">
        <f t="shared" ca="1" si="5"/>
        <v>0</v>
      </c>
      <c r="I34" s="308">
        <f t="shared" ca="1" si="6"/>
        <v>0</v>
      </c>
      <c r="J34" s="308">
        <f t="shared" ca="1" si="7"/>
        <v>0</v>
      </c>
      <c r="K34" s="309">
        <f t="shared" ca="1" si="8"/>
        <v>0</v>
      </c>
      <c r="L34" s="316"/>
      <c r="M34" s="289" t="str">
        <f t="shared" si="9"/>
        <v/>
      </c>
      <c r="N34" s="316"/>
      <c r="O34" s="310"/>
      <c r="P34" s="310"/>
      <c r="Q34" s="291"/>
      <c r="R34" s="283"/>
      <c r="S34" s="311"/>
      <c r="T34" s="288"/>
      <c r="U34" s="288"/>
      <c r="V34" s="288"/>
    </row>
    <row r="35" spans="1:22" s="317" customFormat="1">
      <c r="A35" s="283"/>
      <c r="B35" s="318">
        <v>1</v>
      </c>
      <c r="C35" s="319" t="s">
        <v>29</v>
      </c>
      <c r="D35" s="305" t="str">
        <f ca="1">IF(ISERROR(OFFSET('HARGA SATUAN'!$D$6,MATCH(RAB!C35,'HARGA SATUAN'!$C$7:$C$1495,0),0)),"",OFFSET('HARGA SATUAN'!$D$6,MATCH(RAB!C35,'HARGA SATUAN'!$C$7:$C$1495,0),0))</f>
        <v>HDW</v>
      </c>
      <c r="E35" s="306" t="str">
        <f ca="1">IF(B35="+","Unit",IF(ISERROR(OFFSET('HARGA SATUAN'!$E$6,MATCH(RAB!C35,'HARGA SATUAN'!$C$7:$C$1495,0),0)),"",OFFSET('HARGA SATUAN'!$E$6,MATCH(RAB!C35,'HARGA SATUAN'!$C$7:$C$1495,0),0)))</f>
        <v>Bh</v>
      </c>
      <c r="F35" s="457">
        <f>F34*1</f>
        <v>2</v>
      </c>
      <c r="G35" s="307">
        <f ca="1">IF(ISERROR(OFFSET('HARGA SATUAN'!$I$6,MATCH(RAB!C35,'HARGA SATUAN'!$C$7:$C$1495,0),0)),0,OFFSET('HARGA SATUAN'!$I$6,MATCH(RAB!C35,'HARGA SATUAN'!$C$7:$C$1495,0),0))</f>
        <v>185200</v>
      </c>
      <c r="H35" s="308">
        <f t="shared" ca="1" si="5"/>
        <v>0</v>
      </c>
      <c r="I35" s="308">
        <f t="shared" ca="1" si="6"/>
        <v>370400</v>
      </c>
      <c r="J35" s="308">
        <f t="shared" ca="1" si="7"/>
        <v>0</v>
      </c>
      <c r="K35" s="309">
        <f t="shared" ca="1" si="8"/>
        <v>370400</v>
      </c>
      <c r="L35" s="316"/>
      <c r="M35" s="289" t="str">
        <f t="shared" ca="1" si="9"/>
        <v/>
      </c>
      <c r="N35" s="316"/>
      <c r="O35" s="310"/>
      <c r="P35" s="310"/>
      <c r="Q35" s="291"/>
      <c r="R35" s="283"/>
      <c r="S35" s="311"/>
      <c r="T35" s="288"/>
      <c r="U35" s="288"/>
      <c r="V35" s="288"/>
    </row>
    <row r="36" spans="1:22" s="317" customFormat="1">
      <c r="A36" s="283"/>
      <c r="B36" s="318">
        <v>2</v>
      </c>
      <c r="C36" s="319" t="s">
        <v>30</v>
      </c>
      <c r="D36" s="305" t="str">
        <f ca="1">IF(ISERROR(OFFSET('HARGA SATUAN'!$D$6,MATCH(RAB!C36,'HARGA SATUAN'!$C$7:$C$1495,0),0)),"",OFFSET('HARGA SATUAN'!$D$6,MATCH(RAB!C36,'HARGA SATUAN'!$C$7:$C$1495,0),0))</f>
        <v>HDW</v>
      </c>
      <c r="E36" s="306" t="str">
        <f ca="1">IF(B36="+","Unit",IF(ISERROR(OFFSET('HARGA SATUAN'!$E$6,MATCH(RAB!C36,'HARGA SATUAN'!$C$7:$C$1495,0),0)),"",OFFSET('HARGA SATUAN'!$E$6,MATCH(RAB!C36,'HARGA SATUAN'!$C$7:$C$1495,0),0)))</f>
        <v>Bh</v>
      </c>
      <c r="F36" s="420">
        <f>F34*1</f>
        <v>2</v>
      </c>
      <c r="G36" s="307">
        <f ca="1">IF(ISERROR(OFFSET('HARGA SATUAN'!$I$6,MATCH(RAB!C36,'HARGA SATUAN'!$C$7:$C$1495,0),0)),0,OFFSET('HARGA SATUAN'!$I$6,MATCH(RAB!C36,'HARGA SATUAN'!$C$7:$C$1495,0),0))</f>
        <v>47459</v>
      </c>
      <c r="H36" s="308">
        <f t="shared" ca="1" si="5"/>
        <v>0</v>
      </c>
      <c r="I36" s="308">
        <f t="shared" ca="1" si="6"/>
        <v>94918</v>
      </c>
      <c r="J36" s="308">
        <f t="shared" ca="1" si="7"/>
        <v>0</v>
      </c>
      <c r="K36" s="309">
        <f t="shared" ca="1" si="8"/>
        <v>94918</v>
      </c>
      <c r="L36" s="316"/>
      <c r="M36" s="289" t="str">
        <f t="shared" ca="1" si="9"/>
        <v/>
      </c>
      <c r="N36" s="316"/>
      <c r="O36" s="310"/>
      <c r="P36" s="310"/>
      <c r="Q36" s="291"/>
      <c r="R36" s="283"/>
      <c r="S36" s="311"/>
      <c r="T36" s="288"/>
      <c r="U36" s="288"/>
      <c r="V36" s="288"/>
    </row>
    <row r="37" spans="1:22" s="317" customFormat="1">
      <c r="A37" s="283"/>
      <c r="B37" s="450">
        <v>3</v>
      </c>
      <c r="C37" s="451" t="s">
        <v>31</v>
      </c>
      <c r="D37" s="305" t="str">
        <f ca="1">IF(ISERROR(OFFSET('HARGA SATUAN'!$D$6,MATCH(RAB!C37,'HARGA SATUAN'!$C$7:$C$1495,0),0)),"",OFFSET('HARGA SATUAN'!$D$6,MATCH(RAB!C37,'HARGA SATUAN'!$C$7:$C$1495,0),0))</f>
        <v>HDW</v>
      </c>
      <c r="E37" s="306" t="str">
        <f ca="1">IF(B37="+","Unit",IF(ISERROR(OFFSET('HARGA SATUAN'!$E$6,MATCH(RAB!C37,'HARGA SATUAN'!$C$7:$C$1495,0),0)),"",OFFSET('HARGA SATUAN'!$E$6,MATCH(RAB!C37,'HARGA SATUAN'!$C$7:$C$1495,0),0)))</f>
        <v>Bh</v>
      </c>
      <c r="F37" s="456">
        <f>F34*1</f>
        <v>2</v>
      </c>
      <c r="G37" s="307">
        <f ca="1">IF(ISERROR(OFFSET('HARGA SATUAN'!$I$6,MATCH(RAB!C37,'HARGA SATUAN'!$C$7:$C$1495,0),0)),0,OFFSET('HARGA SATUAN'!$I$6,MATCH(RAB!C37,'HARGA SATUAN'!$C$7:$C$1495,0),0))</f>
        <v>4880</v>
      </c>
      <c r="H37" s="308">
        <f t="shared" ca="1" si="5"/>
        <v>0</v>
      </c>
      <c r="I37" s="308">
        <f t="shared" ca="1" si="6"/>
        <v>9760</v>
      </c>
      <c r="J37" s="308">
        <f t="shared" ca="1" si="7"/>
        <v>0</v>
      </c>
      <c r="K37" s="309">
        <f t="shared" ca="1" si="8"/>
        <v>9760</v>
      </c>
      <c r="L37" s="316"/>
      <c r="M37" s="289" t="str">
        <f t="shared" ca="1" si="9"/>
        <v/>
      </c>
      <c r="N37" s="316"/>
      <c r="O37" s="310"/>
      <c r="P37" s="310"/>
      <c r="Q37" s="291"/>
      <c r="R37" s="283"/>
      <c r="S37" s="311"/>
      <c r="T37" s="288"/>
      <c r="U37" s="288"/>
      <c r="V37" s="288"/>
    </row>
    <row r="38" spans="1:22" s="317" customFormat="1">
      <c r="A38" s="283"/>
      <c r="B38" s="450">
        <v>4</v>
      </c>
      <c r="C38" s="451" t="s">
        <v>32</v>
      </c>
      <c r="D38" s="305" t="str">
        <f ca="1">IF(ISERROR(OFFSET('HARGA SATUAN'!$D$6,MATCH(RAB!C38,'HARGA SATUAN'!$C$7:$C$1495,0),0)),"",OFFSET('HARGA SATUAN'!$D$6,MATCH(RAB!C38,'HARGA SATUAN'!$C$7:$C$1495,0),0))</f>
        <v>HDW</v>
      </c>
      <c r="E38" s="306" t="str">
        <f ca="1">IF(B38="+","Unit",IF(ISERROR(OFFSET('HARGA SATUAN'!$E$6,MATCH(RAB!C38,'HARGA SATUAN'!$C$7:$C$1495,0),0)),"",OFFSET('HARGA SATUAN'!$E$6,MATCH(RAB!C38,'HARGA SATUAN'!$C$7:$C$1495,0),0)))</f>
        <v>Mtr</v>
      </c>
      <c r="F38" s="456">
        <f>F34*10</f>
        <v>20</v>
      </c>
      <c r="G38" s="307">
        <f ca="1">IF(ISERROR(OFFSET('HARGA SATUAN'!$I$6,MATCH(RAB!C38,'HARGA SATUAN'!$C$7:$C$1495,0),0)),0,OFFSET('HARGA SATUAN'!$I$6,MATCH(RAB!C38,'HARGA SATUAN'!$C$7:$C$1495,0),0))</f>
        <v>30000</v>
      </c>
      <c r="H38" s="308">
        <f t="shared" ca="1" si="5"/>
        <v>0</v>
      </c>
      <c r="I38" s="308">
        <f t="shared" ca="1" si="6"/>
        <v>600000</v>
      </c>
      <c r="J38" s="308">
        <f t="shared" ca="1" si="7"/>
        <v>0</v>
      </c>
      <c r="K38" s="309">
        <f t="shared" ca="1" si="8"/>
        <v>600000</v>
      </c>
      <c r="L38" s="316"/>
      <c r="M38" s="289" t="str">
        <f t="shared" ca="1" si="9"/>
        <v/>
      </c>
      <c r="N38" s="316"/>
      <c r="O38" s="310"/>
      <c r="P38" s="310"/>
      <c r="Q38" s="291"/>
      <c r="R38" s="283"/>
      <c r="S38" s="311"/>
      <c r="T38" s="288"/>
      <c r="U38" s="288"/>
      <c r="V38" s="288"/>
    </row>
    <row r="39" spans="1:22" s="317" customFormat="1">
      <c r="A39" s="283"/>
      <c r="B39" s="450">
        <v>5</v>
      </c>
      <c r="C39" s="451" t="s">
        <v>33</v>
      </c>
      <c r="D39" s="305" t="str">
        <f ca="1">IF(ISERROR(OFFSET('HARGA SATUAN'!$D$6,MATCH(RAB!C39,'HARGA SATUAN'!$C$7:$C$1495,0),0)),"",OFFSET('HARGA SATUAN'!$D$6,MATCH(RAB!C39,'HARGA SATUAN'!$C$7:$C$1495,0),0))</f>
        <v>HDW</v>
      </c>
      <c r="E39" s="306" t="str">
        <f ca="1">IF(B39="+","Unit",IF(ISERROR(OFFSET('HARGA SATUAN'!$E$6,MATCH(RAB!C39,'HARGA SATUAN'!$C$7:$C$1495,0),0)),"",OFFSET('HARGA SATUAN'!$E$6,MATCH(RAB!C39,'HARGA SATUAN'!$C$7:$C$1495,0),0)))</f>
        <v>Bh</v>
      </c>
      <c r="F39" s="456">
        <f>F34*2</f>
        <v>4</v>
      </c>
      <c r="G39" s="307">
        <f ca="1">IF(ISERROR(OFFSET('HARGA SATUAN'!$I$6,MATCH(RAB!C39,'HARGA SATUAN'!$C$7:$C$1495,0),0)),0,OFFSET('HARGA SATUAN'!$I$6,MATCH(RAB!C39,'HARGA SATUAN'!$C$7:$C$1495,0),0))</f>
        <v>9500</v>
      </c>
      <c r="H39" s="308">
        <f t="shared" ca="1" si="5"/>
        <v>0</v>
      </c>
      <c r="I39" s="308">
        <f t="shared" ca="1" si="6"/>
        <v>38000</v>
      </c>
      <c r="J39" s="308">
        <f t="shared" ca="1" si="7"/>
        <v>0</v>
      </c>
      <c r="K39" s="309">
        <f t="shared" ca="1" si="8"/>
        <v>38000</v>
      </c>
      <c r="L39" s="316"/>
      <c r="M39" s="289" t="str">
        <f t="shared" ca="1" si="9"/>
        <v/>
      </c>
      <c r="N39" s="316"/>
      <c r="O39" s="310"/>
      <c r="P39" s="310"/>
      <c r="Q39" s="291"/>
      <c r="R39" s="283"/>
      <c r="S39" s="311"/>
      <c r="T39" s="288"/>
      <c r="U39" s="288"/>
      <c r="V39" s="288"/>
    </row>
    <row r="40" spans="1:22" s="317" customFormat="1">
      <c r="A40" s="283"/>
      <c r="B40" s="450">
        <v>6</v>
      </c>
      <c r="C40" s="451" t="s">
        <v>34</v>
      </c>
      <c r="D40" s="305" t="str">
        <f ca="1">IF(ISERROR(OFFSET('HARGA SATUAN'!$D$6,MATCH(RAB!C40,'HARGA SATUAN'!$C$7:$C$1495,0),0)),"",OFFSET('HARGA SATUAN'!$D$6,MATCH(RAB!C40,'HARGA SATUAN'!$C$7:$C$1495,0),0))</f>
        <v>HDW</v>
      </c>
      <c r="E40" s="306" t="str">
        <f ca="1">IF(B40="+","Unit",IF(ISERROR(OFFSET('HARGA SATUAN'!$E$6,MATCH(RAB!C40,'HARGA SATUAN'!$C$7:$C$1495,0),0)),"",OFFSET('HARGA SATUAN'!$E$6,MATCH(RAB!C40,'HARGA SATUAN'!$C$7:$C$1495,0),0)))</f>
        <v>Bh</v>
      </c>
      <c r="F40" s="456">
        <f>F34*5.5</f>
        <v>11</v>
      </c>
      <c r="G40" s="307">
        <f ca="1">IF(ISERROR(OFFSET('HARGA SATUAN'!$I$6,MATCH(RAB!C40,'HARGA SATUAN'!$C$7:$C$1495,0),0)),0,OFFSET('HARGA SATUAN'!$I$6,MATCH(RAB!C40,'HARGA SATUAN'!$C$7:$C$1495,0),0))</f>
        <v>6100</v>
      </c>
      <c r="H40" s="308">
        <f t="shared" ca="1" si="5"/>
        <v>0</v>
      </c>
      <c r="I40" s="308">
        <f t="shared" ca="1" si="6"/>
        <v>67100</v>
      </c>
      <c r="J40" s="308">
        <f t="shared" ca="1" si="7"/>
        <v>0</v>
      </c>
      <c r="K40" s="309">
        <f t="shared" ca="1" si="8"/>
        <v>67100</v>
      </c>
      <c r="L40" s="316"/>
      <c r="M40" s="289" t="str">
        <f t="shared" ca="1" si="9"/>
        <v/>
      </c>
      <c r="N40" s="316"/>
      <c r="O40" s="310"/>
      <c r="P40" s="310"/>
      <c r="Q40" s="291"/>
      <c r="R40" s="283"/>
      <c r="S40" s="311"/>
      <c r="T40" s="288"/>
      <c r="U40" s="288"/>
      <c r="V40" s="288"/>
    </row>
    <row r="41" spans="1:22" s="317" customFormat="1">
      <c r="A41" s="283"/>
      <c r="B41" s="450">
        <v>7</v>
      </c>
      <c r="C41" s="451" t="s">
        <v>35</v>
      </c>
      <c r="D41" s="305" t="str">
        <f ca="1">IF(ISERROR(OFFSET('HARGA SATUAN'!$D$6,MATCH(RAB!C41,'HARGA SATUAN'!$C$7:$C$1495,0),0)),"",OFFSET('HARGA SATUAN'!$D$6,MATCH(RAB!C41,'HARGA SATUAN'!$C$7:$C$1495,0),0))</f>
        <v>HDW</v>
      </c>
      <c r="E41" s="306" t="str">
        <f ca="1">IF(B41="+","Unit",IF(ISERROR(OFFSET('HARGA SATUAN'!$E$6,MATCH(RAB!C41,'HARGA SATUAN'!$C$7:$C$1495,0),0)),"",OFFSET('HARGA SATUAN'!$E$6,MATCH(RAB!C41,'HARGA SATUAN'!$C$7:$C$1495,0),0)))</f>
        <v>Bh</v>
      </c>
      <c r="F41" s="456">
        <f>F34*6</f>
        <v>12</v>
      </c>
      <c r="G41" s="307">
        <f ca="1">IF(ISERROR(OFFSET('HARGA SATUAN'!$I$6,MATCH(RAB!C41,'HARGA SATUAN'!$C$7:$C$1495,0),0)),0,OFFSET('HARGA SATUAN'!$I$6,MATCH(RAB!C41,'HARGA SATUAN'!$C$7:$C$1495,0),0))</f>
        <v>2300</v>
      </c>
      <c r="H41" s="308">
        <f t="shared" ca="1" si="5"/>
        <v>0</v>
      </c>
      <c r="I41" s="308">
        <f t="shared" ca="1" si="6"/>
        <v>27600</v>
      </c>
      <c r="J41" s="308">
        <f t="shared" ca="1" si="7"/>
        <v>0</v>
      </c>
      <c r="K41" s="309">
        <f t="shared" ca="1" si="8"/>
        <v>27600</v>
      </c>
      <c r="L41" s="316"/>
      <c r="M41" s="289" t="str">
        <f t="shared" ca="1" si="9"/>
        <v/>
      </c>
      <c r="N41" s="316"/>
      <c r="O41" s="310"/>
      <c r="P41" s="310"/>
      <c r="Q41" s="291"/>
      <c r="R41" s="283"/>
      <c r="S41" s="311"/>
      <c r="T41" s="288"/>
      <c r="U41" s="288"/>
      <c r="V41" s="288"/>
    </row>
    <row r="42" spans="1:22" s="317" customFormat="1">
      <c r="A42" s="283"/>
      <c r="B42" s="452">
        <v>8</v>
      </c>
      <c r="C42" s="453" t="s">
        <v>1619</v>
      </c>
      <c r="D42" s="305" t="str">
        <f ca="1">IF(ISERROR(OFFSET('HARGA SATUAN'!$D$6,MATCH(RAB!C42,'HARGA SATUAN'!$C$7:$C$1495,0),0)),"",OFFSET('HARGA SATUAN'!$D$6,MATCH(RAB!C42,'HARGA SATUAN'!$C$7:$C$1495,0),0))</f>
        <v>HDW</v>
      </c>
      <c r="E42" s="306" t="str">
        <f ca="1">IF(B42="+","Unit",IF(ISERROR(OFFSET('HARGA SATUAN'!$E$6,MATCH(RAB!C42,'HARGA SATUAN'!$C$7:$C$1495,0),0)),"",OFFSET('HARGA SATUAN'!$E$6,MATCH(RAB!C42,'HARGA SATUAN'!$C$7:$C$1495,0),0)))</f>
        <v>Mtr</v>
      </c>
      <c r="F42" s="456">
        <f>F34*4.8</f>
        <v>9.6</v>
      </c>
      <c r="G42" s="307">
        <f ca="1">IF(ISERROR(OFFSET('HARGA SATUAN'!$I$6,MATCH(RAB!C42,'HARGA SATUAN'!$C$7:$C$1495,0),0)),0,OFFSET('HARGA SATUAN'!$I$6,MATCH(RAB!C42,'HARGA SATUAN'!$C$7:$C$1495,0),0))</f>
        <v>23310</v>
      </c>
      <c r="H42" s="308">
        <f t="shared" ca="1" si="5"/>
        <v>0</v>
      </c>
      <c r="I42" s="308">
        <f t="shared" ca="1" si="6"/>
        <v>223776</v>
      </c>
      <c r="J42" s="308">
        <f t="shared" ca="1" si="7"/>
        <v>0</v>
      </c>
      <c r="K42" s="309">
        <f t="shared" ca="1" si="8"/>
        <v>223776</v>
      </c>
      <c r="L42" s="316"/>
      <c r="M42" s="289" t="str">
        <f t="shared" ca="1" si="9"/>
        <v/>
      </c>
      <c r="N42" s="316"/>
      <c r="O42" s="310"/>
      <c r="P42" s="310"/>
      <c r="Q42" s="291"/>
      <c r="R42" s="283"/>
      <c r="S42" s="311"/>
      <c r="T42" s="288"/>
      <c r="U42" s="288"/>
      <c r="V42" s="288"/>
    </row>
    <row r="43" spans="1:22" s="317" customFormat="1">
      <c r="A43" s="283"/>
      <c r="B43" s="454">
        <v>9</v>
      </c>
      <c r="C43" s="455" t="s">
        <v>736</v>
      </c>
      <c r="D43" s="305" t="str">
        <f ca="1">IF(ISERROR(OFFSET('HARGA SATUAN'!$D$6,MATCH(RAB!C43,'HARGA SATUAN'!$C$7:$C$1495,0),0)),"",OFFSET('HARGA SATUAN'!$D$6,MATCH(RAB!C43,'HARGA SATUAN'!$C$7:$C$1495,0),0))</f>
        <v>JASA</v>
      </c>
      <c r="E43" s="306" t="str">
        <f ca="1">IF(B43="+","Unit",IF(ISERROR(OFFSET('HARGA SATUAN'!$E$6,MATCH(RAB!C43,'HARGA SATUAN'!$C$7:$C$1495,0),0)),"",OFFSET('HARGA SATUAN'!$E$6,MATCH(RAB!C43,'HARGA SATUAN'!$C$7:$C$1495,0),0)))</f>
        <v>Unit</v>
      </c>
      <c r="F43" s="456">
        <f>F34*1</f>
        <v>2</v>
      </c>
      <c r="G43" s="307">
        <f ca="1">IF(ISERROR(OFFSET('HARGA SATUAN'!$I$6,MATCH(RAB!C43,'HARGA SATUAN'!$C$7:$C$1495,0),0)),0,OFFSET('HARGA SATUAN'!$I$6,MATCH(RAB!C43,'HARGA SATUAN'!$C$7:$C$1495,0),0))</f>
        <v>65400</v>
      </c>
      <c r="H43" s="308">
        <f t="shared" ca="1" si="5"/>
        <v>0</v>
      </c>
      <c r="I43" s="308">
        <f t="shared" ca="1" si="6"/>
        <v>0</v>
      </c>
      <c r="J43" s="308">
        <f t="shared" ca="1" si="7"/>
        <v>130800</v>
      </c>
      <c r="K43" s="309">
        <f t="shared" ca="1" si="8"/>
        <v>130800</v>
      </c>
      <c r="L43" s="316"/>
      <c r="M43" s="289" t="str">
        <f t="shared" ca="1" si="9"/>
        <v/>
      </c>
      <c r="N43" s="316"/>
      <c r="O43" s="310"/>
      <c r="P43" s="310"/>
      <c r="Q43" s="291"/>
      <c r="R43" s="283"/>
      <c r="S43" s="311"/>
      <c r="T43" s="288"/>
      <c r="U43" s="288"/>
      <c r="V43" s="288"/>
    </row>
    <row r="44" spans="1:22" s="317" customFormat="1">
      <c r="A44" s="283"/>
      <c r="B44" s="450"/>
      <c r="C44" s="451"/>
      <c r="D44" s="305" t="str">
        <f ca="1">IF(ISERROR(OFFSET('HARGA SATUAN'!$D$6,MATCH(RAB!C44,'HARGA SATUAN'!$C$7:$C$1495,0),0)),"",OFFSET('HARGA SATUAN'!$D$6,MATCH(RAB!C44,'HARGA SATUAN'!$C$7:$C$1495,0),0))</f>
        <v/>
      </c>
      <c r="E44" s="306" t="str">
        <f ca="1">IF(B44="+","Unit",IF(ISERROR(OFFSET('HARGA SATUAN'!$E$6,MATCH(RAB!C44,'HARGA SATUAN'!$C$7:$C$1495,0),0)),"",OFFSET('HARGA SATUAN'!$E$6,MATCH(RAB!C44,'HARGA SATUAN'!$C$7:$C$1495,0),0)))</f>
        <v/>
      </c>
      <c r="F44" s="458"/>
      <c r="G44" s="307">
        <f ca="1">IF(ISERROR(OFFSET('HARGA SATUAN'!$I$6,MATCH(RAB!C44,'HARGA SATUAN'!$C$7:$C$1495,0),0)),0,OFFSET('HARGA SATUAN'!$I$6,MATCH(RAB!C44,'HARGA SATUAN'!$C$7:$C$1495,0),0))</f>
        <v>0</v>
      </c>
      <c r="H44" s="308">
        <f t="shared" ref="H44:H65" ca="1" si="10">IF(OR(D44="MDU",D44="MDU-KD"),(IF($O$3="RAB NON MDU","PLN KD",G44*F44)),0)</f>
        <v>0</v>
      </c>
      <c r="I44" s="308">
        <f t="shared" ref="I44:I65" ca="1" si="11">IF(D44="HDW",G44*F44,0)</f>
        <v>0</v>
      </c>
      <c r="J44" s="308">
        <f t="shared" ref="J44:J65" ca="1" si="12">IF(D44="JASA",G44*F44,0)</f>
        <v>0</v>
      </c>
      <c r="K44" s="309">
        <f t="shared" ref="K44:K65" ca="1" si="13">SUM(H44:J44)</f>
        <v>0</v>
      </c>
      <c r="L44" s="316"/>
      <c r="M44" s="289" t="e">
        <f>IF(AND(F44&gt;0,#REF!=0),"",IF(AND(ISBLANK(F44)=FALSE,K44=0),"WARNING",""))</f>
        <v>#REF!</v>
      </c>
      <c r="N44" s="316"/>
      <c r="O44" s="310"/>
      <c r="P44" s="310"/>
      <c r="Q44" s="291"/>
      <c r="R44" s="283"/>
      <c r="S44" s="311"/>
      <c r="T44" s="288"/>
      <c r="U44" s="288"/>
      <c r="V44" s="288"/>
    </row>
    <row r="45" spans="1:22" s="317" customFormat="1" hidden="1">
      <c r="A45" s="283"/>
      <c r="B45" s="450"/>
      <c r="C45" s="451"/>
      <c r="D45" s="305" t="str">
        <f ca="1">IF(ISERROR(OFFSET('HARGA SATUAN'!$D$6,MATCH(RAB!C45,'HARGA SATUAN'!$C$7:$C$1495,0),0)),"",OFFSET('HARGA SATUAN'!$D$6,MATCH(RAB!C45,'HARGA SATUAN'!$C$7:$C$1495,0),0))</f>
        <v/>
      </c>
      <c r="E45" s="306" t="str">
        <f ca="1">IF(B45="+","Unit",IF(ISERROR(OFFSET('HARGA SATUAN'!$E$6,MATCH(RAB!C45,'HARGA SATUAN'!$C$7:$C$1495,0),0)),"",OFFSET('HARGA SATUAN'!$E$6,MATCH(RAB!C45,'HARGA SATUAN'!$C$7:$C$1495,0),0)))</f>
        <v/>
      </c>
      <c r="F45" s="458"/>
      <c r="G45" s="307">
        <f ca="1">IF(ISERROR(OFFSET('HARGA SATUAN'!$I$6,MATCH(RAB!C45,'HARGA SATUAN'!$C$7:$C$1495,0),0)),0,OFFSET('HARGA SATUAN'!$I$6,MATCH(RAB!C45,'HARGA SATUAN'!$C$7:$C$1495,0),0))</f>
        <v>0</v>
      </c>
      <c r="H45" s="308">
        <f t="shared" ca="1" si="10"/>
        <v>0</v>
      </c>
      <c r="I45" s="308">
        <f t="shared" ca="1" si="11"/>
        <v>0</v>
      </c>
      <c r="J45" s="308">
        <f t="shared" ca="1" si="12"/>
        <v>0</v>
      </c>
      <c r="K45" s="309">
        <f t="shared" ca="1" si="13"/>
        <v>0</v>
      </c>
      <c r="L45" s="316"/>
      <c r="M45" s="289" t="str">
        <f t="shared" ref="M45:M70" ca="1" si="14">IF(AND(F45&gt;0,F44=0),"",IF(AND(ISBLANK(F45)=FALSE,K45=0),"WARNING",""))</f>
        <v/>
      </c>
      <c r="N45" s="316"/>
      <c r="O45" s="310"/>
      <c r="P45" s="310"/>
      <c r="Q45" s="291"/>
      <c r="R45" s="283"/>
      <c r="S45" s="311"/>
      <c r="T45" s="288"/>
      <c r="U45" s="288"/>
      <c r="V45" s="288"/>
    </row>
    <row r="46" spans="1:22" s="317" customFormat="1" hidden="1">
      <c r="A46" s="283"/>
      <c r="B46" s="450"/>
      <c r="C46" s="451"/>
      <c r="D46" s="305" t="str">
        <f ca="1">IF(ISERROR(OFFSET('HARGA SATUAN'!$D$6,MATCH(RAB!C46,'HARGA SATUAN'!$C$7:$C$1495,0),0)),"",OFFSET('HARGA SATUAN'!$D$6,MATCH(RAB!C46,'HARGA SATUAN'!$C$7:$C$1495,0),0))</f>
        <v/>
      </c>
      <c r="E46" s="306" t="str">
        <f ca="1">IF(B46="+","Unit",IF(ISERROR(OFFSET('HARGA SATUAN'!$E$6,MATCH(RAB!C46,'HARGA SATUAN'!$C$7:$C$1495,0),0)),"",OFFSET('HARGA SATUAN'!$E$6,MATCH(RAB!C46,'HARGA SATUAN'!$C$7:$C$1495,0),0)))</f>
        <v/>
      </c>
      <c r="F46" s="458"/>
      <c r="G46" s="307">
        <f ca="1">IF(ISERROR(OFFSET('HARGA SATUAN'!$I$6,MATCH(RAB!C46,'HARGA SATUAN'!$C$7:$C$1495,0),0)),0,OFFSET('HARGA SATUAN'!$I$6,MATCH(RAB!C46,'HARGA SATUAN'!$C$7:$C$1495,0),0))</f>
        <v>0</v>
      </c>
      <c r="H46" s="308">
        <f t="shared" ca="1" si="10"/>
        <v>0</v>
      </c>
      <c r="I46" s="308">
        <f t="shared" ca="1" si="11"/>
        <v>0</v>
      </c>
      <c r="J46" s="308">
        <f t="shared" ca="1" si="12"/>
        <v>0</v>
      </c>
      <c r="K46" s="309">
        <f t="shared" ca="1" si="13"/>
        <v>0</v>
      </c>
      <c r="L46" s="316"/>
      <c r="M46" s="289" t="str">
        <f t="shared" ca="1" si="14"/>
        <v/>
      </c>
      <c r="N46" s="316"/>
      <c r="O46" s="310"/>
      <c r="P46" s="310"/>
      <c r="Q46" s="291"/>
      <c r="R46" s="283"/>
      <c r="S46" s="311"/>
      <c r="T46" s="288"/>
      <c r="U46" s="288"/>
      <c r="V46" s="288"/>
    </row>
    <row r="47" spans="1:22" s="317" customFormat="1" hidden="1">
      <c r="A47" s="283"/>
      <c r="B47" s="450"/>
      <c r="C47" s="451"/>
      <c r="D47" s="305" t="str">
        <f ca="1">IF(ISERROR(OFFSET('HARGA SATUAN'!$D$6,MATCH(RAB!C47,'HARGA SATUAN'!$C$7:$C$1495,0),0)),"",OFFSET('HARGA SATUAN'!$D$6,MATCH(RAB!C47,'HARGA SATUAN'!$C$7:$C$1495,0),0))</f>
        <v/>
      </c>
      <c r="E47" s="306" t="str">
        <f ca="1">IF(B47="+","Unit",IF(ISERROR(OFFSET('HARGA SATUAN'!$E$6,MATCH(RAB!C47,'HARGA SATUAN'!$C$7:$C$1495,0),0)),"",OFFSET('HARGA SATUAN'!$E$6,MATCH(RAB!C47,'HARGA SATUAN'!$C$7:$C$1495,0),0)))</f>
        <v/>
      </c>
      <c r="F47" s="458"/>
      <c r="G47" s="307">
        <f ca="1">IF(ISERROR(OFFSET('HARGA SATUAN'!$I$6,MATCH(RAB!C47,'HARGA SATUAN'!$C$7:$C$1495,0),0)),0,OFFSET('HARGA SATUAN'!$I$6,MATCH(RAB!C47,'HARGA SATUAN'!$C$7:$C$1495,0),0))</f>
        <v>0</v>
      </c>
      <c r="H47" s="308">
        <f t="shared" ca="1" si="10"/>
        <v>0</v>
      </c>
      <c r="I47" s="308">
        <f t="shared" ca="1" si="11"/>
        <v>0</v>
      </c>
      <c r="J47" s="308">
        <f t="shared" ca="1" si="12"/>
        <v>0</v>
      </c>
      <c r="K47" s="309">
        <f t="shared" ca="1" si="13"/>
        <v>0</v>
      </c>
      <c r="L47" s="316"/>
      <c r="M47" s="289" t="str">
        <f t="shared" ca="1" si="14"/>
        <v/>
      </c>
      <c r="N47" s="316"/>
      <c r="O47" s="310"/>
      <c r="P47" s="310"/>
      <c r="Q47" s="291"/>
      <c r="R47" s="283"/>
      <c r="S47" s="311"/>
      <c r="T47" s="288"/>
      <c r="U47" s="288"/>
      <c r="V47" s="288"/>
    </row>
    <row r="48" spans="1:22" s="317" customFormat="1" hidden="1">
      <c r="A48" s="283"/>
      <c r="B48" s="450"/>
      <c r="C48" s="451"/>
      <c r="D48" s="305" t="str">
        <f ca="1">IF(ISERROR(OFFSET('HARGA SATUAN'!$D$6,MATCH(RAB!C48,'HARGA SATUAN'!$C$7:$C$1495,0),0)),"",OFFSET('HARGA SATUAN'!$D$6,MATCH(RAB!C48,'HARGA SATUAN'!$C$7:$C$1495,0),0))</f>
        <v/>
      </c>
      <c r="E48" s="306" t="str">
        <f ca="1">IF(B48="+","Unit",IF(ISERROR(OFFSET('HARGA SATUAN'!$E$6,MATCH(RAB!C48,'HARGA SATUAN'!$C$7:$C$1495,0),0)),"",OFFSET('HARGA SATUAN'!$E$6,MATCH(RAB!C48,'HARGA SATUAN'!$C$7:$C$1495,0),0)))</f>
        <v/>
      </c>
      <c r="F48" s="458"/>
      <c r="G48" s="307">
        <f ca="1">IF(ISERROR(OFFSET('HARGA SATUAN'!$I$6,MATCH(RAB!C48,'HARGA SATUAN'!$C$7:$C$1495,0),0)),0,OFFSET('HARGA SATUAN'!$I$6,MATCH(RAB!C48,'HARGA SATUAN'!$C$7:$C$1495,0),0))</f>
        <v>0</v>
      </c>
      <c r="H48" s="308">
        <f t="shared" ca="1" si="10"/>
        <v>0</v>
      </c>
      <c r="I48" s="308">
        <f t="shared" ca="1" si="11"/>
        <v>0</v>
      </c>
      <c r="J48" s="308">
        <f t="shared" ca="1" si="12"/>
        <v>0</v>
      </c>
      <c r="K48" s="309">
        <f t="shared" ca="1" si="13"/>
        <v>0</v>
      </c>
      <c r="L48" s="316"/>
      <c r="M48" s="289" t="str">
        <f t="shared" ca="1" si="14"/>
        <v/>
      </c>
      <c r="N48" s="316"/>
      <c r="O48" s="310"/>
      <c r="P48" s="310"/>
      <c r="Q48" s="291"/>
      <c r="R48" s="283"/>
      <c r="S48" s="311"/>
      <c r="T48" s="288"/>
      <c r="U48" s="288"/>
      <c r="V48" s="288"/>
    </row>
    <row r="49" spans="1:22" s="317" customFormat="1" hidden="1">
      <c r="A49" s="283"/>
      <c r="B49" s="450"/>
      <c r="C49" s="451"/>
      <c r="D49" s="305" t="str">
        <f ca="1">IF(ISERROR(OFFSET('HARGA SATUAN'!$D$6,MATCH(RAB!C49,'HARGA SATUAN'!$C$7:$C$1495,0),0)),"",OFFSET('HARGA SATUAN'!$D$6,MATCH(RAB!C49,'HARGA SATUAN'!$C$7:$C$1495,0),0))</f>
        <v/>
      </c>
      <c r="E49" s="306" t="str">
        <f ca="1">IF(B49="+","Unit",IF(ISERROR(OFFSET('HARGA SATUAN'!$E$6,MATCH(RAB!C49,'HARGA SATUAN'!$C$7:$C$1495,0),0)),"",OFFSET('HARGA SATUAN'!$E$6,MATCH(RAB!C49,'HARGA SATUAN'!$C$7:$C$1495,0),0)))</f>
        <v/>
      </c>
      <c r="F49" s="458"/>
      <c r="G49" s="307">
        <f ca="1">IF(ISERROR(OFFSET('HARGA SATUAN'!$I$6,MATCH(RAB!C49,'HARGA SATUAN'!$C$7:$C$1495,0),0)),0,OFFSET('HARGA SATUAN'!$I$6,MATCH(RAB!C49,'HARGA SATUAN'!$C$7:$C$1495,0),0))</f>
        <v>0</v>
      </c>
      <c r="H49" s="308">
        <f t="shared" ca="1" si="10"/>
        <v>0</v>
      </c>
      <c r="I49" s="308">
        <f t="shared" ca="1" si="11"/>
        <v>0</v>
      </c>
      <c r="J49" s="308">
        <f t="shared" ca="1" si="12"/>
        <v>0</v>
      </c>
      <c r="K49" s="309">
        <f t="shared" ca="1" si="13"/>
        <v>0</v>
      </c>
      <c r="L49" s="316"/>
      <c r="M49" s="289" t="str">
        <f t="shared" ca="1" si="14"/>
        <v/>
      </c>
      <c r="N49" s="316"/>
      <c r="O49" s="310"/>
      <c r="P49" s="310"/>
      <c r="Q49" s="291"/>
      <c r="R49" s="283"/>
      <c r="S49" s="311"/>
      <c r="T49" s="288"/>
      <c r="U49" s="288"/>
      <c r="V49" s="288"/>
    </row>
    <row r="50" spans="1:22" s="317" customFormat="1" hidden="1">
      <c r="A50" s="283"/>
      <c r="B50" s="450"/>
      <c r="C50" s="451"/>
      <c r="D50" s="305" t="str">
        <f ca="1">IF(ISERROR(OFFSET('HARGA SATUAN'!$D$6,MATCH(RAB!C50,'HARGA SATUAN'!$C$7:$C$1495,0),0)),"",OFFSET('HARGA SATUAN'!$D$6,MATCH(RAB!C50,'HARGA SATUAN'!$C$7:$C$1495,0),0))</f>
        <v/>
      </c>
      <c r="E50" s="306" t="str">
        <f ca="1">IF(B50="+","Unit",IF(ISERROR(OFFSET('HARGA SATUAN'!$E$6,MATCH(RAB!C50,'HARGA SATUAN'!$C$7:$C$1495,0),0)),"",OFFSET('HARGA SATUAN'!$E$6,MATCH(RAB!C50,'HARGA SATUAN'!$C$7:$C$1495,0),0)))</f>
        <v/>
      </c>
      <c r="F50" s="458"/>
      <c r="G50" s="307">
        <f ca="1">IF(ISERROR(OFFSET('HARGA SATUAN'!$I$6,MATCH(RAB!C50,'HARGA SATUAN'!$C$7:$C$1495,0),0)),0,OFFSET('HARGA SATUAN'!$I$6,MATCH(RAB!C50,'HARGA SATUAN'!$C$7:$C$1495,0),0))</f>
        <v>0</v>
      </c>
      <c r="H50" s="308">
        <f t="shared" ca="1" si="10"/>
        <v>0</v>
      </c>
      <c r="I50" s="308">
        <f t="shared" ca="1" si="11"/>
        <v>0</v>
      </c>
      <c r="J50" s="308">
        <f t="shared" ca="1" si="12"/>
        <v>0</v>
      </c>
      <c r="K50" s="309">
        <f t="shared" ca="1" si="13"/>
        <v>0</v>
      </c>
      <c r="L50" s="316"/>
      <c r="M50" s="289" t="str">
        <f t="shared" ca="1" si="14"/>
        <v/>
      </c>
      <c r="N50" s="316"/>
      <c r="O50" s="310"/>
      <c r="P50" s="310"/>
      <c r="Q50" s="291"/>
      <c r="R50" s="283"/>
      <c r="S50" s="311"/>
      <c r="T50" s="288"/>
      <c r="U50" s="288"/>
      <c r="V50" s="288"/>
    </row>
    <row r="51" spans="1:22" s="317" customFormat="1" hidden="1">
      <c r="A51" s="283"/>
      <c r="B51" s="450"/>
      <c r="C51" s="451"/>
      <c r="D51" s="305" t="str">
        <f ca="1">IF(ISERROR(OFFSET('HARGA SATUAN'!$D$6,MATCH(RAB!C51,'HARGA SATUAN'!$C$7:$C$1495,0),0)),"",OFFSET('HARGA SATUAN'!$D$6,MATCH(RAB!C51,'HARGA SATUAN'!$C$7:$C$1495,0),0))</f>
        <v/>
      </c>
      <c r="E51" s="306" t="str">
        <f ca="1">IF(B51="+","Unit",IF(ISERROR(OFFSET('HARGA SATUAN'!$E$6,MATCH(RAB!C51,'HARGA SATUAN'!$C$7:$C$1495,0),0)),"",OFFSET('HARGA SATUAN'!$E$6,MATCH(RAB!C51,'HARGA SATUAN'!$C$7:$C$1495,0),0)))</f>
        <v/>
      </c>
      <c r="F51" s="458"/>
      <c r="G51" s="307">
        <f ca="1">IF(ISERROR(OFFSET('HARGA SATUAN'!$I$6,MATCH(RAB!C51,'HARGA SATUAN'!$C$7:$C$1495,0),0)),0,OFFSET('HARGA SATUAN'!$I$6,MATCH(RAB!C51,'HARGA SATUAN'!$C$7:$C$1495,0),0))</f>
        <v>0</v>
      </c>
      <c r="H51" s="308">
        <f t="shared" ca="1" si="10"/>
        <v>0</v>
      </c>
      <c r="I51" s="308">
        <f t="shared" ca="1" si="11"/>
        <v>0</v>
      </c>
      <c r="J51" s="308">
        <f t="shared" ca="1" si="12"/>
        <v>0</v>
      </c>
      <c r="K51" s="309">
        <f t="shared" ca="1" si="13"/>
        <v>0</v>
      </c>
      <c r="L51" s="316"/>
      <c r="M51" s="289" t="str">
        <f t="shared" ca="1" si="14"/>
        <v/>
      </c>
      <c r="N51" s="316"/>
      <c r="O51" s="310"/>
      <c r="P51" s="310"/>
      <c r="Q51" s="291"/>
      <c r="R51" s="283"/>
      <c r="S51" s="311"/>
      <c r="T51" s="288"/>
      <c r="U51" s="288"/>
      <c r="V51" s="288"/>
    </row>
    <row r="52" spans="1:22" s="317" customFormat="1" hidden="1">
      <c r="A52" s="283"/>
      <c r="B52" s="450"/>
      <c r="C52" s="451"/>
      <c r="D52" s="305" t="str">
        <f ca="1">IF(ISERROR(OFFSET('HARGA SATUAN'!$D$6,MATCH(RAB!C52,'HARGA SATUAN'!$C$7:$C$1495,0),0)),"",OFFSET('HARGA SATUAN'!$D$6,MATCH(RAB!C52,'HARGA SATUAN'!$C$7:$C$1495,0),0))</f>
        <v/>
      </c>
      <c r="E52" s="306" t="str">
        <f ca="1">IF(B52="+","Unit",IF(ISERROR(OFFSET('HARGA SATUAN'!$E$6,MATCH(RAB!C52,'HARGA SATUAN'!$C$7:$C$1495,0),0)),"",OFFSET('HARGA SATUAN'!$E$6,MATCH(RAB!C52,'HARGA SATUAN'!$C$7:$C$1495,0),0)))</f>
        <v/>
      </c>
      <c r="F52" s="458"/>
      <c r="G52" s="307">
        <f ca="1">IF(ISERROR(OFFSET('HARGA SATUAN'!$I$6,MATCH(RAB!C52,'HARGA SATUAN'!$C$7:$C$1495,0),0)),0,OFFSET('HARGA SATUAN'!$I$6,MATCH(RAB!C52,'HARGA SATUAN'!$C$7:$C$1495,0),0))</f>
        <v>0</v>
      </c>
      <c r="H52" s="308">
        <f t="shared" ca="1" si="10"/>
        <v>0</v>
      </c>
      <c r="I52" s="308">
        <f t="shared" ca="1" si="11"/>
        <v>0</v>
      </c>
      <c r="J52" s="308">
        <f t="shared" ca="1" si="12"/>
        <v>0</v>
      </c>
      <c r="K52" s="309">
        <f t="shared" ca="1" si="13"/>
        <v>0</v>
      </c>
      <c r="L52" s="316"/>
      <c r="M52" s="289" t="str">
        <f t="shared" ca="1" si="14"/>
        <v/>
      </c>
      <c r="N52" s="316"/>
      <c r="O52" s="310"/>
      <c r="P52" s="310"/>
      <c r="Q52" s="291"/>
      <c r="R52" s="283"/>
      <c r="S52" s="311"/>
      <c r="T52" s="288"/>
      <c r="U52" s="288"/>
      <c r="V52" s="288"/>
    </row>
    <row r="53" spans="1:22" s="317" customFormat="1" hidden="1">
      <c r="A53" s="283"/>
      <c r="B53" s="450"/>
      <c r="C53" s="451"/>
      <c r="D53" s="305" t="str">
        <f ca="1">IF(ISERROR(OFFSET('HARGA SATUAN'!$D$6,MATCH(RAB!C53,'HARGA SATUAN'!$C$7:$C$1495,0),0)),"",OFFSET('HARGA SATUAN'!$D$6,MATCH(RAB!C53,'HARGA SATUAN'!$C$7:$C$1495,0),0))</f>
        <v/>
      </c>
      <c r="E53" s="306" t="str">
        <f ca="1">IF(B53="+","Unit",IF(ISERROR(OFFSET('HARGA SATUAN'!$E$6,MATCH(RAB!C53,'HARGA SATUAN'!$C$7:$C$1495,0),0)),"",OFFSET('HARGA SATUAN'!$E$6,MATCH(RAB!C53,'HARGA SATUAN'!$C$7:$C$1495,0),0)))</f>
        <v/>
      </c>
      <c r="F53" s="458"/>
      <c r="G53" s="307">
        <f ca="1">IF(ISERROR(OFFSET('HARGA SATUAN'!$I$6,MATCH(RAB!C53,'HARGA SATUAN'!$C$7:$C$1495,0),0)),0,OFFSET('HARGA SATUAN'!$I$6,MATCH(RAB!C53,'HARGA SATUAN'!$C$7:$C$1495,0),0))</f>
        <v>0</v>
      </c>
      <c r="H53" s="308">
        <f t="shared" ca="1" si="10"/>
        <v>0</v>
      </c>
      <c r="I53" s="308">
        <f t="shared" ca="1" si="11"/>
        <v>0</v>
      </c>
      <c r="J53" s="308">
        <f t="shared" ca="1" si="12"/>
        <v>0</v>
      </c>
      <c r="K53" s="309">
        <f t="shared" ca="1" si="13"/>
        <v>0</v>
      </c>
      <c r="L53" s="316"/>
      <c r="M53" s="289" t="str">
        <f t="shared" ca="1" si="14"/>
        <v/>
      </c>
      <c r="N53" s="316"/>
      <c r="O53" s="310"/>
      <c r="P53" s="310"/>
      <c r="Q53" s="291"/>
      <c r="R53" s="283"/>
      <c r="S53" s="311"/>
      <c r="T53" s="288"/>
      <c r="U53" s="288"/>
      <c r="V53" s="288"/>
    </row>
    <row r="54" spans="1:22" s="317" customFormat="1" hidden="1">
      <c r="A54" s="283"/>
      <c r="B54" s="450"/>
      <c r="C54" s="451"/>
      <c r="D54" s="305" t="str">
        <f ca="1">IF(ISERROR(OFFSET('HARGA SATUAN'!$D$6,MATCH(RAB!C54,'HARGA SATUAN'!$C$7:$C$1495,0),0)),"",OFFSET('HARGA SATUAN'!$D$6,MATCH(RAB!C54,'HARGA SATUAN'!$C$7:$C$1495,0),0))</f>
        <v/>
      </c>
      <c r="E54" s="306" t="str">
        <f ca="1">IF(B54="+","Unit",IF(ISERROR(OFFSET('HARGA SATUAN'!$E$6,MATCH(RAB!C54,'HARGA SATUAN'!$C$7:$C$1495,0),0)),"",OFFSET('HARGA SATUAN'!$E$6,MATCH(RAB!C54,'HARGA SATUAN'!$C$7:$C$1495,0),0)))</f>
        <v/>
      </c>
      <c r="F54" s="458"/>
      <c r="G54" s="307">
        <f ca="1">IF(ISERROR(OFFSET('HARGA SATUAN'!$I$6,MATCH(RAB!C54,'HARGA SATUAN'!$C$7:$C$1495,0),0)),0,OFFSET('HARGA SATUAN'!$I$6,MATCH(RAB!C54,'HARGA SATUAN'!$C$7:$C$1495,0),0))</f>
        <v>0</v>
      </c>
      <c r="H54" s="308">
        <f t="shared" ca="1" si="10"/>
        <v>0</v>
      </c>
      <c r="I54" s="308">
        <f t="shared" ca="1" si="11"/>
        <v>0</v>
      </c>
      <c r="J54" s="308">
        <f t="shared" ca="1" si="12"/>
        <v>0</v>
      </c>
      <c r="K54" s="309">
        <f t="shared" ca="1" si="13"/>
        <v>0</v>
      </c>
      <c r="L54" s="316"/>
      <c r="M54" s="289" t="str">
        <f t="shared" ca="1" si="14"/>
        <v/>
      </c>
      <c r="N54" s="316"/>
      <c r="O54" s="310"/>
      <c r="P54" s="310"/>
      <c r="Q54" s="291"/>
      <c r="R54" s="283"/>
      <c r="S54" s="311"/>
      <c r="T54" s="288"/>
      <c r="U54" s="288"/>
      <c r="V54" s="288"/>
    </row>
    <row r="55" spans="1:22" s="317" customFormat="1" hidden="1">
      <c r="A55" s="283"/>
      <c r="B55" s="450"/>
      <c r="C55" s="451"/>
      <c r="D55" s="305" t="str">
        <f ca="1">IF(ISERROR(OFFSET('HARGA SATUAN'!$D$6,MATCH(RAB!C55,'HARGA SATUAN'!$C$7:$C$1495,0),0)),"",OFFSET('HARGA SATUAN'!$D$6,MATCH(RAB!C55,'HARGA SATUAN'!$C$7:$C$1495,0),0))</f>
        <v/>
      </c>
      <c r="E55" s="306" t="str">
        <f ca="1">IF(B55="+","Unit",IF(ISERROR(OFFSET('HARGA SATUAN'!$E$6,MATCH(RAB!C55,'HARGA SATUAN'!$C$7:$C$1495,0),0)),"",OFFSET('HARGA SATUAN'!$E$6,MATCH(RAB!C55,'HARGA SATUAN'!$C$7:$C$1495,0),0)))</f>
        <v/>
      </c>
      <c r="F55" s="458"/>
      <c r="G55" s="307">
        <f ca="1">IF(ISERROR(OFFSET('HARGA SATUAN'!$I$6,MATCH(RAB!C55,'HARGA SATUAN'!$C$7:$C$1495,0),0)),0,OFFSET('HARGA SATUAN'!$I$6,MATCH(RAB!C55,'HARGA SATUAN'!$C$7:$C$1495,0),0))</f>
        <v>0</v>
      </c>
      <c r="H55" s="308">
        <f t="shared" ca="1" si="10"/>
        <v>0</v>
      </c>
      <c r="I55" s="308">
        <f t="shared" ca="1" si="11"/>
        <v>0</v>
      </c>
      <c r="J55" s="308">
        <f t="shared" ca="1" si="12"/>
        <v>0</v>
      </c>
      <c r="K55" s="309">
        <f t="shared" ca="1" si="13"/>
        <v>0</v>
      </c>
      <c r="L55" s="316"/>
      <c r="M55" s="289" t="str">
        <f t="shared" ca="1" si="14"/>
        <v/>
      </c>
      <c r="N55" s="316"/>
      <c r="O55" s="310"/>
      <c r="P55" s="310"/>
      <c r="Q55" s="291"/>
      <c r="R55" s="283"/>
      <c r="S55" s="311"/>
      <c r="T55" s="288"/>
      <c r="U55" s="288"/>
      <c r="V55" s="288"/>
    </row>
    <row r="56" spans="1:22" s="317" customFormat="1" hidden="1">
      <c r="A56" s="283"/>
      <c r="B56" s="450"/>
      <c r="C56" s="451"/>
      <c r="D56" s="305" t="str">
        <f ca="1">IF(ISERROR(OFFSET('HARGA SATUAN'!$D$6,MATCH(RAB!C56,'HARGA SATUAN'!$C$7:$C$1495,0),0)),"",OFFSET('HARGA SATUAN'!$D$6,MATCH(RAB!C56,'HARGA SATUAN'!$C$7:$C$1495,0),0))</f>
        <v/>
      </c>
      <c r="E56" s="306" t="str">
        <f ca="1">IF(B56="+","Unit",IF(ISERROR(OFFSET('HARGA SATUAN'!$E$6,MATCH(RAB!C56,'HARGA SATUAN'!$C$7:$C$1495,0),0)),"",OFFSET('HARGA SATUAN'!$E$6,MATCH(RAB!C56,'HARGA SATUAN'!$C$7:$C$1495,0),0)))</f>
        <v/>
      </c>
      <c r="F56" s="458"/>
      <c r="G56" s="307">
        <f ca="1">IF(ISERROR(OFFSET('HARGA SATUAN'!$I$6,MATCH(RAB!C56,'HARGA SATUAN'!$C$7:$C$1495,0),0)),0,OFFSET('HARGA SATUAN'!$I$6,MATCH(RAB!C56,'HARGA SATUAN'!$C$7:$C$1495,0),0))</f>
        <v>0</v>
      </c>
      <c r="H56" s="308">
        <f t="shared" ca="1" si="10"/>
        <v>0</v>
      </c>
      <c r="I56" s="308">
        <f t="shared" ca="1" si="11"/>
        <v>0</v>
      </c>
      <c r="J56" s="308">
        <f t="shared" ca="1" si="12"/>
        <v>0</v>
      </c>
      <c r="K56" s="309">
        <f t="shared" ca="1" si="13"/>
        <v>0</v>
      </c>
      <c r="L56" s="316"/>
      <c r="M56" s="289" t="str">
        <f t="shared" ca="1" si="14"/>
        <v/>
      </c>
      <c r="N56" s="316"/>
      <c r="O56" s="310"/>
      <c r="P56" s="310"/>
      <c r="Q56" s="291"/>
      <c r="R56" s="283"/>
      <c r="S56" s="311"/>
      <c r="T56" s="288"/>
      <c r="U56" s="288"/>
      <c r="V56" s="288"/>
    </row>
    <row r="57" spans="1:22" s="317" customFormat="1" hidden="1">
      <c r="A57" s="283"/>
      <c r="B57" s="450"/>
      <c r="C57" s="451"/>
      <c r="D57" s="305" t="str">
        <f ca="1">IF(ISERROR(OFFSET('HARGA SATUAN'!$D$6,MATCH(RAB!C57,'HARGA SATUAN'!$C$7:$C$1495,0),0)),"",OFFSET('HARGA SATUAN'!$D$6,MATCH(RAB!C57,'HARGA SATUAN'!$C$7:$C$1495,0),0))</f>
        <v/>
      </c>
      <c r="E57" s="306" t="str">
        <f ca="1">IF(B57="+","Unit",IF(ISERROR(OFFSET('HARGA SATUAN'!$E$6,MATCH(RAB!C57,'HARGA SATUAN'!$C$7:$C$1495,0),0)),"",OFFSET('HARGA SATUAN'!$E$6,MATCH(RAB!C57,'HARGA SATUAN'!$C$7:$C$1495,0),0)))</f>
        <v/>
      </c>
      <c r="F57" s="458"/>
      <c r="G57" s="307">
        <f ca="1">IF(ISERROR(OFFSET('HARGA SATUAN'!$I$6,MATCH(RAB!C57,'HARGA SATUAN'!$C$7:$C$1495,0),0)),0,OFFSET('HARGA SATUAN'!$I$6,MATCH(RAB!C57,'HARGA SATUAN'!$C$7:$C$1495,0),0))</f>
        <v>0</v>
      </c>
      <c r="H57" s="308">
        <f t="shared" ca="1" si="10"/>
        <v>0</v>
      </c>
      <c r="I57" s="308">
        <f t="shared" ca="1" si="11"/>
        <v>0</v>
      </c>
      <c r="J57" s="308">
        <f t="shared" ca="1" si="12"/>
        <v>0</v>
      </c>
      <c r="K57" s="309">
        <f t="shared" ca="1" si="13"/>
        <v>0</v>
      </c>
      <c r="L57" s="316"/>
      <c r="M57" s="289" t="str">
        <f t="shared" ca="1" si="14"/>
        <v/>
      </c>
      <c r="N57" s="316"/>
      <c r="O57" s="310"/>
      <c r="P57" s="310"/>
      <c r="Q57" s="291"/>
      <c r="R57" s="283"/>
      <c r="S57" s="311"/>
      <c r="T57" s="288"/>
      <c r="U57" s="288"/>
      <c r="V57" s="288"/>
    </row>
    <row r="58" spans="1:22" s="317" customFormat="1" hidden="1">
      <c r="A58" s="283"/>
      <c r="B58" s="450"/>
      <c r="C58" s="451"/>
      <c r="D58" s="305" t="str">
        <f ca="1">IF(ISERROR(OFFSET('HARGA SATUAN'!$D$6,MATCH(RAB!C58,'HARGA SATUAN'!$C$7:$C$1495,0),0)),"",OFFSET('HARGA SATUAN'!$D$6,MATCH(RAB!C58,'HARGA SATUAN'!$C$7:$C$1495,0),0))</f>
        <v/>
      </c>
      <c r="E58" s="306" t="str">
        <f ca="1">IF(B58="+","Unit",IF(ISERROR(OFFSET('HARGA SATUAN'!$E$6,MATCH(RAB!C58,'HARGA SATUAN'!$C$7:$C$1495,0),0)),"",OFFSET('HARGA SATUAN'!$E$6,MATCH(RAB!C58,'HARGA SATUAN'!$C$7:$C$1495,0),0)))</f>
        <v/>
      </c>
      <c r="F58" s="458"/>
      <c r="G58" s="307">
        <f ca="1">IF(ISERROR(OFFSET('HARGA SATUAN'!$I$6,MATCH(RAB!C58,'HARGA SATUAN'!$C$7:$C$1495,0),0)),0,OFFSET('HARGA SATUAN'!$I$6,MATCH(RAB!C58,'HARGA SATUAN'!$C$7:$C$1495,0),0))</f>
        <v>0</v>
      </c>
      <c r="H58" s="308">
        <f t="shared" ca="1" si="10"/>
        <v>0</v>
      </c>
      <c r="I58" s="308">
        <f t="shared" ca="1" si="11"/>
        <v>0</v>
      </c>
      <c r="J58" s="308">
        <f t="shared" ca="1" si="12"/>
        <v>0</v>
      </c>
      <c r="K58" s="309">
        <f t="shared" ca="1" si="13"/>
        <v>0</v>
      </c>
      <c r="L58" s="316"/>
      <c r="M58" s="289" t="str">
        <f t="shared" ca="1" si="14"/>
        <v/>
      </c>
      <c r="N58" s="316"/>
      <c r="O58" s="310"/>
      <c r="P58" s="310"/>
      <c r="Q58" s="291"/>
      <c r="R58" s="283"/>
      <c r="S58" s="311"/>
      <c r="T58" s="288"/>
      <c r="U58" s="288"/>
      <c r="V58" s="288"/>
    </row>
    <row r="59" spans="1:22" s="317" customFormat="1" hidden="1">
      <c r="A59" s="283"/>
      <c r="B59" s="450"/>
      <c r="C59" s="451"/>
      <c r="D59" s="305" t="str">
        <f ca="1">IF(ISERROR(OFFSET('HARGA SATUAN'!$D$6,MATCH(RAB!C59,'HARGA SATUAN'!$C$7:$C$1495,0),0)),"",OFFSET('HARGA SATUAN'!$D$6,MATCH(RAB!C59,'HARGA SATUAN'!$C$7:$C$1495,0),0))</f>
        <v/>
      </c>
      <c r="E59" s="306" t="str">
        <f ca="1">IF(B59="+","Unit",IF(ISERROR(OFFSET('HARGA SATUAN'!$E$6,MATCH(RAB!C59,'HARGA SATUAN'!$C$7:$C$1495,0),0)),"",OFFSET('HARGA SATUAN'!$E$6,MATCH(RAB!C59,'HARGA SATUAN'!$C$7:$C$1495,0),0)))</f>
        <v/>
      </c>
      <c r="F59" s="458"/>
      <c r="G59" s="307">
        <f ca="1">IF(ISERROR(OFFSET('HARGA SATUAN'!$I$6,MATCH(RAB!C59,'HARGA SATUAN'!$C$7:$C$1495,0),0)),0,OFFSET('HARGA SATUAN'!$I$6,MATCH(RAB!C59,'HARGA SATUAN'!$C$7:$C$1495,0),0))</f>
        <v>0</v>
      </c>
      <c r="H59" s="308">
        <f t="shared" ca="1" si="10"/>
        <v>0</v>
      </c>
      <c r="I59" s="308">
        <f t="shared" ca="1" si="11"/>
        <v>0</v>
      </c>
      <c r="J59" s="308">
        <f t="shared" ca="1" si="12"/>
        <v>0</v>
      </c>
      <c r="K59" s="309">
        <f t="shared" ca="1" si="13"/>
        <v>0</v>
      </c>
      <c r="L59" s="316"/>
      <c r="M59" s="289" t="str">
        <f t="shared" ca="1" si="14"/>
        <v/>
      </c>
      <c r="N59" s="316"/>
      <c r="O59" s="310"/>
      <c r="P59" s="310"/>
      <c r="Q59" s="291"/>
      <c r="R59" s="283"/>
      <c r="S59" s="311"/>
      <c r="T59" s="288"/>
      <c r="U59" s="288"/>
      <c r="V59" s="288"/>
    </row>
    <row r="60" spans="1:22" s="317" customFormat="1" hidden="1">
      <c r="A60" s="283"/>
      <c r="B60" s="450"/>
      <c r="C60" s="451"/>
      <c r="D60" s="305" t="str">
        <f ca="1">IF(ISERROR(OFFSET('HARGA SATUAN'!$D$6,MATCH(RAB!C60,'HARGA SATUAN'!$C$7:$C$1495,0),0)),"",OFFSET('HARGA SATUAN'!$D$6,MATCH(RAB!C60,'HARGA SATUAN'!$C$7:$C$1495,0),0))</f>
        <v/>
      </c>
      <c r="E60" s="306" t="str">
        <f ca="1">IF(B60="+","Unit",IF(ISERROR(OFFSET('HARGA SATUAN'!$E$6,MATCH(RAB!C60,'HARGA SATUAN'!$C$7:$C$1495,0),0)),"",OFFSET('HARGA SATUAN'!$E$6,MATCH(RAB!C60,'HARGA SATUAN'!$C$7:$C$1495,0),0)))</f>
        <v/>
      </c>
      <c r="F60" s="458"/>
      <c r="G60" s="307">
        <f ca="1">IF(ISERROR(OFFSET('HARGA SATUAN'!$I$6,MATCH(RAB!C60,'HARGA SATUAN'!$C$7:$C$1495,0),0)),0,OFFSET('HARGA SATUAN'!$I$6,MATCH(RAB!C60,'HARGA SATUAN'!$C$7:$C$1495,0),0))</f>
        <v>0</v>
      </c>
      <c r="H60" s="308">
        <f t="shared" ca="1" si="10"/>
        <v>0</v>
      </c>
      <c r="I60" s="308">
        <f t="shared" ca="1" si="11"/>
        <v>0</v>
      </c>
      <c r="J60" s="308">
        <f t="shared" ca="1" si="12"/>
        <v>0</v>
      </c>
      <c r="K60" s="309">
        <f t="shared" ca="1" si="13"/>
        <v>0</v>
      </c>
      <c r="L60" s="316"/>
      <c r="M60" s="289" t="str">
        <f t="shared" ca="1" si="14"/>
        <v/>
      </c>
      <c r="N60" s="316"/>
      <c r="O60" s="310"/>
      <c r="P60" s="310"/>
      <c r="Q60" s="291"/>
      <c r="R60" s="283"/>
      <c r="S60" s="311"/>
      <c r="T60" s="288"/>
      <c r="U60" s="288"/>
      <c r="V60" s="288"/>
    </row>
    <row r="61" spans="1:22" s="317" customFormat="1" hidden="1">
      <c r="A61" s="283"/>
      <c r="B61" s="450"/>
      <c r="C61" s="451"/>
      <c r="D61" s="305" t="str">
        <f ca="1">IF(ISERROR(OFFSET('HARGA SATUAN'!$D$6,MATCH(RAB!C61,'HARGA SATUAN'!$C$7:$C$1495,0),0)),"",OFFSET('HARGA SATUAN'!$D$6,MATCH(RAB!C61,'HARGA SATUAN'!$C$7:$C$1495,0),0))</f>
        <v/>
      </c>
      <c r="E61" s="306" t="str">
        <f ca="1">IF(B61="+","Unit",IF(ISERROR(OFFSET('HARGA SATUAN'!$E$6,MATCH(RAB!C61,'HARGA SATUAN'!$C$7:$C$1495,0),0)),"",OFFSET('HARGA SATUAN'!$E$6,MATCH(RAB!C61,'HARGA SATUAN'!$C$7:$C$1495,0),0)))</f>
        <v/>
      </c>
      <c r="F61" s="458"/>
      <c r="G61" s="307">
        <f ca="1">IF(ISERROR(OFFSET('HARGA SATUAN'!$I$6,MATCH(RAB!C61,'HARGA SATUAN'!$C$7:$C$1495,0),0)),0,OFFSET('HARGA SATUAN'!$I$6,MATCH(RAB!C61,'HARGA SATUAN'!$C$7:$C$1495,0),0))</f>
        <v>0</v>
      </c>
      <c r="H61" s="308">
        <f t="shared" ca="1" si="10"/>
        <v>0</v>
      </c>
      <c r="I61" s="308">
        <f t="shared" ca="1" si="11"/>
        <v>0</v>
      </c>
      <c r="J61" s="308">
        <f t="shared" ca="1" si="12"/>
        <v>0</v>
      </c>
      <c r="K61" s="309">
        <f t="shared" ca="1" si="13"/>
        <v>0</v>
      </c>
      <c r="L61" s="316"/>
      <c r="M61" s="289" t="str">
        <f t="shared" ca="1" si="14"/>
        <v/>
      </c>
      <c r="N61" s="316"/>
      <c r="O61" s="310"/>
      <c r="P61" s="310"/>
      <c r="Q61" s="291"/>
      <c r="R61" s="283"/>
      <c r="S61" s="311"/>
      <c r="T61" s="288"/>
      <c r="U61" s="288"/>
      <c r="V61" s="288"/>
    </row>
    <row r="62" spans="1:22" s="317" customFormat="1" hidden="1">
      <c r="A62" s="283"/>
      <c r="B62" s="450"/>
      <c r="C62" s="451"/>
      <c r="D62" s="305" t="str">
        <f ca="1">IF(ISERROR(OFFSET('HARGA SATUAN'!$D$6,MATCH(RAB!C62,'HARGA SATUAN'!$C$7:$C$1495,0),0)),"",OFFSET('HARGA SATUAN'!$D$6,MATCH(RAB!C62,'HARGA SATUAN'!$C$7:$C$1495,0),0))</f>
        <v/>
      </c>
      <c r="E62" s="306" t="str">
        <f ca="1">IF(B62="+","Unit",IF(ISERROR(OFFSET('HARGA SATUAN'!$E$6,MATCH(RAB!C62,'HARGA SATUAN'!$C$7:$C$1495,0),0)),"",OFFSET('HARGA SATUAN'!$E$6,MATCH(RAB!C62,'HARGA SATUAN'!$C$7:$C$1495,0),0)))</f>
        <v/>
      </c>
      <c r="F62" s="458"/>
      <c r="G62" s="307">
        <f ca="1">IF(ISERROR(OFFSET('HARGA SATUAN'!$I$6,MATCH(RAB!C62,'HARGA SATUAN'!$C$7:$C$1495,0),0)),0,OFFSET('HARGA SATUAN'!$I$6,MATCH(RAB!C62,'HARGA SATUAN'!$C$7:$C$1495,0),0))</f>
        <v>0</v>
      </c>
      <c r="H62" s="308">
        <f t="shared" ca="1" si="10"/>
        <v>0</v>
      </c>
      <c r="I62" s="308">
        <f t="shared" ca="1" si="11"/>
        <v>0</v>
      </c>
      <c r="J62" s="308">
        <f t="shared" ca="1" si="12"/>
        <v>0</v>
      </c>
      <c r="K62" s="309">
        <f t="shared" ca="1" si="13"/>
        <v>0</v>
      </c>
      <c r="L62" s="316"/>
      <c r="M62" s="289" t="str">
        <f t="shared" ca="1" si="14"/>
        <v/>
      </c>
      <c r="N62" s="316"/>
      <c r="O62" s="310"/>
      <c r="P62" s="310"/>
      <c r="Q62" s="291"/>
      <c r="R62" s="283"/>
      <c r="S62" s="311"/>
      <c r="T62" s="288"/>
      <c r="U62" s="288"/>
      <c r="V62" s="288"/>
    </row>
    <row r="63" spans="1:22" s="317" customFormat="1" hidden="1">
      <c r="A63" s="283"/>
      <c r="B63" s="450"/>
      <c r="C63" s="451"/>
      <c r="D63" s="305" t="str">
        <f ca="1">IF(ISERROR(OFFSET('HARGA SATUAN'!$D$6,MATCH(RAB!C63,'HARGA SATUAN'!$C$7:$C$1495,0),0)),"",OFFSET('HARGA SATUAN'!$D$6,MATCH(RAB!C63,'HARGA SATUAN'!$C$7:$C$1495,0),0))</f>
        <v/>
      </c>
      <c r="E63" s="306" t="str">
        <f ca="1">IF(B63="+","Unit",IF(ISERROR(OFFSET('HARGA SATUAN'!$E$6,MATCH(RAB!C63,'HARGA SATUAN'!$C$7:$C$1495,0),0)),"",OFFSET('HARGA SATUAN'!$E$6,MATCH(RAB!C63,'HARGA SATUAN'!$C$7:$C$1495,0),0)))</f>
        <v/>
      </c>
      <c r="F63" s="458"/>
      <c r="G63" s="307">
        <f ca="1">IF(ISERROR(OFFSET('HARGA SATUAN'!$I$6,MATCH(RAB!C63,'HARGA SATUAN'!$C$7:$C$1495,0),0)),0,OFFSET('HARGA SATUAN'!$I$6,MATCH(RAB!C63,'HARGA SATUAN'!$C$7:$C$1495,0),0))</f>
        <v>0</v>
      </c>
      <c r="H63" s="308">
        <f t="shared" ca="1" si="10"/>
        <v>0</v>
      </c>
      <c r="I63" s="308">
        <f t="shared" ca="1" si="11"/>
        <v>0</v>
      </c>
      <c r="J63" s="308">
        <f t="shared" ca="1" si="12"/>
        <v>0</v>
      </c>
      <c r="K63" s="309">
        <f t="shared" ca="1" si="13"/>
        <v>0</v>
      </c>
      <c r="L63" s="316"/>
      <c r="M63" s="289" t="str">
        <f t="shared" ca="1" si="14"/>
        <v/>
      </c>
      <c r="N63" s="316"/>
      <c r="O63" s="310"/>
      <c r="P63" s="310"/>
      <c r="Q63" s="291"/>
      <c r="R63" s="283"/>
      <c r="S63" s="311"/>
      <c r="T63" s="288"/>
      <c r="U63" s="288"/>
      <c r="V63" s="288"/>
    </row>
    <row r="64" spans="1:22" s="317" customFormat="1" hidden="1">
      <c r="A64" s="283"/>
      <c r="B64" s="450"/>
      <c r="C64" s="451"/>
      <c r="D64" s="305" t="str">
        <f ca="1">IF(ISERROR(OFFSET('HARGA SATUAN'!$D$6,MATCH(RAB!C64,'HARGA SATUAN'!$C$7:$C$1495,0),0)),"",OFFSET('HARGA SATUAN'!$D$6,MATCH(RAB!C64,'HARGA SATUAN'!$C$7:$C$1495,0),0))</f>
        <v/>
      </c>
      <c r="E64" s="306" t="str">
        <f ca="1">IF(B64="+","Unit",IF(ISERROR(OFFSET('HARGA SATUAN'!$E$6,MATCH(RAB!C64,'HARGA SATUAN'!$C$7:$C$1495,0),0)),"",OFFSET('HARGA SATUAN'!$E$6,MATCH(RAB!C64,'HARGA SATUAN'!$C$7:$C$1495,0),0)))</f>
        <v/>
      </c>
      <c r="F64" s="458"/>
      <c r="G64" s="307">
        <f ca="1">IF(ISERROR(OFFSET('HARGA SATUAN'!$I$6,MATCH(RAB!C64,'HARGA SATUAN'!$C$7:$C$1495,0),0)),0,OFFSET('HARGA SATUAN'!$I$6,MATCH(RAB!C64,'HARGA SATUAN'!$C$7:$C$1495,0),0))</f>
        <v>0</v>
      </c>
      <c r="H64" s="308">
        <f t="shared" ca="1" si="10"/>
        <v>0</v>
      </c>
      <c r="I64" s="308">
        <f t="shared" ca="1" si="11"/>
        <v>0</v>
      </c>
      <c r="J64" s="308">
        <f t="shared" ca="1" si="12"/>
        <v>0</v>
      </c>
      <c r="K64" s="309">
        <f t="shared" ca="1" si="13"/>
        <v>0</v>
      </c>
      <c r="L64" s="316"/>
      <c r="M64" s="289" t="str">
        <f t="shared" ca="1" si="14"/>
        <v/>
      </c>
      <c r="N64" s="316"/>
      <c r="O64" s="310"/>
      <c r="P64" s="310"/>
      <c r="Q64" s="291"/>
      <c r="R64" s="283"/>
      <c r="S64" s="311"/>
      <c r="T64" s="288"/>
      <c r="U64" s="288"/>
      <c r="V64" s="288"/>
    </row>
    <row r="65" spans="1:22" s="317" customFormat="1" hidden="1">
      <c r="A65" s="283"/>
      <c r="B65" s="450"/>
      <c r="C65" s="451"/>
      <c r="D65" s="305" t="str">
        <f ca="1">IF(ISERROR(OFFSET('HARGA SATUAN'!$D$6,MATCH(RAB!C65,'HARGA SATUAN'!$C$7:$C$1495,0),0)),"",OFFSET('HARGA SATUAN'!$D$6,MATCH(RAB!C65,'HARGA SATUAN'!$C$7:$C$1495,0),0))</f>
        <v/>
      </c>
      <c r="E65" s="306" t="str">
        <f ca="1">IF(B65="+","Unit",IF(ISERROR(OFFSET('HARGA SATUAN'!$E$6,MATCH(RAB!C65,'HARGA SATUAN'!$C$7:$C$1495,0),0)),"",OFFSET('HARGA SATUAN'!$E$6,MATCH(RAB!C65,'HARGA SATUAN'!$C$7:$C$1495,0),0)))</f>
        <v/>
      </c>
      <c r="F65" s="458"/>
      <c r="G65" s="307">
        <f ca="1">IF(ISERROR(OFFSET('HARGA SATUAN'!$I$6,MATCH(RAB!C65,'HARGA SATUAN'!$C$7:$C$1495,0),0)),0,OFFSET('HARGA SATUAN'!$I$6,MATCH(RAB!C65,'HARGA SATUAN'!$C$7:$C$1495,0),0))</f>
        <v>0</v>
      </c>
      <c r="H65" s="308">
        <f t="shared" ca="1" si="10"/>
        <v>0</v>
      </c>
      <c r="I65" s="308">
        <f t="shared" ca="1" si="11"/>
        <v>0</v>
      </c>
      <c r="J65" s="308">
        <f t="shared" ca="1" si="12"/>
        <v>0</v>
      </c>
      <c r="K65" s="309">
        <f t="shared" ca="1" si="13"/>
        <v>0</v>
      </c>
      <c r="L65" s="316"/>
      <c r="M65" s="289" t="str">
        <f t="shared" ca="1" si="14"/>
        <v/>
      </c>
      <c r="N65" s="316"/>
      <c r="O65" s="310"/>
      <c r="P65" s="310"/>
      <c r="Q65" s="291"/>
      <c r="R65" s="283"/>
      <c r="S65" s="311"/>
      <c r="T65" s="288"/>
      <c r="U65" s="288"/>
      <c r="V65" s="288"/>
    </row>
    <row r="66" spans="1:22" s="317" customFormat="1">
      <c r="A66" s="283"/>
      <c r="B66" s="419" t="s">
        <v>1602</v>
      </c>
      <c r="C66" s="422" t="s">
        <v>1604</v>
      </c>
      <c r="D66" s="305" t="str">
        <f ca="1">IF(ISERROR(OFFSET('HARGA SATUAN'!$D$6,MATCH(RAB!C66,'HARGA SATUAN'!$C$7:$C$1495,0),0)),"",OFFSET('HARGA SATUAN'!$D$6,MATCH(RAB!C66,'HARGA SATUAN'!$C$7:$C$1495,0),0))</f>
        <v/>
      </c>
      <c r="E66" s="306" t="str">
        <f ca="1">IF(B66="+","Unit",IF(ISERROR(OFFSET('HARGA SATUAN'!$E$6,MATCH(RAB!C66,'HARGA SATUAN'!$C$7:$C$1495,0),0)),"",OFFSET('HARGA SATUAN'!$E$6,MATCH(RAB!C66,'HARGA SATUAN'!$C$7:$C$1495,0),0)))</f>
        <v/>
      </c>
      <c r="F66" s="459"/>
      <c r="G66" s="307">
        <f ca="1">IF(ISERROR(OFFSET('HARGA SATUAN'!$I$6,MATCH(RAB!C66,'HARGA SATUAN'!$C$7:$C$1495,0),0)),0,OFFSET('HARGA SATUAN'!$I$6,MATCH(RAB!C66,'HARGA SATUAN'!$C$7:$C$1495,0),0))</f>
        <v>0</v>
      </c>
      <c r="H66" s="308">
        <f t="shared" ref="H66" ca="1" si="15">IF(OR(D66="MDU",D66="MDU-KD"),(IF($O$3="RAB NON MDU","PLN KD",G66*F66)),0)</f>
        <v>0</v>
      </c>
      <c r="I66" s="308">
        <f t="shared" ref="I66" ca="1" si="16">IF(D66="HDW",G66*F66,0)</f>
        <v>0</v>
      </c>
      <c r="J66" s="308">
        <f t="shared" ref="J66" ca="1" si="17">IF(D66="JASA",G66*F66,0)</f>
        <v>0</v>
      </c>
      <c r="K66" s="309">
        <f t="shared" ref="K66" ca="1" si="18">SUM(H66:J66)</f>
        <v>0</v>
      </c>
      <c r="L66" s="316"/>
      <c r="M66" s="289" t="str">
        <f t="shared" ca="1" si="14"/>
        <v/>
      </c>
      <c r="N66" s="316"/>
      <c r="O66" s="310"/>
      <c r="P66" s="310"/>
      <c r="Q66" s="291"/>
      <c r="R66" s="283"/>
      <c r="S66" s="311"/>
      <c r="T66" s="288"/>
      <c r="U66" s="288"/>
      <c r="V66" s="288"/>
    </row>
    <row r="67" spans="1:22" s="317" customFormat="1">
      <c r="A67" s="283"/>
      <c r="B67" s="318"/>
      <c r="C67" s="319"/>
      <c r="D67" s="305" t="str">
        <f ca="1">IF(ISERROR(OFFSET('HARGA SATUAN'!$D$6,MATCH(RAB!C67,'HARGA SATUAN'!$C$7:$C$1495,0),0)),"",OFFSET('HARGA SATUAN'!$D$6,MATCH(RAB!C67,'HARGA SATUAN'!$C$7:$C$1495,0),0))</f>
        <v/>
      </c>
      <c r="E67" s="306" t="str">
        <f ca="1">IF(B67="+","Unit",IF(ISERROR(OFFSET('HARGA SATUAN'!$E$6,MATCH(RAB!C67,'HARGA SATUAN'!$C$7:$C$1495,0),0)),"",OFFSET('HARGA SATUAN'!$E$6,MATCH(RAB!C67,'HARGA SATUAN'!$C$7:$C$1495,0),0)))</f>
        <v/>
      </c>
      <c r="F67" s="420"/>
      <c r="G67" s="307">
        <f ca="1">IF(ISERROR(OFFSET('HARGA SATUAN'!$I$6,MATCH(RAB!C67,'HARGA SATUAN'!$C$7:$C$1495,0),0)),0,OFFSET('HARGA SATUAN'!$I$6,MATCH(RAB!C67,'HARGA SATUAN'!$C$7:$C$1495,0),0))</f>
        <v>0</v>
      </c>
      <c r="H67" s="308">
        <f t="shared" ref="H67:H68" ca="1" si="19">IF(OR(D67="MDU",D67="MDU-KD"),(IF($O$3="RAB NON MDU","PLN KD",G67*F67)),0)</f>
        <v>0</v>
      </c>
      <c r="I67" s="308">
        <f t="shared" ref="I67:I68" ca="1" si="20">IF(D67="HDW",G67*F67,0)</f>
        <v>0</v>
      </c>
      <c r="J67" s="308">
        <f t="shared" ref="J67:J68" ca="1" si="21">IF(D67="JASA",G67*F67,0)</f>
        <v>0</v>
      </c>
      <c r="K67" s="309">
        <f t="shared" ref="K67:K68" ca="1" si="22">SUM(H67:J67)</f>
        <v>0</v>
      </c>
      <c r="L67" s="316"/>
      <c r="M67" s="289" t="e">
        <f>IF(AND(F67&gt;0,#REF!=0),"",IF(AND(ISBLANK(F67)=FALSE,K67=0),"WARNING",""))</f>
        <v>#REF!</v>
      </c>
      <c r="N67" s="316"/>
      <c r="O67" s="310"/>
      <c r="P67" s="310"/>
      <c r="Q67" s="291"/>
      <c r="R67" s="283"/>
      <c r="S67" s="311"/>
      <c r="T67" s="288"/>
      <c r="U67" s="288"/>
      <c r="V67" s="288"/>
    </row>
    <row r="68" spans="1:22" s="317" customFormat="1">
      <c r="A68" s="283"/>
      <c r="B68" s="318"/>
      <c r="C68" s="319"/>
      <c r="D68" s="305" t="str">
        <f ca="1">IF(ISERROR(OFFSET('HARGA SATUAN'!$D$6,MATCH(RAB!C68,'HARGA SATUAN'!$C$7:$C$1495,0),0)),"",OFFSET('HARGA SATUAN'!$D$6,MATCH(RAB!C68,'HARGA SATUAN'!$C$7:$C$1495,0),0))</f>
        <v/>
      </c>
      <c r="E68" s="306" t="str">
        <f ca="1">IF(B68="+","Unit",IF(ISERROR(OFFSET('HARGA SATUAN'!$E$6,MATCH(RAB!C68,'HARGA SATUAN'!$C$7:$C$1495,0),0)),"",OFFSET('HARGA SATUAN'!$E$6,MATCH(RAB!C68,'HARGA SATUAN'!$C$7:$C$1495,0),0)))</f>
        <v/>
      </c>
      <c r="F68" s="420"/>
      <c r="G68" s="307">
        <f ca="1">IF(ISERROR(OFFSET('HARGA SATUAN'!$I$6,MATCH(RAB!C68,'HARGA SATUAN'!$C$7:$C$1495,0),0)),0,OFFSET('HARGA SATUAN'!$I$6,MATCH(RAB!C68,'HARGA SATUAN'!$C$7:$C$1495,0),0))</f>
        <v>0</v>
      </c>
      <c r="H68" s="308">
        <f t="shared" ca="1" si="19"/>
        <v>0</v>
      </c>
      <c r="I68" s="308">
        <f t="shared" ca="1" si="20"/>
        <v>0</v>
      </c>
      <c r="J68" s="308">
        <f t="shared" ca="1" si="21"/>
        <v>0</v>
      </c>
      <c r="K68" s="309">
        <f t="shared" ca="1" si="22"/>
        <v>0</v>
      </c>
      <c r="L68" s="316"/>
      <c r="M68" s="289"/>
      <c r="N68" s="316"/>
      <c r="O68" s="310"/>
      <c r="P68" s="310"/>
      <c r="Q68" s="291"/>
      <c r="R68" s="283"/>
      <c r="S68" s="311"/>
      <c r="T68" s="288"/>
      <c r="U68" s="288"/>
      <c r="V68" s="288"/>
    </row>
    <row r="69" spans="1:22" s="317" customFormat="1">
      <c r="A69" s="283"/>
      <c r="B69" s="318"/>
      <c r="C69" s="319"/>
      <c r="D69" s="305" t="str">
        <f ca="1">IF(ISERROR(OFFSET('HARGA SATUAN'!$D$6,MATCH(RAB!C69,'HARGA SATUAN'!$C$7:$C$1495,0),0)),"",OFFSET('HARGA SATUAN'!$D$6,MATCH(RAB!C69,'HARGA SATUAN'!$C$7:$C$1495,0),0))</f>
        <v/>
      </c>
      <c r="E69" s="306" t="str">
        <f ca="1">IF(B69="+","Unit",IF(ISERROR(OFFSET('HARGA SATUAN'!$E$6,MATCH(RAB!C69,'HARGA SATUAN'!$C$7:$C$1495,0),0)),"",OFFSET('HARGA SATUAN'!$E$6,MATCH(RAB!C69,'HARGA SATUAN'!$C$7:$C$1495,0),0)))</f>
        <v/>
      </c>
      <c r="F69" s="420"/>
      <c r="G69" s="307">
        <f ca="1">IF(ISERROR(OFFSET('HARGA SATUAN'!$I$6,MATCH(RAB!C69,'HARGA SATUAN'!$C$7:$C$1495,0),0)),0,OFFSET('HARGA SATUAN'!$I$6,MATCH(RAB!C69,'HARGA SATUAN'!$C$7:$C$1495,0),0))</f>
        <v>0</v>
      </c>
      <c r="H69" s="308">
        <f t="shared" ref="H69:H80" ca="1" si="23">IF(OR(D69="MDU",D69="MDU-KD"),(IF($O$3="RAB NON MDU","PLN KD",G69*F69)),0)</f>
        <v>0</v>
      </c>
      <c r="I69" s="308">
        <f t="shared" ref="I69:I80" ca="1" si="24">IF(D69="HDW",G69*F69,0)</f>
        <v>0</v>
      </c>
      <c r="J69" s="308">
        <f t="shared" ref="J69:J80" ca="1" si="25">IF(D69="JASA",G69*F69,0)</f>
        <v>0</v>
      </c>
      <c r="K69" s="309">
        <f t="shared" ref="K69:K80" ca="1" si="26">SUM(H69:J69)</f>
        <v>0</v>
      </c>
      <c r="L69" s="316"/>
      <c r="M69" s="289" t="e">
        <f>IF(AND(F69&gt;0,#REF!=0),"",IF(AND(ISBLANK(F69)=FALSE,K69=0),"WARNING",""))</f>
        <v>#REF!</v>
      </c>
      <c r="N69" s="316"/>
      <c r="O69" s="310"/>
      <c r="P69" s="310"/>
      <c r="Q69" s="291"/>
      <c r="R69" s="283"/>
      <c r="S69" s="311"/>
      <c r="T69" s="288"/>
      <c r="U69" s="288"/>
      <c r="V69" s="288"/>
    </row>
    <row r="70" spans="1:22" s="317" customFormat="1">
      <c r="A70" s="283"/>
      <c r="B70" s="419" t="s">
        <v>1610</v>
      </c>
      <c r="C70" s="422" t="s">
        <v>1606</v>
      </c>
      <c r="D70" s="305" t="str">
        <f ca="1">IF(ISERROR(OFFSET('HARGA SATUAN'!$D$6,MATCH(RAB!C70,'HARGA SATUAN'!$C$7:$C$1495,0),0)),"",OFFSET('HARGA SATUAN'!$D$6,MATCH(RAB!C70,'HARGA SATUAN'!$C$7:$C$1495,0),0))</f>
        <v/>
      </c>
      <c r="E70" s="306" t="str">
        <f ca="1">IF(B70="+","Unit",IF(ISERROR(OFFSET('HARGA SATUAN'!$E$6,MATCH(RAB!C70,'HARGA SATUAN'!$C$7:$C$1495,0),0)),"",OFFSET('HARGA SATUAN'!$E$6,MATCH(RAB!C70,'HARGA SATUAN'!$C$7:$C$1495,0),0)))</f>
        <v/>
      </c>
      <c r="F70" s="460"/>
      <c r="G70" s="307">
        <f ca="1">IF(ISERROR(OFFSET('HARGA SATUAN'!$I$6,MATCH(RAB!C70,'HARGA SATUAN'!$C$7:$C$1495,0),0)),0,OFFSET('HARGA SATUAN'!$I$6,MATCH(RAB!C70,'HARGA SATUAN'!$C$7:$C$1495,0),0))</f>
        <v>0</v>
      </c>
      <c r="H70" s="308">
        <f t="shared" ref="H70:H79" ca="1" si="27">IF(OR(D70="MDU",D70="MDU-KD"),(IF($O$3="RAB NON MDU","PLN KD",G70*F70)),0)</f>
        <v>0</v>
      </c>
      <c r="I70" s="308">
        <f t="shared" ref="I70:I79" ca="1" si="28">IF(D70="HDW",G70*F70,0)</f>
        <v>0</v>
      </c>
      <c r="J70" s="308">
        <f t="shared" ref="J70:J79" ca="1" si="29">IF(D70="JASA",G70*F70,0)</f>
        <v>0</v>
      </c>
      <c r="K70" s="309">
        <f t="shared" ref="K70:K79" ca="1" si="30">SUM(H70:J70)</f>
        <v>0</v>
      </c>
      <c r="L70" s="316"/>
      <c r="M70" s="289" t="str">
        <f t="shared" ca="1" si="14"/>
        <v/>
      </c>
      <c r="N70" s="316"/>
      <c r="O70" s="310"/>
      <c r="P70" s="310"/>
      <c r="Q70" s="291"/>
      <c r="R70" s="283"/>
      <c r="S70" s="311"/>
      <c r="T70" s="288"/>
      <c r="U70" s="288"/>
      <c r="V70" s="288"/>
    </row>
    <row r="71" spans="1:22" s="317" customFormat="1">
      <c r="A71" s="283"/>
      <c r="B71" s="516" t="s">
        <v>1035</v>
      </c>
      <c r="C71" s="517" t="s">
        <v>1633</v>
      </c>
      <c r="D71" s="305" t="str">
        <f ca="1">IF(ISERROR(OFFSET('HARGA SATUAN'!$D$6,MATCH(RAB!C71,'HARGA SATUAN'!$C$7:$C$1495,0),0)),"",OFFSET('HARGA SATUAN'!$D$6,MATCH(RAB!C71,'HARGA SATUAN'!$C$7:$C$1495,0),0))</f>
        <v/>
      </c>
      <c r="E71" s="306" t="str">
        <f ca="1">IF(B71="+","Unit",IF(ISERROR(OFFSET('HARGA SATUAN'!$E$6,MATCH(RAB!C71,'HARGA SATUAN'!$C$7:$C$1495,0),0)),"",OFFSET('HARGA SATUAN'!$E$6,MATCH(RAB!C71,'HARGA SATUAN'!$C$7:$C$1495,0),0)))</f>
        <v>Unit</v>
      </c>
      <c r="F71" s="722">
        <v>1</v>
      </c>
      <c r="G71" s="307">
        <f ca="1">IF(ISERROR(OFFSET('HARGA SATUAN'!$I$6,MATCH(RAB!C71,'HARGA SATUAN'!$C$7:$C$1495,0),0)),0,OFFSET('HARGA SATUAN'!$I$6,MATCH(RAB!C71,'HARGA SATUAN'!$C$7:$C$1495,0),0))</f>
        <v>0</v>
      </c>
      <c r="H71" s="308">
        <f t="shared" ca="1" si="27"/>
        <v>0</v>
      </c>
      <c r="I71" s="308">
        <f t="shared" ca="1" si="28"/>
        <v>0</v>
      </c>
      <c r="J71" s="308">
        <f t="shared" ca="1" si="29"/>
        <v>0</v>
      </c>
      <c r="K71" s="309">
        <f t="shared" ca="1" si="30"/>
        <v>0</v>
      </c>
      <c r="L71" s="316"/>
      <c r="M71" s="289"/>
      <c r="N71" s="316"/>
      <c r="O71" s="310"/>
      <c r="P71" s="310"/>
      <c r="Q71" s="291"/>
      <c r="R71" s="283"/>
      <c r="S71" s="311"/>
      <c r="T71" s="288"/>
      <c r="U71" s="288"/>
      <c r="V71" s="288"/>
    </row>
    <row r="72" spans="1:22" s="317" customFormat="1" ht="30">
      <c r="A72" s="283"/>
      <c r="B72" s="720">
        <v>1</v>
      </c>
      <c r="C72" s="109" t="s">
        <v>1140</v>
      </c>
      <c r="D72" s="305" t="str">
        <f ca="1">IF(ISERROR(OFFSET('HARGA SATUAN'!$D$6,MATCH(RAB!C72,'HARGA SATUAN'!$C$7:$C$1495,0),0)),"",OFFSET('HARGA SATUAN'!$D$6,MATCH(RAB!C72,'HARGA SATUAN'!$C$7:$C$1495,0),0))</f>
        <v>MDU-KD</v>
      </c>
      <c r="E72" s="306" t="str">
        <f ca="1">IF(B72="+","Unit",IF(ISERROR(OFFSET('HARGA SATUAN'!$E$6,MATCH(RAB!C72,'HARGA SATUAN'!$C$7:$C$1495,0),0)),"",OFFSET('HARGA SATUAN'!$E$6,MATCH(RAB!C72,'HARGA SATUAN'!$C$7:$C$1495,0),0)))</f>
        <v>Bh</v>
      </c>
      <c r="F72" s="722">
        <f>F71*1</f>
        <v>1</v>
      </c>
      <c r="G72" s="307">
        <f ca="1">IF(ISERROR(OFFSET('HARGA SATUAN'!$I$6,MATCH(RAB!C72,'HARGA SATUAN'!$C$7:$C$1495,0),0)),0,OFFSET('HARGA SATUAN'!$I$6,MATCH(RAB!C72,'HARGA SATUAN'!$C$7:$C$1495,0),0))</f>
        <v>1740750</v>
      </c>
      <c r="H72" s="308">
        <f t="shared" ca="1" si="27"/>
        <v>1740750</v>
      </c>
      <c r="I72" s="308">
        <f t="shared" ca="1" si="28"/>
        <v>0</v>
      </c>
      <c r="J72" s="308">
        <f t="shared" ca="1" si="29"/>
        <v>0</v>
      </c>
      <c r="K72" s="309">
        <f t="shared" ca="1" si="30"/>
        <v>1740750</v>
      </c>
      <c r="L72" s="316"/>
      <c r="M72" s="289"/>
      <c r="N72" s="316"/>
      <c r="O72" s="310"/>
      <c r="P72" s="310"/>
      <c r="Q72" s="291"/>
      <c r="R72" s="283"/>
      <c r="S72" s="311"/>
      <c r="T72" s="288"/>
      <c r="U72" s="288"/>
      <c r="V72" s="288"/>
    </row>
    <row r="73" spans="1:22" s="317" customFormat="1">
      <c r="A73" s="283"/>
      <c r="B73" s="720">
        <v>2</v>
      </c>
      <c r="C73" s="721" t="s">
        <v>501</v>
      </c>
      <c r="D73" s="305" t="str">
        <f ca="1">IF(ISERROR(OFFSET('HARGA SATUAN'!$D$6,MATCH(RAB!C73,'HARGA SATUAN'!$C$7:$C$1495,0),0)),"",OFFSET('HARGA SATUAN'!$D$6,MATCH(RAB!C73,'HARGA SATUAN'!$C$7:$C$1495,0),0))</f>
        <v>HDW</v>
      </c>
      <c r="E73" s="306" t="str">
        <f ca="1">IF(B73="+","Unit",IF(ISERROR(OFFSET('HARGA SATUAN'!$E$6,MATCH(RAB!C73,'HARGA SATUAN'!$C$7:$C$1495,0),0)),"",OFFSET('HARGA SATUAN'!$E$6,MATCH(RAB!C73,'HARGA SATUAN'!$C$7:$C$1495,0),0)))</f>
        <v>Bh</v>
      </c>
      <c r="F73" s="722">
        <f>F71*1</f>
        <v>1</v>
      </c>
      <c r="G73" s="307">
        <f ca="1">IF(ISERROR(OFFSET('HARGA SATUAN'!$I$6,MATCH(RAB!C73,'HARGA SATUAN'!$C$7:$C$1495,0),0)),0,OFFSET('HARGA SATUAN'!$I$6,MATCH(RAB!C73,'HARGA SATUAN'!$C$7:$C$1495,0),0))</f>
        <v>757500</v>
      </c>
      <c r="H73" s="308">
        <f t="shared" ca="1" si="27"/>
        <v>0</v>
      </c>
      <c r="I73" s="308">
        <f t="shared" ca="1" si="28"/>
        <v>757500</v>
      </c>
      <c r="J73" s="308">
        <f t="shared" ca="1" si="29"/>
        <v>0</v>
      </c>
      <c r="K73" s="309">
        <f t="shared" ca="1" si="30"/>
        <v>757500</v>
      </c>
      <c r="L73" s="316"/>
      <c r="M73" s="289"/>
      <c r="N73" s="316"/>
      <c r="O73" s="310"/>
      <c r="P73" s="310"/>
      <c r="Q73" s="291"/>
      <c r="R73" s="283"/>
      <c r="S73" s="311"/>
      <c r="T73" s="288"/>
      <c r="U73" s="288"/>
      <c r="V73" s="288"/>
    </row>
    <row r="74" spans="1:22" s="317" customFormat="1">
      <c r="A74" s="283"/>
      <c r="B74" s="720">
        <v>3</v>
      </c>
      <c r="C74" s="721" t="s">
        <v>50</v>
      </c>
      <c r="D74" s="305" t="str">
        <f ca="1">IF(ISERROR(OFFSET('HARGA SATUAN'!$D$6,MATCH(RAB!C74,'HARGA SATUAN'!$C$7:$C$1495,0),0)),"",OFFSET('HARGA SATUAN'!$D$6,MATCH(RAB!C74,'HARGA SATUAN'!$C$7:$C$1495,0),0))</f>
        <v>HDW</v>
      </c>
      <c r="E74" s="306" t="str">
        <f ca="1">IF(B74="+","Unit",IF(ISERROR(OFFSET('HARGA SATUAN'!$E$6,MATCH(RAB!C74,'HARGA SATUAN'!$C$7:$C$1495,0),0)),"",OFFSET('HARGA SATUAN'!$E$6,MATCH(RAB!C74,'HARGA SATUAN'!$C$7:$C$1495,0),0)))</f>
        <v>Bh</v>
      </c>
      <c r="F74" s="722">
        <f>F71*1</f>
        <v>1</v>
      </c>
      <c r="G74" s="307">
        <f ca="1">IF(ISERROR(OFFSET('HARGA SATUAN'!$I$6,MATCH(RAB!C74,'HARGA SATUAN'!$C$7:$C$1495,0),0)),0,OFFSET('HARGA SATUAN'!$I$6,MATCH(RAB!C74,'HARGA SATUAN'!$C$7:$C$1495,0),0))</f>
        <v>259574.27222222224</v>
      </c>
      <c r="H74" s="308">
        <f t="shared" ca="1" si="27"/>
        <v>0</v>
      </c>
      <c r="I74" s="308">
        <f t="shared" ca="1" si="28"/>
        <v>259574.27222222224</v>
      </c>
      <c r="J74" s="308">
        <f t="shared" ca="1" si="29"/>
        <v>0</v>
      </c>
      <c r="K74" s="309">
        <f t="shared" ca="1" si="30"/>
        <v>259574.27222222224</v>
      </c>
      <c r="L74" s="316"/>
      <c r="M74" s="289"/>
      <c r="N74" s="316"/>
      <c r="O74" s="310"/>
      <c r="P74" s="310"/>
      <c r="Q74" s="291"/>
      <c r="R74" s="283"/>
      <c r="S74" s="311"/>
      <c r="T74" s="288"/>
      <c r="U74" s="288"/>
      <c r="V74" s="288"/>
    </row>
    <row r="75" spans="1:22" s="317" customFormat="1">
      <c r="A75" s="283"/>
      <c r="B75" s="720">
        <v>4</v>
      </c>
      <c r="C75" s="721" t="s">
        <v>74</v>
      </c>
      <c r="D75" s="305" t="str">
        <f ca="1">IF(ISERROR(OFFSET('HARGA SATUAN'!$D$6,MATCH(RAB!C75,'HARGA SATUAN'!$C$7:$C$1495,0),0)),"",OFFSET('HARGA SATUAN'!$D$6,MATCH(RAB!C75,'HARGA SATUAN'!$C$7:$C$1495,0),0))</f>
        <v>MDU-KD</v>
      </c>
      <c r="E75" s="306" t="str">
        <f ca="1">IF(B75="+","Unit",IF(ISERROR(OFFSET('HARGA SATUAN'!$E$6,MATCH(RAB!C75,'HARGA SATUAN'!$C$7:$C$1495,0),0)),"",OFFSET('HARGA SATUAN'!$E$6,MATCH(RAB!C75,'HARGA SATUAN'!$C$7:$C$1495,0),0)))</f>
        <v>Mtr</v>
      </c>
      <c r="F75" s="722">
        <v>45</v>
      </c>
      <c r="G75" s="307">
        <f ca="1">IF(ISERROR(OFFSET('HARGA SATUAN'!$I$6,MATCH(RAB!C75,'HARGA SATUAN'!$C$7:$C$1495,0),0)),0,OFFSET('HARGA SATUAN'!$I$6,MATCH(RAB!C75,'HARGA SATUAN'!$C$7:$C$1495,0),0))</f>
        <v>6600</v>
      </c>
      <c r="H75" s="308">
        <f t="shared" ca="1" si="27"/>
        <v>297000</v>
      </c>
      <c r="I75" s="308">
        <f t="shared" ca="1" si="28"/>
        <v>0</v>
      </c>
      <c r="J75" s="308">
        <f t="shared" ca="1" si="29"/>
        <v>0</v>
      </c>
      <c r="K75" s="309">
        <f t="shared" ca="1" si="30"/>
        <v>297000</v>
      </c>
      <c r="L75" s="316"/>
      <c r="M75" s="289"/>
      <c r="N75" s="316"/>
      <c r="O75" s="310"/>
      <c r="P75" s="310"/>
      <c r="Q75" s="291"/>
      <c r="R75" s="283"/>
      <c r="S75" s="311"/>
      <c r="T75" s="288"/>
      <c r="U75" s="288"/>
      <c r="V75" s="288"/>
    </row>
    <row r="76" spans="1:22" s="317" customFormat="1">
      <c r="A76" s="283"/>
      <c r="B76" s="720">
        <v>5</v>
      </c>
      <c r="C76" s="721" t="s">
        <v>798</v>
      </c>
      <c r="D76" s="305" t="str">
        <f ca="1">IF(ISERROR(OFFSET('HARGA SATUAN'!$D$6,MATCH(RAB!C76,'HARGA SATUAN'!$C$7:$C$1495,0),0)),"",OFFSET('HARGA SATUAN'!$D$6,MATCH(RAB!C76,'HARGA SATUAN'!$C$7:$C$1495,0),0))</f>
        <v>JASA</v>
      </c>
      <c r="E76" s="306" t="str">
        <f ca="1">IF(B76="+","Unit",IF(ISERROR(OFFSET('HARGA SATUAN'!$E$6,MATCH(RAB!C76,'HARGA SATUAN'!$C$7:$C$1495,0),0)),"",OFFSET('HARGA SATUAN'!$E$6,MATCH(RAB!C76,'HARGA SATUAN'!$C$7:$C$1495,0),0)))</f>
        <v>Unit</v>
      </c>
      <c r="F76" s="722">
        <f>F71*1</f>
        <v>1</v>
      </c>
      <c r="G76" s="307">
        <f ca="1">IF(ISERROR(OFFSET('HARGA SATUAN'!$I$6,MATCH(RAB!C76,'HARGA SATUAN'!$C$7:$C$1495,0),0)),0,OFFSET('HARGA SATUAN'!$I$6,MATCH(RAB!C76,'HARGA SATUAN'!$C$7:$C$1495,0),0))</f>
        <v>54400</v>
      </c>
      <c r="H76" s="308">
        <f t="shared" ref="H76:H78" ca="1" si="31">IF(OR(D76="MDU",D76="MDU-KD"),(IF($O$3="RAB NON MDU","PLN KD",G76*F76)),0)</f>
        <v>0</v>
      </c>
      <c r="I76" s="308">
        <f t="shared" ref="I76:I78" ca="1" si="32">IF(D76="HDW",G76*F76,0)</f>
        <v>0</v>
      </c>
      <c r="J76" s="308">
        <f t="shared" ref="J76:J78" ca="1" si="33">IF(D76="JASA",G76*F76,0)</f>
        <v>54400</v>
      </c>
      <c r="K76" s="309">
        <f t="shared" ref="K76:K78" ca="1" si="34">SUM(H76:J76)</f>
        <v>54400</v>
      </c>
      <c r="L76" s="316"/>
      <c r="M76" s="289"/>
      <c r="N76" s="316"/>
      <c r="O76" s="310"/>
      <c r="P76" s="310"/>
      <c r="Q76" s="291"/>
      <c r="R76" s="283"/>
      <c r="S76" s="311"/>
      <c r="T76" s="288"/>
      <c r="U76" s="288"/>
      <c r="V76" s="288"/>
    </row>
    <row r="77" spans="1:22" s="317" customFormat="1">
      <c r="A77" s="283"/>
      <c r="B77" s="516" t="s">
        <v>22</v>
      </c>
      <c r="C77" s="517" t="s">
        <v>802</v>
      </c>
      <c r="D77" s="305" t="str">
        <f ca="1">IF(ISERROR(OFFSET('HARGA SATUAN'!$D$6,MATCH(RAB!C77,'HARGA SATUAN'!$C$7:$C$1495,0),0)),"",OFFSET('HARGA SATUAN'!$D$6,MATCH(RAB!C77,'HARGA SATUAN'!$C$7:$C$1495,0),0))</f>
        <v/>
      </c>
      <c r="E77" s="306">
        <f ca="1">IF(B77="+","Unit",IF(ISERROR(OFFSET('HARGA SATUAN'!$E$6,MATCH(RAB!C77,'HARGA SATUAN'!$C$7:$C$1495,0),0)),"",OFFSET('HARGA SATUAN'!$E$6,MATCH(RAB!C77,'HARGA SATUAN'!$C$7:$C$1495,0),0)))</f>
        <v>0</v>
      </c>
      <c r="F77" s="515"/>
      <c r="G77" s="307">
        <f ca="1">IF(ISERROR(OFFSET('HARGA SATUAN'!$I$6,MATCH(RAB!C77,'HARGA SATUAN'!$C$7:$C$1495,0),0)),0,OFFSET('HARGA SATUAN'!$I$6,MATCH(RAB!C77,'HARGA SATUAN'!$C$7:$C$1495,0),0))</f>
        <v>0</v>
      </c>
      <c r="H77" s="308">
        <f t="shared" ca="1" si="31"/>
        <v>0</v>
      </c>
      <c r="I77" s="308">
        <f t="shared" ca="1" si="32"/>
        <v>0</v>
      </c>
      <c r="J77" s="308">
        <f t="shared" ca="1" si="33"/>
        <v>0</v>
      </c>
      <c r="K77" s="309">
        <f t="shared" ca="1" si="34"/>
        <v>0</v>
      </c>
      <c r="L77" s="316"/>
      <c r="M77" s="289"/>
      <c r="N77" s="316"/>
      <c r="O77" s="310"/>
      <c r="P77" s="310"/>
      <c r="Q77" s="291"/>
      <c r="R77" s="283"/>
      <c r="S77" s="311"/>
      <c r="T77" s="288"/>
      <c r="U77" s="288"/>
      <c r="V77" s="288"/>
    </row>
    <row r="78" spans="1:22" s="317" customFormat="1">
      <c r="A78" s="283"/>
      <c r="B78" s="518"/>
      <c r="C78" s="109"/>
      <c r="D78" s="305" t="str">
        <f ca="1">IF(ISERROR(OFFSET('HARGA SATUAN'!$D$6,MATCH(RAB!C78,'HARGA SATUAN'!$C$7:$C$1495,0),0)),"",OFFSET('HARGA SATUAN'!$D$6,MATCH(RAB!C78,'HARGA SATUAN'!$C$7:$C$1495,0),0))</f>
        <v/>
      </c>
      <c r="E78" s="306" t="str">
        <f ca="1">IF(B78="+","Unit",IF(ISERROR(OFFSET('HARGA SATUAN'!$E$6,MATCH(RAB!C78,'HARGA SATUAN'!$C$7:$C$1495,0),0)),"",OFFSET('HARGA SATUAN'!$E$6,MATCH(RAB!C78,'HARGA SATUAN'!$C$7:$C$1495,0),0)))</f>
        <v/>
      </c>
      <c r="F78" s="515"/>
      <c r="G78" s="307">
        <f ca="1">IF(ISERROR(OFFSET('HARGA SATUAN'!$I$6,MATCH(RAB!C78,'HARGA SATUAN'!$C$7:$C$1495,0),0)),0,OFFSET('HARGA SATUAN'!$I$6,MATCH(RAB!C78,'HARGA SATUAN'!$C$7:$C$1495,0),0))</f>
        <v>0</v>
      </c>
      <c r="H78" s="308">
        <f t="shared" ca="1" si="31"/>
        <v>0</v>
      </c>
      <c r="I78" s="308">
        <f t="shared" ca="1" si="32"/>
        <v>0</v>
      </c>
      <c r="J78" s="308">
        <f t="shared" ca="1" si="33"/>
        <v>0</v>
      </c>
      <c r="K78" s="309">
        <f t="shared" ca="1" si="34"/>
        <v>0</v>
      </c>
      <c r="L78" s="316"/>
      <c r="M78" s="289"/>
      <c r="N78" s="316"/>
      <c r="O78" s="310"/>
      <c r="P78" s="310"/>
      <c r="Q78" s="291"/>
      <c r="R78" s="283"/>
      <c r="S78" s="311"/>
      <c r="T78" s="288"/>
      <c r="U78" s="288"/>
      <c r="V78" s="288"/>
    </row>
    <row r="79" spans="1:22">
      <c r="B79" s="321"/>
      <c r="C79" s="320"/>
      <c r="D79" s="305" t="str">
        <f ca="1">IF(ISERROR(OFFSET('HARGA SATUAN'!$D$6,MATCH(RAB!C79,'HARGA SATUAN'!$C$7:$C$1495,0),0)),"",OFFSET('HARGA SATUAN'!$D$6,MATCH(RAB!C79,'HARGA SATUAN'!$C$7:$C$1495,0),0))</f>
        <v/>
      </c>
      <c r="E79" s="306" t="str">
        <f ca="1">IF(B79="+","Unit",IF(ISERROR(OFFSET('HARGA SATUAN'!$E$6,MATCH(RAB!C79,'HARGA SATUAN'!$C$7:$C$1495,0),0)),"",OFFSET('HARGA SATUAN'!$E$6,MATCH(RAB!C79,'HARGA SATUAN'!$C$7:$C$1495,0),0)))</f>
        <v/>
      </c>
      <c r="F79" s="315"/>
      <c r="G79" s="307">
        <f ca="1">IF(ISERROR(OFFSET('HARGA SATUAN'!$I$6,MATCH(RAB!C79,'HARGA SATUAN'!$C$7:$C$1495,0),0)),0,OFFSET('HARGA SATUAN'!$I$6,MATCH(RAB!C79,'HARGA SATUAN'!$C$7:$C$1495,0),0))</f>
        <v>0</v>
      </c>
      <c r="H79" s="308">
        <f t="shared" ca="1" si="27"/>
        <v>0</v>
      </c>
      <c r="I79" s="308">
        <f t="shared" ca="1" si="28"/>
        <v>0</v>
      </c>
      <c r="J79" s="308">
        <f t="shared" ca="1" si="29"/>
        <v>0</v>
      </c>
      <c r="K79" s="309">
        <f t="shared" ca="1" si="30"/>
        <v>0</v>
      </c>
      <c r="M79" s="289" t="e">
        <f>IF(AND(F79&gt;0,#REF!=0),"",IF(AND(ISBLANK(F79)=FALSE,K79=0),"WARNING",""))</f>
        <v>#REF!</v>
      </c>
    </row>
    <row r="80" spans="1:22">
      <c r="B80" s="322"/>
      <c r="C80" s="323" t="s">
        <v>475</v>
      </c>
      <c r="D80" s="305" t="str">
        <f ca="1">IF(ISERROR(OFFSET('HARGA SATUAN'!$D$6,MATCH(RAB!C80,'HARGA SATUAN'!$C$7:$C$1495,0),0)),"",OFFSET('HARGA SATUAN'!$D$6,MATCH(RAB!C80,'HARGA SATUAN'!$C$7:$C$1495,0),0))</f>
        <v/>
      </c>
      <c r="E80" s="306" t="str">
        <f ca="1">IF(B80="+","Unit",IF(ISERROR(OFFSET('HARGA SATUAN'!$E$6,MATCH(RAB!C80,'HARGA SATUAN'!$C$7:$C$1495,0),0)),"",OFFSET('HARGA SATUAN'!$E$6,MATCH(RAB!C80,'HARGA SATUAN'!$C$7:$C$1495,0),0)))</f>
        <v/>
      </c>
      <c r="F80" s="315"/>
      <c r="G80" s="307">
        <f ca="1">IF(ISERROR(OFFSET('HARGA SATUAN'!$I$6,MATCH(RAB!C80,'HARGA SATUAN'!$C$7:$C$1495,0),0)),0,OFFSET('HARGA SATUAN'!$I$6,MATCH(RAB!C80,'HARGA SATUAN'!$C$7:$C$1495,0),0))</f>
        <v>0</v>
      </c>
      <c r="H80" s="308">
        <f t="shared" ca="1" si="23"/>
        <v>0</v>
      </c>
      <c r="I80" s="308">
        <f t="shared" ca="1" si="24"/>
        <v>0</v>
      </c>
      <c r="J80" s="308">
        <f t="shared" ca="1" si="25"/>
        <v>0</v>
      </c>
      <c r="K80" s="309">
        <f t="shared" ca="1" si="26"/>
        <v>0</v>
      </c>
      <c r="M80" s="289" t="e">
        <f>IF(AND(F80&gt;0,#REF!=0),"",IF(AND(ISBLANK(F80)=FALSE,K80=0),"WARNING",""))</f>
        <v>#REF!</v>
      </c>
    </row>
    <row r="81" spans="2:13">
      <c r="B81" s="325">
        <v>1</v>
      </c>
      <c r="C81" s="326" t="s">
        <v>1091</v>
      </c>
      <c r="D81" s="327" t="str">
        <f ca="1">IF(ISERROR(OFFSET('HARGA SATUAN'!$D$6,MATCH(RAB!C81,'HARGA SATUAN'!$C$7:$C$1495,0),0)),"",OFFSET('HARGA SATUAN'!$D$6,MATCH(RAB!C81,'HARGA SATUAN'!$C$7:$C$1495,0),0))</f>
        <v>JASA</v>
      </c>
      <c r="E81" s="328" t="str">
        <f ca="1">IF(ISERROR(OFFSET('HARGA SATUAN'!$E$6,MATCH(RAB!C81,'HARGA SATUAN'!$C$7:$C$1495,0),0)),"",OFFSET('HARGA SATUAN'!$E$6,MATCH(RAB!C81,'HARGA SATUAN'!$C$7:$C$1495,0),0))</f>
        <v>Lot</v>
      </c>
      <c r="F81" s="329">
        <v>1</v>
      </c>
      <c r="G81" s="330">
        <f ca="1">IF(ISERROR(OFFSET('HARGA SATUAN'!$I$6,MATCH(RAB!C81,'HARGA SATUAN'!$C$7:$C$1495,0),0)),0,OFFSET('HARGA SATUAN'!$I$6,MATCH(RAB!C81,'HARGA SATUAN'!$C$7:$C$1495,0),0))</f>
        <v>2.5000000000000001E-2</v>
      </c>
      <c r="H81" s="331">
        <f ca="1">SUM(H14:H80)*G81</f>
        <v>750453.75</v>
      </c>
      <c r="I81" s="331">
        <f ca="1">SUM(I14:I80)*G81</f>
        <v>93763.206805555557</v>
      </c>
      <c r="J81" s="331">
        <f ca="1">SUM(J14:J80)*G81</f>
        <v>13290</v>
      </c>
      <c r="K81" s="331">
        <f ca="1">SUM(K14:K80)*G81</f>
        <v>857506.95680555562</v>
      </c>
      <c r="M81" s="289" t="str">
        <f t="shared" ref="M81" si="35">IF(AND(F81&gt;0,F80=0),"",IF(AND(ISBLANK(F81)=FALSE,K81=0),"WARNING",""))</f>
        <v/>
      </c>
    </row>
    <row r="82" spans="2:13">
      <c r="B82" s="332"/>
      <c r="C82" s="333"/>
      <c r="D82" s="305" t="str">
        <f ca="1">IF(ISERROR(OFFSET('HARGA SATUAN'!$D$6,MATCH(RAB!C82,'HARGA SATUAN'!$C$7:$C$1495,0),0)),"",OFFSET('HARGA SATUAN'!$D$6,MATCH(RAB!C82,'HARGA SATUAN'!$C$7:$C$1495,0),0))</f>
        <v/>
      </c>
      <c r="E82" s="306" t="str">
        <f ca="1">IF(ISERROR(OFFSET('HARGA SATUAN'!$E$6,MATCH(RAB!C82,'HARGA SATUAN'!$C$7:$C$1495,0),0)),"",OFFSET('HARGA SATUAN'!$E$6,MATCH(RAB!C82,'HARGA SATUAN'!$C$7:$C$1495,0),0))</f>
        <v/>
      </c>
      <c r="F82" s="324"/>
      <c r="G82" s="307" t="str">
        <f ca="1">IF(ISERROR(OFFSET('HARGA SATUAN'!$I$6,MATCH(RAB!C82,'HARGA SATUAN'!$C$7:$C$1495,0),0)),"",OFFSET('HARGA SATUAN'!$I$6,MATCH(RAB!C82,'HARGA SATUAN'!$C$7:$C$1495,0),0))</f>
        <v/>
      </c>
      <c r="H82" s="308">
        <f ca="1">IF(OR(D82="MDU",D82="MDU-KD"),IF(G82="PLN",0,G82*F82),0)</f>
        <v>0</v>
      </c>
      <c r="I82" s="308">
        <f ca="1">IF(D82="HDW",IF(G82="PLN",0,G82*F82),0)</f>
        <v>0</v>
      </c>
      <c r="J82" s="308">
        <f ca="1">IF(D82="JASA",IF(G82="PLN",0,G82*F82),0)</f>
        <v>0</v>
      </c>
      <c r="K82" s="309">
        <f ca="1">SUM(H82:J82)</f>
        <v>0</v>
      </c>
    </row>
    <row r="83" spans="2:13" ht="15.75" thickBot="1">
      <c r="B83" s="334"/>
      <c r="C83" s="335"/>
      <c r="D83" s="336"/>
      <c r="E83" s="337"/>
      <c r="F83" s="337"/>
      <c r="G83" s="337"/>
      <c r="H83" s="338"/>
      <c r="I83" s="338"/>
      <c r="J83" s="338"/>
      <c r="K83" s="339"/>
    </row>
    <row r="84" spans="2:13">
      <c r="B84" s="340"/>
      <c r="C84" s="638" t="s">
        <v>1008</v>
      </c>
      <c r="D84" s="638"/>
      <c r="E84" s="638"/>
      <c r="F84" s="638"/>
      <c r="G84" s="341" t="s">
        <v>9</v>
      </c>
      <c r="H84" s="342">
        <f ca="1">SUM(H14:H82)</f>
        <v>30768603.75</v>
      </c>
      <c r="I84" s="342">
        <f ca="1">SUM(I14:I82)</f>
        <v>3844291.4790277779</v>
      </c>
      <c r="J84" s="342">
        <f ca="1">SUM(J14:J82)</f>
        <v>544890</v>
      </c>
      <c r="K84" s="342">
        <f ca="1">SUM(K14:K82)</f>
        <v>35157785.229027778</v>
      </c>
    </row>
    <row r="85" spans="2:13">
      <c r="B85" s="343"/>
      <c r="C85" s="621" t="s">
        <v>1455</v>
      </c>
      <c r="D85" s="621"/>
      <c r="E85" s="621"/>
      <c r="F85" s="621"/>
      <c r="G85" s="344" t="s">
        <v>9</v>
      </c>
      <c r="H85" s="345">
        <f ca="1">H84*0.11</f>
        <v>3384546.4125000001</v>
      </c>
      <c r="I85" s="345">
        <f ca="1">I84*0.11</f>
        <v>422872.06269305554</v>
      </c>
      <c r="J85" s="345">
        <f ca="1">J84*0.11</f>
        <v>59937.9</v>
      </c>
      <c r="K85" s="345">
        <f ca="1">K84*0.11</f>
        <v>3867356.3751930557</v>
      </c>
    </row>
    <row r="86" spans="2:13" ht="15.75" thickBot="1">
      <c r="B86" s="343"/>
      <c r="C86" s="618" t="s">
        <v>463</v>
      </c>
      <c r="D86" s="618"/>
      <c r="E86" s="618"/>
      <c r="F86" s="618"/>
      <c r="G86" s="346" t="s">
        <v>9</v>
      </c>
      <c r="H86" s="347">
        <f ca="1">SUM(H84:H85)</f>
        <v>34153150.162500001</v>
      </c>
      <c r="I86" s="347">
        <f ca="1">SUM(I84:I85)</f>
        <v>4267163.5417208336</v>
      </c>
      <c r="J86" s="346">
        <f ca="1">SUM(J84:J85)</f>
        <v>604827.9</v>
      </c>
      <c r="K86" s="346">
        <f ca="1">SUM(K84:K85)</f>
        <v>39025141.604220837</v>
      </c>
      <c r="M86" s="411">
        <v>201265205.30690998</v>
      </c>
    </row>
    <row r="87" spans="2:13">
      <c r="B87" s="622" t="str">
        <f ca="1">"Terbilang : "&amp;PROPER(IF(K86=0,"nol",IF(K86&lt;0,"minus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IF(--MID(TEXT(ABS(K86),"000000000000000"),1,3)=0,"",MID(TEXT(ABS(K86),"000000000000000"),1,1)&amp;" ratus "&amp;MID(TEXT(ABS(K86),"000000000000000"),2,1)&amp;" puluh "&amp;MID(TEXT(ABS(K86),"000000000000000"),3,1)&amp;" trilyun ")&amp; IF(--MID(TEXT(ABS(K86),"000000000000000"),4,3)=0,"",MID(TEXT(ABS(K86),"000000000000000"),4,1)&amp;" ratus "&amp;MID(TEXT(ABS(K86),"000000000000000"),5,1)&amp;" puluh "&amp;MID(TEXT(ABS(K86),"000000000000000"),6,1)&amp;" milyar ")&amp; IF(--MID(TEXT(ABS(K86),"000000000000000"),7,3)=0,"",MID(TEXT(ABS(K86),"000000000000000"),7,1)&amp;" ratus "&amp;MID(TEXT(ABS(K86),"000000000000000"),8,1)&amp;" puluh "&amp;MID(TEXT(ABS(K86),"000000000000000"),9,1)&amp;" juta ")&amp; IF(--MID(TEXT(ABS(K86),"000000000000000"),10,3)=0,"",IF(--MID(TEXT(ABS(K86),"000000000000000"),10,3)=1,"*",MID(TEXT(ABS(K86),"000000000000000"),10,1)&amp;" ratus "&amp;MID(TEXT(ABS(K86),"000000000000000"),11,1)&amp;" puluh ")&amp;MID(TEXT(ABS(K86),"000000000000000"),12,1)&amp;" ribu ")&amp; IF(--MID(TEXT(ABS(K86),"000000000000000"),13,3)=0,"",MID(TEXT(ABS(K86),"000000000000000"),13,1)&amp;" ratus "&amp;MID(TEXT(ABS(K86),"000000000000000"),14,1)&amp;" puluh "&amp;MID(TEXT(ABS(K86),"000000000000000"),15,1)),1,"satu"),2,"dua"),3,"tiga"),4,"empat"),5,"lima"),6,"enam"),7,"tujuh"),8,"delapan"),9,"sembilan"),"0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Tiga Puluh Sembilan Juta Dua Puluh Lima Ribu Seratus Empat Puluh Dua Rupiah</v>
      </c>
      <c r="C87" s="623"/>
      <c r="D87" s="623"/>
      <c r="E87" s="623"/>
      <c r="F87" s="623"/>
      <c r="G87" s="623"/>
      <c r="H87" s="623"/>
      <c r="I87" s="623"/>
      <c r="J87" s="623"/>
      <c r="K87" s="624"/>
    </row>
    <row r="88" spans="2:13">
      <c r="B88" s="625"/>
      <c r="C88" s="626"/>
      <c r="D88" s="626"/>
      <c r="E88" s="626"/>
      <c r="F88" s="626"/>
      <c r="G88" s="626"/>
      <c r="H88" s="626"/>
      <c r="I88" s="626"/>
      <c r="J88" s="626"/>
      <c r="K88" s="627"/>
    </row>
    <row r="89" spans="2:13" ht="15.75" thickBot="1">
      <c r="B89" s="348" t="str">
        <f>"Harga yang dipakai adalah "&amp;'HARGA SATUAN'!I5&amp;""</f>
        <v>Harga yang dipakai adalah RAB HSS 2023</v>
      </c>
      <c r="C89" s="349"/>
      <c r="D89" s="350"/>
      <c r="E89" s="350"/>
      <c r="F89" s="350"/>
      <c r="G89" s="351"/>
      <c r="H89" s="351"/>
      <c r="I89" s="351"/>
      <c r="J89" s="351"/>
      <c r="K89" s="352"/>
    </row>
    <row r="90" spans="2:13">
      <c r="C90" s="353"/>
      <c r="E90" s="355"/>
      <c r="F90" s="355"/>
      <c r="G90" s="355"/>
    </row>
    <row r="91" spans="2:13">
      <c r="C91" s="284"/>
      <c r="E91" s="355"/>
      <c r="F91" s="355"/>
      <c r="G91" s="355"/>
      <c r="H91" s="628"/>
      <c r="I91" s="628"/>
      <c r="J91" s="629"/>
      <c r="K91" s="629"/>
    </row>
    <row r="92" spans="2:13">
      <c r="C92" s="284"/>
      <c r="E92" s="355"/>
      <c r="F92" s="355"/>
      <c r="G92" s="355"/>
      <c r="H92" s="356"/>
      <c r="I92" s="617" t="s">
        <v>1620</v>
      </c>
      <c r="J92" s="617"/>
      <c r="K92" s="617"/>
    </row>
    <row r="93" spans="2:13">
      <c r="C93" s="284"/>
      <c r="E93" s="355"/>
      <c r="F93" s="355"/>
      <c r="G93" s="355"/>
      <c r="H93" s="356"/>
      <c r="I93" s="617" t="s">
        <v>1611</v>
      </c>
      <c r="J93" s="617"/>
      <c r="K93" s="617"/>
    </row>
    <row r="94" spans="2:13">
      <c r="C94" s="284"/>
      <c r="E94" s="355"/>
      <c r="F94" s="355"/>
      <c r="G94" s="355"/>
      <c r="H94" s="357"/>
      <c r="I94" s="358"/>
      <c r="J94" s="358"/>
      <c r="K94" s="358"/>
    </row>
    <row r="95" spans="2:13">
      <c r="C95" s="284"/>
      <c r="E95" s="355"/>
      <c r="F95" s="355"/>
      <c r="G95" s="355"/>
      <c r="H95" s="357"/>
      <c r="I95" s="357"/>
      <c r="J95" s="357"/>
      <c r="K95" s="357"/>
    </row>
    <row r="96" spans="2:13">
      <c r="C96" s="284"/>
      <c r="E96" s="355"/>
      <c r="F96" s="355"/>
      <c r="G96" s="355"/>
      <c r="H96" s="357"/>
      <c r="I96" s="357"/>
      <c r="J96" s="357"/>
      <c r="K96" s="357"/>
    </row>
    <row r="97" spans="3:11">
      <c r="C97" s="284"/>
      <c r="E97" s="355"/>
      <c r="F97" s="355"/>
      <c r="G97" s="355"/>
      <c r="H97" s="357"/>
      <c r="I97" s="357"/>
      <c r="J97" s="357"/>
      <c r="K97" s="357"/>
    </row>
    <row r="98" spans="3:11">
      <c r="C98" s="284"/>
      <c r="E98" s="355"/>
      <c r="F98" s="355"/>
      <c r="G98" s="355"/>
      <c r="H98" s="359"/>
      <c r="I98" s="617" t="s">
        <v>1612</v>
      </c>
      <c r="J98" s="617"/>
      <c r="K98" s="617"/>
    </row>
    <row r="99" spans="3:11">
      <c r="C99" s="353"/>
      <c r="E99" s="355"/>
      <c r="F99" s="355"/>
      <c r="G99" s="355"/>
      <c r="H99" s="357"/>
      <c r="I99" s="357"/>
      <c r="J99" s="357"/>
      <c r="K99" s="357"/>
    </row>
    <row r="100" spans="3:11">
      <c r="C100" s="353"/>
      <c r="E100" s="355"/>
      <c r="F100" s="355"/>
      <c r="G100" s="355"/>
      <c r="H100" s="357"/>
      <c r="I100" s="357"/>
      <c r="J100" s="357"/>
      <c r="K100" s="357"/>
    </row>
    <row r="101" spans="3:11">
      <c r="C101" s="353"/>
      <c r="E101" s="355"/>
      <c r="F101" s="355"/>
      <c r="G101" s="355"/>
      <c r="H101" s="357"/>
      <c r="I101" s="357"/>
      <c r="J101" s="357"/>
      <c r="K101" s="357"/>
    </row>
  </sheetData>
  <sheetProtection sort="0" autoFilter="0"/>
  <protectedRanges>
    <protectedRange sqref="F14:F15 F79:F80" name="Range1_1_2_2"/>
    <protectedRange sqref="C79" name="Range1_1_1"/>
    <protectedRange sqref="B70:C70 B15 B16:C16 B19:C30 B17:B18 B67:B69 B40:C66" name="Range1_6_1"/>
    <protectedRange sqref="B37:C39" name="Range1_6_1_1_1"/>
    <protectedRange sqref="B31:C36" name="Range1_6_1_2"/>
    <protectedRange sqref="C17" name="Range1_1_3"/>
    <protectedRange sqref="C18" name="Range1_1_3_1"/>
    <protectedRange sqref="C67:C69" name="Range1_6_1_10"/>
    <protectedRange sqref="B71:C71 B78 B73:C77 B72" name="Range1_6_1_11"/>
    <protectedRange sqref="C78" name="Range1_1_3_2"/>
    <protectedRange sqref="C72" name="Range1_1_3_4"/>
  </protectedRanges>
  <mergeCells count="22">
    <mergeCell ref="O3:P4"/>
    <mergeCell ref="B4:K4"/>
    <mergeCell ref="C84:F84"/>
    <mergeCell ref="B11:B13"/>
    <mergeCell ref="C11:C13"/>
    <mergeCell ref="D11:D13"/>
    <mergeCell ref="E11:E13"/>
    <mergeCell ref="F11:F13"/>
    <mergeCell ref="G11:G13"/>
    <mergeCell ref="I12:I13"/>
    <mergeCell ref="I93:K93"/>
    <mergeCell ref="I98:K98"/>
    <mergeCell ref="C86:F86"/>
    <mergeCell ref="G6:K6"/>
    <mergeCell ref="I92:K92"/>
    <mergeCell ref="C85:F85"/>
    <mergeCell ref="B87:K88"/>
    <mergeCell ref="H91:K91"/>
    <mergeCell ref="H11:K11"/>
    <mergeCell ref="H12:H13"/>
    <mergeCell ref="J12:J13"/>
    <mergeCell ref="K12:K13"/>
  </mergeCells>
  <phoneticPr fontId="134" type="noConversion"/>
  <conditionalFormatting sqref="C15">
    <cfRule type="cellIs" dxfId="8" priority="61" operator="equal">
      <formula>0</formula>
    </cfRule>
  </conditionalFormatting>
  <conditionalFormatting sqref="C17:C18">
    <cfRule type="cellIs" dxfId="7" priority="22" operator="equal">
      <formula>0</formula>
    </cfRule>
  </conditionalFormatting>
  <conditionalFormatting sqref="C78">
    <cfRule type="cellIs" dxfId="5" priority="7" operator="equal">
      <formula>0</formula>
    </cfRule>
  </conditionalFormatting>
  <conditionalFormatting sqref="E1:E3 E5:E13 H12:I12 O13 S14:V78 E14:K70 E81:G81 H81:K83 E82:H82 E83:F83 E77:K80 E71:E76 G71:K76">
    <cfRule type="cellIs" dxfId="4" priority="1105" stopIfTrue="1" operator="equal">
      <formula>0</formula>
    </cfRule>
  </conditionalFormatting>
  <conditionalFormatting sqref="G1:G13">
    <cfRule type="cellIs" dxfId="3" priority="30" stopIfTrue="1" operator="equal">
      <formula>0</formula>
    </cfRule>
  </conditionalFormatting>
  <conditionalFormatting sqref="G82:G65548 E87:E65548">
    <cfRule type="cellIs" dxfId="2" priority="239" stopIfTrue="1" operator="equal">
      <formula>0</formula>
    </cfRule>
  </conditionalFormatting>
  <conditionalFormatting sqref="C72">
    <cfRule type="cellIs" dxfId="1" priority="2" operator="equal">
      <formula>0</formula>
    </cfRule>
  </conditionalFormatting>
  <conditionalFormatting sqref="F71:F76">
    <cfRule type="cellIs" dxfId="0" priority="1" stopIfTrue="1" operator="equal">
      <formula>0</formula>
    </cfRule>
  </conditionalFormatting>
  <dataValidations count="3">
    <dataValidation allowBlank="1" showInputMessage="1" showErrorMessage="1" errorTitle="PERINGATAN !!!" error="MDU / UPAH SALAH BOZ...." sqref="O11:Q11 F34 F16:F31 F67:F69 F36:F65 H14:K83" xr:uid="{00000000-0002-0000-0400-000000000000}"/>
    <dataValidation type="list" allowBlank="1" showInputMessage="1" showErrorMessage="1" errorTitle="PERINGATAN!!!" error="HARGA YANG DIPAKAI SALAH...." sqref="O3" xr:uid="{00000000-0002-0000-0400-000001000000}">
      <formula1>$U$1:$U$4</formula1>
    </dataValidation>
    <dataValidation allowBlank="1" showInputMessage="1" showErrorMessage="1" errorTitle="PERINGATAN!!!" error="HARGA YANG DIPAKAI SALAH...." sqref="Q3" xr:uid="{00000000-0002-0000-0400-000002000000}"/>
  </dataValidations>
  <printOptions horizontalCentered="1"/>
  <pageMargins left="0.27559055118110237" right="0.31496062992125984" top="0.70866141732283472" bottom="0.59055118110236227" header="0.31496062992125984" footer="0.31496062992125984"/>
  <pageSetup paperSize="9" scale="53" fitToHeight="30" orientation="portrait" horizontalDpi="1200" verticalDpi="1200" r:id="rId1"/>
  <rowBreaks count="1" manualBreakCount="1">
    <brk id="36" max="10" man="1"/>
  </rowBreaks>
  <ignoredErrors>
    <ignoredError sqref="K81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KKF</vt:lpstr>
      <vt:lpstr>RAB</vt:lpstr>
      <vt:lpstr>GAMBAR</vt:lpstr>
      <vt:lpstr>Peta lokasi</vt:lpstr>
      <vt:lpstr>SLD </vt:lpstr>
      <vt:lpstr>PDL</vt:lpstr>
      <vt:lpstr>'HARGA SATUAN'!Print_Area</vt:lpstr>
      <vt:lpstr>KKF!Print_Area</vt:lpstr>
      <vt:lpstr>KKO!Print_Area</vt:lpstr>
      <vt:lpstr>'Peta lokasi'!Print_Area</vt:lpstr>
      <vt:lpstr>RAB!Print_Area</vt:lpstr>
      <vt:lpstr>'REKAP MATERIAL'!Print_Area</vt:lpstr>
      <vt:lpstr>'REKAP MDU'!Print_Area</vt:lpstr>
      <vt:lpstr>'REKAP TIANG'!Print_Area</vt:lpstr>
      <vt:lpstr>'SLD '!Print_Area</vt:lpstr>
      <vt:lpstr>RAB!Print_Titles</vt:lpstr>
      <vt:lpstr>'REKAP MATERIAL'!Print_Titles</vt:lpstr>
      <vt:lpstr>'REKAP MDU'!Print_Titles</vt:lpstr>
      <vt:lpstr>'REKAP TIANG'!Print_Titles</vt:lpstr>
    </vt:vector>
  </TitlesOfParts>
  <Company>Big Boss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JUNJUN BAHERANSYAH</cp:lastModifiedBy>
  <cp:lastPrinted>2023-08-30T02:55:24Z</cp:lastPrinted>
  <dcterms:created xsi:type="dcterms:W3CDTF">2011-02-06T11:57:38Z</dcterms:created>
  <dcterms:modified xsi:type="dcterms:W3CDTF">2024-02-22T05:55:09Z</dcterms:modified>
</cp:coreProperties>
</file>